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ทะเบียนที่ได้รับแล้วO" sheetId="1" r:id="rId3"/>
    <sheet state="hidden" name="ทะเบียนที่ได้รับแล้ว" sheetId="2" r:id="rId4"/>
    <sheet state="visible" name="กรมวิชาการเกษตร" sheetId="3" r:id="rId5"/>
    <sheet state="visible" name="ทะเบียนหลัก" sheetId="4" r:id="rId6"/>
    <sheet state="visible" name="crop ของ เกษตร" sheetId="5" r:id="rId7"/>
    <sheet state="visible" name="อย" sheetId="6" r:id="rId8"/>
    <sheet state="visible" name="กรมปศุสัตว์" sheetId="7" r:id="rId9"/>
    <sheet state="visible" name="กรมประมง" sheetId="8" r:id="rId10"/>
    <sheet state="visible" name="เครื่องหมายการค้า" sheetId="9" r:id="rId11"/>
    <sheet state="visible" name="ปุ๋ย" sheetId="10" r:id="rId12"/>
    <sheet state="visible" name="อุตสาหกรรม" sheetId="11" r:id="rId13"/>
    <sheet state="visible" name="ประเภททะเบียน" sheetId="12" r:id="rId14"/>
    <sheet state="visible" name="ชื่อบรษัทและยี่ห้อที่ขอยื่น" sheetId="13" r:id="rId15"/>
    <sheet state="visible" name="รายชื่อกรม" sheetId="14" r:id="rId16"/>
  </sheets>
  <definedNames>
    <definedName hidden="1" localSheetId="0" name="_xlnm._FilterDatabase">'ทะเบียนที่ได้รับแล้วO'!$A$1:$U$142</definedName>
    <definedName hidden="1" localSheetId="1" name="_xlnm._FilterDatabase">'ทะเบียนที่ได้รับแล้ว'!$A$1:$M$271</definedName>
    <definedName hidden="1" localSheetId="6" name="_xlnm._FilterDatabase">'กรมปศุสัตว์'!$A$1:$M$248</definedName>
    <definedName hidden="1" localSheetId="7" name="_xlnm._FilterDatabase">'กรมประมง'!$A$1:$M$876</definedName>
    <definedName hidden="1" localSheetId="8" name="_xlnm._FilterDatabase">'เครื่องหมายการค้า'!$A$1:$N$889</definedName>
    <definedName hidden="1" localSheetId="9" name="_xlnm._FilterDatabase">'ปุ๋ย'!$A$1:$M$13</definedName>
    <definedName hidden="1" localSheetId="10" name="_xlnm._FilterDatabase">'อุตสาหกรรม'!$A$1:$M$2</definedName>
    <definedName hidden="1" localSheetId="6" name="Z_D3A74AF8_A674_4695_8454_DD3687A920D8_.wvu.FilterData">'กรมปศุสัตว์'!$A$1:$M$257</definedName>
  </definedNames>
  <calcPr/>
  <customWorkbookViews>
    <customWorkbookView activeSheetId="0" maximized="1" windowHeight="0" windowWidth="0" guid="{D3A74AF8-A674-4695-8454-DD3687A920D8}" name="ตัวกรอง 1"/>
  </customWorkbookViews>
</workbook>
</file>

<file path=xl/sharedStrings.xml><?xml version="1.0" encoding="utf-8"?>
<sst xmlns="http://schemas.openxmlformats.org/spreadsheetml/2006/main" count="21964" uniqueCount="4400">
  <si>
    <t>ทะเบียนจำนวนวันขาด / เหลืออีก</t>
  </si>
  <si>
    <t>สถานะทะเบียน</t>
  </si>
  <si>
    <t>ใบอนุญาตผลิตจำนวนวันขาด / เหลืออีก</t>
  </si>
  <si>
    <t>สถานะเลขผลิต</t>
  </si>
  <si>
    <t>เลขทะเบียน</t>
  </si>
  <si>
    <t>วันที่ได้รับทะเบียน</t>
  </si>
  <si>
    <t>ทะเบียน ReminderStart</t>
  </si>
  <si>
    <t>ทะเบียน ReminderEnd</t>
  </si>
  <si>
    <t>วันหมดอายุทะเบียน</t>
  </si>
  <si>
    <t>ชื่อการค้า</t>
  </si>
  <si>
    <t>ชื่อสารเคมีที่ขอ</t>
  </si>
  <si>
    <t>เลขผลิต</t>
  </si>
  <si>
    <t>วันหมดอายุผลิต</t>
  </si>
  <si>
    <t>วันที่ได้รับผลิต</t>
  </si>
  <si>
    <t>ผลิต ReminderStart</t>
  </si>
  <si>
    <t>ผลิต ReminderEnd</t>
  </si>
  <si>
    <t>หน่วยงานที่ขึ้นทะเบียน</t>
  </si>
  <si>
    <t>บริษัท</t>
  </si>
  <si>
    <t>ขั้นดำเนินการ</t>
  </si>
  <si>
    <t>ใบอนุญาตนำเข้า</t>
  </si>
  <si>
    <t>วันหมดอายุ</t>
  </si>
  <si>
    <t>903/2554</t>
  </si>
  <si>
    <t>วีเซนด์ 5</t>
  </si>
  <si>
    <t>fipronil 5%</t>
  </si>
  <si>
    <t>115/2554</t>
  </si>
  <si>
    <t>-</t>
  </si>
  <si>
    <t>อย.</t>
  </si>
  <si>
    <t>FACT</t>
  </si>
  <si>
    <t>536/2555</t>
  </si>
  <si>
    <t>ปูก้า</t>
  </si>
  <si>
    <t>cypermethrin 3%</t>
  </si>
  <si>
    <t>305/2555</t>
  </si>
  <si>
    <t>503/2555</t>
  </si>
  <si>
    <t>สตรองเรด 100</t>
  </si>
  <si>
    <t>imidacloprid 10%</t>
  </si>
  <si>
    <t>276/2555</t>
  </si>
  <si>
    <t>502/2555</t>
  </si>
  <si>
    <t>เซฟเฮ้าส์</t>
  </si>
  <si>
    <t>275/2555</t>
  </si>
  <si>
    <t>344/2555</t>
  </si>
  <si>
    <t>อิมิดา 95 ทีซี</t>
  </si>
  <si>
    <t>imidacloprid 95 TC</t>
  </si>
  <si>
    <t>85/2555</t>
  </si>
  <si>
    <t>481/2555</t>
  </si>
  <si>
    <t>อิมิดา 100</t>
  </si>
  <si>
    <t>264/2555</t>
  </si>
  <si>
    <t>506/2555</t>
  </si>
  <si>
    <t>แกรนด์เอ็ก 25</t>
  </si>
  <si>
    <t>imidacloprid 25%</t>
  </si>
  <si>
    <t>278/2555</t>
  </si>
  <si>
    <t>522/2555</t>
  </si>
  <si>
    <t>แฟค-ไบฟิน เทค</t>
  </si>
  <si>
    <t>bifenthrin 95% W/W min.</t>
  </si>
  <si>
    <t>125/2555</t>
  </si>
  <si>
    <t>447/2555</t>
  </si>
  <si>
    <t>ลาเท้</t>
  </si>
  <si>
    <t>253/2555</t>
  </si>
  <si>
    <t>246/2555</t>
  </si>
  <si>
    <t>อิมิดา 25</t>
  </si>
  <si>
    <t>151/2555</t>
  </si>
  <si>
    <t>531/2555</t>
  </si>
  <si>
    <t>พาราดอน</t>
  </si>
  <si>
    <t>299/2555</t>
  </si>
  <si>
    <t>533/2555</t>
  </si>
  <si>
    <t>ปููซิดอน</t>
  </si>
  <si>
    <t>302/2555</t>
  </si>
  <si>
    <t>532/2555</t>
  </si>
  <si>
    <t>อาปาเช่</t>
  </si>
  <si>
    <t>301/2555</t>
  </si>
  <si>
    <t>535/2555</t>
  </si>
  <si>
    <t>โมลิคอล</t>
  </si>
  <si>
    <t>304/2555</t>
  </si>
  <si>
    <t>534/2555</t>
  </si>
  <si>
    <t>เฟอร์น็อค</t>
  </si>
  <si>
    <t>303/2555</t>
  </si>
  <si>
    <t>357/2555</t>
  </si>
  <si>
    <t>ฟรองค์</t>
  </si>
  <si>
    <t>215/2555</t>
  </si>
  <si>
    <t>355/2555</t>
  </si>
  <si>
    <t>ปูแดง</t>
  </si>
  <si>
    <t>213/2555</t>
  </si>
  <si>
    <t>358/2555</t>
  </si>
  <si>
    <t>ซูเปอร์ทรอย</t>
  </si>
  <si>
    <t>216/2555</t>
  </si>
  <si>
    <t>356/2555</t>
  </si>
  <si>
    <t>เคซิดอน</t>
  </si>
  <si>
    <t>214/2555</t>
  </si>
  <si>
    <t>353/2555</t>
  </si>
  <si>
    <t>ปููการ์ด</t>
  </si>
  <si>
    <t>211/2555</t>
  </si>
  <si>
    <t>508/2555</t>
  </si>
  <si>
    <t>สตาร์บัค</t>
  </si>
  <si>
    <t>280/2555</t>
  </si>
  <si>
    <t>509/2555</t>
  </si>
  <si>
    <t>เทอร์มิดา</t>
  </si>
  <si>
    <t>281/2555</t>
  </si>
  <si>
    <t>507/2555</t>
  </si>
  <si>
    <t>ปูซีโด</t>
  </si>
  <si>
    <t>279/2555</t>
  </si>
  <si>
    <t>504/2555</t>
  </si>
  <si>
    <t>คลอไดร์ 10</t>
  </si>
  <si>
    <t>277/2555</t>
  </si>
  <si>
    <t>588/2552</t>
  </si>
  <si>
    <t>คัสก้า 25</t>
  </si>
  <si>
    <t>312/2552</t>
  </si>
  <si>
    <t>595/2552</t>
  </si>
  <si>
    <t>ดอร์ฟิน</t>
  </si>
  <si>
    <t>316/2552</t>
  </si>
  <si>
    <t>515/2552</t>
  </si>
  <si>
    <t>โฟนอิน 25</t>
  </si>
  <si>
    <t>263/2552</t>
  </si>
  <si>
    <t>130/2556</t>
  </si>
  <si>
    <t>ไดอาซีนอน 95 ทีซี</t>
  </si>
  <si>
    <t>diazinon 95 % W/W min.</t>
  </si>
  <si>
    <t>58/2556</t>
  </si>
  <si>
    <t>254/2556</t>
  </si>
  <si>
    <t>แฟค-ไซเปอร์เทค</t>
  </si>
  <si>
    <t>cypermethrin 92% W/W min.</t>
  </si>
  <si>
    <t>81/2556</t>
  </si>
  <si>
    <t>255/2556</t>
  </si>
  <si>
    <t>แฟค-เดลต้าเทค</t>
  </si>
  <si>
    <t>deltamethrin 98%W/W min.</t>
  </si>
  <si>
    <t>82/2556</t>
  </si>
  <si>
    <t>67/2553</t>
  </si>
  <si>
    <t>นาดาว 10</t>
  </si>
  <si>
    <t>55/2553</t>
  </si>
  <si>
    <t>กปศ.01 04 56 0035</t>
  </si>
  <si>
    <t>โมลิคอล 3 จี</t>
  </si>
  <si>
    <t>ยื่นคำขอแล้ว</t>
  </si>
  <si>
    <t>กรมปศุสัตว์</t>
  </si>
  <si>
    <t>กปศ.01 04 56 0024</t>
  </si>
  <si>
    <t>พาราดอน 3 จี</t>
  </si>
  <si>
    <t>กปศ.01 04 56 0036</t>
  </si>
  <si>
    <t>ปูซิดอน 3 จี</t>
  </si>
  <si>
    <t>กปศ.01 04 56 0023</t>
  </si>
  <si>
    <t>ปูุก้า 3 จี</t>
  </si>
  <si>
    <t>กปศ.01 04 55 0156</t>
  </si>
  <si>
    <t>ไซเปอร์ดั๊ก 35</t>
  </si>
  <si>
    <t>cypermethrin 35%</t>
  </si>
  <si>
    <t>ต่ออายุอยู่ที่กรม</t>
  </si>
  <si>
    <t>กปศ.01 04 55 0158</t>
  </si>
  <si>
    <t>โมลิคอล 35</t>
  </si>
  <si>
    <t>กปศ.01 04 55 0157</t>
  </si>
  <si>
    <t>ไซเปอร์ดั๊ก 25</t>
  </si>
  <si>
    <t>cypermethrin 25%</t>
  </si>
  <si>
    <t>กปศ.01 04 55 0155</t>
  </si>
  <si>
    <t>ไซเพอร์ 25</t>
  </si>
  <si>
    <t>กปศ.01 04 55 0173</t>
  </si>
  <si>
    <t>แม็กบิ๊ก 10</t>
  </si>
  <si>
    <t>cypermethrin 10%</t>
  </si>
  <si>
    <t>กปศ.01 04 55 0175</t>
  </si>
  <si>
    <t xml:space="preserve">ดั๊กโกรฟ 35 </t>
  </si>
  <si>
    <t>กปศ.01 04 55 0159</t>
  </si>
  <si>
    <t>แกรนด์เอ็กซ์ 35</t>
  </si>
  <si>
    <t>กปศ.01 04 54 0128</t>
  </si>
  <si>
    <t>กปศ.01 04 55 0036</t>
  </si>
  <si>
    <t>กปศ.55 0036</t>
  </si>
  <si>
    <t>กปศ.01 04 54 0235</t>
  </si>
  <si>
    <t>ไซเพอร์เมทริน 10</t>
  </si>
  <si>
    <t>กปศ.55 0235</t>
  </si>
  <si>
    <t>กปศ.01 04 54 0126</t>
  </si>
  <si>
    <t>โมลิคอล 10</t>
  </si>
  <si>
    <t>กปศ.01 04 54 0127</t>
  </si>
  <si>
    <t>โมลิคอล 25</t>
  </si>
  <si>
    <t>กปศ.01 04 54 0199</t>
  </si>
  <si>
    <t>แม็กบิ๊ก 35</t>
  </si>
  <si>
    <t>กปศ.54 0199</t>
  </si>
  <si>
    <t>กปศ.01 04 52 0559</t>
  </si>
  <si>
    <t>เมคเซนด์ 5</t>
  </si>
  <si>
    <t>วอ/กปศ/บจ. 54 0559</t>
  </si>
  <si>
    <t>กปศ.01 04 54 0160</t>
  </si>
  <si>
    <t>ดั๊กโลโล่ 5</t>
  </si>
  <si>
    <t>วอ/กปศ/บจ.54 0160</t>
  </si>
  <si>
    <t>กปศ.01 04 54 0159</t>
  </si>
  <si>
    <t>ดั๊กโลโล่ 10</t>
  </si>
  <si>
    <t>fipronil 10%</t>
  </si>
  <si>
    <t>วอ/กปศ/บจ.54 0159</t>
  </si>
  <si>
    <t>กปศ.01 04 51 0347</t>
  </si>
  <si>
    <t>วอ/กปศ/บจ.54 0347</t>
  </si>
  <si>
    <t>กปศ.01 04 52 0475</t>
  </si>
  <si>
    <t>วอ/กปศ/บจ.54 0475</t>
  </si>
  <si>
    <t>กปศ.01 04 51 0372</t>
  </si>
  <si>
    <t>อิมิดา 35</t>
  </si>
  <si>
    <t>imidacloprid 35%</t>
  </si>
  <si>
    <t>วอ/กปศ/บจ.54 0372</t>
  </si>
  <si>
    <t>กปศ.01 04 54 0089</t>
  </si>
  <si>
    <t>ไดแอท</t>
  </si>
  <si>
    <t>diazinon 60% W/V EC</t>
  </si>
  <si>
    <t>กปศ.54 0089</t>
  </si>
  <si>
    <t>กปศ.01 04 53 0098</t>
  </si>
  <si>
    <t>เมคเซนด์ 10</t>
  </si>
  <si>
    <t>วอ/กปศ/บจ.54 0098</t>
  </si>
  <si>
    <t>กปศ.01 04 53 0099</t>
  </si>
  <si>
    <t>เมคเซนด์ 25</t>
  </si>
  <si>
    <t>fipronil 25%</t>
  </si>
  <si>
    <t>วอ/กปศ/บจ.54 0122</t>
  </si>
  <si>
    <t>กปศ.01 04 53 0100</t>
  </si>
  <si>
    <t>เซอเวีย 25</t>
  </si>
  <si>
    <t>วอ/กปศ/บจ.54 0100</t>
  </si>
  <si>
    <t>กปศ.01 04 53 0131</t>
  </si>
  <si>
    <t>เซอเวีย 10</t>
  </si>
  <si>
    <t>วอ/กปศ/บจ.54 0131</t>
  </si>
  <si>
    <t>กปศ.01 04 53 0139</t>
  </si>
  <si>
    <t>อินเซนด์ 5</t>
  </si>
  <si>
    <t>วอ/กปศ/บจ.54 0139</t>
  </si>
  <si>
    <t>กปศ.01 04 53 0122</t>
  </si>
  <si>
    <t>อินเซนด์ 25</t>
  </si>
  <si>
    <t>กปศ.01 04 53 0130</t>
  </si>
  <si>
    <t>เซอเวีย 5</t>
  </si>
  <si>
    <t>วอ/กปศ/บจ.54 0130</t>
  </si>
  <si>
    <t>กปศ.01 04 53 0081</t>
  </si>
  <si>
    <t>วีแลน</t>
  </si>
  <si>
    <t>acetamiprid 20%</t>
  </si>
  <si>
    <t>วอ/กปศ/บจ.54 0081</t>
  </si>
  <si>
    <t>กปศ.01 04 52 0466</t>
  </si>
  <si>
    <t>ฟิโพรนิล 5</t>
  </si>
  <si>
    <t>fipronil 5% W/V SC</t>
  </si>
  <si>
    <t>วอ/กปศ/บจ.54 0466</t>
  </si>
  <si>
    <t xml:space="preserve">กปศ.01 04 51 0373 </t>
  </si>
  <si>
    <t>อิมิดา 60</t>
  </si>
  <si>
    <t>imidacloprid 60% SC</t>
  </si>
  <si>
    <t>วอ/กปศ/บจ.54 0373</t>
  </si>
  <si>
    <t>กปศ.01 04 52 0476</t>
  </si>
  <si>
    <t>อิมิดาคลอพริด 25</t>
  </si>
  <si>
    <t>imidacloprid 25% SL</t>
  </si>
  <si>
    <t>วอ/กปศ/บจ.54 0476</t>
  </si>
  <si>
    <t>กปศ.01 04 54 0200</t>
  </si>
  <si>
    <t>ปูซิดอน</t>
  </si>
  <si>
    <t>กปศ.54 0200</t>
  </si>
  <si>
    <t>กปศ.01 04 56 0004</t>
  </si>
  <si>
    <t>เฟอร์น็อค 3 จี</t>
  </si>
  <si>
    <t>กปศ.56 0004</t>
  </si>
  <si>
    <t>กปศ.01 04 55 0005</t>
  </si>
  <si>
    <t>ปูการ์ด 3 จี</t>
  </si>
  <si>
    <t>กปศ.56 0005</t>
  </si>
  <si>
    <t>กปศ.01 04 55 0224</t>
  </si>
  <si>
    <t>เฟอร์นอค 10</t>
  </si>
  <si>
    <t>กปศ.56 0224</t>
  </si>
  <si>
    <t>กปศ.01 04 55 0225</t>
  </si>
  <si>
    <t>เฟอร์นอค 25</t>
  </si>
  <si>
    <t>กปศ.56 0225</t>
  </si>
  <si>
    <t>กปศ.01 04 55 0226</t>
  </si>
  <si>
    <t>เฟอร์นอค 35</t>
  </si>
  <si>
    <t>กปศ.56 0226</t>
  </si>
  <si>
    <t>กปศ.01 04 53 0140</t>
  </si>
  <si>
    <t>อินเซนด์ 10</t>
  </si>
  <si>
    <t>fipronil 10% W/V</t>
  </si>
  <si>
    <t>วอ/กปศ/บจ.54 0140</t>
  </si>
  <si>
    <t>กปศ.01 04 52 0595</t>
  </si>
  <si>
    <t>ฟิโพรนิล 10</t>
  </si>
  <si>
    <t>วอ/กปศ/บจ.52 0595</t>
  </si>
  <si>
    <t>กปศ.02 04 55 0191</t>
  </si>
  <si>
    <t>อะซีตามิพริด เทค</t>
  </si>
  <si>
    <t>acetamiprid 95% MIN.TECH</t>
  </si>
  <si>
    <t>กปศ.60 0191</t>
  </si>
  <si>
    <t>กปศ.02 04 55 0174</t>
  </si>
  <si>
    <t>ไซเพอร์ 92 ทีซี</t>
  </si>
  <si>
    <t>cypermethrin 92% MIN. TECH</t>
  </si>
  <si>
    <t>กปศ.60 0174</t>
  </si>
  <si>
    <t>กปศ.02 04 55 0227</t>
  </si>
  <si>
    <t>เดลต้า เทค</t>
  </si>
  <si>
    <t>deltamethrin 98% TECH</t>
  </si>
  <si>
    <t>กปศ.60 0227</t>
  </si>
  <si>
    <t>กปศ.02 04 54 0234</t>
  </si>
  <si>
    <t>imidacloprid 95%</t>
  </si>
  <si>
    <t>วอ/กปศ/บจ.55 0234</t>
  </si>
  <si>
    <t>กปศ.02 04 55 0082</t>
  </si>
  <si>
    <t>สต๊อบ</t>
  </si>
  <si>
    <t>bromadifacoum 0.005%</t>
  </si>
  <si>
    <t>กปศ.55 0082</t>
  </si>
  <si>
    <t>กปศ.02 04 53 0057</t>
  </si>
  <si>
    <t>ฟิโพรนิล 95 ทีซี</t>
  </si>
  <si>
    <t>fipronil 95% TECH</t>
  </si>
  <si>
    <t>วอ/กปศ/บจ.53 0057</t>
  </si>
  <si>
    <t>กปศ.02 04 54 0202</t>
  </si>
  <si>
    <t>ไซเปอร์ 92 ทีซี</t>
  </si>
  <si>
    <t xml:space="preserve">cypermethrin 92% MIN. </t>
  </si>
  <si>
    <t>กปศ.54 0202</t>
  </si>
  <si>
    <t>กปศ.02 04 53 0056</t>
  </si>
  <si>
    <t>imidacloprid 95% TECH</t>
  </si>
  <si>
    <t>วอ/กปศ/บจ.53 0056</t>
  </si>
  <si>
    <t>กปศ.02 04 55 0192</t>
  </si>
  <si>
    <t>กปศ.55 0192</t>
  </si>
  <si>
    <t>กปศ.01 04 55 0046</t>
  </si>
  <si>
    <t>ปูการ์ด</t>
  </si>
  <si>
    <t>กปศ.56 0046</t>
  </si>
  <si>
    <t>กปศ.01 04 55 0045</t>
  </si>
  <si>
    <t>กปศ.56 0045</t>
  </si>
  <si>
    <t>กปศ.01 04 55 0037</t>
  </si>
  <si>
    <t>กปศ.55 0037</t>
  </si>
  <si>
    <t>กปศ.01 04 55 0044</t>
  </si>
  <si>
    <t>เปอร์เลิฟ</t>
  </si>
  <si>
    <t>กปศ.55 0044</t>
  </si>
  <si>
    <t>กปศ.01 04 55 0043</t>
  </si>
  <si>
    <t>กปศ.55 0043</t>
  </si>
  <si>
    <t>กปศ.01 04 55 0042</t>
  </si>
  <si>
    <t>โฟนิวดอล</t>
  </si>
  <si>
    <t>กปศ.55 0042</t>
  </si>
  <si>
    <t>กปศ.01 04 55 0038</t>
  </si>
  <si>
    <t>เฟอร์น๊อค</t>
  </si>
  <si>
    <t>กปศ.55 0038</t>
  </si>
  <si>
    <t>กปศ.01 04 55 0041</t>
  </si>
  <si>
    <t>กปศ.55 0041</t>
  </si>
  <si>
    <t>กปศ.01 04 55 0040</t>
  </si>
  <si>
    <t>กปศ.55 0040</t>
  </si>
  <si>
    <t>กปศ.01 04 55 0604</t>
  </si>
  <si>
    <t>ฟอ-ฟาร์ม 10</t>
  </si>
  <si>
    <t>กปศ.53 0604</t>
  </si>
  <si>
    <t>กปศ.01 04 55 0039</t>
  </si>
  <si>
    <t>โฟนีดอล</t>
  </si>
  <si>
    <t>กปศ.55 0039</t>
  </si>
  <si>
    <t>กปศ.01 04 52 0605</t>
  </si>
  <si>
    <t>ฟอ-ฟาร์ม 25</t>
  </si>
  <si>
    <t>กปศ.53 0605</t>
  </si>
  <si>
    <t>กปศ.01 04 52 0606</t>
  </si>
  <si>
    <t>ฟอ-ฟาร์ม 35</t>
  </si>
  <si>
    <t>กปศ.53 0606</t>
  </si>
  <si>
    <t>กปศ.01 04 53 0132</t>
  </si>
  <si>
    <t>ซาฟิน 500</t>
  </si>
  <si>
    <t xml:space="preserve">fipronil 5% </t>
  </si>
  <si>
    <t>วอ/กปศ/บจ.54 0132</t>
  </si>
  <si>
    <t>กปศ.01 04 52 0594</t>
  </si>
  <si>
    <t>ฟิโพรนิล 25</t>
  </si>
  <si>
    <t xml:space="preserve">fipronil 25% </t>
  </si>
  <si>
    <t>วอ/กปศ/บจ.54 0594</t>
  </si>
  <si>
    <t>กปศ.01 04 53 0075</t>
  </si>
  <si>
    <t>อะบา 24</t>
  </si>
  <si>
    <t>abamectin 2.4% EC</t>
  </si>
  <si>
    <t>วอ/กปศ/บจ.53 0075</t>
  </si>
  <si>
    <t>144-2560</t>
  </si>
  <si>
    <t>อะซีโทคลอร์</t>
  </si>
  <si>
    <t>acetochlor 50% EC</t>
  </si>
  <si>
    <t>ต้องดำเนินการขอผลิต</t>
  </si>
  <si>
    <t>กรมวิชาการเกษตร</t>
  </si>
  <si>
    <t>145-2560</t>
  </si>
  <si>
    <t>วาลิดามัยซิน</t>
  </si>
  <si>
    <t>validamycin 3% SL</t>
  </si>
  <si>
    <t>644-2558</t>
  </si>
  <si>
    <t>กระรอกแดงน้ำ</t>
  </si>
  <si>
    <t>2,4-D-dimethylamonium 84% SL</t>
  </si>
  <si>
    <t>1980/2558</t>
  </si>
  <si>
    <t>645-2558</t>
  </si>
  <si>
    <t>แมสค์-อามีน 84</t>
  </si>
  <si>
    <t>1981/2558</t>
  </si>
  <si>
    <t>643-2558</t>
  </si>
  <si>
    <t>ฟอร์ล่าร์-มีน 84</t>
  </si>
  <si>
    <t>1979/2558</t>
  </si>
  <si>
    <t>2434-2557</t>
  </si>
  <si>
    <t>2,4-D-dimethylamonium</t>
  </si>
  <si>
    <t>331/2560</t>
  </si>
  <si>
    <t>1367-2555</t>
  </si>
  <si>
    <t>Glyphosate 48</t>
  </si>
  <si>
    <t>glyphosate isopropylamonium 48% SL</t>
  </si>
  <si>
    <t>1217/2560</t>
  </si>
  <si>
    <t>1266-2555</t>
  </si>
  <si>
    <t>Abamectin</t>
  </si>
  <si>
    <t>abamectin 1.8% EC</t>
  </si>
  <si>
    <t>1577/2558</t>
  </si>
  <si>
    <t>52-2556</t>
  </si>
  <si>
    <t>ไกลโฟเซต 48</t>
  </si>
  <si>
    <t>355/2558</t>
  </si>
  <si>
    <t>618-2555</t>
  </si>
  <si>
    <t>Parapuat</t>
  </si>
  <si>
    <t>paraquat 27.6% SL</t>
  </si>
  <si>
    <t>1218/2017</t>
  </si>
  <si>
    <t>1742-2555</t>
  </si>
  <si>
    <t>พาราควอต</t>
  </si>
  <si>
    <t>371/2558</t>
  </si>
  <si>
    <t>1496-2556</t>
  </si>
  <si>
    <t>เอ็นโด-จีน</t>
  </si>
  <si>
    <t>1474/2556</t>
  </si>
  <si>
    <t>1498-2556</t>
  </si>
  <si>
    <t>อะบาเม็กติน</t>
  </si>
  <si>
    <t>1472/2556</t>
  </si>
  <si>
    <t>1497-2556</t>
  </si>
  <si>
    <t>มาเกียร์หมายเลข 5</t>
  </si>
  <si>
    <t>1473/2556</t>
  </si>
  <si>
    <t>1743-2555</t>
  </si>
  <si>
    <t>แมสค์โซน</t>
  </si>
  <si>
    <t>138/2556</t>
  </si>
  <si>
    <t>กษ 0514 01 2 0013 57</t>
  </si>
  <si>
    <t>emamectin 95 TC</t>
  </si>
  <si>
    <t>emamectin benzoate 95% TECH</t>
  </si>
  <si>
    <t>กรมประมง</t>
  </si>
  <si>
    <t>กษ 0514 01 2 0014 57</t>
  </si>
  <si>
    <t>emamectin TC</t>
  </si>
  <si>
    <t>emamectin benzoate 70% TECH</t>
  </si>
  <si>
    <t xml:space="preserve">กษ 0514 01 2 0007 57 </t>
  </si>
  <si>
    <t>โปรตอน</t>
  </si>
  <si>
    <t>emamectin benzoate 2%</t>
  </si>
  <si>
    <t>กษ 0514 01 2 0014 55</t>
  </si>
  <si>
    <t>Metaldehyde 6% GR</t>
  </si>
  <si>
    <t>metaldehyde 6% GR</t>
  </si>
  <si>
    <t>กษ 0514 01 2 0035 56</t>
  </si>
  <si>
    <t xml:space="preserve">Metaldehyde 6% </t>
  </si>
  <si>
    <t>metaldehyde 6%</t>
  </si>
  <si>
    <t>กษ 0514 01 2 0003 55</t>
  </si>
  <si>
    <t>Metaldehyde Tech</t>
  </si>
  <si>
    <t>metaldehyde 98%</t>
  </si>
  <si>
    <t>กษ 0514 01 2 0019 55</t>
  </si>
  <si>
    <t>เมทัล-สลัก6</t>
  </si>
  <si>
    <t>กษ 0514 01 2 0020 55</t>
  </si>
  <si>
    <t>เมทัล-สลัก3</t>
  </si>
  <si>
    <t>metaldehyde 3%GR</t>
  </si>
  <si>
    <t>กษ 0514 01 2 0079 55</t>
  </si>
  <si>
    <t>ช้าง-สลัก</t>
  </si>
  <si>
    <t>กษ 0514 01 2 0099 55</t>
  </si>
  <si>
    <t>โดฮา-สลัก</t>
  </si>
  <si>
    <t>กษ 0514 01 2 0100 55</t>
  </si>
  <si>
    <t>วอรี่-สลัก</t>
  </si>
  <si>
    <t>กษ 0514 01 2 0101 55</t>
  </si>
  <si>
    <t>มารชมพู</t>
  </si>
  <si>
    <t>กษ 0514 01 2 0102 55</t>
  </si>
  <si>
    <t>เชอรี่-พิ้งค์</t>
  </si>
  <si>
    <t>กษ 0514 01 2 0014 54</t>
  </si>
  <si>
    <t>ซาโปนิน 70 ทีซี</t>
  </si>
  <si>
    <t>saponin 70%</t>
  </si>
  <si>
    <t>กษ 0514 01 2 0016 50</t>
  </si>
  <si>
    <t>Saponin</t>
  </si>
  <si>
    <t>กากชา 10% Min.</t>
  </si>
  <si>
    <t>กษ 0514 01 2 0002 50</t>
  </si>
  <si>
    <t>ตราฝ่ามือแดง</t>
  </si>
  <si>
    <t>กากชา 12% Min.</t>
  </si>
  <si>
    <t>23/2559</t>
  </si>
  <si>
    <t>ไอด้า</t>
  </si>
  <si>
    <t>cypermethrin 0.5%</t>
  </si>
  <si>
    <t>ยื่นคำขอผลิตแล้ว</t>
  </si>
  <si>
    <t>462/2555</t>
  </si>
  <si>
    <t>คลอไพริฟอส 97 ทีซี</t>
  </si>
  <si>
    <t>chlorpyrifos 97% W/W min.</t>
  </si>
  <si>
    <t>118/2555</t>
  </si>
  <si>
    <t>354/2555</t>
  </si>
  <si>
    <t>212/2555</t>
  </si>
  <si>
    <t>200/2557</t>
  </si>
  <si>
    <t>MCS</t>
  </si>
  <si>
    <t>426/2555</t>
  </si>
  <si>
    <t>198/2557</t>
  </si>
  <si>
    <t>03-43(1)-51/56นฐ</t>
  </si>
  <si>
    <t>รง.4</t>
  </si>
  <si>
    <t>อุตสาหกรรม</t>
  </si>
  <si>
    <t>ประเภททะเบียน</t>
  </si>
  <si>
    <t>image</t>
  </si>
  <si>
    <t>PCT.</t>
  </si>
  <si>
    <t>กษ 0514 01 2 0010 61</t>
  </si>
  <si>
    <t>แฟคโทนิน 10</t>
  </si>
  <si>
    <t>ซาโปนิน 10%</t>
  </si>
  <si>
    <t>ทะเบียนผลิต</t>
  </si>
  <si>
    <t>รอเซ็นต์ใบอนุญาต</t>
  </si>
  <si>
    <t>กษ 0514 01 2 0014 61</t>
  </si>
  <si>
    <t>ทะเบียนนำเข้า</t>
  </si>
  <si>
    <t>ใบแจ้งดำเนินการ</t>
  </si>
  <si>
    <t>ยื่นเข้ากรมแล้ว</t>
  </si>
  <si>
    <t>Metaldehyde 6% GR (Xuzhou Nuote Chemical co.,ltd.)</t>
  </si>
  <si>
    <t>Metaldehyde 6% (Shanghai Yu Yu Industry Co.,Ltd.)</t>
  </si>
  <si>
    <t>ใบอนุญาตผลิต</t>
  </si>
  <si>
    <t>กปศ.55 0046</t>
  </si>
  <si>
    <t>กปศ.54 0128</t>
  </si>
  <si>
    <t>กปศ.60 0024</t>
  </si>
  <si>
    <t>กปศ.60 0023</t>
  </si>
  <si>
    <t>กปศ.60 0036</t>
  </si>
  <si>
    <t>กปศ.60 0035</t>
  </si>
  <si>
    <t>https://drive.google.com/open?id=0B8kol66KgsnzXzNEVEVwZVJBalE</t>
  </si>
  <si>
    <t>กปศ.60 0155</t>
  </si>
  <si>
    <t>กปศ.60 0173</t>
  </si>
  <si>
    <t>กปศ.54 0126</t>
  </si>
  <si>
    <t>กปศ.54 0127</t>
  </si>
  <si>
    <t>กปศ.60 0158</t>
  </si>
  <si>
    <t>กปศ.54 0157</t>
  </si>
  <si>
    <t>กปศ.60 0156</t>
  </si>
  <si>
    <t>ไซเปอร์ 92 ทีซี (United Phosphorus Limited.)</t>
  </si>
  <si>
    <t>ไซเปอร์ 92 ทีซี (Bharat Rasayan Limited.)</t>
  </si>
  <si>
    <t>ไซเพอร์ 92 ทีซี (Jiangsu Fengshan Group Co.,Ltd.)</t>
  </si>
  <si>
    <t>กปศ.02 04 60 0081</t>
  </si>
  <si>
    <t>ไซเพอร์เมทริน เทค (Tagros Chemicals India Ltd.)</t>
  </si>
  <si>
    <t>cypermethrin Tech</t>
  </si>
  <si>
    <t>กปศ.60 0081</t>
  </si>
  <si>
    <t>วอ/กปศ/บจ.60 0175</t>
  </si>
  <si>
    <t>วอ/กปศ/บจ.60 0159</t>
  </si>
  <si>
    <t>https://drive.google.com/open?id=1IAyn6c60DpEi4vICYnADCe1w2tUGtH7U</t>
  </si>
  <si>
    <t>https://drive.google.com/open?id=1Qsqwp4qFzhZpAQASoSaLuPtSO6U1B-nT</t>
  </si>
  <si>
    <t>https://drive.google.com/open?id=1WaI9ll4pv1hjXze9r9CscbDsO8o45OLD</t>
  </si>
  <si>
    <t>วอ/กปศ/บจ.54 0595</t>
  </si>
  <si>
    <t>https://drive.google.com/open?id=1gXyENaBfDuWTGbutQ19hkcPUfPZMJC9N</t>
  </si>
  <si>
    <t>https://drive.google.com/open?id=1IYoGeQzT7H63PFo2G4KlZs3R_XRAKKPZ</t>
  </si>
  <si>
    <t>https://drive.google.com/open?id=15FXKysh0aSlzZMA_SwPLCKVOd4ZD8xyc</t>
  </si>
  <si>
    <t>https://drive.google.com/open?id=1yZMrA6r3A2W8jg6-Y_Y7GV09GY6N5AFn</t>
  </si>
  <si>
    <t>https://drive.google.com/open?id=1h-xV-Ob0ChVRGS5V0WuFT7GcEFLfVFSA</t>
  </si>
  <si>
    <t>https://drive.google.com/open?id=13oOnKgSStOwaPEkjlQmY7QWz819583Le</t>
  </si>
  <si>
    <t>https://drive.google.com/open?id=1itGwJ80ZntJEf5lbkrWnKNm3eKC5fb62</t>
  </si>
  <si>
    <t>วอ/กปศ/บจ.54 0099</t>
  </si>
  <si>
    <t>https://drive.google.com/open?id=1mhLNH7ThH4N_TblI_neoKmhZGq0ZnMR_</t>
  </si>
  <si>
    <t>https://drive.google.com/open?id=1b6zSMxPC5a8zvjOJpWhQpYIComeJSgrR</t>
  </si>
  <si>
    <t>https://drive.google.com/open?id=1ofh5MUO8yUhl4WujUEsobzli2-PLJntI</t>
  </si>
  <si>
    <t>https://drive.google.com/open?id=1RVAOn_MorPkwamLIP6LEDjhyYznfTuYx</t>
  </si>
  <si>
    <t>https://drive.google.com/open?id=1ErKhIyawIbDcnnB5-8jHAF2uO51qcf0h</t>
  </si>
  <si>
    <t>https://drive.google.com/open?id=1dZyZ4dGfJjhdZmUmowTxBJItY1sXxEWw</t>
  </si>
  <si>
    <t>https://drive.google.com/open?id=1_TKe-OY07XFXs8BJOUAyhQhedHzxE_Tm</t>
  </si>
  <si>
    <t>https://drive.google.com/open?id=128FIM4RMByqQTfFnJSsGaR0EGTpIS6o5</t>
  </si>
  <si>
    <t>https://drive.google.com/open?id=1ZNcN0mDffQQav_PHmnAfezKWL5XZzzDi</t>
  </si>
  <si>
    <t>https://drive.google.com/open?id=1Qgg3phfh_34uCLHm289yxf9yyuEiNBi5</t>
  </si>
  <si>
    <t>https://drive.google.com/open?id=1w_M3ohXDCUU6Rzo6wAk-hdN-SRn6kubJ</t>
  </si>
  <si>
    <t>https://drive.google.com/open?id=1PIGjvtMFGGAvWGHGkf8UHaev1OOGKGaN</t>
  </si>
  <si>
    <t>https://drive.google.com/open?id=1jm5kPqqLLDYpZhPBHgJ0jiXHwiIBHmlR</t>
  </si>
  <si>
    <t>https://drive.google.com/open?id=10dKUnl389oz4Ch4-yThgXLKtViTa3Ylv</t>
  </si>
  <si>
    <t>https://drive.google.com/open?id=1gdMHC-x2lEo9xc0tbkyqa9N7AD6boQrp</t>
  </si>
  <si>
    <t>https://drive.google.com/open?id=1TLaPzM3QaUKCsWX8-02DSbiQRCkYKMky</t>
  </si>
  <si>
    <t>https://drive.google.com/open?id=1IJB0N0na6K2paK02l4tmKwso8-FGGkdG</t>
  </si>
  <si>
    <t>https://drive.google.com/open?id=1gNC4vNUQGPpHZwF0jS3N8hJX5MD1oNOV</t>
  </si>
  <si>
    <t>https://drive.google.com/open?id=1EZFRPMc1_AYwrSFzsHn9fhQMzKMJy1Vr</t>
  </si>
  <si>
    <t>https://drive.google.com/open?id=17s_z88fyLAvyCWyDlAzJuaRNh8zQgARt</t>
  </si>
  <si>
    <t>https://drive.google.com/open?id=10klsr2PCqS_V32eLVmJ8pGO4VEKSSGPE</t>
  </si>
  <si>
    <t>https://drive.google.com/open?id=11Q2HkzDvSAJ-qurke3xJVMpqU3D6XcYP</t>
  </si>
  <si>
    <t>กปศ.01 04 54 0080</t>
  </si>
  <si>
    <t>เบชิต 1</t>
  </si>
  <si>
    <t>deltamethrin 1%</t>
  </si>
  <si>
    <t>https://drive.google.com/open?id=1JZ6C8iT83j88PU0IXA8NmdcadFWvpo35</t>
  </si>
  <si>
    <t>กปศ.54 0080</t>
  </si>
  <si>
    <t>https://drive.google.com/open?id=19CRtFALsNOUBHVQVO7BeN-4XYnLVUgWp</t>
  </si>
  <si>
    <t>https://drive.google.com/open?id=1EJOZGnrpaFSMmKnI9knjDDEJz5Pr3FPB</t>
  </si>
  <si>
    <t>https://drive.google.com/open?id=1dnJ3q4drg91ejnaR2gBll5inVr6BVLM-</t>
  </si>
  <si>
    <t>กปศ.01 04 54 0081</t>
  </si>
  <si>
    <t>https://drive.google.com/open?id=1ITJMiTis_urf43pc4IfpZuxrqsAGji5v</t>
  </si>
  <si>
    <t>https://drive.google.com/open?id=1tNWdEzpi1NMv9S0IJVpBhusbrt8HvT_r</t>
  </si>
  <si>
    <t>https://drive.google.com/open?id=1uNfNCjKHZqC2wHzP2i28xmFCEabQgFCp</t>
  </si>
  <si>
    <t>https://drive.google.com/open?id=1lyImyCujbeluDPOw4GiwAmL-jnZ1P9wx</t>
  </si>
  <si>
    <t>https://drive.google.com/open?id=1F7NYZiC7VJPnj9vdDVpwrV80I5OALrUa</t>
  </si>
  <si>
    <t>https://drive.google.com/open?id=1n6z1TiGv8Rd7e8FWcIA5X9gxjz8kKsmB</t>
  </si>
  <si>
    <t>1754/2560</t>
  </si>
  <si>
    <t>1218/2560</t>
  </si>
  <si>
    <t>309/2561</t>
  </si>
  <si>
    <t>1722/2560</t>
  </si>
  <si>
    <t>1723/2560</t>
  </si>
  <si>
    <t>บจก.1168 แพลนท์ โพรเทค</t>
  </si>
  <si>
    <t>ใบอนุญาตครอบครอง</t>
  </si>
  <si>
    <t>บจก.แมสค์ ครอป ซายน์</t>
  </si>
  <si>
    <t>199/2557</t>
  </si>
  <si>
    <t>บจก.ฟอร์มูล่าร์-เอ</t>
  </si>
  <si>
    <t>370/2558</t>
  </si>
  <si>
    <t>กำลังสอบถามการขึ้นทะเบียนจาก จนท.</t>
  </si>
  <si>
    <t>ให้จัดเตรียมเอกสาร</t>
  </si>
  <si>
    <t>664/2560</t>
  </si>
  <si>
    <t>https://drive.google.com/open?id=193DYKBFvU2EitultHg_n_XsYTvWDbASw</t>
  </si>
  <si>
    <t>https://drive.google.com/open?id=13NsXaWcJ2klMa2eUrU0OkRFnYttNEk8o</t>
  </si>
  <si>
    <t>https://drive.google.com/open?id=1ERIrjR0DCS0itL38TcvFStI8xHKtZoIQ</t>
  </si>
  <si>
    <t>https://drive.google.com/open?id=1ko-MRCg0Uk89RJrwxNcepk_RMUQsVWX5</t>
  </si>
  <si>
    <t>https://drive.google.com/open?id=1OaSFz6E_E98noJlINu57COo2WA6GrkDD</t>
  </si>
  <si>
    <t>https://drive.google.com/open?id=1_uuFeJvBZrVvVng5WkMD2QzYPXVpFeoK</t>
  </si>
  <si>
    <t>https://drive.google.com/open?id=1Odgb-YfS1w8e2Nc2OM0w3kniG2DD5QR7</t>
  </si>
  <si>
    <t>https://drive.google.com/open?id=1VzyavyEV1QiKRK_TKQhSvJkD4I3US_y5</t>
  </si>
  <si>
    <t>https://drive.google.com/open?id=1Mgl7phq8chCbp7eQjkFW9c6wPW_q7_wX</t>
  </si>
  <si>
    <t>https://drive.google.com/open?id=1GLZzvdb_mCEnU8Uzx4j7wCNw6RFEzVsa</t>
  </si>
  <si>
    <t>https://drive.google.com/open?id=1h_2nMDi8e1Zj0Qdpur_8d2EM5lD2QFKw</t>
  </si>
  <si>
    <t>https://drive.google.com/open?id=1ndi8h3PKG_IKHIAbODphHuzK_2zisgkH</t>
  </si>
  <si>
    <t>https://drive.google.com/open?id=11z35tyc6iaOZECgUI5x8avOtlDsIuPC_</t>
  </si>
  <si>
    <t>https://drive.google.com/open?id=1-42HMbPQ_zqur8spR_g_S9B7s36gsreH</t>
  </si>
  <si>
    <t>https://drive.google.com/open?id=1E7Xcc8UPiHivxFybc2iSx3XiyLc9gExl</t>
  </si>
  <si>
    <t>https://drive.google.com/open?id=1JabwIQzUzSG58aqRWiEmRv281wpH6rzW</t>
  </si>
  <si>
    <t>https://drive.google.com/open?id=1OLGLIEhpeWMcJZ38HnBh5LnT1Fqc5nX7</t>
  </si>
  <si>
    <t>https://drive.google.com/open?id=1ZthVCl0CmYfVM_4ZM3sLXdLq-Mee83Ks</t>
  </si>
  <si>
    <t>https://drive.google.com/open?id=11NYmR2urZspbPoQKxm3q5l97ypPQms8g</t>
  </si>
  <si>
    <t>https://drive.google.com/open?id=1OupgIPw5z6fJzRxtInXbZuTaPaclnO82</t>
  </si>
  <si>
    <t>https://drive.google.com/open?id=1FAmSvqIaTy8o0d7JkGQve4Nu4XD230A5</t>
  </si>
  <si>
    <t>https://drive.google.com/open?id=1WBNgDdPLHcAMQj0eaTTj71rp4EqFooYJ</t>
  </si>
  <si>
    <t>https://drive.google.com/open?id=1mviNcIalUMDtUyjCAPKCVXhkBnY6P6Zq</t>
  </si>
  <si>
    <t>https://drive.google.com/open?id=1gCgfyppvIgEpNMd7BhIIRBX2o50bIxqB</t>
  </si>
  <si>
    <t>https://drive.google.com/open?id=1EW2RjYv4LredSrLHTGu5H4mFvbw7SgNE</t>
  </si>
  <si>
    <t>ใบอนุญาตโรงงาน</t>
  </si>
  <si>
    <t>ผู้ขอขึ้นทะเบียน</t>
  </si>
  <si>
    <t>ผู้จัดจำหน่าย</t>
  </si>
  <si>
    <t xml:space="preserve">วันที่ต่ออายุ        image </t>
  </si>
  <si>
    <t>ประเภทการใช้</t>
  </si>
  <si>
    <t>2,4-D-dimethylammonium 84% SL</t>
  </si>
  <si>
    <t>https://drive.google.com/file/d/1tKYNQZT4YwUg29V_n_E-mPMgB3o6TRhy/view?usp=sharing</t>
  </si>
  <si>
    <t>สารกำจัดวัชพืช</t>
  </si>
  <si>
    <t>ทำแปลงต่ออายุเรียบร้อยแล้ว ก่อนหมด 180 วัน สามารถยื่นคำขอต่ออายุได้เลย</t>
  </si>
  <si>
    <t>https://drive.google.com/file/d/1aa78w_KHeGNicEEE_WwgK3WHtSsy1kRG/view?usp=sharing</t>
  </si>
  <si>
    <t>จะทำใบนำเข้าเมื่อมีการสั่งซื้อ</t>
  </si>
  <si>
    <t>https://drive.google.com/file/d/18lqy-zB7NYPrBQM-JOn9maJ91oOv9UvC/view?usp=sharing</t>
  </si>
  <si>
    <t>https://drive.google.com/file/d/1q5bkW-0PngvLzs1oMjS5_AtpOwULK2tk/view?usp=sharing</t>
  </si>
  <si>
    <t>https://drive.google.com/file/d/1lLpgqCrJM90lh98ndN7ocmGzNPE1BubL/view?usp=sharing</t>
  </si>
  <si>
    <t>https://drive.google.com/file/d/1nKtwErWtrBJUFPRZ9uZ3OVNMhKeDdOIN/view?usp=sharing</t>
  </si>
  <si>
    <t>https://drive.google.com/file/d/1-MrglIziDL5MnoaVE-WZDPFWDUfApx6Q/view?usp=sharing</t>
  </si>
  <si>
    <t>https://drive.google.com/file/d/1rEXhUCgA8Wd5STQFna2VcOpaseSxq2r1/view?usp=sharing</t>
  </si>
  <si>
    <t>https://drive.google.com/file/d/1N40vJAQ2vVe9XWHvcWTeOJvzlWsGAyCX/view?usp=sharing</t>
  </si>
  <si>
    <t>2,4-D sodium 95% SP</t>
  </si>
  <si>
    <t>https://drive.google.com/file/d/1E0Lroln-s6b4aI97cJbkdQ213TnJWM0k/view?usp=share_link</t>
  </si>
  <si>
    <t>https://drive.google.com/file/d/1bNSs_0Sz0fXOW4lni2mMDa84b0QiaiZU/view?usp=share_link</t>
  </si>
  <si>
    <t>ไม่ขอใบนำเข้า,เพราะชื่อ- ไม่ได้ขาย</t>
  </si>
  <si>
    <t>1515-2566</t>
  </si>
  <si>
    <t>โซนาน (Sonan)</t>
  </si>
  <si>
    <t>https://drive.google.com/file/d/1GPV2ClYK961fKRGIr6RzqNMC4fm2R5x3/view?usp=drive_link</t>
  </si>
  <si>
    <t>https://drive.google.com/file/d/15Rc1ByfKQgJkVnC8M5PK6XMV58A2Fak1/view?usp=sharing</t>
  </si>
  <si>
    <t>1514-2566</t>
  </si>
  <si>
    <t>ฝ่ามือแดง ผง (Fameudang phong)</t>
  </si>
  <si>
    <t>https://drive.google.com/file/d/1580vfrnCxzyCOM9jBbcuS1JIPrey5XvX/view?usp=drive_link</t>
  </si>
  <si>
    <t>จะขอนำเข้าเมื่อมีการสั่งซื้อ</t>
  </si>
  <si>
    <t>1516-2566</t>
  </si>
  <si>
    <t>คูริ (Kuri)</t>
  </si>
  <si>
    <t>St.up</t>
  </si>
  <si>
    <t>https://drive.google.com/file/d/1KYOEFd3a5HzevPrnYvWrnWAJE0h2mt_q/view?usp=drive_link</t>
  </si>
  <si>
    <t>150-2567</t>
  </si>
  <si>
    <t>2,4-ดี บิวทิล 96 เทค (2,4-D butyl 96 Tech)</t>
  </si>
  <si>
    <t>2,4-D butyl 96% Tech</t>
  </si>
  <si>
    <t>https://drive.google.com/file/d/17uvA0NjFndssNBidsUSnr1RH89ViESGV/view?usp=sharing</t>
  </si>
  <si>
    <t>https://drive.google.com/file/d/18vmwntw-E2nc8GQkLPGeFcr6K_DUtXbA/view?usp=drive_link</t>
  </si>
  <si>
    <t>https://drive.google.com/file/d/1bMmUKmC5sOC07FDerCMh-5R2e-5poYr3/view?usp=sharing</t>
  </si>
  <si>
    <t>200-2567</t>
  </si>
  <si>
    <t>บิวทาคลอร์ 95 เทค (Butachlor 95 Tech)</t>
  </si>
  <si>
    <t>butachlor 95% Tech</t>
  </si>
  <si>
    <t>https://drive.google.com/file/d/11d2FTN43oybaXpyrgdMZPwy0loe0afgz/view?usp=sharing</t>
  </si>
  <si>
    <t>https://drive.google.com/file/d/1XatniiTqFiXz0AKAEeuKRzqw3XkEtCCD/view?usp=drive_link</t>
  </si>
  <si>
    <t>354-2567</t>
  </si>
  <si>
    <t>แมสค์ท็อก 7.76 จี</t>
  </si>
  <si>
    <t>2,4-D + butachlor 3.76% +4% GR</t>
  </si>
  <si>
    <t>https://drive.google.com/file/d/1q9S0dSBtolyuGjWuOLDjqPebKTHBI2gd/view?usp=drive_link</t>
  </si>
  <si>
    <t>https://drive.google.com/file/d/1zG5H6JkfrOpzXS3ZuzmS3PQmmRJvf5s5/view?usp=sharing</t>
  </si>
  <si>
    <t>1138-2567</t>
  </si>
  <si>
    <t>พาราด็อก 7.76 จี</t>
  </si>
  <si>
    <t>https://drive.google.com/file/d/1ZDouCvROmh-_Kb9xm40U4nJnkb1upFPR/view?usp=drive_link</t>
  </si>
  <si>
    <t>https://drive.google.com/file/d/1eNY3sj2jfVDpXwUmIIM_B3SwUsUzlh1M/view?usp=sharing</t>
  </si>
  <si>
    <t>1139-2567</t>
  </si>
  <si>
    <t>เฟอร์มอก 7.76 จี</t>
  </si>
  <si>
    <t>https://drive.google.com/file/d/1hVSR_sFzO5YyrbvmlGWU6YLrFDHzgJ3Q/view?usp=drive_link</t>
  </si>
  <si>
    <t>https://drive.google.com/file/d/1FljDDd60doNi50LHKEkllYTyiXwlV5Gg/view?usp=sharing</t>
  </si>
  <si>
    <t>489-2567</t>
  </si>
  <si>
    <t>พาดอน (Padon)</t>
  </si>
  <si>
    <t>2,4-D + picloram 45.2 + 11.6 % SL</t>
  </si>
  <si>
    <t>https://drive.google.com/file/d/1w9XkM-YZVtzmqJIYz_o0lWtjrj9KYcEW/view?usp=drive_link</t>
  </si>
  <si>
    <t>https://drive.google.com/file/d/1p9BLe1ijDshAC6KWB1dUGY8AWYC10sNp/view?usp=sharing</t>
  </si>
  <si>
    <t>1675-2567</t>
  </si>
  <si>
    <t>เคดอน</t>
  </si>
  <si>
    <t>https://drive.google.com/file/d/1JVLKYeaXBj_C_eUxBLLREggsvTUCUBVH/view?usp=drive_link</t>
  </si>
  <si>
    <t>https://drive.google.com/file/d/1k6bhP002-gxdPoTod9F2VoMML3Yo5SCr/view?usp=sharing</t>
  </si>
  <si>
    <t>1674-2567</t>
  </si>
  <si>
    <t>ฟายอน</t>
  </si>
  <si>
    <t>https://drive.google.com/file/d/1uINGZWjyDJqyOhJQadyR3Mch5LL9TZnD/view?usp=drive_link</t>
  </si>
  <si>
    <t>https://drive.google.com/file/d/1HFojSGvQLpe4XtFx4fhoauHMoH5xtrxX/view?usp=sharing</t>
  </si>
  <si>
    <t>https://drive.google.com/file/d/1_qeNCmF5Qee6k42CPLirMUj8-3hdVEsr/view?usp=drive_link</t>
  </si>
  <si>
    <t>พอใกล้จะหมดอายุให้คุยกันอีกครั้ง อาจจะไม่ต่อเพราะเราขึ้นแหล่งใหม่แล้ว</t>
  </si>
  <si>
    <t>https://drive.google.com/file/d/1LUuedCb_vdnvlRHznGbKVmdMp4VP2Cvb/view?usp=sharing</t>
  </si>
  <si>
    <t>1038-2567</t>
  </si>
  <si>
    <t>แพลนท์ 50 อี</t>
  </si>
  <si>
    <t>https://drive.google.com/file/d/13ZWRodnGD9FRcb6g9NjR3Gn3Gv0ca1qN/view?usp=drive_link</t>
  </si>
  <si>
    <t>acetochlor 50% W/V</t>
  </si>
  <si>
    <t>https://drive.google.com/file/d/1McWrAvHfrUisIyUCYwA7P9TuDxaSdDkQ/view?usp=sharing</t>
  </si>
  <si>
    <t>1081-2567</t>
  </si>
  <si>
    <t>คอนโทคลอร์</t>
  </si>
  <si>
    <t>https://drive.google.com/file/d/1onCnHQIgKiPVTEniGeUaGzRUTYO7i3Z0/view?usp=drive_link</t>
  </si>
  <si>
    <t>https://drive.google.com/file/d/1n5qMAR6fuxWXDsS6cwtWxJobKeNpa016/view?usp=sharing</t>
  </si>
  <si>
    <t>1083-2567</t>
  </si>
  <si>
    <t>แจ๊คเกอร์</t>
  </si>
  <si>
    <t>https://drive.google.com/file/d/1-XvmSx8wZy2aOu_m0QGYhMijOnFjjnmz/view?usp=drive_link</t>
  </si>
  <si>
    <t>https://drive.google.com/file/d/17sOSQq_jWqLoUqI27eYYY7LXDkBBnQb0/view?usp=drive_link</t>
  </si>
  <si>
    <t>1196-2567</t>
  </si>
  <si>
    <t>alachlor 48% W/V EC</t>
  </si>
  <si>
    <t>https://drive.google.com/file/d/1SeRqN-faBix1PbMTF7kZvd3RoRTxiM0i/view?usp=sharing</t>
  </si>
  <si>
    <t>https://drive.google.com/file/d/1Bzmy4erC7jCmmmo0BTAdGAvZLSVQ-Wka/view?usp=sharing</t>
  </si>
  <si>
    <t>1807-2567</t>
  </si>
  <si>
    <t>อาราน</t>
  </si>
  <si>
    <t>https://drive.google.com/file/d/1vHhZuoxt9weOVDnWlzkZ1Sy7HMvgPHvA/view?usp=sharing</t>
  </si>
  <si>
    <t>https://drive.google.com/file/d/1CPImhTV3RyIP255irRCV3TmSD1-0KxmK/view?usp=sharing</t>
  </si>
  <si>
    <t>1808-2567</t>
  </si>
  <si>
    <t>อาราชิ</t>
  </si>
  <si>
    <t>ไทยออน</t>
  </si>
  <si>
    <t>https://drive.google.com/file/d/1Bttdx5iH2Mv0RpzoVlDN7AKq6Mjn64xR/view?usp=drive_link</t>
  </si>
  <si>
    <t>https://drive.google.com/file/d/17Tc9UbyOv4duwcvMn0TkaSUiSfy0FYhr/view?usp=sharing</t>
  </si>
  <si>
    <t>2571-2567</t>
  </si>
  <si>
    <t>อะลาคลอร์</t>
  </si>
  <si>
    <t>https://drive.google.com/file/d/19Di4tCpLm2-4hDi-t194k13gx2F8oftN/view?usp=drive_link</t>
  </si>
  <si>
    <t>https://drive.google.com/file/d/1xZb1O-ffMHGqtSLQ3HO30WT5qR4lBXOl/view?usp=sharing</t>
  </si>
  <si>
    <t>1594-2566</t>
  </si>
  <si>
    <t>อะทราซีน 90 ดับบลิวจี (Atrazine 90 WG)</t>
  </si>
  <si>
    <t>atrazine 90% WG</t>
  </si>
  <si>
    <t>https://drive.google.com/file/d/1bPILU0LtGx9dpByg3ukBYjcmf475oGQE/view?usp=drive_link</t>
  </si>
  <si>
    <t xml:space="preserve">    </t>
  </si>
  <si>
    <t>https://drive.google.com/file/d/1uI6dcsXW306XaC7-7gR1DlM_EMQzZkd9/view?usp=sharing</t>
  </si>
  <si>
    <t>532-2567</t>
  </si>
  <si>
    <t>https://drive.google.com/file/d/1XQAOEC5CZHozTAgnnZYZQxqOzw6pael9/view?usp=drive_link</t>
  </si>
  <si>
    <t>769-2567</t>
  </si>
  <si>
    <t>แมสค์ซีน (Maskzine)</t>
  </si>
  <si>
    <t>https://drive.google.com/file/d/1R2wvfKPrSXyS6ZTvqYeAt-CtfDxX46JW/view?usp=drive_link</t>
  </si>
  <si>
    <t>https://drive.google.com/file/d/1I9hJ40nMe6pSczKKL2UucuVvfLlUe6An/view?usp=drive_link</t>
  </si>
  <si>
    <t>793-2566</t>
  </si>
  <si>
    <t>bispyribac-sodium 20% WP</t>
  </si>
  <si>
    <t>https://drive.google.com/file/d/1uSGCIvtb1kbbG5P7pREpc8REwQ1MfT8k/view?usp=share_link</t>
  </si>
  <si>
    <t>ไม่ขอนำเข้าเพราะไม่ขายจะขอเฉพาะชื่อที่ขาย</t>
  </si>
  <si>
    <t>1593-2566</t>
  </si>
  <si>
    <t>บิสทอย (Bistoy)</t>
  </si>
  <si>
    <t>https://drive.google.com/file/d/19sDLz--qOCvQ1dSxMYp_Lq1akgcB_JYy/view?usp=sharing</t>
  </si>
  <si>
    <t>https://drive.google.com/file/d/1T9eoTsq-c6XCJPi129Ch7yxGZRjB4iOj/view?usp=sharing</t>
  </si>
  <si>
    <t>1591-2566</t>
  </si>
  <si>
    <t>มัลโก้ (Mulgo)</t>
  </si>
  <si>
    <t>https://drive.google.com/file/d/15hlyWYMetIXYJi4egFB_MVIVX8FkeuGG/view?usp=sharing</t>
  </si>
  <si>
    <t>1592-2566</t>
  </si>
  <si>
    <t>อัลแมกซ์ (Almax)</t>
  </si>
  <si>
    <t>https://drive.google.com/file/d/1YKJxOCpoT1asUTsxnEgrv7fTrqd9LsTg/view?usp=sharing</t>
  </si>
  <si>
    <t>1916-2561</t>
  </si>
  <si>
    <t>butachlor 60% W/V EC</t>
  </si>
  <si>
    <t>https://drive.google.com/file/d/1i4kSCRHMaNChOmRdOdPDxlG3jJlWyMPM/view?usp=drive_link</t>
  </si>
  <si>
    <t>https://drive.google.com/file/d/16G_G98o31a1q2mNZp2Pne6EENKowPl4c/view?usp=sharing</t>
  </si>
  <si>
    <t>347-2568</t>
  </si>
  <si>
    <t>แมสโค่</t>
  </si>
  <si>
    <t>https://drive.google.com/file/d/1Wra7C8YPZGsJiRWfwIuWIcjlFThilnUt/view?usp=drive_link</t>
  </si>
  <si>
    <t>https://drive.google.com/file/d/1fMgyAdK6dF6rlTgUzTsTsTlD8Rpbe5OV/view?usp=drive_link</t>
  </si>
  <si>
    <t>339-2568</t>
  </si>
  <si>
    <t>บิวโซ่</t>
  </si>
  <si>
    <t>https://drive.google.com/file/d/1TvAz9XvCMseUewmRw0ZQCeVZkaGn_Zdf/view?usp=drive_link</t>
  </si>
  <si>
    <t>https://drive.google.com/file/d/16JRTVwTKw8_6JpghwqeZENZLMQQ1IvE_/view?usp=drive_link</t>
  </si>
  <si>
    <t>348-2568</t>
  </si>
  <si>
    <t>บิวทาคลอร์ 60</t>
  </si>
  <si>
    <t>https://drive.google.com/file/d/1wP-oWxs9W6n6T5ObospjCABsLPz4jBPF/view?usp=drive_link</t>
  </si>
  <si>
    <t>https://drive.google.com/file/d/1w_nsvJbIAPpO74m0wUWi3mQcJ7gNAFg5/view?usp=drive_link</t>
  </si>
  <si>
    <t>796-2566</t>
  </si>
  <si>
    <t>ไดยูรอน (Diuron)</t>
  </si>
  <si>
    <t>diuron 80% WP</t>
  </si>
  <si>
    <t>https://drive.google.com/file/d/1Yte88JiMh9hXynhxU2c1UZjnBgxTYXo8/view?usp=share_link</t>
  </si>
  <si>
    <t>https://drive.google.com/file/d/1PpCa9aqCS4TmV_su_Q7FlWbqHlGAi34x/view?usp=sharing</t>
  </si>
  <si>
    <t>1517-2566</t>
  </si>
  <si>
    <t>รอคเล่ (Rocle)</t>
  </si>
  <si>
    <t>https://drive.google.com/file/d/1P6NofRS_D6lVFCOhnhEbpQS3eEOXVRyi/view?usp=drive_link</t>
  </si>
  <si>
    <t>1518-2566</t>
  </si>
  <si>
    <t>ยูอิ (Yuei)</t>
  </si>
  <si>
    <t>https://drive.google.com/file/d/1gFqmWg8qOhrJfk5b4xhsNDURg9vq0_nA/view?usp=drive_link</t>
  </si>
  <si>
    <t>631-2568</t>
  </si>
  <si>
    <t>ไดควอตไดโบรไมด์</t>
  </si>
  <si>
    <t>diquat dibromide 37.3% W/V SL</t>
  </si>
  <si>
    <t>ไทยอะโกรเทรด</t>
  </si>
  <si>
    <t>https://drive.google.com/file/d/16-FyhuzqASDreMqi8ZQeNrhjQzY8mfFP/view?usp=sharing</t>
  </si>
  <si>
    <t>https://drive.google.com/file/d/1BQApMOwLGERi94rAsaCsImJBGWhm3z39/view?usp=drive_link</t>
  </si>
  <si>
    <t>1234-2568</t>
  </si>
  <si>
    <t>ฟอสโซน</t>
  </si>
  <si>
    <t>SWD</t>
  </si>
  <si>
    <t>https://drive.google.com/file/d/1k4Dsdb01tdNDE1Ym0q_8APa_kyQvrNVv/view?usp=drive_link</t>
  </si>
  <si>
    <t>https://drive.google.com/file/d/1gxWdqd9uMSTY1W2GQVigf6Cy9YMh5dJN/view?usp=drive_link</t>
  </si>
  <si>
    <t>1233-2568</t>
  </si>
  <si>
    <t>ฟลูฟอส</t>
  </si>
  <si>
    <t>https://drive.google.com/file/d/1Z_B5eCA6OEeSlFKKDV7EA1WRmId3W2eX/view?usp=drive_link</t>
  </si>
  <si>
    <t>https://drive.google.com/file/d/1P-klGP9IIYPqkB7WUo0uRRTkQYFjI88O/view?usp=drive_link</t>
  </si>
  <si>
    <t>762-2568</t>
  </si>
  <si>
    <t>ไดควอต ไดโบรไมด์ (Diquat dibromide)</t>
  </si>
  <si>
    <t>rainbow</t>
  </si>
  <si>
    <t>https://drive.google.com/file/d/1DHrfrDpOAdep8Nn6WKkiqyzDdx_7t6CS/view?usp=drive_link</t>
  </si>
  <si>
    <t>https://drive.google.com/file/d/10WUSdZPdY5YG6aFBRgbJPh2u9z9gP_dH/view?usp=drive_link</t>
  </si>
  <si>
    <t>199-2567</t>
  </si>
  <si>
    <t>clethodim 24% W/V EC</t>
  </si>
  <si>
    <t>https://drive.google.com/file/d/1_T_nJzvhuvDEe0dlgFa-ib4nVPeJ1Rlh/view?usp=sharing</t>
  </si>
  <si>
    <t>https://drive.google.com/file/d/1SoeTRGNtX0sa4D8L-a1MRigYBblHlPz5/view?usp=sharing</t>
  </si>
  <si>
    <t>1366-2567</t>
  </si>
  <si>
    <t>ฟอร์ดิม</t>
  </si>
  <si>
    <t>https://drive.google.com/file/d/1Ob9oQKtWGGL-5gLWoIDZ5uR1zA8e9WNY/view?usp=sharing</t>
  </si>
  <si>
    <t>https://drive.google.com/file/d/1NbsHQDxN6Y-fovx6W5UDk-N8WigICXOd/view?usp=sharing</t>
  </si>
  <si>
    <t>1367-2567</t>
  </si>
  <si>
    <t>คลีซาน</t>
  </si>
  <si>
    <t>https://drive.google.com/file/d/13KPzylTIeK2Cnqvi6BeD9zx5Q2Dj6iYh/view?usp=sharing</t>
  </si>
  <si>
    <t>https://drive.google.com/file/d/11MKlb0k0cL9Wlb4Dqi-i9QIdaCYYX1oc/view?usp=sharing</t>
  </si>
  <si>
    <t>1365-2567</t>
  </si>
  <si>
    <t>แอนโทดิม</t>
  </si>
  <si>
    <t>https://drive.google.com/file/d/1c3J-L-wyptr7DxwcTvGJdNoMy7ovzcCd/view?usp=sharing</t>
  </si>
  <si>
    <t>https://drive.google.com/file/d/142lGhoP-zRMh3_UKklwutX_MnWJXkzAX/view?usp=sharing</t>
  </si>
  <si>
    <t>1447-2566</t>
  </si>
  <si>
    <t>clomazone 48% W/V EC</t>
  </si>
  <si>
    <t>https://drive.google.com/file/d/1QgRPO54RoiWeSBI8BTD3oPlzsZbqgU7e/view?usp=sharing</t>
  </si>
  <si>
    <t>505-2567</t>
  </si>
  <si>
    <t>โพนาส</t>
  </si>
  <si>
    <t>https://drive.google.com/file/d/103A3FGHXrsbrA4WINz8SrRCsxjtn-F_u/view?usp=sharing</t>
  </si>
  <si>
    <t>506-2567</t>
  </si>
  <si>
    <t>ฟาริส</t>
  </si>
  <si>
    <t>https://drive.google.com/file/d/1IhVkD6AJHKrk93IJYeNlAU81IXyejBTb/view?usp=sharing</t>
  </si>
  <si>
    <t>2148-2567</t>
  </si>
  <si>
    <t>โคลมาโซน</t>
  </si>
  <si>
    <t>https://drive.google.com/file/d/11q4KfPR6tCKA6HYQGcsYfRDoSXc4xCyU/view?usp=sharing</t>
  </si>
  <si>
    <t>197-2567</t>
  </si>
  <si>
    <t>โคลมาโซน 96 เทค (clomazone 96 Tech)</t>
  </si>
  <si>
    <t>clomazone 96% Tech</t>
  </si>
  <si>
    <t>https://drive.google.com/file/d/1_by7EafuaBnV65CdS2rB_StMkI6LnMk2/view?usp=sharing</t>
  </si>
  <si>
    <t>https://drive.google.com/file/d/13dF7auRmxfAB87KZZvoEVeKIGDC7k4ZY/view?usp=sharing</t>
  </si>
  <si>
    <t>198-2567</t>
  </si>
  <si>
    <t>propanil 97 เทค (Propanil 97 Tech)</t>
  </si>
  <si>
    <t>propanil  97% Tech</t>
  </si>
  <si>
    <t>https://drive.google.com/file/d/1rHaIRjFFn9j_K55qkT9yz05kEh6c29CG/view?usp=sharing</t>
  </si>
  <si>
    <t>https://drive.google.com/file/d/1XCio1MozZVpb1NKblwigNBGNLtXZpqYB/view?usp=drive_link</t>
  </si>
  <si>
    <t>644-2567</t>
  </si>
  <si>
    <t>โครพานิล</t>
  </si>
  <si>
    <t>clomazone+propanil 12%+27% EC</t>
  </si>
  <si>
    <t>https://drive.google.com/file/d/1X5u9VahRsvJoEQl8XVQri5skWkIQVMor/view?usp=sharing</t>
  </si>
  <si>
    <t>มีคนจดชื่อใกล้เคียงกันแล้วที่กรมทรัพย์สิน เราเลยไม่ได้ไปจดชื่อนี้ เลขคำขอ 827342 : โคลมานิล</t>
  </si>
  <si>
    <t>https://drive.google.com/file/d/1XE5l8CZgYs9HznBR0NnD84bJRkPQgkOI/view?usp=sharing</t>
  </si>
  <si>
    <t>1676-2567</t>
  </si>
  <si>
    <t>ดิวมัส</t>
  </si>
  <si>
    <t>https://drive.google.com/file/d/1Tz9ZKzU_p1mOrNc2dF5xNppBDYOHorXE/view?usp=sharing</t>
  </si>
  <si>
    <t>https://drive.google.com/file/d/1FCtxb61NsuEvO1ZP3lv7D8Wdgy0n_b_F/view?usp=sharing</t>
  </si>
  <si>
    <t>1677-2567</t>
  </si>
  <si>
    <t>โอวาโก</t>
  </si>
  <si>
    <t>https://drive.google.com/file/d/13JpZ60_gF4hwRdpOxH4XKbuu3y3mK_ZD/view?usp=sharing</t>
  </si>
  <si>
    <t>https://drive.google.com/file/d/14ZX5ptP3otv7RCFNJFa1OejbefGSWbNW/view?usp=sharing</t>
  </si>
  <si>
    <t>1811-2567</t>
  </si>
  <si>
    <t>ฟูมิซัน (Fumisun)</t>
  </si>
  <si>
    <t>flumioxazin 50% WP</t>
  </si>
  <si>
    <t>https://drive.google.com/file/d/1QMNnPH_tuwRLoFGg8KPjk874O7RPNkMP/view?usp=drive_link</t>
  </si>
  <si>
    <t>https://drive.google.com/file/d/1b84ep1OpXQP-7kt9gsS25kOvo6NwGoZc/view?usp=drive_link</t>
  </si>
  <si>
    <t>2762-2567</t>
  </si>
  <si>
    <t>ซูด้า (Zuda)</t>
  </si>
  <si>
    <t>https://drive.google.com/file/d/1orkDw4eZk3f2UvRApVOsYUXVSp_rxe9o/view?usp=drive_link</t>
  </si>
  <si>
    <t>2835-2567</t>
  </si>
  <si>
    <t>แอลโนล่า (Alnola)</t>
  </si>
  <si>
    <t>https://drive.google.com/file/d/1gME2W9fCQdbSi73uLMn-ok2vdYdWI_Cp/view?usp=drive_link</t>
  </si>
  <si>
    <t>https://drive.google.com/file/d/1UVFrp9TBN-we2KsYiyBp7LuKx5Ic88y7/view?usp=sharing</t>
  </si>
  <si>
    <t>https://drive.google.com/file/d/1pXlpd3-yZE1G870agXTMaAKiiluZEWQ0/view?usp=drive_link</t>
  </si>
  <si>
    <t>https://drive.google.com/file/d/1L2VHQXBiiil3dqlVwHjL9JxZHPpiHXS6/view?usp=drive_link</t>
  </si>
  <si>
    <t>https://drive.google.com/file/d/1g8fsg_gHXu1ab-1SVJfbDs_Pm4HVa916/view?usp=drive_link</t>
  </si>
  <si>
    <t>https://drive.google.com/file/d/1n3Gdcwt6enCRVEaVwFlIoed1-pzEqSgT/view?usp=sharing</t>
  </si>
  <si>
    <t>ยื่น 30-9-68</t>
  </si>
  <si>
    <t>3147-2564</t>
  </si>
  <si>
    <t>ไกลโฟเซต 62 (Glyphosate 62)</t>
  </si>
  <si>
    <t xml:space="preserve">glyphosate isopropylamonium 62% </t>
  </si>
  <si>
    <t>https://drive.google.com/file/d/1fTaamVyUNOfT13hozSmr7Z_An3lpoRp2/view?usp=sharing</t>
  </si>
  <si>
    <t>https://drive.google.com/file/d/1CEoUnwsfIt5djsX5v5zWxP-s9lAb258w/view?usp=drive_link</t>
  </si>
  <si>
    <t>1,718,709 ลิตร</t>
  </si>
  <si>
    <t>3148-2564</t>
  </si>
  <si>
    <t>https://drive.google.com/file/d/1GbhC_PWB4-QxE0qf78SPnHSnbxNgoNR3/view?usp=sharing</t>
  </si>
  <si>
    <t>https://drive.google.com/file/d/19VRMDRiw7UK_A35gvXZA8cr0Vkw_p8i4/view?usp=sharing</t>
  </si>
  <si>
    <t>2408-2565</t>
  </si>
  <si>
    <t>คาบอย 48</t>
  </si>
  <si>
    <t>https://drive.google.com/file/d/1RcqPQXXZrL4o545g-eIVTf2fVP6ykgut/view?usp=drive_link</t>
  </si>
  <si>
    <t>https://drive.google.com/file/d/1cQb7dgG_KMhy83okhQknlKUX-5BHjjBJ/view?usp=sharing</t>
  </si>
  <si>
    <t>505-2564</t>
  </si>
  <si>
    <t>glufosinate-ammonium 15% W/V SL</t>
  </si>
  <si>
    <t>https://drive.google.com/file/d/1S3wN0S52dNqklB1LVpIEzQzvEYS_prdO/view?usp=drive_link</t>
  </si>
  <si>
    <t>https://drive.google.com/file/d/1mLm_hahedoRvxCjqbvxUazvIMMyKVA16/view?usp=sharing</t>
  </si>
  <si>
    <t>https://drive.google.com/file/d/1wJxa-7r13hsT72eLHXqNcVF3v7huXW6l/view?usp=drive_link</t>
  </si>
  <si>
    <t>1 ล้านลิตร</t>
  </si>
  <si>
    <t>2150-2564</t>
  </si>
  <si>
    <t>https://drive.google.com/file/d/1yDqjm77UrEpVT3QOrcRyw4fNOKOxjDh2/view?usp=sharing</t>
  </si>
  <si>
    <t>https://drive.google.com/file/d/1tEGMt-Xb91wU_Xy3Gq1sbgIRGhv7U36n/view?usp=sharing</t>
  </si>
  <si>
    <t>glufosinate-ammonium 95 Tech</t>
  </si>
  <si>
    <t>glufosinate-ammonium 95% Tech</t>
  </si>
  <si>
    <t>https://drive.google.com/file/d/1NQuHaqoIoG1qsiPsf5fdYinpyRGKMK6M/view?usp=drive_link</t>
  </si>
  <si>
    <t>เตือนพี่ภาช่วงปลายปี อาจจะให้เปลี่ยนแหล่ง เนื่องจากแหล่ง Veyong มีปัญหา</t>
  </si>
  <si>
    <t>https://drive.google.com/file/d/1vAYWuZA-4jHUM2KXe-8gV3HYEAWeyfNF/view?usp=drive_link</t>
  </si>
  <si>
    <t>394-2566</t>
  </si>
  <si>
    <t>กลูโฟซิเนต-แอมโมเนียม</t>
  </si>
  <si>
    <t>https://drive.google.com/file/d/1vGwGMDlbHg_Npa_Cl-3yLJ0KLClKXM2c/view?usp=share_link</t>
  </si>
  <si>
    <t>https://drive.google.com/file/d/1qHL8uNjMKTZ8p8pNuGv0m9v67fHS1OZu/view?usp=sharing</t>
  </si>
  <si>
    <t>ฟินโซน</t>
  </si>
  <si>
    <t>P.ant</t>
  </si>
  <si>
    <t>https://drive.google.com/file/d/1IGmMeP6h4zMI3H7xYkJYoCi-RAMkNX_Y/view?usp=drive_link</t>
  </si>
  <si>
    <t>https://drive.google.com/file/d/1JuGln8mF-cDPU9DTRqTPbNmpyzswKt50/view?usp=sharing</t>
  </si>
  <si>
    <t>196-2567</t>
  </si>
  <si>
    <t>metsulfuron-methyl 20% WG</t>
  </si>
  <si>
    <t>https://drive.google.com/file/d/1-6s-WXe0fXB95SPk399qMRkfU_1nZtYn/view?usp=sharing</t>
  </si>
  <si>
    <t>ชื่อ - ไม่นำเข้า เพราะ รอนำเข้าชื่อสำเร็จรูป 3 ชื่อ</t>
  </si>
  <si>
    <t>1212-2567</t>
  </si>
  <si>
    <t>คาเม่ (Came)</t>
  </si>
  <si>
    <t>https://drive.google.com/file/d/1F5B7WCTiQzF7cO9trLcxU7potzAF9d9Y/view?usp=sharing</t>
  </si>
  <si>
    <t>https://drive.google.com/file/d/1ebAfnnACscDfs5hVtNq9DUgvQ5tSB_mt/view?usp=sharing</t>
  </si>
  <si>
    <t>1211-2567</t>
  </si>
  <si>
    <t>ไมโตะ (Maito)</t>
  </si>
  <si>
    <t>https://drive.google.com/file/d/1E_ouK1hd74xi7Ne0St1wdwUJEgecRLJx/view?usp=sharing</t>
  </si>
  <si>
    <t>1213-2567</t>
  </si>
  <si>
    <t>เนคเกท (Necked)</t>
  </si>
  <si>
    <t>https://drive.google.com/file/d/1qUlMDsx_A7tMvpOt-_362P9Xjx1RvxSQ/view?usp=sharing</t>
  </si>
  <si>
    <t>3363-2567</t>
  </si>
  <si>
    <t>nicosulfuron 6% W/V OD</t>
  </si>
  <si>
    <t>https://drive.google.com/file/d/1ANM3Zumtx1x8HQnwydJknj375QfNs_9e/view?usp=drive_link</t>
  </si>
  <si>
    <t>https://drive.google.com/file/d/1EdYYoFaBa6AuQ768AeoNp2uIbqemZ-b1/view?usp=sharing</t>
  </si>
  <si>
    <t>753-2568</t>
  </si>
  <si>
    <t>ไคสะ</t>
  </si>
  <si>
    <t>https://drive.google.com/file/d/1RF-8xxPl6fUs6u7xq9F3q-eX7NOJdA43/view?usp=sharing</t>
  </si>
  <si>
    <t>754-2568</t>
  </si>
  <si>
    <t>ริวกะ</t>
  </si>
  <si>
    <t>https://drive.google.com/file/d/1bTlWfCE5idgK_ftk026b8D7CVNZKruIG/view?usp=sharing</t>
  </si>
  <si>
    <t>755-2568</t>
  </si>
  <si>
    <t>อาบะ</t>
  </si>
  <si>
    <t>https://drive.google.com/file/d/1lq2oTV59ddWCTnmx4OxCEpzf94yi2U0Z/view?usp=sharing</t>
  </si>
  <si>
    <t>445-2565</t>
  </si>
  <si>
    <t>oxadiazon 25% W/V EC</t>
  </si>
  <si>
    <t>https://drive.google.com/file/d/1otA7v2mmzM7mJ0F26XpblMMN9unxfRTL/view?usp=share_link</t>
  </si>
  <si>
    <t>กำลังทำแปลงต่ออายุ</t>
  </si>
  <si>
    <t>https://drive.google.com/file/d/1zsYQ2gatPHJkbxakEkNaB47RdkJMuoGt/view?usp=sharing</t>
  </si>
  <si>
    <t>2196-2565</t>
  </si>
  <si>
    <t>ฟอร์ซ่า</t>
  </si>
  <si>
    <t>https://drive.google.com/file/d/157B0pFs3q8sU5j5V46ru5bnOq8dVRhff/view?usp=share_link</t>
  </si>
  <si>
    <t>https://drive.google.com/file/d/1ib4Xe87NAInwSWSFmL1P-mFBKO9QBOGn/view?usp=sharing</t>
  </si>
  <si>
    <t>2191-2565</t>
  </si>
  <si>
    <t>เรียวม่า</t>
  </si>
  <si>
    <t>https://drive.google.com/file/d/1iaf9rPhq0o8S4wx1Rrgm6Jv52tpYvtY9/view?usp=share_link</t>
  </si>
  <si>
    <t>2190-2565</t>
  </si>
  <si>
    <t>โรฮาล</t>
  </si>
  <si>
    <t>https://drive.google.com/file/d/18Ky-1Qh3X3g6Up6yJqCGzOatq2g-WEbp/view?usp=share_link</t>
  </si>
  <si>
    <t>https://drive.google.com/file/d/1brLv7BCD1FA8REK6WYIrr3DrZELcgoIP/view?usp=drive_link</t>
  </si>
  <si>
    <t>794-2566</t>
  </si>
  <si>
    <t>pendimethalin 33% W/V EC</t>
  </si>
  <si>
    <t>https://drive.google.com/file/d/19SIyAQkwiFRjqvwpWfeThVa7fAB-r1Gx/view?usp=share_link</t>
  </si>
  <si>
    <t>https://drive.google.com/file/d/1WoOEnr5Ze9DqKZBtAwLz_G9crlhuv-A4/view?usp=sharing</t>
  </si>
  <si>
    <t>เมื่อมีการนำเข้าจึงจะขอใบนำเข้า</t>
  </si>
  <si>
    <t>1595-2566</t>
  </si>
  <si>
    <t>ลาสเต้</t>
  </si>
  <si>
    <t>https://drive.google.com/file/d/1W4fNPupjQV5QfwlUWk7gKMBXE36HwGiI/view?usp=sharing</t>
  </si>
  <si>
    <t>https://drive.google.com/file/d/1aiBbWQ-2ovIypRsIh6DKF6-y-0sQdZXO/view?usp=sharing</t>
  </si>
  <si>
    <t>1597-2566</t>
  </si>
  <si>
    <t>ดิปเปอร์</t>
  </si>
  <si>
    <t>https://drive.google.com/file/d/1PKUOEj8IaksnYrNJ296C5a8UYrWIA3K2/view?usp=sharing</t>
  </si>
  <si>
    <t>https://drive.google.com/file/d/1T2RXBABXFBcUkkGf3c3s-A907LYEv7wR/view?usp=sharing</t>
  </si>
  <si>
    <t>1596-2566</t>
  </si>
  <si>
    <t>แมสค์-ทาลิน</t>
  </si>
  <si>
    <t>https://drive.google.com/file/d/1ER4T7f_I1VlhZVAbqQOLZhpYsi3rdVns/view?usp=sharing</t>
  </si>
  <si>
    <t>https://drive.google.com/file/d/1NeRaHaREo-GPHF6W5k3J0WZWE-yV_0Rc/view?usp=sharing</t>
  </si>
  <si>
    <t>545-2562</t>
  </si>
  <si>
    <t>pyrazosulfuron-ethyl 10% WP</t>
  </si>
  <si>
    <t>https://drive.google.com/file/d/1Ufq8LheWBjWRnowjIHaU6g4irQf4Xahi/view?usp=sharing</t>
  </si>
  <si>
    <t>ไม่ต่ออายุทะเบียน</t>
  </si>
  <si>
    <t>https://drive.google.com/file/d/13WLFS3myRfLg8G8xJME6sAGEeypoGTgL/view?usp=sharing</t>
  </si>
  <si>
    <t>เมื่อมีการนำเข้าจึงจะขอใบอนุญาต</t>
  </si>
  <si>
    <t>1028-2563</t>
  </si>
  <si>
    <t>เอมารอน</t>
  </si>
  <si>
    <t>https://drive.google.com/file/d/1yq34HrUCJT0vgHITFWjbwEzwv8RiA2Hv/view?usp=sharing</t>
  </si>
  <si>
    <t>https://drive.google.com/file/d/1YWX3ev9y5B4372HMnhIezS52Fm6-Gr6O/view?usp=sharing</t>
  </si>
  <si>
    <t>1029-2563</t>
  </si>
  <si>
    <t>ฟอร์ดี้</t>
  </si>
  <si>
    <t>https://drive.google.com/file/d/1EgF1328b-o05SZIKh-cziAJIhnpg4K1M/view?usp=sharing</t>
  </si>
  <si>
    <t>https://drive.google.com/file/d/1noMV1SiS5EUbYtN2tGVI_i2njMbPMSi_/view?usp=sharing</t>
  </si>
  <si>
    <t>1030-2563</t>
  </si>
  <si>
    <t>พรี-ไรซ์</t>
  </si>
  <si>
    <t>https://drive.google.com/file/d/1NUN-GrbAqy4omdVwqkQMN21fS-mGEgWT/view?usp=sharing</t>
  </si>
  <si>
    <t>https://drive.google.com/file/d/1ScTTSIlkq8Wa3IOtYQkVqDLQL0Ix3nzw/view?usp=sharing</t>
  </si>
  <si>
    <t>151-2567</t>
  </si>
  <si>
    <t>pretilachlor 30% W/V EC</t>
  </si>
  <si>
    <t>https://drive.google.com/file/d/1XIKsH5nqJy7zmEBAL15fqLSkoRiRO_9v/view?usp=drive_link</t>
  </si>
  <si>
    <t>https://drive.google.com/file/d/1IySI8a2C7hYGeQ3T_mj1bOdyIbctRCuP/view?usp=drive_link</t>
  </si>
  <si>
    <t>1135-2567</t>
  </si>
  <si>
    <t>โซซิท</t>
  </si>
  <si>
    <t>https://drive.google.com/file/d/1XQfsjerl6Kb9JBTHnqJ1s6OTgZ2WUbFn/view?usp=drive_link</t>
  </si>
  <si>
    <t>https://drive.google.com/file/d/1YwVL996Hd5d89a3xvc4G0B__TtcYFvHW/view?usp=sharing</t>
  </si>
  <si>
    <t>1136-2567</t>
  </si>
  <si>
    <t>ลูโก้</t>
  </si>
  <si>
    <t>https://drive.google.com/file/d/1jJqNgEl5MWr1uGX6tZPDHAxzZsON-pq1/view?usp=drive_link</t>
  </si>
  <si>
    <t>https://drive.google.com/file/d/15TkP4kqawVxPgsYJ1sVFSGl9Lfo2wSsX/view?usp=sharing</t>
  </si>
  <si>
    <t>1137-2567</t>
  </si>
  <si>
    <t>โปโด้</t>
  </si>
  <si>
    <t>https://drive.google.com/file/d/16z0w8wevXB49cHJal3sHeJLIUrQVPQI8/view?usp=drive_link</t>
  </si>
  <si>
    <t>https://drive.google.com/file/d/1aHs1Sfw-OdZqamnQerBUinqhE_Tez7Jw/view?usp=sharing</t>
  </si>
  <si>
    <t>1839-2561</t>
  </si>
  <si>
    <t>quizalofop-P-ethyl 5% W/V EC</t>
  </si>
  <si>
    <t>https://drive.google.com/file/d/1vz44ZCtacfFX5FidNdjEd3I_0aWezlul/view?usp=sharing</t>
  </si>
  <si>
    <t>https://drive.google.com/file/d/1GN2xlnFhVbqovo5dm3YMycRNnxo4QU9U/view?usp=sharing</t>
  </si>
  <si>
    <t>3347-2567</t>
  </si>
  <si>
    <t>พี-แลนด์</t>
  </si>
  <si>
    <t>https://drive.google.com/file/d/1RFB0Ag1tsEqr-GSXCTw6-G7w2HykrVZW/view?usp=drive_link</t>
  </si>
  <si>
    <t xml:space="preserve"> 
พี-แลนด์
</t>
  </si>
  <si>
    <t>https://drive.google.com/file/d/1-38Otiy--aQihVLNPCyeEo0KRFn3-x_-/view?usp=drive_link</t>
  </si>
  <si>
    <t>ยื่นต่อ 24-9-68</t>
  </si>
  <si>
    <t xml:space="preserve">
3348-2567</t>
  </si>
  <si>
    <t>แมสค์ซา</t>
  </si>
  <si>
    <t>https://drive.google.com/file/d/14BxxoG7J9CMKCc2iQS8amQQ1-tDjf1nj/view?usp=drive_link</t>
  </si>
  <si>
    <t>https://drive.google.com/file/d/1lnu7YkmI_fBD-YScbgOjjY4e6mgheojF/view?usp=drive_link</t>
  </si>
  <si>
    <t>3349-2567</t>
  </si>
  <si>
    <t>กาโมล่า</t>
  </si>
  <si>
    <t>https://drive.google.com/file/d/1yyc-6Xjf35swWfZ-Ye_CWwcArg_ckLDa/view?usp=drive_link</t>
  </si>
  <si>
    <t>https://drive.google.com/file/d/1cr0VPPiE5h-jiJaN8erErfUihByrHiHR/view?usp=drive_link</t>
  </si>
  <si>
    <t>ยื่นต่อ 24/9/68</t>
  </si>
  <si>
    <t>1091-2563</t>
  </si>
  <si>
    <t>ควินคลอแรก (Quinclorac)</t>
  </si>
  <si>
    <t>quinclorac 50% WP</t>
  </si>
  <si>
    <t>https://drive.google.com/file/d/1bOuJm_1sZ_6vj3q7Rr_W8D2gCBG-mqMt/view?usp=sharing</t>
  </si>
  <si>
    <t>ห้ามต่ออายุ</t>
  </si>
  <si>
    <t>https://drive.google.com/file/d/1zz4UZvaAY0HxSdWirqXdpAg3_Jtji0sf/view?usp=sharing</t>
  </si>
  <si>
    <t>814-2564</t>
  </si>
  <si>
    <t>ฟอร์เซ็ท</t>
  </si>
  <si>
    <t>https://drive.google.com/file/d/1e8z1mujA8tVnetRuzprORibwKCFtLXbu/view?usp=sharing</t>
  </si>
  <si>
    <t>https://drive.google.com/file/d/1YZ2bt7_cRRAqltbY-rY-y0CL4t-ftJFS/view?usp=sharing</t>
  </si>
  <si>
    <t>815-2564</t>
  </si>
  <si>
    <t>ออเนียบ</t>
  </si>
  <si>
    <t>https://drive.google.com/file/d/1LnJTYVaBC1c7SszOVcyISRK1MLurgvxT/view?usp=sharing</t>
  </si>
  <si>
    <t>https://drive.google.com/file/d/15ranXz1Dg8IIKMPn0sfvrsjzSgrmMPk3/view?usp=sharing</t>
  </si>
  <si>
    <t>1212-2566</t>
  </si>
  <si>
    <t>triclopyr butoxyethyl ester 66.8% EC</t>
  </si>
  <si>
    <t>https://drive.google.com/file/d/1aObEKMdaSa7R5XxIt8YK9zERhMfFWDoA/view?usp=sharing</t>
  </si>
  <si>
    <t>https://drive.google.com/file/d/1ljcKzJfsEERpP3JH5XMbanO996Nw9mVJ/view?usp=sharing</t>
  </si>
  <si>
    <t>685-2567</t>
  </si>
  <si>
    <t>รามอน</t>
  </si>
  <si>
    <t>https://drive.google.com/file/d/1fRQeSDeDZtwexGF5I0Pmhjal6VI5RwZI/view?usp=sharing</t>
  </si>
  <si>
    <t>https://drive.google.com/file/d/1b2XTj8tGlksWvYinfFysK0ODmZv3IK6a/view?usp=sharing</t>
  </si>
  <si>
    <t>737-2567</t>
  </si>
  <si>
    <t>กาโม่</t>
  </si>
  <si>
    <t>https://drive.google.com/file/d/1P5zGzoiG6LwiMoNeaR_F93200OGXV4uL/view?usp=sharing</t>
  </si>
  <si>
    <t>https://drive.google.com/file/d/1zTW968l4L2l26bm-FPydjHpQYsUtpmZb/view?usp=sharing</t>
  </si>
  <si>
    <t>738-2567</t>
  </si>
  <si>
    <t>ชารอน</t>
  </si>
  <si>
    <t>https://drive.google.com/file/d/1mu4BJyJVa_aS9iM3_EbP9UUHA2IUqUGR/view?usp=sharing</t>
  </si>
  <si>
    <t>https://drive.google.com/file/d/1KvB8XDI32GV6XoLD7WPd6HYv6nma1bs6/view?usp=sharing</t>
  </si>
  <si>
    <t>1649-2563</t>
  </si>
  <si>
    <t>https://drive.google.com/file/d/1zwe9oI7g6uPly90ryoGDQLMGomJzGO3k/view?usp=sharing</t>
  </si>
  <si>
    <t>สารกำจัดแมลง</t>
  </si>
  <si>
    <t>ต่ออายุไม่ได้เพราะไม่มี ICAMA</t>
  </si>
  <si>
    <t>https://drive.google.com/file/d/1ruFOvWiNGcvyAizU8efiI8Qh-9MOwj9l/view?usp=drive_link</t>
  </si>
  <si>
    <t>1446-2564</t>
  </si>
  <si>
    <t>เอ็นโด-จิน</t>
  </si>
  <si>
    <t>https://drive.google.com/file/d/1wWBTEnEnzkWbgCGLk5kc6YEyyvplrVYU/view?usp=sharing</t>
  </si>
  <si>
    <t>https://drive.google.com/file/d/1h19qsTE95sqajTS3pLtmnhC_uq4usxiv/view?usp=sharing</t>
  </si>
  <si>
    <t>ต่ออายุจนกว่าจะต่อไม่ได้</t>
  </si>
  <si>
    <t>3066-2564</t>
  </si>
  <si>
    <t>มาเกียร์</t>
  </si>
  <si>
    <t>https://drive.google.com/file/d/1gO4sRWrjtBU1aLx550hyQXEnwy1p6lzo/view?usp=sharing</t>
  </si>
  <si>
    <t>https://drive.google.com/file/d/1Yc1T68jbEGDgGWMIwM-pZlD7jRP8RULs/view?usp=sharing</t>
  </si>
  <si>
    <t>705-2566</t>
  </si>
  <si>
    <t>https://drive.google.com/file/d/1hfCvhWRJ5ca9IV-O7zZsTHTNuuiJFoys/view?usp=share_link</t>
  </si>
  <si>
    <t>https://drive.google.com/file/d/1umQcfIOmXwEkfup6JwEj5SAJCDl0MSIZ/view?usp=sharing</t>
  </si>
  <si>
    <t>1477-2566</t>
  </si>
  <si>
    <t>อะบาเมกติน</t>
  </si>
  <si>
    <t>https://drive.google.com/file/d/1jpSTso9eTybCj4yI0HXw7gkXCrCG5pyW/view?usp=sharing</t>
  </si>
  <si>
    <t>https://drive.google.com/file/d/19DCR1Y8tktbAAgDXrCozXwJH9UUafzas/view?usp=sharing</t>
  </si>
  <si>
    <t>2625-2564</t>
  </si>
  <si>
    <t>ฟินฟิน-85</t>
  </si>
  <si>
    <t>carbaryl 85% WP</t>
  </si>
  <si>
    <t>https://drive.google.com/file/d/1jR0Zv1ZvARXpgiCE3PRn-Z4GmSZHyemm/view?usp=drive_link</t>
  </si>
  <si>
    <t>ใบนำเข้าต้องขอจากโรไท</t>
  </si>
  <si>
    <t>ไทยอะโกรเทรดแจ้งว่าผู้ผลิตไม่สามารถออก ICAMA ให้ได้ ตอนนี้รอเอกสารเพื่อขึ้นทะเบียนใหม่</t>
  </si>
  <si>
    <t>https://drive.google.com/file/d/1EWM3TFkHt4-DToo5S-JDGtqIwh_t6Lqb/view?usp=sharing</t>
  </si>
  <si>
    <t>1187-2565</t>
  </si>
  <si>
    <t>โฟร์-85</t>
  </si>
  <si>
    <t>https://drive.google.com/file/d/1JGzPNvCwD5SlMwUHQC_e2wrurLUJT9ny/view?usp=drive_link</t>
  </si>
  <si>
    <t>https://drive.google.com/file/d/1C8qnmtcb3ytN6pb9TlL87LIG0PH86nF1/view?usp=sharing</t>
  </si>
  <si>
    <t>1450-2565</t>
  </si>
  <si>
    <t>ฟอร์-85</t>
  </si>
  <si>
    <t>https://drive.google.com/file/d/1rckmgAxjqxar2QqzyW05tkGEWcuQTMAY/view?usp=drive_link</t>
  </si>
  <si>
    <t>https://drive.google.com/file/d/1W_OASJHZfCHBTUP4zW81kxPwNdI57Fn7/view?usp=sharing</t>
  </si>
  <si>
    <t>332-2565</t>
  </si>
  <si>
    <t>ไซเปอร์ 92 ทีซี (Cyper 92 TC)</t>
  </si>
  <si>
    <t>cypermethrin 92% min Tech</t>
  </si>
  <si>
    <t>https://drive.google.com/file/d/1CsHUvIWFSPW4-c5NDsEC3YUDkIqwfL1a/view?usp=sharing</t>
  </si>
  <si>
    <t>https://drive.google.com/file/d/1YP4QYa8jmzmuSPuxL2ADcdeAKWYYuttG/view?usp=sharing</t>
  </si>
  <si>
    <t>1186-2565</t>
  </si>
  <si>
    <t>ไซเพอร์เมทริน 35</t>
  </si>
  <si>
    <t>cypermethrin 35% W/V EC</t>
  </si>
  <si>
    <t>https://drive.google.com/file/d/1m7cebmkH7ei7Rfo6fOvNf0HUFtrmYB-j/view?usp=sharing</t>
  </si>
  <si>
    <t>https://drive.google.com/file/d/1T5m3Y1MJgyjArghIinV3Sc8iv7J7qsAU/view?usp=sharing</t>
  </si>
  <si>
    <t>2406-2565</t>
  </si>
  <si>
    <t>เอ็มมิต 35</t>
  </si>
  <si>
    <t>https://drive.google.com/file/d/10a_vkSSzF-vSk0Y6U_0XlD7p9PUYXoPE/view?usp=share_link</t>
  </si>
  <si>
    <t>https://drive.google.com/file/d/1xgN_PpiWbk-CDK8TIM47W9LTNcZlPNMG/view?usp=sharing</t>
  </si>
  <si>
    <t>ส่งคำขอ 10-10-68</t>
  </si>
  <si>
    <t>2407-2565</t>
  </si>
  <si>
    <t>ฟอมาแกม 35</t>
  </si>
  <si>
    <t>https://drive.google.com/file/d/1tNUCEz1EDxAHRcDnqHzI6KsB7eoHX86K/view?usp=share_link</t>
  </si>
  <si>
    <t>https://drive.google.com/file/d/1XixSWLi_wq_b_-b7HTt2FpsEKQgva-ON/view?usp=sharing</t>
  </si>
  <si>
    <t>ส่งคำขอ 10-0-68</t>
  </si>
  <si>
    <t>2659-2567</t>
  </si>
  <si>
    <t>ไซเพอร์เมทริน เทคนิคอล (Cypermethrin Technical)</t>
  </si>
  <si>
    <t>https://drive.google.com/file/d/1uP1uV5BN-1ZjXGnpBBUxeZhxbTMA9y10/view?usp=drive_link</t>
  </si>
  <si>
    <t>https://drive.google.com/file/d/1vyr03LSxEX4f10XdOtgYDPeVurzNPcRN/view?usp=drive_link</t>
  </si>
  <si>
    <t>จะทำใบนำเข้าเมื่อสั่งซื้อ</t>
  </si>
  <si>
    <t>2658-2567</t>
  </si>
  <si>
    <t>โพรฟีโนฟอส เทคนิคอล (Profenofos Technical)</t>
  </si>
  <si>
    <t>profenofos 89% min Tech</t>
  </si>
  <si>
    <t>https://drive.google.com/file/d/1EvgyMkOl5Rqh_afcfMWeGm6n0q8QVmEr/view?usp=drive_link</t>
  </si>
  <si>
    <t>https://drive.google.com/file/d/19pef3aQC1pt1jiLOWnt4zfSB7TQwODTh/view?usp=drive_link</t>
  </si>
  <si>
    <t>2794-2567</t>
  </si>
  <si>
    <t>โซคอส</t>
  </si>
  <si>
    <t>cypermethrin + profenofos 4% + 40% EC</t>
  </si>
  <si>
    <t>https://drive.google.com/file/d/19uqNXBPLE2IRHBoqUrCN65vJy1UfjWlu/view?usp=drive_link</t>
  </si>
  <si>
    <t>https://drive.google.com/file/d/13BAeMVmNxK0KHifgO6S5o1QGZ_FoLgkP/view?usp=sharing</t>
  </si>
  <si>
    <t>791-2568</t>
  </si>
  <si>
    <t>บลูส</t>
  </si>
  <si>
    <t>https://drive.google.com/file/d/17XxJRJrqFyn8BI4ccgY-jqEnqDZ8EDvW/view?usp=drive_link</t>
  </si>
  <si>
    <t>https://drive.google.com/file/d/1GLV5XGRUE4HqH7EGSvSdzOOQnotGHChZ/view?usp=drive_link</t>
  </si>
  <si>
    <t>970-2568</t>
  </si>
  <si>
    <t>ไซยัน</t>
  </si>
  <si>
    <t>https://drive.google.com/file/d/13DzT6jnYqXqheTFjjbnPDgWCGCViJBjP/view?usp=drive_link</t>
  </si>
  <si>
    <t>https://drive.google.com/file/d/1YVcwM-9gRi8K9EfhxHkJEAD4WP0nt2ta/view?usp=drive_link</t>
  </si>
  <si>
    <t>1214-2567</t>
  </si>
  <si>
    <t>สกายแล็บ-จี (Skylab-G)</t>
  </si>
  <si>
    <t>dinotefuran 20% SG</t>
  </si>
  <si>
    <t>https://drive.google.com/file/d/1n6gZmn2VoJ9uIV2tZEzcfNwQ7WAtgUtZ/view?usp=sharing</t>
  </si>
  <si>
    <t>ใบรับแจ้งการนำเข้า วอ.2</t>
  </si>
  <si>
    <t>https://drive.google.com/file/d/1JhW14Td-xJKYIvG9fTPv_s1StpkzaavG/view?usp=sharing</t>
  </si>
  <si>
    <t>1809-2567</t>
  </si>
  <si>
    <t>ซาอิ (Za-I)</t>
  </si>
  <si>
    <t>https://drive.google.com/file/d/1Nljwk4Cpz9qyZps-j6c6cmk0jwveRaxx/view?usp=sharing</t>
  </si>
  <si>
    <t>1810-2567</t>
  </si>
  <si>
    <t>อาโอะ (AO)</t>
  </si>
  <si>
    <t>https://drive.google.com/file/d/1W7y__UNDPhV_GLw2uBTkb1BxaCscQoZ7/view?usp=sharing</t>
  </si>
  <si>
    <t>688-2564</t>
  </si>
  <si>
    <t>emamectin benzoate 1.92% EC</t>
  </si>
  <si>
    <t>https://drive.google.com/file/d/1dFPq9z038tCMZ6L4FIl2-Cx_yWtoz9ZK/view?usp=sharing</t>
  </si>
  <si>
    <t>https://drive.google.com/file/d/1b7n1Kbnnrey6Ii1rlyOh2COaCaHD94u8/view?usp=sharing</t>
  </si>
  <si>
    <t>2147-2564</t>
  </si>
  <si>
    <t>โปตอน</t>
  </si>
  <si>
    <t>https://drive.google.com/file/d/1729q0UwzXSM67Stqdln9TvDZ9XLla7OI/view?usp=sharing</t>
  </si>
  <si>
    <t>https://drive.google.com/file/d/1njFCztNBUqwswAgo98GkuPpYSlv-JPgT/view?usp=sharing</t>
  </si>
  <si>
    <t>3065-2564</t>
  </si>
  <si>
    <t>มากี้</t>
  </si>
  <si>
    <t>https://drive.google.com/file/d/1OZBJQKfJlt-fzSTWoCSxgq7-6hzLvRcE/view?usp=sharing</t>
  </si>
  <si>
    <t>https://drive.google.com/file/d/12DQuxJrFAcRTXd0kO1mB3bEdzFBvI-3U/view?usp=sharing</t>
  </si>
  <si>
    <t>1185-2565</t>
  </si>
  <si>
    <t>ฟอร์เคลม</t>
  </si>
  <si>
    <t>https://drive.google.com/file/d/1uNbdfSmXHlucS-o3B2zOr-M_BFx4KHU0/view?usp=sharing</t>
  </si>
  <si>
    <t>https://drive.google.com/file/d/1GdjQKJwiwmV8iUUcX3PbCPpT2LmZXiLA/view?usp=sharing</t>
  </si>
  <si>
    <t>359-2563</t>
  </si>
  <si>
    <t xml:space="preserve"> อีมาเมกตินเบนโซเอต 5</t>
  </si>
  <si>
    <t>emamectin benzoate 5% SG</t>
  </si>
  <si>
    <t>https://drive.google.com/file/d/1PU7NysqRpF_-LhCJeIiHrvT5pJ1Ou3Lx/view?usp=sharing</t>
  </si>
  <si>
    <t>อีมาเมกตินเบนโซเอต 5</t>
  </si>
  <si>
    <t>https://drive.google.com/file/d/1rPfmlZGq4grBmIyapGX1d3QVdVqPdF-S/view?usp=sharing</t>
  </si>
  <si>
    <t>2546-2564</t>
  </si>
  <si>
    <t>โปตอน-เอ็กซ์</t>
  </si>
  <si>
    <t>https://drive.google.com/file/d/1ztUaO47d-mKJt-teLNERY9j-DzWY2toK/view?usp=sharing</t>
  </si>
  <si>
    <t>https://drive.google.com/file/d/1G2K7MAzVkUYugWWzx7TdyYz7RLFgbX5b/view?usp=sharing</t>
  </si>
  <si>
    <t>2757-2564</t>
  </si>
  <si>
    <t>ฟอร์มาติน</t>
  </si>
  <si>
    <t>https://drive.google.com/file/d/1z2IRgrVMZetB4YcQRRnNfZzGPCrS9D0B/view?usp=sharing</t>
  </si>
  <si>
    <t>https://drive.google.com/file/d/13RcH0kgK30BlDPSzj15Zo-E5PEovQ7UV/view?usp=sharing</t>
  </si>
  <si>
    <t>224-2566</t>
  </si>
  <si>
    <t>ethion 50% EC</t>
  </si>
  <si>
    <t>https://drive.google.com/file/d/19JF7wVSDafdS5aa11sOWD1XVJS96MgNl/view?usp=sharing</t>
  </si>
  <si>
    <t>https://drive.google.com/file/d/1CdrWtthAZoUEgZvpFXkMEjBYVk9KGPGA/view?usp=sharing</t>
  </si>
  <si>
    <t>998-2566</t>
  </si>
  <si>
    <t>อีเก็ต</t>
  </si>
  <si>
    <t>https://drive.google.com/file/d/1xsf0g3yyyMfG8ls_Rc9mv6jyABdof1l0/view?usp=sharing</t>
  </si>
  <si>
    <t>https://drive.google.com/file/d/14WHuhDhBEDQs4RW9FA3YXOpvL8tpHkKW/view?usp=sharing</t>
  </si>
  <si>
    <t>999-2566</t>
  </si>
  <si>
    <t>อีไต</t>
  </si>
  <si>
    <t>https://drive.google.com/file/d/1hGodkksfZRNRT8S7Cb2soZTh70hWnYdi/view?usp=share_link</t>
  </si>
  <si>
    <t>https://drive.google.com/file/d/1KgIGE5o_5rmwKS5j2kBebKLPAU8MmF3Z/view?usp=sharing</t>
  </si>
  <si>
    <t>1478-2566</t>
  </si>
  <si>
    <t>อีไทออน 50</t>
  </si>
  <si>
    <t>https://drive.google.com/file/d/1jmTvhICQDvQS7nVmhkIBYrlxvCoYlWmB/view?usp=sharing</t>
  </si>
  <si>
    <t>https://drive.google.com/file/d/1Np9-xl9GYavQ8qVZ6fSo-gBpUunmo92u/view?usp=sharing</t>
  </si>
  <si>
    <t>360-2563</t>
  </si>
  <si>
    <t>ฟิโพรนิล 0.3 (Fipronil 0.3)</t>
  </si>
  <si>
    <t>fipronil 0.3% GR</t>
  </si>
  <si>
    <t>https://drive.google.com/file/d/1wHLZET1IvRpms7vEkSjUUua3hlhA3nBZ/view?usp=sharing</t>
  </si>
  <si>
    <t>https://drive.google.com/file/d/1nOZdg0dXVcUqli9Fii0-YCo21kKmcCMh/view?usp=sharing</t>
  </si>
  <si>
    <t>1092-2564</t>
  </si>
  <si>
    <t>มาลาบัส จี</t>
  </si>
  <si>
    <t>https://drive.google.com/file/d/1KaTkoA0ymbusEf6GXsUugq9FwC_G4leD/view?usp=sharing</t>
  </si>
  <si>
    <t>https://drive.google.com/file/d/1VxfhmSwRGFCcz1rzCtFV_NyIco90xx4Y/view?usp=sharing</t>
  </si>
  <si>
    <t>1093-2564</t>
  </si>
  <si>
    <t>ธีโอขาบ จี</t>
  </si>
  <si>
    <t>https://drive.google.com/file/d/1gHtxhmmU2AVYG4kGEAwRxs0VlKUfX1x-/view?usp=sharing</t>
  </si>
  <si>
    <t>https://drive.google.com/file/d/1bWLt2WplRV5xe3pwpxS4HJ4eVyWWcjF7/view?usp=drive_link</t>
  </si>
  <si>
    <t>445-2564</t>
  </si>
  <si>
    <t>ฟิโพรนิล 5 (Fipronil 5)</t>
  </si>
  <si>
    <t xml:space="preserve"> fipronil 5% SC</t>
  </si>
  <si>
    <t>https://drive.google.com/file/d/1vh3tAogkQk4AGGook1_vmHwbN9MapmIG/view?usp=sharing</t>
  </si>
  <si>
    <t>https://drive.google.com/file/d/1BtpyReD3A8c1hhgPuPO3xgBLKqtw2j-l/view?usp=sharing</t>
  </si>
  <si>
    <t>3068-2564</t>
  </si>
  <si>
    <t>https://drive.google.com/file/d/1DnblNi43i2t0SSIUVXksXOyVvK2yv0MW/view?usp=sharing</t>
  </si>
  <si>
    <t>https://drive.google.com/file/d/1HcbPRXB-zWOLscQnVlL3t9De8PYA-3mv/view?usp=sharing</t>
  </si>
  <si>
    <t>3226-2564</t>
  </si>
  <si>
    <t>ฟอร์เซนด์ 5</t>
  </si>
  <si>
    <t>https://drive.google.com/file/d/1dH3zmVGdZyxnpXwa2BuHiCiVtXJ3_w3v/view?usp=sharing</t>
  </si>
  <si>
    <t>https://drive.google.com/file/d/1eKyQm3oW2kOP9vxrThK20-kPOtEBc1qY/view?usp=sharing</t>
  </si>
  <si>
    <t>150-2564</t>
  </si>
  <si>
    <t>ฟิโพรนิล 80 (Fipronil 80)</t>
  </si>
  <si>
    <t>fipronil 80% WG</t>
  </si>
  <si>
    <t>https://drive.google.com/file/d/1P1-W3CXSlTnM-i4rFHYNvixZ6Nq9tn9c/view?usp=sharing</t>
  </si>
  <si>
    <t>https://drive.google.com/file/d/14SRXiZ3XZRa_UqMRYdRGk9_DIoL2HaZD/view?usp=sharing</t>
  </si>
  <si>
    <t>3084-2564</t>
  </si>
  <si>
    <t>เมคเซนด์ 80</t>
  </si>
  <si>
    <t>https://drive.google.com/file/d/1bHBSRLmooLrUPRzz0miU7clEtpdsMVvk/view?usp=sharing</t>
  </si>
  <si>
    <t>https://drive.google.com/file/d/1D0vbMlH9oG-zaHwTyInvtKCOhOk_MkG1/view?usp=sharing</t>
  </si>
  <si>
    <t>3324-2564</t>
  </si>
  <si>
    <t>ฟอร์เซนด์ 80</t>
  </si>
  <si>
    <t>https://drive.google.com/file/d/1b-yVb0LY8MX_MxWJ_XE2kNNtHHfn9ZOm/view?usp=sharing</t>
  </si>
  <si>
    <t>https://drive.google.com/file/d/1WPyW_C9383gwVi8FobO647I73_yyQGF_/view?usp=sharing</t>
  </si>
  <si>
    <t>2627-2564</t>
  </si>
  <si>
    <t>imidacloprid 60% FS</t>
  </si>
  <si>
    <t>https://drive.google.com/file/d/16MjFfrPTOX_Mxa6w2oJtuBngQkB3MhMX/view?usp=sharing</t>
  </si>
  <si>
    <t>https://drive.google.com/file/d/1jK4g0s9rniQJI6jcdCMF1gxTnV6Iz0Fv/view?usp=sharing</t>
  </si>
  <si>
    <t>1111-2565</t>
  </si>
  <si>
    <t>เทลาโด้</t>
  </si>
  <si>
    <t>https://drive.google.com/file/d/1j11NKltLAJRN76BapDxxp2ClLy5OWVgk/view?usp=sharing</t>
  </si>
  <si>
    <t>https://drive.google.com/file/d/1IXpojLoBSB7uYCxJkhlV6GMqFBkJO4r3/view?usp=sharing</t>
  </si>
  <si>
    <t>1112-2565</t>
  </si>
  <si>
    <t>ลูอี้</t>
  </si>
  <si>
    <t>พลังมด</t>
  </si>
  <si>
    <t>https://drive.google.com/file/d/1A2zvzQypOLbQusYdnjin6dzLp6HYQoPm/view?usp=sharing</t>
  </si>
  <si>
    <t>https://drive.google.com/file/d/11wAx_G5WUVbR5LK-Ckm-RQwqrQ8dNzfz/view?usp=sharing</t>
  </si>
  <si>
    <t>1113-2565</t>
  </si>
  <si>
    <t>อิมิดา-เอ็กซ์</t>
  </si>
  <si>
    <t>https://drive.google.com/file/d/18WEciBSeZ08hDF2rVVasNpG_DYfD0srL/view?usp=sharing</t>
  </si>
  <si>
    <t>https://drive.google.com/file/d/1wk8ukUlKZYvSD6LArihCldNJvXymXJUw/view?usp=sharing</t>
  </si>
  <si>
    <t>206-2564</t>
  </si>
  <si>
    <t>อิมิดาโคลพริด 70 (Imidacloprid 70)</t>
  </si>
  <si>
    <t>imidacloprid 70% WG</t>
  </si>
  <si>
    <t>https://drive.google.com/file/d/1oqipdbWRrBDNetIz7uTfzAk1kup9r1Jk/view?usp=sharing</t>
  </si>
  <si>
    <t>https://drive.google.com/file/d/1FydTmYioc-ISFT459_yoynzdH6zwbcqx/view?usp=sharing</t>
  </si>
  <si>
    <t>1423-2564</t>
  </si>
  <si>
    <t>ฟอร์มาโด้</t>
  </si>
  <si>
    <t>https://drive.google.com/file/d/1q81QCqc2xIbZNrbmbDSOS0riYwd6i2Iw/view?usp=sharing</t>
  </si>
  <si>
    <t>https://drive.google.com/file/d/1HhDKLyhipcy5giPc3LFIy65IbfsKabaF/view?usp=sharing</t>
  </si>
  <si>
    <t>3067-2564</t>
  </si>
  <si>
    <t>ลอสโก้ 70</t>
  </si>
  <si>
    <t>https://drive.google.com/file/d/1oJRuDknqh46pHcMsubMkzI6IKVNUKm2d/view?usp=sharing</t>
  </si>
  <si>
    <t>https://drive.google.com/file/d/1hs3A0sHjWBNNOdpliKI5UINViCgie_I6/view?usp=sharing</t>
  </si>
  <si>
    <t>1865-2563</t>
  </si>
  <si>
    <t>แลมบ์ดา-ไซฮาโลทริน (Lambda-cyhalothrin)</t>
  </si>
  <si>
    <t>lambda-cyhalothrin 2.5% EC</t>
  </si>
  <si>
    <t>https://drive.google.com/file/d/15IiGZwQ1RIJ8pbkf54pO5jaKP0QfIhqy/view?usp=sharing</t>
  </si>
  <si>
    <t>ไม่ต่ออายุ (กำลังขึ้นทะเบียนใหม่)</t>
  </si>
  <si>
    <t>https://drive.google.com/file/d/1Ab1rcARVRvSfmIZ38POWbN7PR--yYwR2/view?usp=drive_link</t>
  </si>
  <si>
    <t>จะทำใบนเข้าเมื่อสั่งซื้อ</t>
  </si>
  <si>
    <t>https://drive.google.com/file/d/1Tdx447xrUI__83_zwIrTi0tgbYn4-Qix/view?usp=sharing</t>
  </si>
  <si>
    <t>2630-2564</t>
  </si>
  <si>
    <t>แมสค์เต้</t>
  </si>
  <si>
    <t>https://drive.google.com/file/d/1QGhuLdCOe7MYpa6dwTpLCQgIeRf0nCPZ/view?usp=sharing</t>
  </si>
  <si>
    <t>https://drive.google.com/file/d/1dAOmHFzi6lKU5SNG4pMIQ1Q4FRcPWvW9/view?usp=sharing</t>
  </si>
  <si>
    <t>2756-2564</t>
  </si>
  <si>
    <t>ฟอร์มาเต้</t>
  </si>
  <si>
    <t>https://drive.google.com/file/d/14uushnd-IyyzcB4s_mwXXb6Yp0G_98jc/view?usp=sharing</t>
  </si>
  <si>
    <t>https://drive.google.com/file/d/17mgiWp-bUl_sRtRMv0jemGx1AVNgTonD/view?usp=sharing</t>
  </si>
  <si>
    <t>149-2567</t>
  </si>
  <si>
    <t>malathion 83% W/V EC</t>
  </si>
  <si>
    <t>https://drive.google.com/file/d/1STAWDX_qdXt-bzxMV4YmIJz6WEE7Wwai/view?usp=drive_link</t>
  </si>
  <si>
    <t>https://drive.google.com/file/d/18_Yy5z39QvvKcZ4eOkfnAGQZMZmej5XI/view?usp=drive_link</t>
  </si>
  <si>
    <t>จะทำใบนำเข้า เมื่อสั่งซื้อ</t>
  </si>
  <si>
    <t>1185-2567</t>
  </si>
  <si>
    <t>มาลาไทออน</t>
  </si>
  <si>
    <t>https://drive.google.com/file/d/1V0XmTQKmw9CBvNRJf-RNQrw1zNeZba55/view?usp=drive_link</t>
  </si>
  <si>
    <t>https://drive.google.com/file/d/1hUMLEZVBpmQNxi5DaFa_vY4nvuJBpJEu/view?usp=sharing</t>
  </si>
  <si>
    <t>1322-2567</t>
  </si>
  <si>
    <t>มาบัส</t>
  </si>
  <si>
    <t>https://drive.google.com/file/d/13sZ5kaQ1yaU7y4bBjaMW426g2zWgBx78/view?usp=drive_link</t>
  </si>
  <si>
    <t>https://drive.google.com/file/d/1SSN5qOzKU9Fwe25YlqglQY-2k20VNG6V/view?usp=sharing</t>
  </si>
  <si>
    <t>1321-2567</t>
  </si>
  <si>
    <t>มากูย่า</t>
  </si>
  <si>
    <t>https://drive.google.com/file/d/1r5DMJRz_Dywsg0xYDqu0mHc_6yGlYdyT/view?usp=drive_link</t>
  </si>
  <si>
    <t>https://drive.google.com/file/d/1q5Fd4Af53YEqAqO_BgSKUsfYq9U-VQ27/view?usp=sharing</t>
  </si>
  <si>
    <t>1093-2563</t>
  </si>
  <si>
    <t>เฟนโทเอต (Phenthoate)</t>
  </si>
  <si>
    <t>Phenthoate 50% W/V EC</t>
  </si>
  <si>
    <t>https://drive.google.com/file/d/14kNWmqN65fh-uMfanEiwEdr5vT3OsScz/view?usp=drive_link</t>
  </si>
  <si>
    <t>รอผลการทดลองต่ออายุผ่าน</t>
  </si>
  <si>
    <t>https://drive.google.com/file/d/1ETRXBO-R2szP8eci-QyDW6621Bi0sCS0/view?usp=sharing</t>
  </si>
  <si>
    <t>เมื่อสั่งซื้อ จึงจอขอใบนำเข้า</t>
  </si>
  <si>
    <t>1321-2564</t>
  </si>
  <si>
    <t xml:space="preserve">
แอนฟิว 50</t>
  </si>
  <si>
    <t>https://drive.google.com/file/d/19gV7iUdIpOIJMo7OUFZXN8TxQOM16y0i/view?usp=sharing</t>
  </si>
  <si>
    <t>แอนฟิว 50</t>
  </si>
  <si>
    <t>https://drive.google.com/file/d/1pVxcQI2i1LFDz4NmhfZQTmHozkJmQuxP/view?usp=sharing</t>
  </si>
  <si>
    <t xml:space="preserve">
447-2565</t>
  </si>
  <si>
    <t>เอเมท</t>
  </si>
  <si>
    <t>ทะเบียน เอเมท.pdf</t>
  </si>
  <si>
    <t>https://drive.google.com/file/d/1dHKFAWN7JYclGCmRBploCjeiS70W3ejq/view?usp=sharing</t>
  </si>
  <si>
    <t>1446-2566</t>
  </si>
  <si>
    <t>โอมิฟอส (Omifos)</t>
  </si>
  <si>
    <t>profenofos 50% W/V EC</t>
  </si>
  <si>
    <t>https://drive.google.com/file/d/1QhChJUz29ExTuYStoX1zYYDRe7dFosyi/view?usp=sharing</t>
  </si>
  <si>
    <t>https://drive.google.com/file/d/12OmCW_3XRcRxRWwZ_Fq4UlYIE6KxC5Kp/view?usp=sharing</t>
  </si>
  <si>
    <t>619-2567</t>
  </si>
  <si>
    <t>ฟาออน</t>
  </si>
  <si>
    <t>https://drive.google.com/file/d/1GG7vHsFpxaxmJr-SeFRsfmVTSQ5cXy80/view?usp=drive_link</t>
  </si>
  <si>
    <t>https://drive.google.com/file/d/179k8JRP83jbVk0ORB1RCaga8TDToxLlx/view?usp=sharing</t>
  </si>
  <si>
    <t>618-2567</t>
  </si>
  <si>
    <t>ลอสเซ่</t>
  </si>
  <si>
    <t>https://drive.google.com/file/d/1oWE1L0N_JMNZCJRhQKoME40sJf_gBxqb/view?usp=sharing</t>
  </si>
  <si>
    <t>https://drive.google.com/file/d/1nRK6vtoFDdLUyW1fhyTUlKFlrEhpv_df/view?usp=sharing</t>
  </si>
  <si>
    <t>528-2561</t>
  </si>
  <si>
    <t>แอ็กท่า (Act-Ta)</t>
  </si>
  <si>
    <t>thiamethoxam 25% WG</t>
  </si>
  <si>
    <t>https://drive.google.com/file/d/1-aEFhQ38WWQp5xpmbqBHkgKO5cgz-VCo/view?usp=drive_link</t>
  </si>
  <si>
    <t>1133-2567</t>
  </si>
  <si>
    <t>แมค-ค่า (Mac-ca)</t>
  </si>
  <si>
    <t>https://drive.google.com/file/d/1nm6BxJ-Um24FGGUa-j6aQIUBVbIapVKh/view?usp=sharing</t>
  </si>
  <si>
    <t>https://drive.google.com/file/d/1rrh6ihHJyQVEoiuWrA69AGGTG8O1oX51/view?usp=drive_link</t>
  </si>
  <si>
    <t>https://drive.google.com/file/d/1dQZ2h0iCgY93QTjf9zNCdwsjz54m90jD/view?usp=sharing</t>
  </si>
  <si>
    <t>1949-2567</t>
  </si>
  <si>
    <t>มูแซม (Muzam)</t>
  </si>
  <si>
    <t>https://drive.google.com/file/d/1Phiy2v8PVopHN5HPeO_aBFnwHOmL9Gvv/view?usp=drive_link</t>
  </si>
  <si>
    <t>https://drive.google.com/file/d/1jt29PmDuvm37DA_C8X0WApp8aXLJmtTW/view?usp=sharing</t>
  </si>
  <si>
    <t>1948-2567</t>
  </si>
  <si>
    <t>ไจนา (Jaina)</t>
  </si>
  <si>
    <t>https://drive.google.com/file/d/1bHIk2WwM4sTdUKcGRxB7hYSXkwAjreki/view?usp=drive_link</t>
  </si>
  <si>
    <t>112-2568</t>
  </si>
  <si>
    <t>thiamethoxam + lambda 14.1% + 10.6% W/V ZC</t>
  </si>
  <si>
    <t>https://drive.google.com/file/d/1z7R5sKbYStFHNBAhrCt4_aeTVR65pAFX/view?usp=drive_link</t>
  </si>
  <si>
    <t>https://drive.google.com/file/d/1feKdgofMbeC0eShbBjO5pAuhSPfcB-Ux/view?usp=drive_link</t>
  </si>
  <si>
    <t>1300-2568</t>
  </si>
  <si>
    <t>ทู-ด้า</t>
  </si>
  <si>
    <t>https://drive.google.com/file/d/1r_9eLE2OtUABzXjNFJL5uvZH6mxLKTgs/view?usp=drive_link</t>
  </si>
  <si>
    <t>1298-2568</t>
  </si>
  <si>
    <t>แอมด้า</t>
  </si>
  <si>
    <t>https://drive.google.com/file/d/1cpio3i9i4WpEhmYxcfOBww_B1TwatkpZ/view?usp=sharing</t>
  </si>
  <si>
    <t>https://drive.google.com/file/d/1_xI0pUBvABkHnO49LvjqYl-uclfrNuSU/view?usp=drive_link</t>
  </si>
  <si>
    <t>1299-2568</t>
  </si>
  <si>
    <t>แลมดัส</t>
  </si>
  <si>
    <t>https://drive.google.com/file/d/1lSeF6hxcnsXWb8zpYGpzmRcgt8aqw9hU/view?usp=drive_link</t>
  </si>
  <si>
    <t>https://drive.google.com/file/d/1OckopGKSZPgQqO7ehcv_JlKK64E_hmSc/view?usp=drive_link</t>
  </si>
  <si>
    <t>2626-2564</t>
  </si>
  <si>
    <t>azoxystrobin 25% SC</t>
  </si>
  <si>
    <t>https://drive.google.com/file/d/1x2KNQqiQPum4LPLneK33WBmopYbgeYpn/view?usp=share_link</t>
  </si>
  <si>
    <t>สารป้องกันกำจัดโรคพืช</t>
  </si>
  <si>
    <t>https://drive.google.com/file/d/12c_QqR07Fk87aInQ6zYMFO3askFQwkoq/view?usp=sharing</t>
  </si>
  <si>
    <t>446-2565</t>
  </si>
  <si>
    <t>อามีตะ</t>
  </si>
  <si>
    <t>https://drive.google.com/file/d/1eZOQ8KKKWd4OmprDDKppsGxKFQMqeD7B/view?usp=sharing</t>
  </si>
  <si>
    <t>https://drive.google.com/file/d/14MBJ_NPhX8BeeUvfyZlktic_nZusWcNx/view?usp=sharing</t>
  </si>
  <si>
    <t>794-2565</t>
  </si>
  <si>
    <t>ฟอร์สกาย</t>
  </si>
  <si>
    <t>https://drive.google.com/file/d/1aZ7g2G-4xr53_y8eqshYv34w0UpjAj1n/view?usp=sharing</t>
  </si>
  <si>
    <t>https://drive.google.com/file/d/1nYCI_gB6pTa4bvCbDGdYG_a5-nX8uD2s/view?usp=sharing</t>
  </si>
  <si>
    <t>795-2565</t>
  </si>
  <si>
    <t>ชูสสตาร์</t>
  </si>
  <si>
    <t>https://drive.google.com/file/d/11IS2L6QzEgYKNNfKodQKnXsCLe8HBDQA/view?usp=sharing</t>
  </si>
  <si>
    <t>https://drive.google.com/file/d/1sxmEEY2HnmOvCPprKvrRD0iA_JiHSde9/view?usp=sharing</t>
  </si>
  <si>
    <t>129-2564</t>
  </si>
  <si>
    <t>คาร์เบนดาซิม (Carbendazim)</t>
  </si>
  <si>
    <t>carbendazim 50% WP</t>
  </si>
  <si>
    <t>https://drive.google.com/file/d/1Li3-Bm3ubHdYq5NBIPNPG6TNXUh_kEtA/view?usp=sharing</t>
  </si>
  <si>
    <t>https://drive.google.com/file/d/1d-rEikxcriQBhjEg9QoPHhXUa_PjNjDH/view?usp=sharing</t>
  </si>
  <si>
    <t>1444-2564</t>
  </si>
  <si>
    <t>เดอะนัน 50</t>
  </si>
  <si>
    <t>https://drive.google.com/file/d/1XvXFAtXBG0MK_a93ffnp6I3PkFroP2nG/view?usp=sharing</t>
  </si>
  <si>
    <t>https://drive.google.com/file/d/16LsJ6f2csNWpH_NneGxgdP4MzTbn2Jxe/view?usp=sharing</t>
  </si>
  <si>
    <t>2755-2564</t>
  </si>
  <si>
    <t>เบ็นไนน์</t>
  </si>
  <si>
    <t>https://drive.google.com/file/d/1fHmoAr_fdqk-8nhTC3d5FiurUp_8HTMx/view?usp=sharing</t>
  </si>
  <si>
    <t>https://drive.google.com/file/d/1iRt-E2vPVLlKn3WY3dBlpwuv2Q4tWjoB/view?usp=sharing</t>
  </si>
  <si>
    <t>795-2566</t>
  </si>
  <si>
    <t>แคปแทน 50 (Captan 50)</t>
  </si>
  <si>
    <t>captan 50% WP</t>
  </si>
  <si>
    <t>https://drive.google.com/file/d/1UUBTGnTbkASrZCV3437z-aMlIgehmDMz/view?usp=sharing</t>
  </si>
  <si>
    <t>https://drive.google.com/file/d/12eOVucD-K13d-mgqi0Kk9FB_oXrJQeYx/view?usp=sharing</t>
  </si>
  <si>
    <t>จะทำใบนำเข้าเมื่อ สั่งซื้อ</t>
  </si>
  <si>
    <t>1513-2566</t>
  </si>
  <si>
    <t>เคเดน (Kden)</t>
  </si>
  <si>
    <t>https://drive.google.com/file/d/1-z8oKvAycSUkq5SxacaydemJOPh4JzrP/view?usp=drive_link</t>
  </si>
  <si>
    <t>1512-2566</t>
  </si>
  <si>
    <t>กาเบียว (Gabiel)</t>
  </si>
  <si>
    <t>https://drive.google.com/file/d/1uyjxu4six1QGJ4kDk0SXOQkURqAjkvU9/view?usp=drive_link</t>
  </si>
  <si>
    <t>1445-2566</t>
  </si>
  <si>
    <t>ราโคนิล (Raconil)</t>
  </si>
  <si>
    <t>chlorothalonil 75% WP</t>
  </si>
  <si>
    <t>https://drive.google.com/file/d/17fHF58W-CjNCIbj7TkGXdYvhyOfwDqPY/view?usp=drive_link</t>
  </si>
  <si>
    <t>https://drive.google.com/file/d/19wV0NWifNnLt2UWMhc0RSOwh3FWFcXm2/view?usp=drive_link</t>
  </si>
  <si>
    <t>616-2567</t>
  </si>
  <si>
    <t>รากาน่า (Ragana)</t>
  </si>
  <si>
    <t>https://drive.google.com/file/d/1ia0R169Fmueo6dCHlJrcg-kJis6zwg8y/view?usp=drive_link</t>
  </si>
  <si>
    <t>617-2567</t>
  </si>
  <si>
    <t>โอวิน (Ovin)</t>
  </si>
  <si>
    <t>https://drive.google.com/file/d/1F2u9vtKqUqi63QE3qee2cP7ZGhdPZZli/view?usp=drive_link</t>
  </si>
  <si>
    <t>1487-2566</t>
  </si>
  <si>
    <t>ฟอนทรัม (Fontrum)</t>
  </si>
  <si>
    <t>dimethomorph 50% WG</t>
  </si>
  <si>
    <t>https://drive.google.com/file/d/18o-Fv5HEIHNcfYAO0c07m6lnbsp7X81x/view?usp=sharing</t>
  </si>
  <si>
    <t>https://drive.google.com/file/d/1l4NRFFLfMx8BOPmdBAjh2NWqKtnvthcw/view?usp=sharing</t>
  </si>
  <si>
    <t>496-2567</t>
  </si>
  <si>
    <t>กัสโซ่ (Gusso)</t>
  </si>
  <si>
    <t>https://drive.google.com/file/d/1on01aWxtZtoBtzEnzZV76sYgH6WfFmY8/view?usp=sharing</t>
  </si>
  <si>
    <t>495-2567</t>
  </si>
  <si>
    <t>โอซาส (Ozas)</t>
  </si>
  <si>
    <t>https://drive.google.com/file/d/1ooKaCutWK4hX8gU8S9fQQy26rN1iMxIL/view?usp=sharing</t>
  </si>
  <si>
    <t>1838-2561</t>
  </si>
  <si>
    <t>difenoconazole + propiconazole 15%+15 W/V EC</t>
  </si>
  <si>
    <t>https://drive.google.com/file/d/1CLb7hE_Jk2Gcmgp8e4MK3naCXKNAgOaA/view?usp=drive_link</t>
  </si>
  <si>
    <t>https://drive.google.com/file/d/1Nojd3rtXUbWHlR7DVs23v7_dtrx1SsF4/view?usp=sharing</t>
  </si>
  <si>
    <t>เมื่อสั่งซื้อ จึงงจะขอใบนำเข้า</t>
  </si>
  <si>
    <t>789-2568</t>
  </si>
  <si>
    <t>ฟอร์มูเร่</t>
  </si>
  <si>
    <t>https://drive.google.com/file/d/10qgPH1wmWeZjr6jrJSgXXKsrNyw3pOKq/view?usp=drive_link</t>
  </si>
  <si>
    <t>https://drive.google.com/file/d/1lR7236e1gKwa0cvoM-XBbDgh6bZVp_qn/view?usp=drive_link</t>
  </si>
  <si>
    <t>790-2568</t>
  </si>
  <si>
    <t>ไดโคน่า</t>
  </si>
  <si>
    <t>https://drive.google.com/file/d/1MU3RAUc9rasBf8MouOLHtxzRVPvtJeGN/view?usp=drive_link</t>
  </si>
  <si>
    <t>https://drive.google.com/file/d/1NFTaB2QuZRiezV00Vqg9SZFqQbm9cr33/view?usp=drive_link</t>
  </si>
  <si>
    <t>788-2568</t>
  </si>
  <si>
    <t>เมทเร่</t>
  </si>
  <si>
    <t>https://drive.google.com/file/d/1qHlhQEtxHfvRY-Qyt1lDh7EHfXZG8-RJ/view?usp=drive_link</t>
  </si>
  <si>
    <t>https://drive.google.com/file/d/1593mdJbTWsWwd5JThUuse5RKyvKwtdP2/view?usp=drive_link</t>
  </si>
  <si>
    <t>86-2564</t>
  </si>
  <si>
    <t>ไดฟีโนโคนาโซล (Difenoconazole)</t>
  </si>
  <si>
    <t>difenoconazole 25 W/V EC</t>
  </si>
  <si>
    <t>https://drive.google.com/file/d/1JnkGH70DmPhL3z3wFEWPQdTLYoB19d9I/view?usp=sharing</t>
  </si>
  <si>
    <t>https://drive.google.com/file/d/1cQEIwdrZe56PTOWUaT4Dsd7tXH6Mee5-/view?usp=sharing</t>
  </si>
  <si>
    <t>3228-2564</t>
  </si>
  <si>
    <t>โซโก้</t>
  </si>
  <si>
    <t>https://drive.google.com/file/d/15mQoTGtQ9RQdhXN9mARbwUxAXTHb3SRG/view?usp=sharing</t>
  </si>
  <si>
    <t>https://drive.google.com/file/d/1MRLij5jUBWbzA2s2UbNEwPrF3ThnZ9vV/view?usp=sharing</t>
  </si>
  <si>
    <t>3227-2564</t>
  </si>
  <si>
    <t>ฮอคอาย</t>
  </si>
  <si>
    <t>https://drive.google.com/file/d/1bCGFnrCC6RDJ8HxWmDPG043ekWc0dUR-/view?usp=sharing</t>
  </si>
  <si>
    <t>https://drive.google.com/file/d/1aKc3tJimn6WfdcQ0Nu4i4OMMmKmjyPi-/view?usp=sharing</t>
  </si>
  <si>
    <t>1501-2565</t>
  </si>
  <si>
    <t>ดาโซล</t>
  </si>
  <si>
    <t>https://drive.google.com/file/d/1midloeQnMg8IE2ZC9DJwFPLnmEcW7fy4/view?usp=sharing</t>
  </si>
  <si>
    <t>459-2567</t>
  </si>
  <si>
    <t>อลูเอท (Aluate)</t>
  </si>
  <si>
    <t>fosetyl-aluminium 80% WG</t>
  </si>
  <si>
    <t>https://drive.google.com/file/d/1rf2RC8w6W3dGjjDyX_LSQ-178aVp5OLV/view?usp=sharing</t>
  </si>
  <si>
    <t>https://drive.google.com/file/d/12oF0RTQXQBRou31daIld96Dxuii_Z-R0/view?usp=sharing</t>
  </si>
  <si>
    <t>1597-2567</t>
  </si>
  <si>
    <t>แอสปอร์-ยู (Aspor-U)</t>
  </si>
  <si>
    <t>https://drive.google.com/file/d/1YJlpKiwzKrU_25SCaJhzMYz4Pw9MAbYR/view?usp=sharing</t>
  </si>
  <si>
    <t>1596-2567</t>
  </si>
  <si>
    <t>อีเอท (Eate)</t>
  </si>
  <si>
    <t>https://drive.google.com/file/d/145R5OETRsm8I-Suk9es_Qa8SO_lZVr13/view?usp=sharing</t>
  </si>
  <si>
    <t>997-2568</t>
  </si>
  <si>
    <t>isoprothiolane 41.76% W/V EC</t>
  </si>
  <si>
    <t>https://drive.google.com/file/d/1VF2IZc2JL0QI11aYnds7P6xmU0BRBYr-/view?usp=sharing</t>
  </si>
  <si>
    <t>https://drive.google.com/file/d/1uRt6UJoe2KA-J4MqfnPeMdCLBCipmdtR/view?usp=sharing</t>
  </si>
  <si>
    <t>1751-2568</t>
  </si>
  <si>
    <t>ซินจิ</t>
  </si>
  <si>
    <t>https://drive.google.com/file/d/1itaO-LHvexJf_DMV9c--qVUn-xwwXY2C/view?usp=sharing</t>
  </si>
  <si>
    <t>https://drive.google.com/file/d/1maPayi-j2rZgVSvVRxl0rmQcMsF5azt6/view?usp=sharing</t>
  </si>
  <si>
    <t>1752-2568</t>
  </si>
  <si>
    <t>มิซู</t>
  </si>
  <si>
    <t>https://drive.google.com/file/d/17fT3k2_-5GQlot-K_bjuynhrS-cfIaiG/view?usp=sharing</t>
  </si>
  <si>
    <t>https://drive.google.com/file/d/17B8KEI6lI-7291nMp7Yk9T60KC8bfOAc/view?usp=sharing</t>
  </si>
  <si>
    <t>1753-2568</t>
  </si>
  <si>
    <t>โมทอส</t>
  </si>
  <si>
    <t>https://drive.google.com/file/d/1V4DCstq7mhISz0DEGnvURk6-YOSwQaI-/view?usp=sharing</t>
  </si>
  <si>
    <t>https://drive.google.com/file/d/1v4MTerE5_xch7xAos0p0xvpe53OiUH0n/view?usp=sharing</t>
  </si>
  <si>
    <t>2628-2564</t>
  </si>
  <si>
    <t>kasugamycin 2% SL</t>
  </si>
  <si>
    <t>https://drive.google.com/file/d/1cWzPKhlGmUs286LjD4Mxn7sgNxtB1Ug-/view?usp=sharing</t>
  </si>
  <si>
    <t>https://drive.google.com/file/d/1tDBmU-ba4aPY9brTgPWIf6cYWk70p4yp/view?usp=sharing</t>
  </si>
  <si>
    <t>934-2565</t>
  </si>
  <si>
    <t>ฮาโตะ</t>
  </si>
  <si>
    <t>https://drive.google.com/file/d/1xaQjjMpbAZFHEQP--0yogCpN-_SJ9Qro/view?usp=sharing</t>
  </si>
  <si>
    <t>https://drive.google.com/file/d/1PTiXqnzTmZBZU2vjDxJ69RPz_5XMInAn/view?usp=sharing</t>
  </si>
  <si>
    <t>935-2565</t>
  </si>
  <si>
    <t>ฮาซูกะ</t>
  </si>
  <si>
    <t>https://drive.google.com/file/d/1_s_cd9i1ixNX0K5pfc0K45fdxWkchWkG/view?usp=sharing</t>
  </si>
  <si>
    <t>https://drive.google.com/file/d/1_g_9Nl1mn0fgK6eS4e04t_At9vXAb8FG/view?usp=sharing</t>
  </si>
  <si>
    <t>936-2565</t>
  </si>
  <si>
    <t>คามูซีน</t>
  </si>
  <si>
    <t>https://drive.google.com/file/d/1gT7bkzwX31VffCySEPPCRS5KFlMlVHim/view?usp=sharing</t>
  </si>
  <si>
    <t>https://drive.google.com/file/d/1-qXXoA6G9E1GMEJaBy55TCBtYvcYQjJD/view?usp=sharing</t>
  </si>
  <si>
    <t>1881-2563</t>
  </si>
  <si>
    <t>แมนโคเซบ (Mancozeb)</t>
  </si>
  <si>
    <t>mancozeb 80% WP</t>
  </si>
  <si>
    <t>https://drive.google.com/file/d/1YurrxCYMrIww9hqo3TJ9wLivikcsxXX6/view?usp=sharing</t>
  </si>
  <si>
    <r>
      <rPr>
        <b/>
        <color rgb="FF0000FF"/>
      </rPr>
      <t xml:space="preserve">ทำแปลงต่ออายุเรียบร้อยแล้ว ก่อนหมด 180 วัน สามารถยื่นคำขอต่ออายุได้เลย </t>
    </r>
    <r>
      <rPr>
        <b/>
        <color rgb="FFFF0000"/>
      </rPr>
      <t>(เราจะขึ้นทะเบียนแหล่งใหม่กับ LIMIN แต่ให้ต่ออายุไปก่อน)</t>
    </r>
  </si>
  <si>
    <t>https://drive.google.com/file/d/1hSpwggc0GJ6Ul5kqlj8hMHx9CjEpP-u7/view?usp=sharing</t>
  </si>
  <si>
    <t>https://drive.google.com/file/d/12yi8zsSRtHHkvKfkl-M5WQwgEL8CHPXe/view?usp=sharing</t>
  </si>
  <si>
    <t>1184-2565</t>
  </si>
  <si>
    <t>โมแคน (Mocan)</t>
  </si>
  <si>
    <t>https://drive.google.com/file/d/1T-F9g_EixMDntU4F2H5AUknGvCJ3ml90/view?usp=sharing</t>
  </si>
  <si>
    <t>ตอนต่ออายุให้ทำเป็น นำเข้าสำเร็จรูป</t>
  </si>
  <si>
    <t>https://drive.google.com/file/d/19Nssb8wp27xl8AtY380XJuc04PA7gFzf/view?usp=sharing</t>
  </si>
  <si>
    <t>จำทำใบนำเข้าเมื่อสั่งซื้อ</t>
  </si>
  <si>
    <t>2545-2564</t>
  </si>
  <si>
    <t>โคแปง</t>
  </si>
  <si>
    <t>https://drive.google.com/file/d/1cxfPYzkHCsB8qIQ68Fx5obb0_y3k3i-J/view?usp=sharing</t>
  </si>
  <si>
    <t>https://drive.google.com/file/d/1wMxOHXCcm_gQJnE7Ef-Gfnm7RVP416XU/view?usp=sharing</t>
  </si>
  <si>
    <t>2262-2561</t>
  </si>
  <si>
    <t>ฟอเทน-เอ็ม (Fotain-M)</t>
  </si>
  <si>
    <t>วินสัน</t>
  </si>
  <si>
    <t>https://drive.google.com/file/d/1g8dgAjvPm_L7_mfXObi7I4P01KpxTAnY/view?usp=drive_link</t>
  </si>
  <si>
    <t>2624-2564</t>
  </si>
  <si>
    <t>เมทาแลกซิล (Metalaxyl)</t>
  </si>
  <si>
    <t>metalaxyl 25% WP</t>
  </si>
  <si>
    <t>https://drive.google.com/file/d/17hkMLyUafv8HupFEu1M45L8CJkLM2VTT/view?usp=sharing</t>
  </si>
  <si>
    <t>https://drive.google.com/file/d/1Z5tGdEMGK9Q9iJjAeyDKo4Br0uefUos3/view?usp=sharing</t>
  </si>
  <si>
    <t>1399-2565</t>
  </si>
  <si>
    <t>เมตซิล (Metzil)</t>
  </si>
  <si>
    <t>https://drive.google.com/file/d/1NbZF3EkVfgqIpZq_nJZvMHflzoujToK4/view?usp=sharing</t>
  </si>
  <si>
    <t>https://drive.google.com/file/d/1PiW6iiS3l5TSrL5JA6aDyb4UBGvrT6-C/view?usp=sharing</t>
  </si>
  <si>
    <t>1928-2565</t>
  </si>
  <si>
    <t>ลาซัส (Lazas)</t>
  </si>
  <si>
    <t>https://drive.google.com/file/d/1CiNqavuZm4pACmfD4uYb1TRaGftLKJoD/view?usp=share_link</t>
  </si>
  <si>
    <t>https://drive.google.com/file/d/1m99wMlRuQglKGC_eXlCb1hzWV5EXj4rB/view?usp=share_link</t>
  </si>
  <si>
    <t>1160-2565</t>
  </si>
  <si>
    <t>metalaxyl 35% DS</t>
  </si>
  <si>
    <t>https://drive.google.com/file/d/1HDF7P_HPBN8USphamFAtvmzZq3vzjkdv/view?usp=share_link</t>
  </si>
  <si>
    <t>https://drive.google.com/file/d/1YAZGLUtePWxTXiBs0GVeibZRXOzjDmz-/view?usp=share_link</t>
  </si>
  <si>
    <t>ชื่อ (-) ไม่ขอนำเข้าเพราะชื่ออื่นเป็นนำเข้าสำเร็จรูปทั้งหมด</t>
  </si>
  <si>
    <t>2217-2565</t>
  </si>
  <si>
    <t>ไลซิล (Laizil)</t>
  </si>
  <si>
    <t>https://drive.google.com/file/d/1BQ1SWJiypBnDO_XoXb0KmmtopyKCDt0h/view?usp=drive_link</t>
  </si>
  <si>
    <t>https://drive.google.com/file/d/1qx28UT_2bYQ8gg-6vApb9ueu1MT7bc7c/view?usp=sharing</t>
  </si>
  <si>
    <t>จะขอนำใบนำเข้าเมื่อมีการสั่งซื้อ</t>
  </si>
  <si>
    <t>2216-2565</t>
  </si>
  <si>
    <t>ออนัส (Onas)</t>
  </si>
  <si>
    <t>https://drive.google.com/file/d/1htLCsAphXAy4TAkAyG5JcAQC8L5Ru6_9/view?usp=share_link</t>
  </si>
  <si>
    <t>2218-2565</t>
  </si>
  <si>
    <t>อาทัส (Atas)</t>
  </si>
  <si>
    <t>https://drive.google.com/file/d/1LVLN_YWePiMHDQDsc9FmkfvwBzlhzPEg/view?usp=share_link</t>
  </si>
  <si>
    <t>721-2564</t>
  </si>
  <si>
    <t>pyraclostrobin 25% EC</t>
  </si>
  <si>
    <t>https://drive.google.com/file/d/1RmN4Nzj8_KNP827v4nFanRdk4ot8DQhL/view?usp=drive_link</t>
  </si>
  <si>
    <t>สารกำจัดโรคพืช</t>
  </si>
  <si>
    <t>https://drive.google.com/file/d/18Yufj58SOquOzjQWP45twPKVDMwei1zK/view?usp=sharing</t>
  </si>
  <si>
    <t>2148-2564</t>
  </si>
  <si>
    <t>เฮดบัด</t>
  </si>
  <si>
    <t>https://drive.google.com/file/d/1A7EeCXMpqTeyhXzv2AIlWIAlPTwr7_vA/view?usp=drive_link</t>
  </si>
  <si>
    <t>https://drive.google.com/file/d/1nIbBL7y7q57o7I6pOB3JkHPrn2hqnm6c/view?usp=sharing</t>
  </si>
  <si>
    <t>1398-2565</t>
  </si>
  <si>
    <t>แมสค์ไลด์</t>
  </si>
  <si>
    <t>https://drive.google.com/file/d/1YE22CJWt55soqlLqmwO4OefXTmLHQCJA/view?usp=drive_link</t>
  </si>
  <si>
    <t>https://drive.google.com/file/d/11YRG-sZ8IELcChQwVVZW76IOlBimscde/view?usp=sharing</t>
  </si>
  <si>
    <t>1500-2565</t>
  </si>
  <si>
    <t>เพทไลน์</t>
  </si>
  <si>
    <t>https://drive.google.com/file/d/10l2D56TyxUhzYN86upq8ZceryyGGOObI/view?usp=drive_link</t>
  </si>
  <si>
    <t>https://drive.google.com/file/d/1gN0tdLCeDSxfJJfg8VOPestaVTpn0AqW/view?usp=sharing</t>
  </si>
  <si>
    <t>2262-2565</t>
  </si>
  <si>
    <t>propineb 70% WP</t>
  </si>
  <si>
    <t>https://drive.google.com/file/d/1DX9I90l-tFllxXz3XhPFo0Kl9_gxy3NP/view?usp=share_link</t>
  </si>
  <si>
    <t>https://drive.google.com/file/d/1FFi7X-FN4SPOE4WFhnT07yNxCo6uyfll/view?usp=share_link</t>
  </si>
  <si>
    <t>ชื่อ (-) ไม่ขอนำเข้า  เพราะชื่ออื่นเป็นนำเข้า สำเร็จรูปทั้งหมด</t>
  </si>
  <si>
    <t>1260-2566</t>
  </si>
  <si>
    <t>เฟนาโต้ Fenato</t>
  </si>
  <si>
    <t>https://drive.google.com/file/d/1185hGL67Hq3JukcK2rk8S38i3X-x0Rj_/view?usp=drive_link</t>
  </si>
  <si>
    <t>https://drive.google.com/file/d/1kieZp2zB6MhTepurBSFtvkeyRV2Q5iTO/view?usp=drive_link</t>
  </si>
  <si>
    <t>1261-2566</t>
  </si>
  <si>
    <t>โนวาย Novai</t>
  </si>
  <si>
    <t>https://drive.google.com/file/d/1iAuhrP4iIn1hAAPRpQGp2niComSMwALh/view?usp=drive_link</t>
  </si>
  <si>
    <t>1262-2566</t>
  </si>
  <si>
    <t>โนต้า Nota</t>
  </si>
  <si>
    <t>https://drive.google.com/file/d/19sIQyzph3VX6vMPqOrHpUkQkWWN3vaCr/view?usp=drive_link</t>
  </si>
  <si>
    <t>1134-2567</t>
  </si>
  <si>
    <t>ฟอร์คาโซน (Forcazone)</t>
  </si>
  <si>
    <t>tricyclazole 75% WP</t>
  </si>
  <si>
    <t>https://drive.google.com/file/d/1datbdo6JgLfWPUwraFXMPF7ndnivkW4A/view?usp=sharing</t>
  </si>
  <si>
    <t>https://drive.google.com/file/d/16A8Zj9RJJNoG4XZhAJkOO5zCn5UcY9jJ/view?usp=drive_link</t>
  </si>
  <si>
    <t>1947-2567</t>
  </si>
  <si>
    <t>คูซาน (Kuzan)</t>
  </si>
  <si>
    <t>https://drive.google.com/file/d/1HOeF4ZmLceAD0PDRUVFegOO6UjQlAcRJ/view?usp=drive_link</t>
  </si>
  <si>
    <t>2035-2567</t>
  </si>
  <si>
    <t>ซีม (Seem)</t>
  </si>
  <si>
    <t>https://drive.google.com/file/d/1T-2ciRXlF_AXvPFpC_d1pqCPOTiXhEI7/view?usp=drive_link</t>
  </si>
  <si>
    <t>85-2564</t>
  </si>
  <si>
    <t>ซีเนบ (Zineb)</t>
  </si>
  <si>
    <t>ซีเนบ (zineb) 80% WP</t>
  </si>
  <si>
    <t>https://drive.google.com/file/d/1XrYQdotHEkdaeU8NXhjGpYxPrizrBeWM/view?usp=sharing</t>
  </si>
  <si>
    <t>https://drive.google.com/file/d/1l3WmoaPgGBtWMuVbAGlAWw1cbjwEF8w4/view?usp=sharing</t>
  </si>
  <si>
    <t>2832-2564</t>
  </si>
  <si>
    <t>ซียู</t>
  </si>
  <si>
    <t>https://drive.google.com/file/d/15rMrnRxq_WfB5IHeGGo2Oit4n0mtxsj6/view?usp=sharing</t>
  </si>
  <si>
    <t>https://drive.google.com/file/d/18fxf3f_OPvOZyhGQ9NO5LmC3lHsxH-Yk/view?usp=sharing</t>
  </si>
  <si>
    <t>1092-2563</t>
  </si>
  <si>
    <t>เฟนบูทาทินออกไซด์ (Fenbutatin oxide)</t>
  </si>
  <si>
    <t>fenbutatin oxide 55% W/V SC</t>
  </si>
  <si>
    <t>https://drive.google.com/file/d/1jodCsudvtRM3bbh6mHoa7k2BsOzm68IJ/view?usp=sharing</t>
  </si>
  <si>
    <t>สารกำจัดไรศัตรูพืช</t>
  </si>
  <si>
    <t>ไม่ต่ออายุทะเบียน (กำลังขึ้นใหม่)</t>
  </si>
  <si>
    <t>https://drive.google.com/file/d/1N6hV-_dMWO7zgg93anGVXaMPpWrDsBws/view?usp=sharing</t>
  </si>
  <si>
    <t>812-2564</t>
  </si>
  <si>
    <t>วอล์ค</t>
  </si>
  <si>
    <t>https://drive.google.com/file/d/1Nffzfpy2Ai0mkU06NUDFMUclPS5kFZhg/view?usp=sharing</t>
  </si>
  <si>
    <t>https://drive.google.com/file/d/1JleF3bD1kBuKKJfWvs9O7lkCye4sc4UE/view?usp=sharing</t>
  </si>
  <si>
    <t>813-2564</t>
  </si>
  <si>
    <t>ดิวไม</t>
  </si>
  <si>
    <t>https://drive.google.com/file/d/1cxW9RMAPi_owjGmEqRJinJcye4PbJlbx/view?usp=sharing</t>
  </si>
  <si>
    <t>https://drive.google.com/file/d/18QhkAC4J7SnBQ64c52zqzC5_juLAbiJF/view?usp=sharing</t>
  </si>
  <si>
    <t>335-2564</t>
  </si>
  <si>
    <t>fenpyroximate 5% W/V SC</t>
  </si>
  <si>
    <t>https://drive.google.com/file/d/1TEjzrqiVQL6BvuAVjnnav9829h00TR1D/view?usp=sharing</t>
  </si>
  <si>
    <t>https://drive.google.com/file/d/1sUi9e86ucevu4y5fx1vJOT8RPyCtCyPU/view?usp=sharing</t>
  </si>
  <si>
    <t>1443-2564</t>
  </si>
  <si>
    <t>ลอซูส</t>
  </si>
  <si>
    <t>https://drive.google.com/file/d/17jFt9_yf-BhgFfe1MOKwciR0b4IVNmRA/view?usp=sharing</t>
  </si>
  <si>
    <t>https://drive.google.com/file/d/12__YwrazmOxgC5-MziOwwOsMqFkRk90u/view?usp=sharing</t>
  </si>
  <si>
    <t>2149-2564</t>
  </si>
  <si>
    <t>ทอล์ค</t>
  </si>
  <si>
    <t>https://drive.google.com/file/d/11APZcRp1x8PJYjlFos0POgR9EwFJZ917/view?usp=sharing</t>
  </si>
  <si>
    <t>https://drive.google.com/file/d/1mr9YEAJ2IrmMIftUoWm4ODV1DZrsasL7/view?usp=sharing</t>
  </si>
  <si>
    <t>3323-2564</t>
  </si>
  <si>
    <t>ฟอร์เม่</t>
  </si>
  <si>
    <t>https://drive.google.com/file/d/112JkeHJkZOvOnTiPPDWgkyCu_ZrZevzJ/view?usp=sharing</t>
  </si>
  <si>
    <t>https://drive.google.com/file/d/1dLBxB7MAxkMsFSzsBvn7icDsFaYjMm6X/view?usp=sharing</t>
  </si>
  <si>
    <t>2629-2564</t>
  </si>
  <si>
    <t>propargite 20% EC</t>
  </si>
  <si>
    <t>https://drive.google.com/file/d/1J06Sz7_bm3YxvtWp6ISkIiJS_48uk7Ud/view?usp=share_link</t>
  </si>
  <si>
    <t>https://drive.google.com/file/d/1E2I47CzjCWTkobxW4ke9_0OEkbxklERq/view?usp=sharing</t>
  </si>
  <si>
    <t>1400-2565</t>
  </si>
  <si>
    <t>มิดไมท์</t>
  </si>
  <si>
    <t>https://drive.google.com/file/d/1GOqfGlpA8N1N6YNLu6Ag-dIr7lqSzdUK/view?usp=sharing</t>
  </si>
  <si>
    <t>https://drive.google.com/file/d/11uNi22Gw403hizUmsrAS49DCGg5c4to3/view?usp=sharing</t>
  </si>
  <si>
    <t>1445-2565</t>
  </si>
  <si>
    <t>กาไกด์</t>
  </si>
  <si>
    <t>https://drive.google.com/file/d/1HFShCQYlMg_NHhLA_TdEzh3smaKXcP6q/view?usp=sharing</t>
  </si>
  <si>
    <t>https://drive.google.com/file/d/11L5AghWzbWpEA5vmOendoQgyERTfvRqB/view?usp=sharing</t>
  </si>
  <si>
    <t>2241-2565</t>
  </si>
  <si>
    <t>จาไบท์</t>
  </si>
  <si>
    <t>https://drive.google.com/file/d/1E9DGBb3k-Y-3Z6Qmy3AmM9vBTCUAP3XZ/view?usp=drive_link</t>
  </si>
  <si>
    <t>https://drive.google.com/file/d/1BaL2oLq9kvwsVjDNbj2-5_N8Ze1hLfyK/view?usp=sharing</t>
  </si>
  <si>
    <t>207-2564</t>
  </si>
  <si>
    <t>เมทัลดีไฮด์ (Metaldehyde)</t>
  </si>
  <si>
    <t>metaldehyde 5% GB</t>
  </si>
  <si>
    <t>https://drive.google.com/file/d/1IeWIPQJ2ptWcnbw9a0h-gDFohGstKik8/view?usp=share_link</t>
  </si>
  <si>
    <t>สารกำจัดหอย</t>
  </si>
  <si>
    <r>
      <rPr>
        <b/>
        <color rgb="FFFF0000"/>
      </rPr>
      <t xml:space="preserve">ตอนต่ออายุทะเบียน จะเอาชื่อออก 1 ชื่อ และเอาชื่อ ช้าง-สลัก มาใช้แทน </t>
    </r>
    <r>
      <rPr>
        <b/>
        <color rgb="FF0000FF"/>
      </rPr>
      <t>ทำแปลงต่ออายุเรียบร้อยแล้ว ก่อนหมด 180 วัน สามารถยื่นคำขอต่ออายุได้เลย</t>
    </r>
  </si>
  <si>
    <t>https://drive.google.com/file/d/1D0XoxWK5R4-qlBnkHhlipTne-dr_6BjL/view?usp=sharing</t>
  </si>
  <si>
    <t>13.4.65 จะใช้ทะเบียนกรมประมงไปก่อน</t>
  </si>
  <si>
    <t>3327-2564</t>
  </si>
  <si>
    <t>สลักฮอร์น</t>
  </si>
  <si>
    <t>ติวเตอร์</t>
  </si>
  <si>
    <t>https://drive.google.com/file/d/1FJb8ZYN5RSVK3GWww-mRct8Vrz9jzLxR/view?usp=drive_link</t>
  </si>
  <si>
    <t>https://drive.google.com/file/d/1b8ckLjpeSa1BQljGLEqIh-cGGTxp3Hv_/view?usp=sharing</t>
  </si>
  <si>
    <t>3328-2564</t>
  </si>
  <si>
    <t>จีบี 5</t>
  </si>
  <si>
    <t>https://drive.google.com/file/d/1CtKkrwVjFwTYjageWWIsznQnk4E6v3bN/view?usp=sharing</t>
  </si>
  <si>
    <t>https://drive.google.com/file/d/1NLfuTHOPS_GrwPDGejwcmnbgLroK7fqs/view?usp=sharing</t>
  </si>
  <si>
    <t>720-2564</t>
  </si>
  <si>
    <t>นิโคลซาไมด์-โอลามีน (Niclosamide-Olamine)</t>
  </si>
  <si>
    <t>niclosamide-olamine 83.1% WP</t>
  </si>
  <si>
    <t>https://drive.google.com/file/d/1Co6YOnE3m_-gZEMo9P2h948hnzOt5odz/view?usp=sharing</t>
  </si>
  <si>
    <t>ไม่ต่ออายุทะเบียน (กำลังขึ้นแหล่งใหม่)</t>
  </si>
  <si>
    <t>https://drive.google.com/file/d/1XgpuxwMwR7zPiFuVQzh4_B-cjwsLdHuk/view?usp=sharing</t>
  </si>
  <si>
    <t>3325-2564</t>
  </si>
  <si>
    <t>เฟนทาร่า</t>
  </si>
  <si>
    <t>https://drive.google.com/file/d/1Mv8UmcTu7y3WDEG8p8UdVCzknGQoyqhA/view?usp=share_link</t>
  </si>
  <si>
    <t>https://drive.google.com/file/d/1VzIL8TwUoCxkymvbcEzItWbvtrng9jH5/view?usp=sharing</t>
  </si>
  <si>
    <t>3326-2564</t>
  </si>
  <si>
    <t>เอ็นโดร่า</t>
  </si>
  <si>
    <t>https://drive.google.com/file/d/1r5xRi4sUO7fjwQGL9fy1tUp3rocwqeje/view?usp=share_link</t>
  </si>
  <si>
    <t>https://drive.google.com/file/d/1WIMu2mRHvC-2nVF-8vUBGZIjKLHa9twv/view?usp=sharing</t>
  </si>
  <si>
    <t>3020005904462564</t>
  </si>
  <si>
    <t>https://drive.google.com/file/d/1tA7m-BrbfxdpFswpjvqqZTzBkS8hUizH/view?usp=sharing</t>
  </si>
  <si>
    <t>3020005904472564</t>
  </si>
  <si>
    <t>https://drive.google.com/file/d/15J4mhAtoN911dDiZOHj668FO5TurRThn/view?usp=sharing</t>
  </si>
  <si>
    <t>3020005904492564</t>
  </si>
  <si>
    <t>https://drive.google.com/file/d/1GldIfSf18ds9D6rL9F0vDQiJT7E-qbwc/view?usp=sharing</t>
  </si>
  <si>
    <t>3020005904482564</t>
  </si>
  <si>
    <t>บจก.พลังมดงานการเกษตร</t>
  </si>
  <si>
    <t>https://drive.google.com/file/d/10wkCKGSxEKRNNp5euzebGivvUJOx2312/view?usp=sharing</t>
  </si>
  <si>
    <t>3020005901812565</t>
  </si>
  <si>
    <t>บจก.สตาร์ทอัพ เคมีคอล</t>
  </si>
  <si>
    <t>https://drive.google.com/file/d/151IrxgwB18lyVwEGBz4edLaRamR0ySWn/view?usp=sharing</t>
  </si>
  <si>
    <t>https://drive.google.com/file/d/17RtNfm1wO-WwgXvbj4YwYCbubrNcDzO_/view?usp=drive_link</t>
  </si>
  <si>
    <t>https://drive.google.com/file/d/1p6295QLvJO0tAfc8YVPM6fssHBCq7kSN/view?usp=drive_link</t>
  </si>
  <si>
    <t>720,000 ลิตร</t>
  </si>
  <si>
    <t>https://drive.google.com/file/d/19bW_67-ikebcoXhzfnpRlSmfZeqszC9N/view?usp=drive_link</t>
  </si>
  <si>
    <t>500,000 ลิตร</t>
  </si>
  <si>
    <t>https://drive.google.com/file/d/1kNrFD2fAI36v7E7UY0-cRBrTnvwDav1O/view?usp=drive_link</t>
  </si>
  <si>
    <t>https://drive.google.com/file/d/1FW9HOhE_GHB4FE48QBs84Bfwl1W_a7R2/view?usp=share_link</t>
  </si>
  <si>
    <t>https://drive.google.com/file/d/1CZWpJ2Bq3nUObVq_ol5axmcgQsc_1e6Q/view?usp=share_link</t>
  </si>
  <si>
    <t>https://drive.google.com/file/d/1Gmb7FaESIuEiKhjFV-Qr_pQUYAAOa56F/view?usp=share_link</t>
  </si>
  <si>
    <t>https://drive.google.com/file/d/1vwMSFGJPDmMuHBV6-U9dxPWNatXO8LWk/view?usp=sharing</t>
  </si>
  <si>
    <t>https://drive.google.com/file/d/1mKv1zc9JFcPNl7KMNL_g16KUolnb1dgA/view?usp=sharing</t>
  </si>
  <si>
    <t>https://drive.google.com/file/d/1HdIp-ug8HtHzSbzSQD-0cG6qkP_HIdYn/view?usp=sharing</t>
  </si>
  <si>
    <t>361-2563</t>
  </si>
  <si>
    <t>คาบอย</t>
  </si>
  <si>
    <t>https://drive.google.com/file/d/1xKzdUmbGzpeK2CXdPGXXucJRiR0dtUl2/view?usp=sharing</t>
  </si>
  <si>
    <t>ยกเลิก</t>
  </si>
  <si>
    <t>https://drive.google.com/file/d/1ZjA41xi4Fia_NPDJVglsG22IRU71TZbJ/view?usp=sharing</t>
  </si>
  <si>
    <t>อะทราซีน (atrazine) 90% WG</t>
  </si>
  <si>
    <t>ใบอนุญาตส่งออก</t>
  </si>
  <si>
    <t>ธีระศักดิ์</t>
  </si>
  <si>
    <t>https://drive.google.com/file/d/1JY7bZwxigdhvPqS33d74nqXdbsOFKYeG/view?usp=sharing</t>
  </si>
  <si>
    <t>358-2563</t>
  </si>
  <si>
    <t xml:space="preserve">กระรอก 48 </t>
  </si>
  <si>
    <t>https://drive.google.com/file/d/1dLWxEAz6bW2-MXUhAk9wFG95DL1XsFJm/view?usp=sharing</t>
  </si>
  <si>
    <t xml:space="preserve"> ยกเลิก</t>
  </si>
  <si>
    <t>1482/2563</t>
  </si>
  <si>
    <t>กระรอก 48</t>
  </si>
  <si>
    <t>https://drive.google.com/file/d/1LXzgfocIMGIRYShoIi7FgVqpF-ezwU2d/view?usp=sharing</t>
  </si>
  <si>
    <t>3083-2564</t>
  </si>
  <si>
    <t>โคแมน</t>
  </si>
  <si>
    <t>https://drive.google.com/file/d/1qLFOR3j5uZY3-Ii5EWdxDjt8sPIjegwy/view?usp=sharing</t>
  </si>
  <si>
    <t>https://drive.google.com/file/d/1G_WsZNkgWWTQLzuSDEEKb0vS7JJG6HU5/view?usp=sharing</t>
  </si>
  <si>
    <t>2151-2564</t>
  </si>
  <si>
    <t>https://drive.google.com/file/d/1H4o97e3b7YAPK5znaT1JpMBye1q_bGjr/view?usp=sharing</t>
  </si>
  <si>
    <t>https://drive.google.com/file/d/1mrqts0v6Fc8FnTd7XGG8ovlFb67efTm-/view?usp=sharing</t>
  </si>
  <si>
    <t>https://drive.google.com/file/d/1efPdOqZ7LD6t_iYYvzS-mGJ4I2fs56Eh/view?usp=sharing</t>
  </si>
  <si>
    <t>https://drive.google.com/file/d/14R5Ex_JK-U7PfqPzQ6jKgNg3mkC-ojmB/view?usp=sharing</t>
  </si>
  <si>
    <t>ยื่นเข้าระบบแล้ว</t>
  </si>
  <si>
    <t>https://drive.google.com/file/d/1dLnLBj-NLwpTNKGLOXTJPAIj9abqLbF2/view?usp=sharing</t>
  </si>
  <si>
    <t>728-2563</t>
  </si>
  <si>
    <t>ทีเอที อีไทออน (TAT Ethion)</t>
  </si>
  <si>
    <t>ไทย อะโกรเทรด</t>
  </si>
  <si>
    <t>https://drive.google.com/file/d/15YMXi8g90agwLiZykw7Xc-F4I8QyseG5/view?usp=sharing</t>
  </si>
  <si>
    <t>2676/2563</t>
  </si>
  <si>
    <t>https://drive.google.com/file/d/1UwxzKu3F4Aa-TpO5LlffI_S_UcDHvarm/view?usp=sharing</t>
  </si>
  <si>
    <t>322-2562</t>
  </si>
  <si>
    <t>ทีเอที กลูโฟซิเนต แอมโมเนียม 15 เอสแอล (TAT Glufosinate ammonium 15 SL)</t>
  </si>
  <si>
    <t>https://drive.google.com/file/d/1WLP0sAnGgGpXGwcXUqDp-TI4kVac8a_i/view?usp=sharing</t>
  </si>
  <si>
    <t>2613/2563</t>
  </si>
  <si>
    <t>https://drive.google.com/file/d/1pJT-_p38oMTY2bU-c8A3-hxs1v7dAUih/view?usp=sharing</t>
  </si>
  <si>
    <t>https://drive.google.com/file/d/1EsKQtir6ZSVzPxTppA-dZ9sTCbN55Ap4/view?usp=sharing</t>
  </si>
  <si>
    <t>https://drive.google.com/file/d/1HSUVV5AU2QH1fNyS3tJBnHzLF2SGTsxD/view?usp=sharing</t>
  </si>
  <si>
    <t>https://drive.google.com/file/d/1e8ZueKTITZSNHEdtapslaYH0JV3Y32qG/view?usp=sharing</t>
  </si>
  <si>
    <t>https://drive.google.com/file/d/1hQM4A1CktxBF2vqyS953iraz909VkuyE/view?usp=sharing</t>
  </si>
  <si>
    <t>https://drive.google.com/file/d/1STJpnKJZCr0J8-iLl94NU3PeSnNA4TwB/view?usp=share_link</t>
  </si>
  <si>
    <t>https://drive.google.com/file/d/1maeoK-sK9ZVvb6Rl0Lu_UjyDYVXkzAxS/view?usp=sharing</t>
  </si>
  <si>
    <t>กรมไม่รับขึ้นทะเบียน</t>
  </si>
  <si>
    <t>https://drive.google.com/file/d/1qYBf0QTcEFaWkABgBG1B_fnada9pOdRK/view?usp=sharing</t>
  </si>
  <si>
    <t>1376-2561</t>
  </si>
  <si>
    <t>ออร์มิค</t>
  </si>
  <si>
    <t xml:space="preserve">
validamycin 3% W/V SL</t>
  </si>
  <si>
    <t>https://drive.google.com/file/d/1Ms-n0MhPPpL10TqYg3BHLATNVkFU_Qcf/view?usp=sharing</t>
  </si>
  <si>
    <t>โรงงานทำลายฉลากทิ้งแล้ว เนื่องจากไม่สามารถต่ออายุทะเบียนได้</t>
  </si>
  <si>
    <t>validamycin 3% W/V SL</t>
  </si>
  <si>
    <t>https://drive.google.com/file/d/1MCkg55AqfgqxZhlJtU5yOe9WVy2HBaoE/view?usp=share_link</t>
  </si>
  <si>
    <t>1377-2561</t>
  </si>
  <si>
    <t>เอซิน</t>
  </si>
  <si>
    <t>https://drive.google.com/file/d/1euyfkpBSxqfAnSQPqCBz5YmgaeIsNEK7/view?usp=sharing</t>
  </si>
  <si>
    <t>https://drive.google.com/file/d/1l8TZrC5lRGvdvyARCTINPfq1taOAiHZU/view?usp=share_link</t>
  </si>
  <si>
    <t>1378-2561</t>
  </si>
  <si>
    <t>อัลซิน</t>
  </si>
  <si>
    <t>https://drive.google.com/file/d/1YEHghrQzBCqLfHSj8JE2f4AoAPrlue4s/view?usp=sharing</t>
  </si>
  <si>
    <t>https://drive.google.com/file/d/1f05OW0NlkKH1qyzOnwO06Ou7SS3o-8c7/view?usp=share_link</t>
  </si>
  <si>
    <t>1445-2564</t>
  </si>
  <si>
    <t>แอสปอร์-ยู</t>
  </si>
  <si>
    <t>https://drive.google.com/file/d/1ehfCV2tpGNAvYO35ICnjXg7XiWN7w4Ne/view?usp=sharing</t>
  </si>
  <si>
    <t>ยกเลิกทะเบียนแล้ว</t>
  </si>
  <si>
    <t>https://drive.google.com/file/d/1EEfbLxzGNUBH_RRRzPlIHl1BuI3yvw7R/view?usp=sharing</t>
  </si>
  <si>
    <t>https://drive.google.com/file/d/1KAno1VMAy3SEJ-atDM3cvXj5Gt-gClyr/view?usp=sharing</t>
  </si>
  <si>
    <t>ปริมาณการนำเข้าเต็มแล้ว</t>
  </si>
  <si>
    <t>https://drive.google.com/file/d/1VNFGaimD4uY37QKv5a3fyrHxQn32hkgV/view?usp=sharing</t>
  </si>
  <si>
    <r>
      <rPr>
        <b/>
        <color rgb="FF0000FF"/>
      </rPr>
      <t xml:space="preserve">ทำแปลงต่ออายุเรียบร้อยแล้ว ก่อนหมด 180 วัน สามารถยื่นคำขอต่ออายุได้เลย </t>
    </r>
    <r>
      <rPr>
        <b/>
        <color rgb="FFFF0000"/>
      </rPr>
      <t>(เราจะขึ้นทะเบียนแหล่งใหม่กับ LIMIN แต่ให้ต่ออายุไปก่อน)</t>
    </r>
  </si>
  <si>
    <r>
      <rPr>
        <b/>
        <color rgb="FFFF0000"/>
      </rPr>
      <t xml:space="preserve">ตอนต่ออายุทะเบียน จะเอาชื่อออก 1 ชื่อ และเอาชื่อ ช้าง-สลัก มาใช้แทน </t>
    </r>
    <r>
      <rPr>
        <b/>
        <color rgb="FF0000FF"/>
      </rPr>
      <t>ทำแปลงต่ออายุเรียบร้อยแล้ว ก่อนหมด 180 วัน สามารถยื่นคำขอต่ออายุได้เลย</t>
    </r>
  </si>
  <si>
    <t>ได้รับทะเบียนแล้ว</t>
  </si>
  <si>
    <t>Crop</t>
  </si>
  <si>
    <t>ข้าวนาหว่านน้ำตม</t>
  </si>
  <si>
    <t>ข้าวโพดหวาน</t>
  </si>
  <si>
    <t>มันสำปะหลัง</t>
  </si>
  <si>
    <t>อ้อย</t>
  </si>
  <si>
    <t>ยางพารา</t>
  </si>
  <si>
    <t>ยางพารา / ข้าวโพดเลี้ยงสัตว์ / มันสำปะหลัง</t>
  </si>
  <si>
    <t>ทุเรียน / อ้อยตอ / ปาล์มน้ำมัน</t>
  </si>
  <si>
    <t>ทุเรียน</t>
  </si>
  <si>
    <t>ข้าวนาดำ</t>
  </si>
  <si>
    <t>ข้าวโพดเลี้ยงสัตว์</t>
  </si>
  <si>
    <t>นาหว่านข้าวแห้ง</t>
  </si>
  <si>
    <t>เพลี้ยไฟในพริก</t>
  </si>
  <si>
    <t>หนอนเจาะฝักถั่วลายจุดในถั่วฝักยาว</t>
  </si>
  <si>
    <t>หนอนแมลงวันเจาะต้นถั่วในถั่วเหลือง</t>
  </si>
  <si>
    <t>เพลี้ยไฟในข้าวโพดหวาน</t>
  </si>
  <si>
    <t>เพลี้ยไฟในข้าว</t>
  </si>
  <si>
    <t>เพลี้ไฟในข้าว</t>
  </si>
  <si>
    <t>เพลี้ยไฟในข้าวโพดหวานและเพลี้ยไฟในทุเรียน</t>
  </si>
  <si>
    <t>เพลี้ยจักจั่นฝ้ายในกระเจี๊ยบเขียว</t>
  </si>
  <si>
    <t>หนอนชอนใบมันเทศในมันเทศ</t>
  </si>
  <si>
    <t>เพลี้ยไฟแป้งในมันสำปะหลัง</t>
  </si>
  <si>
    <t>447-2565</t>
  </si>
  <si>
    <t>หนอนเจาะเถามันมันเทศในมันเทศ</t>
  </si>
  <si>
    <t>เพลี้ยกระโดดสีน้ำตาลในข้าว</t>
  </si>
  <si>
    <t>เพลี้ยไฟในทุเรียน</t>
  </si>
  <si>
    <t>โรคกาบใบแห้งในข้าว</t>
  </si>
  <si>
    <t>โรคใบจุดสีน้ำตาลในข้าว</t>
  </si>
  <si>
    <t>โรคราน้ำค้างในข้าวโพดหวาน</t>
  </si>
  <si>
    <t>โรคเมล็ดด่างในข้าว</t>
  </si>
  <si>
    <t>โรคใบไหม้ในมันฝรั่ง</t>
  </si>
  <si>
    <t>โรคแอนแทรคโนสในพริก</t>
  </si>
  <si>
    <t>โรคใบจุุดสำน้ำตาลในข้าว</t>
  </si>
  <si>
    <t>โรคไหม้ในข้าว</t>
  </si>
  <si>
    <t>ไรแดงหม่อนในมันสำปะหลัง</t>
  </si>
  <si>
    <t>หอยเชอรรี่ในนาข้าว</t>
  </si>
  <si>
    <t>หอยเชอรี่ในนาข้าว</t>
  </si>
  <si>
    <t>อยู่ในระหว่างการขึ้นทะเบียน</t>
  </si>
  <si>
    <t>glyphosate 95% min Tech</t>
  </si>
  <si>
    <t>ไกลโฟเซต 95 เทค (Glyphosate 95 Tech)</t>
  </si>
  <si>
    <t>วัชพืช</t>
  </si>
  <si>
    <t>glyphosate 48% SL</t>
  </si>
  <si>
    <t>ไกลโฟเซต-ไอโซโพรพิลแอมโมเนียม</t>
  </si>
  <si>
    <t>diuron 80% WG</t>
  </si>
  <si>
    <t>ไดยูรอน 80 ดับบลิวจี (Diuron 80 WG)</t>
  </si>
  <si>
    <t>diquat 37.3% SL</t>
  </si>
  <si>
    <t>ไดควอตไดโบรไมด์ (Diquat dibromide)</t>
  </si>
  <si>
    <t>atrazine 50% SC</t>
  </si>
  <si>
    <t>MCPA 30% W/V SL</t>
  </si>
  <si>
    <t>glufosinate-P-ammonium 15% SL</t>
  </si>
  <si>
    <t>ยังไม่ได้เลือกแผน</t>
  </si>
  <si>
    <t>Quinclorac 50% WP</t>
  </si>
  <si>
    <t>ฟอร์เซ็ท (Forzet)</t>
  </si>
  <si>
    <t>spinosad 12% W/V SC</t>
  </si>
  <si>
    <t>แมลง</t>
  </si>
  <si>
    <t>เพลี้ยไฟข้าวโพดหวาน</t>
  </si>
  <si>
    <t>pymetrozine 50% WG</t>
  </si>
  <si>
    <t>ไพมีโทรซีน (Pymetrozine)</t>
  </si>
  <si>
    <t>Cartap hydrochloride 4% GR</t>
  </si>
  <si>
    <t>นาดา (Nada)</t>
  </si>
  <si>
    <t>เพลี้ยจักจั่นฝ้ายในมะเขือเปราะ</t>
  </si>
  <si>
    <t>fipronil Tech</t>
  </si>
  <si>
    <t>ฟิโพรนิล 95 เทค (Fipronil 95 Tech)</t>
  </si>
  <si>
    <t>imidacloprid  95%TC</t>
  </si>
  <si>
    <t>อิมิดาโคลพริด 95 เทค (Imidacloprid 95 Tech)</t>
  </si>
  <si>
    <t>imidacloprid 1% GR</t>
  </si>
  <si>
    <t>เฟอร์รอค จี</t>
  </si>
  <si>
    <t>imidacloprid 10% W/V SL</t>
  </si>
  <si>
    <t>lambda 2.5% EC</t>
  </si>
  <si>
    <t>abamectin 1.8%</t>
  </si>
  <si>
    <t>cartap 98% min Tech</t>
  </si>
  <si>
    <t>คาร์แทป 98 เทค (Cartap 98 Tech)</t>
  </si>
  <si>
    <t>isoprocarb 95% min Tech</t>
  </si>
  <si>
    <t>ไอโซโพรคาร์บ 95 เทค (Isoprocarb 95 Tech)</t>
  </si>
  <si>
    <t>cartap + isoprocarb 3% + 3% GR</t>
  </si>
  <si>
    <t>คาร์แทปไฮโดรคลอไรด์ + ไอโซโพรคาร์บ</t>
  </si>
  <si>
    <t>Flonicamid 50% WG</t>
  </si>
  <si>
    <t>ไอรีน (Irene)</t>
  </si>
  <si>
    <t>ฟินฟิน-85 (Finfin-85)</t>
  </si>
  <si>
    <t>fenbutatin oxide Tech</t>
  </si>
  <si>
    <t>เฟนบูทาทินออกไซด์ 95 เทค (Fenbutatin oxide 95 Tech)</t>
  </si>
  <si>
    <t>ไร</t>
  </si>
  <si>
    <t xml:space="preserve">fenbutatin 55% SC  </t>
  </si>
  <si>
    <t xml:space="preserve">วอล์ค </t>
  </si>
  <si>
    <t>ไรแดงแอฟริกันในทุเรียน</t>
  </si>
  <si>
    <t>spirodiclofen 24% W/V SC</t>
  </si>
  <si>
    <t>cymoxzanil + mancozeb 8% + 64% WP</t>
  </si>
  <si>
    <t>ไมเนะ (Minae)</t>
  </si>
  <si>
    <t>โรคพืช</t>
  </si>
  <si>
    <t>ราน้ำค้างข้าวโพดหวาน</t>
  </si>
  <si>
    <t>กาบใบแห้งในข้าว</t>
  </si>
  <si>
    <t>pyraclostrobin 25% EC แหล่ง Yongnong</t>
  </si>
  <si>
    <t>ใบจุดสีน้ำตาลในข้าว</t>
  </si>
  <si>
    <t>propamocarb HCL + mancozeb 10% + 15% WP</t>
  </si>
  <si>
    <t>แมกคัส (Maxcus)</t>
  </si>
  <si>
    <t>ใบไหม้ในมันฝรั่ง</t>
  </si>
  <si>
    <t>paclobutrazol 25% SC</t>
  </si>
  <si>
    <t>ควบคุมการเติบโต</t>
  </si>
  <si>
    <t>มะม่วง</t>
  </si>
  <si>
    <t>niclosamide ethanolamine 83.1% WP</t>
  </si>
  <si>
    <t>ชินโน (Shinno)</t>
  </si>
  <si>
    <t>หอย</t>
  </si>
  <si>
    <t>นฐ1/2567</t>
  </si>
  <si>
    <t>อะบาเมกติน 95% ทีซี (ABAMECTIN 95% TC)</t>
  </si>
  <si>
    <t>abamectin 95% W/W min Tech</t>
  </si>
  <si>
    <t>https://drive.google.com/file/d/16MOh7sWl4YIp1JvmUtzVqetbRlAGqwt3/view?usp=drive_link</t>
  </si>
  <si>
    <t>172/2567</t>
  </si>
  <si>
    <t>https://drive.google.com/file/d/1TgeiGJSby2LId73cz2p1o2VYfcvB0BKy/view?usp=drive_link</t>
  </si>
  <si>
    <t>350/2566</t>
  </si>
  <si>
    <t>เอตินเจล</t>
  </si>
  <si>
    <t>abamectin 0.05% W/W</t>
  </si>
  <si>
    <t>https://drive.google.com/file/d/1bcQsKfCq53F_YjrV_oTjXJfuTPZF-x79/view?usp=drive_link</t>
  </si>
  <si>
    <t>นฐ108/2568</t>
  </si>
  <si>
    <t>https://drive.google.com/file/d/1WMGp22s7Wg6KsYXoWHVmEE4B4_YocG5c/view?usp=drive_link</t>
  </si>
  <si>
    <t>https://drive.google.com/file/d/1lcIHuQA3TtwVl05VW6kGHVcGpKCQjetf/view?usp=drive_link</t>
  </si>
  <si>
    <t>https://drive.google.com/file/d/15e-bMU6NJCtWwlv01zEH2ADsd0VTBA6g/view?usp=drive_link</t>
  </si>
  <si>
    <t>670/2564</t>
  </si>
  <si>
    <t>ไบเฟนทริน เทคนิคอล</t>
  </si>
  <si>
    <t>bifenthrin 92% W/W min.</t>
  </si>
  <si>
    <t>https://drive.google.com/file/d/1Rovr-6VygBRV9tvVrvo8xZmP9Fr6s9h0/view?usp=sharing</t>
  </si>
  <si>
    <t>นฐ 1/2565</t>
  </si>
  <si>
    <t>https://drive.google.com/file/d/1Ggz4064mBWgDNsJTXpjq8I0ASjWD_sdE/view?usp=drive_link</t>
  </si>
  <si>
    <t>193/2566</t>
  </si>
  <si>
    <t>ทุนด้า</t>
  </si>
  <si>
    <t>bifenthrin 10% W/W</t>
  </si>
  <si>
    <t>https://drive.google.com/file/d/1D5s82FxZ0RiWbH7sKif2kMyYvT4jTVEy/view?usp=share_link</t>
  </si>
  <si>
    <t>นฐ 42/2566</t>
  </si>
  <si>
    <t>https://drive.google.com/file/d/1Y91VHCgk8a9xS3pj2gfTh9x072WvVf9z/view?usp=sharing</t>
  </si>
  <si>
    <t>252/2562</t>
  </si>
  <si>
    <t>ไซเพอร์เมทริน เทคนิคอล</t>
  </si>
  <si>
    <t xml:space="preserve">cypermethrin 92% W/W </t>
  </si>
  <si>
    <t>https://drive.google.com/file/d/14ujqQSkeOqD9M4m5d_pVJn-CLEM4Hzmq/view?usp=drive_link</t>
  </si>
  <si>
    <t>นฐ 3/2562</t>
  </si>
  <si>
    <t>https://drive.google.com/file/d/18TnQ65pdtmJdNNKKaMCoi6hgO9QfpBK5/view?usp=drive_link</t>
  </si>
  <si>
    <t>https://drive.google.com/file/d/1XrUPzSeBYJBHkoJvvBsGp2SnKB0mlSi6/view?usp=drive_link</t>
  </si>
  <si>
    <t>https://drive.google.com/file/d/1mdN9teLtfJtTCi8zRUxX4TCIdSZS8yQf/view?usp=drive_link</t>
  </si>
  <si>
    <t>https://drive.google.com/file/d/112EzKuXJIhvdrzBrXqHryttDvNHykjsh/view?usp=sharing</t>
  </si>
  <si>
    <t>https://drive.google.com/file/d/1PlUWGjXn-mP_8zi5gzkfq8C6c9z5Q17Y/view?usp=share_link</t>
  </si>
  <si>
    <t>294/2568</t>
  </si>
  <si>
    <t>วีต้า</t>
  </si>
  <si>
    <t>https://drive.google.com/file/d/18_oLRhi-d8h0mH7wXKlDJ3u4gLgt8nrz/view?usp=drive_link</t>
  </si>
  <si>
    <t>นฐ179/2568</t>
  </si>
  <si>
    <t>https://drive.google.com/file/d/1uDFK86UX2fgII2nFZ5O60Fw-D9sA2kRs/view?usp=drive_link</t>
  </si>
  <si>
    <t>https://drive.google.com/file/d/12zMt_tyNyDIIGMKugz7eCexlek7hP6c8/view?usp=drive_link</t>
  </si>
  <si>
    <t>https://drive.google.com/file/d/1k9v056ISY2WOHHRal2BgksGAXjDEHgfs/view?usp=drive_link</t>
  </si>
  <si>
    <t>https://drive.google.com/file/d/1VUnXkZYwba9Cerw3-z_hI7ziXmz-HYCR/view?usp=drive_link</t>
  </si>
  <si>
    <t>https://drive.google.com/file/d/1Ggs2AJttQX8z8mqSZOM0nZhqxzVg6Sro/view?usp=drive_link</t>
  </si>
  <si>
    <t>https://drive.google.com/file/d/130ss2x57bRIgkGAcUm8gPSdtzwI_6hWH/view?usp=drive_link</t>
  </si>
  <si>
    <t>https://drive.google.com/file/d/1gm1fez8AwxYy8qFuvY-sz36lNXUzj1Km/view?usp=drive_link</t>
  </si>
  <si>
    <t>153/2565</t>
  </si>
  <si>
    <t>อาปาเซ่</t>
  </si>
  <si>
    <t>https://drive.google.com/file/d/1Ec8XMG2L8NLVnufyAouySmcfj5Pr58pJ/view?usp=share_link</t>
  </si>
  <si>
    <t>นฐ42/2565</t>
  </si>
  <si>
    <t>https://drive.google.com/file/d/1A6j8OQjD1n_M0m8fwma58flq7izwCKxL/view?usp=drive_link</t>
  </si>
  <si>
    <t>https://drive.google.com/file/d/1v0ZKIUUr6lO7nM0ohqp0xNLGfC3I3HRo/view?usp=drive_link</t>
  </si>
  <si>
    <t>https://drive.google.com/file/d/1Im6YoSgE4LG39iTZOf1Wy3Sj0OjnZnDO/view?usp=drive_link</t>
  </si>
  <si>
    <t>https://drive.google.com/file/d/1xq8F0nPM44A8_KbKVH-vC4FesFcxFa1F/view?usp=drive_link</t>
  </si>
  <si>
    <t>https://drive.google.com/file/d/1_otfJIMGCU4RHLfzjxJwKduPXj70-nOD/view?usp=drive_link</t>
  </si>
  <si>
    <t>https://drive.google.com/file/d/16BDxV67-Uoa63EWftS9XoINn3uAiQ6Gu/view?usp=drive_link</t>
  </si>
  <si>
    <t>https://drive.google.com/file/d/1nKQ_2pkSfYFViVQ_w2gKXX7lmOUBCGR-/view?usp=drive_link</t>
  </si>
  <si>
    <t>https://drive.google.com/file/d/1Gx0eLlT3aNXDWxZHxXGphMY0XKcvaRPP/view?usp=drive_link</t>
  </si>
  <si>
    <t>https://drive.google.com/file/d/1q4tgGO1zBfSHYwxBTKE3GcNfLvP_xu8m/view?usp=drive_link</t>
  </si>
  <si>
    <t>https://drive.google.com/file/d/1cvCqSM64WJKuijwWJqQ_GbjjLzmdz8pq/view?usp=drive_link</t>
  </si>
  <si>
    <t>https://drive.google.com/file/d/158N3_NOPivPlBD9bFAZw6hvrRXPSHemE/view?usp=drive_link</t>
  </si>
  <si>
    <t>ซุเปอร์ทรอย</t>
  </si>
  <si>
    <t>https://drive.google.com/file/d/1xg_ULsfsw3bFlG3I5BOME41o9I_k8G3L/view?usp=drive_link</t>
  </si>
  <si>
    <t>https://drive.google.com/file/d/1vK6kHIHt5khJ1-Bgbd7uWgosNUvhOl3X/view?usp=drive_link</t>
  </si>
  <si>
    <t>https://drive.google.com/file/d/18LBv-cQvZf7l8dfIB5_OI9-za_r99RBe/view?usp=drive_link</t>
  </si>
  <si>
    <t>https://drive.google.com/file/d/1_iUujeQOFFWLiECJW8V7ub75Nara33jb/view?usp=drive_link</t>
  </si>
  <si>
    <t>https://drive.google.com/file/d/12LGNagsNJ0sNbRvcjcb9F2R3RGxjB8uO/view?usp=drive_link</t>
  </si>
  <si>
    <t>https://drive.google.com/file/d/11PMwcqKfEBsTaJ0K9RMJfY3-6s8gMgdf/view?usp=drive_link</t>
  </si>
  <si>
    <t>442/2563</t>
  </si>
  <si>
    <t>พาลดอน</t>
  </si>
  <si>
    <t>https://drive.google.com/file/d/1EZ9hrZdu2i57GQdSSvBaOf-cXR-DoZhO/view?usp=sharing</t>
  </si>
  <si>
    <t>นฐ 31/2563</t>
  </si>
  <si>
    <t>https://drive.google.com/file/d/1wjTF8mkyOzcsZhTLDAwG36BCChkE3WMe/view?usp=drive_link</t>
  </si>
  <si>
    <t>445/2563</t>
  </si>
  <si>
    <t>พาลุดอน</t>
  </si>
  <si>
    <t>https://drive.google.com/file/d/1lgSnQ0jaCUijSKA2_5gnPX1KoxS2wshv/view?usp=sharing</t>
  </si>
  <si>
    <t>นฐ 33/2563</t>
  </si>
  <si>
    <t>https://drive.google.com/file/d/1BRL77IYj99z1pgIExJ16qoQn3Govha6Z/view?usp=drive_link</t>
  </si>
  <si>
    <t>447/2563</t>
  </si>
  <si>
    <t>ปูลิดอล</t>
  </si>
  <si>
    <t>https://drive.google.com/file/d/1HG3FFki7UiF4GJMRqhfHsOqZcfFAKAUl/view?usp=sharing</t>
  </si>
  <si>
    <t>นฐ 32/2563</t>
  </si>
  <si>
    <t>https://drive.google.com/file/d/1gEWsycH_SW1qzR-5DKyZf-A808U-3ty4/view?usp=drive_link</t>
  </si>
  <si>
    <t>448/2563</t>
  </si>
  <si>
    <t>พาดอน</t>
  </si>
  <si>
    <t>https://drive.google.com/file/d/1Ypv1Tb3fO4SdZgnR-ueOX88hjE800Fi8/view?usp=sharing</t>
  </si>
  <si>
    <t>นฐ 34/2563</t>
  </si>
  <si>
    <t>https://drive.google.com/file/d/1vXYk2tFwFJKfzSHKO_e2VcE2usjCMydj/view?usp=drive_link</t>
  </si>
  <si>
    <t>150/2564</t>
  </si>
  <si>
    <t>พารีดอน</t>
  </si>
  <si>
    <t>https://drive.google.com/file/d/1CJDF6ckqcJF5r5t-P4aN7LxmT_AadpFJ/view?usp=sharing</t>
  </si>
  <si>
    <t>นฐ 38/2564</t>
  </si>
  <si>
    <t>https://drive.google.com/file/d/1pWwQeuhIXfY_iijzU1wP1bVTGOGsOIBe/view?usp=drive_link</t>
  </si>
  <si>
    <t>151/2564</t>
  </si>
  <si>
    <t>พาลูดอน</t>
  </si>
  <si>
    <t>https://drive.google.com/file/d/1xNwzQN0SIrc3q18OBKtsXS_IaFebgGub/view?usp=sharing</t>
  </si>
  <si>
    <t>นฐ 39/2564</t>
  </si>
  <si>
    <t>https://drive.google.com/file/d/18KGVL9F37ONm5L9jbodrxTEZL4YDedk4/view?usp=drive_link</t>
  </si>
  <si>
    <t>503/2564</t>
  </si>
  <si>
    <t>ดานูฟ</t>
  </si>
  <si>
    <t>FACT,มาแฟค</t>
  </si>
  <si>
    <t>https://drive.google.com/file/d/1hqHmt0DzXk8Dbe0qRgMAOxCOlceLPl7A/view?usp=share_link</t>
  </si>
  <si>
    <t>นฐ41/2565</t>
  </si>
  <si>
    <t>https://drive.google.com/file/d/1_VUzzV69z1V1Ywb3kiWmz-4uIVNCGOxb/view?usp=drive_link</t>
  </si>
  <si>
    <t>281/2567</t>
  </si>
  <si>
    <t>https://drive.google.com/file/d/1MaURQiYIrrNSfByagmempQY9wxMNx7Mb/view?usp=drive_link</t>
  </si>
  <si>
    <t>นฐ28/2567</t>
  </si>
  <si>
    <t>https://drive.google.com/file/d/1BIs1Zza7bw1DoBuXjS8zDQJNlX4PDJac/view?usp=drive_link</t>
  </si>
  <si>
    <t>256/2567</t>
  </si>
  <si>
    <t>https://drive.google.com/file/d/1kRBX1A-48BgmZ5C6JFZvysquMnfSs_pi/view?usp=drive_link</t>
  </si>
  <si>
    <t>นฐ24/2567</t>
  </si>
  <si>
    <t>https://drive.google.com/file/d/1-t86uA_ZsNY92CpRwQzPq6DVXolcbIpN/view?usp=drive_link</t>
  </si>
  <si>
    <t>284/2567</t>
  </si>
  <si>
    <t>https://drive.google.com/file/d/196PyUJGTOSaiE9ZstleBEaS9paZG9I8H/view?usp=drive_link</t>
  </si>
  <si>
    <t>นฐ29/2567</t>
  </si>
  <si>
    <t>https://drive.google.com/file/d/1ojoPEYkKmfV19kOngUr0chLPzEWsd8pK/view?usp=drive_link</t>
  </si>
  <si>
    <t>441/2566</t>
  </si>
  <si>
    <t>ไอเดน</t>
  </si>
  <si>
    <t>fipronil 0.001% W/W</t>
  </si>
  <si>
    <t>https://drive.google.com/file/d/1NF4qnaeATJHkrYTGka4ctBExpf235msV/view?usp=drive_link</t>
  </si>
  <si>
    <t>นฐ120/2568</t>
  </si>
  <si>
    <t>https://drive.google.com/file/d/17FG5tRDp_58rBMmxOGkjCFi4VLobZuI4/view?usp=drive_link</t>
  </si>
  <si>
    <t>178/2567</t>
  </si>
  <si>
    <t>เอฟเจล</t>
  </si>
  <si>
    <t>fipronil 0.05% W/W</t>
  </si>
  <si>
    <t>https://drive.google.com/file/d/1uOOLLFz7jlFIBeW2ywPjBqyzDBG2Igja/view?usp=drive_link</t>
  </si>
  <si>
    <t>นฐ164/2568</t>
  </si>
  <si>
    <t>https://drive.google.com/file/d/1hpE_Qyxd1rjKycOKMFOTKs7v47ZbrvVz/view?usp=drive_link</t>
  </si>
  <si>
    <t>26/2563</t>
  </si>
  <si>
    <t>fipronil 5% W/V</t>
  </si>
  <si>
    <t>https://drive.google.com/file/d/1dmvWmDrExet2di_HlJQflLnKyFUXk-Z4/view?usp=sharing</t>
  </si>
  <si>
    <t>นฐ 2/2563</t>
  </si>
  <si>
    <t>https://drive.google.com/file/d/1XUadcYHKKLtsQkgryUoW2HXAAaYLwWeT/view?usp=drive_link</t>
  </si>
  <si>
    <t>22/2566</t>
  </si>
  <si>
    <t>ฟิโพรนิล เทคนิคอล (FIPRONIL TECHNICAL)</t>
  </si>
  <si>
    <t>fipronil 95% Tech</t>
  </si>
  <si>
    <t>https://drive.google.com/file/d/10eJY1E7NyjSW1DI53J5JLbEPqDW_dZ5u/view?usp=share_link</t>
  </si>
  <si>
    <t>นฐ 1/2566</t>
  </si>
  <si>
    <t>https://drive.google.com/file/d/1fLL1uMmXMlD3jU7AM-CdQwdxY8d9pKnZ/view?usp=share_link</t>
  </si>
  <si>
    <t>ไดอาซีนอน 95 ทีซี (DIAZINON 95 TC)</t>
  </si>
  <si>
    <t>https://drive.google.com/file/d/1ynDGNxGtg6o9fJPtTLZdoYXE-_PA0bUA/view?usp=drive_link</t>
  </si>
  <si>
    <t>https://drive.google.com/file/d/1yEQtcd5MGwiyZH1WII3zAyQob0ceNo5j/view?usp=drive_link</t>
  </si>
  <si>
    <t>แฟค-เดลต้าเทค (FACT-DELTA TECH)</t>
  </si>
  <si>
    <t>https://drive.google.com/file/d/1kgNe9bMJDMjWOpByjuWsmwkU9NJ_AAyD/view?usp=drive_link</t>
  </si>
  <si>
    <t>https://drive.google.com/file/d/1A0WchuuEzIXebyJMuQCNH731Da4ZJNHw/view?usp=drive_link</t>
  </si>
  <si>
    <t>274/2567</t>
  </si>
  <si>
    <t>โดจิ 0.5</t>
  </si>
  <si>
    <t>deltamethrin 0.5%W/V EC</t>
  </si>
  <si>
    <t>https://drive.google.com/file/d/1fVJpQ2NXh6m6RM1GKVfhPYxkAPUet8JE/view?usp=drive_link</t>
  </si>
  <si>
    <t>นฐ25/2567</t>
  </si>
  <si>
    <t>https://drive.google.com/file/d/1mWgdlTTk3sf6yk8_ce55wU7guh2O0hff/view?usp=drive_link</t>
  </si>
  <si>
    <t>275/2567</t>
  </si>
  <si>
    <t>โดจิ 1</t>
  </si>
  <si>
    <t>deltamethrin 1%W/V EC</t>
  </si>
  <si>
    <t>https://drive.google.com/file/d/1Zra0vveh1vjJhD-5NacHwaqV-XOjyAr3/view?usp=drive_link</t>
  </si>
  <si>
    <t>นฐ26/2567</t>
  </si>
  <si>
    <t>https://drive.google.com/file/d/1_89fiDtM1g-MlzjymV2xpZzPP1wOfSzN/view?usp=drive_link</t>
  </si>
  <si>
    <t>276/2567</t>
  </si>
  <si>
    <t>โดจิ 2.5</t>
  </si>
  <si>
    <t>deltamethrin 2.5%W/V EC</t>
  </si>
  <si>
    <t>https://drive.google.com/file/d/1xzYBGKYwud2cssok1VLfiu-PFe_FnBzj/view?usp=drive_link</t>
  </si>
  <si>
    <t>นฐ27/2567</t>
  </si>
  <si>
    <t>https://drive.google.com/file/d/1VrKuwvqf0J2Hj7oWkdGjDFFEzHSQXGvE/view?usp=drive_link</t>
  </si>
  <si>
    <t>176/2563</t>
  </si>
  <si>
    <t>อิมิดาโคลพริด 97% ทีซี (IMIDACLOPRID 97% TC)</t>
  </si>
  <si>
    <t>imidacloprid 97% W/W</t>
  </si>
  <si>
    <t>https://drive.google.com/file/d/1UWlrDnc8rEyrlGGu6a_RKAJuh_gPJ8cA/view?usp=sharing</t>
  </si>
  <si>
    <t>นฐ 13/2563</t>
  </si>
  <si>
    <t>https://drive.google.com/file/d/1PZwzJAMMkkYyGy9KcOi3oWJEogkw1faz/view?usp=drive_link</t>
  </si>
  <si>
    <t>https://drive.google.com/file/d/1Gj8IBI3WehChY9oPMjVbfVi4MZ4iefFr/view?usp=drive_link</t>
  </si>
  <si>
    <t>https://drive.google.com/file/d/1mTrZpITwu3p5QzezwX1Rp2VRrlu-C4oM/view?usp=drive_link</t>
  </si>
  <si>
    <t>245/2566</t>
  </si>
  <si>
    <t>ไอเบท</t>
  </si>
  <si>
    <t>imidacloprid 0.03%</t>
  </si>
  <si>
    <t>https://drive.google.com/file/d/1AV5eAscOj6uSqRmSQS_bRCe4hDmSVW4Q/view?usp=drive_link</t>
  </si>
  <si>
    <t>นฐ129/2568</t>
  </si>
  <si>
    <t>https://drive.google.com/file/d/16Oa8sR8mWRaLEjssbCk-WY-MPW9Ksydo/view?usp=drive_link</t>
  </si>
  <si>
    <t>413/2566</t>
  </si>
  <si>
    <t>อิมิเจล</t>
  </si>
  <si>
    <t>imidacloprid 2.15%</t>
  </si>
  <si>
    <t>https://drive.google.com/file/d/1HhX1YZ-wDj8X0biKrP32u-tLD3DcL15T/view?usp=drive_link</t>
  </si>
  <si>
    <t>นฐ166/2568</t>
  </si>
  <si>
    <t>https://drive.google.com/file/d/1p1exSzdCQHaTG6kOxq6TZ2Enpp6_O5Nc/view?usp=drive_link</t>
  </si>
  <si>
    <t>https://drive.google.com/file/d/1J1SNhpGfEqbNrX9-x9eqYzlC7SOhSgCc/view?usp=drive_link</t>
  </si>
  <si>
    <t>https://drive.google.com/file/d/19XxbULpx330nR7fRNN2oq9RqFl5jdcWf/view?usp=drive_link</t>
  </si>
  <si>
    <t>เทอร์มิดา (TERMIDA)</t>
  </si>
  <si>
    <t>https://drive.google.com/file/d/1i1YBiQ8EhTeNqoL-D5zhphnDiDJZ3ttE/view?usp=drive_link</t>
  </si>
  <si>
    <t>https://drive.google.com/file/d/1lMtG-n_j67WGL5m_Sz6sxIIWf3FeQVJd/view?usp=drive_link</t>
  </si>
  <si>
    <t>imidacloprid 10% W/V</t>
  </si>
  <si>
    <t>https://drive.google.com/file/d/1Zj4HgLXpZC_eLT8xKPVESzVFqOqw-yKU/view?usp=drive_link</t>
  </si>
  <si>
    <t>https://drive.google.com/file/d/1Xl6R0AvN_Kl6c6WTqHtlDNQxBw9vllL9/view?usp=drive_link</t>
  </si>
  <si>
    <t>คลอไดร์ 10 (CLODIRE 10)</t>
  </si>
  <si>
    <t>https://drive.google.com/file/d/1Sxgrrtua_XmZG7F2U2BXVEOukpoKKqgL/view?usp=drive_link</t>
  </si>
  <si>
    <t>https://drive.google.com/file/d/1yYE4jiSsi3hrKSrVpdKLzm2iwshcZ4rh/view?usp=drive_link</t>
  </si>
  <si>
    <t>https://drive.google.com/file/d/12QhQKM3KmF3cC2BvNRTxfeJsEE6QPwLF/view?usp=sharing</t>
  </si>
  <si>
    <t>https://drive.google.com/file/d/1MiBeawPdtU-qHXD2XMQBiYDhVoU0qe_o/view?usp=drive_link</t>
  </si>
  <si>
    <t>อิมิดา 100 (IMIDA 100)</t>
  </si>
  <si>
    <t>https://drive.google.com/file/d/1DgmGLnIEz5SC6q2R2Ft4eFaBAQr2SjB2/view?usp=drive_link</t>
  </si>
  <si>
    <t>https://drive.google.com/file/d/1FSrPTXD8QRh0MRejyFwL-99EvCnNEOzs/view?usp=drive_link</t>
  </si>
  <si>
    <t>https://drive.google.com/file/d/1UvtrtaNYoiYbe3dGulhN_Y92XMI9Wzqe/view?usp=drive_link</t>
  </si>
  <si>
    <t>https://drive.google.com/file/d/1t-GbaesncbdMV1YQRyxX2NHYxOBhU_GI/view?usp=drive_link</t>
  </si>
  <si>
    <t>สตรองเรด 100 (STRONGRED 100)</t>
  </si>
  <si>
    <t>https://drive.google.com/file/d/1wzBLpGa8ePvqgjzwSH1H6qlnpbMYfrKG/view?usp=drive_link</t>
  </si>
  <si>
    <t>https://drive.google.com/file/d/19tNrQuVd9rdjAazZK5uLlNOybgsqhFY3/view?usp=drive_link</t>
  </si>
  <si>
    <t>แกรนด์เอ็กซ์ 25 (GRAND X 25)</t>
  </si>
  <si>
    <t>imidacloprid 25% W/V</t>
  </si>
  <si>
    <t>https://drive.google.com/file/d/1tcfTY1wmc8aweZa-LcxdupT_2Z3L7a0S/view?usp=drive_link</t>
  </si>
  <si>
    <t>https://drive.google.com/file/d/13u7cylfdYgg3pPFXKXH0ctNLc2n48mSZ/view?usp=drive_link</t>
  </si>
  <si>
    <t>https://drive.google.com/file/d/1_r59LYoTXAp7NK9AGDa42ZZ3mrvRc3Ew/view?usp=drive_link</t>
  </si>
  <si>
    <t>https://drive.google.com/file/d/1v6Em55Up37S9zz55JWxh4GB1nYHro_ob/view?usp=drive_link</t>
  </si>
  <si>
    <t>อิมิดา 25 (IMIDA 25)</t>
  </si>
  <si>
    <t>https://drive.google.com/file/d/1Xs7m_q3x0r8A8833RJ1Qj4k4hQrdgXIM/view?usp=drive_link</t>
  </si>
  <si>
    <t>https://drive.google.com/file/d/1i2phnwE53RJMRA6LDAqUDZp8yuI0W2Ux/view?usp=drive_link</t>
  </si>
  <si>
    <t>https://drive.google.com/file/d/1SBRLlutLqT3nlheVzN4XoCRuP4JqJY4-/view?usp=sharing</t>
  </si>
  <si>
    <t>https://drive.google.com/file/d/1X_IiPtDYM7zd-_D3VWPkT3zR6CchVlYx/view?usp=drive_link</t>
  </si>
  <si>
    <t>https://drive.google.com/file/d/1z2bI04R3eJO5OuD6wS4opFh7WJA9SGTQ/view?usp=sharing</t>
  </si>
  <si>
    <t>https://drive.google.com/file/d/1FPFNn5k-6dhvOzr0im66zkZFqtf2PLfO/view?usp=drive_link</t>
  </si>
  <si>
    <t>https://drive.google.com/file/d/1HwVGnOktefAkqErsie8QAD10AIdBNAYy/view?usp=sharing</t>
  </si>
  <si>
    <t>https://drive.google.com/file/d/1HWYFy0ZTXY129LoohDWSv6b3liQiqM57/view?usp=drive_link</t>
  </si>
  <si>
    <t>103/2563</t>
  </si>
  <si>
    <t>แลมป์ดาไซฮาโลทริน เทคนิคอล</t>
  </si>
  <si>
    <t>Lambda-cyhalothrin 84% W/W</t>
  </si>
  <si>
    <t>https://drive.google.com/file/d/1XAoDyX6F1kDkmBoFy0fs3bwZiu0xAkNs/view?usp=sharing</t>
  </si>
  <si>
    <t>นฐ 8/2563</t>
  </si>
  <si>
    <t>https://drive.google.com/file/d/1WfwWoGs2yiGXzdfIfSWYsw1d-MUg4nAj/view?usp=drive_link</t>
  </si>
  <si>
    <t>352/2564</t>
  </si>
  <si>
    <t>ไมโตแบน</t>
  </si>
  <si>
    <t>Lambda-cyhalothrin 2.5% W/V</t>
  </si>
  <si>
    <t>https://drive.google.com/file/d/1tkBFWB0y-2Jn4OMSL_kdGPMKcpkEKOND/view?usp=sharing</t>
  </si>
  <si>
    <t>นฐ 75/2564</t>
  </si>
  <si>
    <t>https://drive.google.com/file/d/1pnlBVwNzJjW2vAdjtaG2NWRoF0MF5nsx/view?usp=drive_link</t>
  </si>
  <si>
    <t>138/2566</t>
  </si>
  <si>
    <t>แรนด้า</t>
  </si>
  <si>
    <t>Lambda-cyhalothrin 5% W/V</t>
  </si>
  <si>
    <t>https://drive.google.com/file/d/15Ia2vIypJI7mTsOMR-A3_tjWoEtIoKzh/view?usp=share_link</t>
  </si>
  <si>
    <t>นฐ 3/2566</t>
  </si>
  <si>
    <t>https://drive.google.com/file/d/1e0fVaXaQcZiCw1AG3ytrvIpPGH_OZI5c/view?usp=share_link</t>
  </si>
  <si>
    <t>148/2566</t>
  </si>
  <si>
    <t>ดอนเต้ 10</t>
  </si>
  <si>
    <t>Lambda-cyhalothrin 10% W/V</t>
  </si>
  <si>
    <t>https://drive.google.com/file/d/1Wyg5alVO7W9vAP2cR_tvvHECG3DD9je4/view?usp=share_link</t>
  </si>
  <si>
    <t>นฐ 31/2566</t>
  </si>
  <si>
    <t>https://drive.google.com/file/d/1xs_CGSpCax93TA_mNeDPs6f975Q5NS5F/view?usp=share_link</t>
  </si>
  <si>
    <t>416/2565</t>
  </si>
  <si>
    <t>พิริมิฟอส-เมทิล เทค (PIRIMIPHOS-METHYL TECH)</t>
  </si>
  <si>
    <t>pirimiphos-methyl 90% w/w</t>
  </si>
  <si>
    <t>https://drive.google.com/file/d/1syx_vcb82pRu8h6HzCxMMqc8GoTqTy3V/view?usp=sharing</t>
  </si>
  <si>
    <t>นฐ 4/2565</t>
  </si>
  <si>
    <t>https://drive.google.com/file/d/11KtxBxe80cWEKY78nVt8GEmKuvYZGvO9/view?usp=drive_link</t>
  </si>
  <si>
    <t>176/2566</t>
  </si>
  <si>
    <t>พิมิลิน</t>
  </si>
  <si>
    <t>pirimiphos-methyl 50% W/V</t>
  </si>
  <si>
    <t>https://drive.google.com/file/d/1ZMCg6fB9EwNk0y-6BhNgEhgofd_OIwlJ/view?usp=share_link</t>
  </si>
  <si>
    <t>นฐ 38/2566</t>
  </si>
  <si>
    <t>https://drive.google.com/file/d/1cYPvUdzqjALTbQnhygQIg6wxc_MURQEP/view?usp=share_link</t>
  </si>
  <si>
    <t>https://drive.google.com/file/d/1dX0IYcNlv-5X22mCm3eGNHfJqICZV27O/view?usp=sharing</t>
  </si>
  <si>
    <t>https://drive.google.com/file/d/1APHy20Q8z1eqQh7JCJOkIe6XRtEVYA1o/view?usp=sharing</t>
  </si>
  <si>
    <t>กปศ.02 04 62 0054</t>
  </si>
  <si>
    <t>อะบาเมกติน เทค</t>
  </si>
  <si>
    <t>abamectin 95% W/W MIN TECH</t>
  </si>
  <si>
    <t>https://drive.google.com/file/d/1yaEzmaOF29fVy1Bv7dmfxp9UF8ZMH1KE/view?usp=drive_link</t>
  </si>
  <si>
    <t>วอ./กปศ./บจ. 62 0007</t>
  </si>
  <si>
    <t>https://drive.google.com/file/d/1LTs_berNDYHDSD4bv_MvZ6UjBh15JQrn/view?usp=drive_link</t>
  </si>
  <si>
    <t>MCS/1168</t>
  </si>
  <si>
    <t>https://drive.google.com/file/d/1z0VMON-e8aSauCsCnWj2ajFP55hl35Di/view?usp=drive_link</t>
  </si>
  <si>
    <t>https://drive.google.com/file/d/1gJjvquIj0h5X8mObJ3RnsOVexf39vU5c/view?usp=drive_link</t>
  </si>
  <si>
    <t>กปศ.01 04 62 0030</t>
  </si>
  <si>
    <t>อะบา-ไลท์</t>
  </si>
  <si>
    <t>https://drive.google.com/file/d/17EhRg6ScOfrZl9w308J5ZoZjygGAcy-q/view?usp=drive_link</t>
  </si>
  <si>
    <t>วอ./กปศ./บจ. 62 0006</t>
  </si>
  <si>
    <t>https://drive.google.com/file/d/12w1ImmoJYrrFfed8Sy4Fp8s3FB7Izf_L/view?usp=drive_link</t>
  </si>
  <si>
    <t>กปศ.01 04 66 0168</t>
  </si>
  <si>
    <t>วีเบท (V-BAIT)</t>
  </si>
  <si>
    <t>abamectin 0.011% W/W</t>
  </si>
  <si>
    <t>https://drive.google.com/file/d/1cWJ1hB1CV4rzcAgN7pEZTWZvqGv9wWDv/view?usp=drive_link</t>
  </si>
  <si>
    <t>วอ./กปศ./บจ. 66 0076</t>
  </si>
  <si>
    <t>https://drive.google.com/file/d/1zSVN0czUp9En4GNgVv8_SaTeBbNbwGnF/view?usp=sharing</t>
  </si>
  <si>
    <t>https://drive.google.com/file/d/1ULh48znxVjL0FfBARXjDRi1JwivKCUuI/view?usp=share_link</t>
  </si>
  <si>
    <t>https://drive.google.com/file/d/12XahQKjy9W2BWGvO1PHGbUZe3WHK22ET/view?usp=drive_link</t>
  </si>
  <si>
    <t>https://drive.google.com/file/d/1nq1zNOMFdLFoFzbSvVSRlLh9ymNMpUXt/view?usp=sharing</t>
  </si>
  <si>
    <t>สต๊อบ (STOP)</t>
  </si>
  <si>
    <t>brodifacoum 0.005%</t>
  </si>
  <si>
    <t>https://drive.google.com/file/d/1PrqouyE23W9mFYwPVSZhW8HwA8eMIvLu/view?usp=drive_link</t>
  </si>
  <si>
    <t>https://drive.google.com/file/d/13iw9Eybjw-YvLdY3V1NvdSvGo4jhlu79/view?usp=drive_link</t>
  </si>
  <si>
    <t>กปศ.02 04 66 0207</t>
  </si>
  <si>
    <t>สตีฟ (STEVE)</t>
  </si>
  <si>
    <t>https://drive.google.com/file/d/1mlhoDIcszcZ1hvoUyGHp7rVdSJyExkjC/view?usp=drive_link</t>
  </si>
  <si>
    <t>กปศ.660025</t>
  </si>
  <si>
    <t>https://drive.google.com/file/d/16Ahdn_NgOXm7YOxHladk1xp5rPmzYiDO/view?usp=sharing</t>
  </si>
  <si>
    <t>กปศ.02 04 65 0285</t>
  </si>
  <si>
    <t>ไบเฟนทริน เทคนิคอล (BIFENTHRIN TECHNICAL)</t>
  </si>
  <si>
    <t>bifenthrin 92% W/W MIN TECH</t>
  </si>
  <si>
    <t>https://drive.google.com/file/d/13_uIeRYITJn1vb5sv5VeVihfYXzKYTy5/view?usp=drive_link</t>
  </si>
  <si>
    <t>วอ./กปศ./บจ. 65 0027</t>
  </si>
  <si>
    <t>https://drive.google.com/file/d/1BGroWS7cGspeFAAfQ3cOxr5JRiPVQ8Gz/view?usp=drive_link</t>
  </si>
  <si>
    <t>กปศ.01 04 65 0231</t>
  </si>
  <si>
    <t>เทนเดอร์ 5</t>
  </si>
  <si>
    <t>bifenthrin 5% W/V</t>
  </si>
  <si>
    <t>https://drive.google.com/file/d/1o7qRy9haq4ijNC1cQnJafyoSEV4IYZ8P/view?usp=sharing</t>
  </si>
  <si>
    <t>วอ./กปศ./บจ. 65 0085</t>
  </si>
  <si>
    <t>https://drive.google.com/file/d/1nSd-G2U_jAtKvyEdDDYz_S7JZ_YlMSll/view?usp=drive_link</t>
  </si>
  <si>
    <t>กปศ.01 04 65 0255</t>
  </si>
  <si>
    <t>เทนเดอร์ 10</t>
  </si>
  <si>
    <t>bifenthrin 10% W/V</t>
  </si>
  <si>
    <t>https://drive.google.com/file/d/1NH18QuVSOAayL2DFNASkTpOBemucvAGR/view?usp=sharing</t>
  </si>
  <si>
    <t>วอ./กปศ./บจ. 65 0089</t>
  </si>
  <si>
    <t>https://drive.google.com/file/d/1JUe7EXGMHbl5coKHNLp1UBWaVjvjtb-i/view?usp=drive_link</t>
  </si>
  <si>
    <t>กปศ.01 04 65 0245</t>
  </si>
  <si>
    <t>เทนเดอร์ 24</t>
  </si>
  <si>
    <t>bifenthrin 24% W/V</t>
  </si>
  <si>
    <t>https://drive.google.com/file/d/1YpbaED5Im2g1phNKgiooi5RTWLXruJzi/view?usp=sharing</t>
  </si>
  <si>
    <t>วอ./กปศ./บจ. 65 0086</t>
  </si>
  <si>
    <t>https://drive.google.com/file/d/1YOEtYYuP7hboBjaT_KS2wm6rgCqEgjbI/view?usp=drive_link</t>
  </si>
  <si>
    <t>กปศ.01 04 65 0350</t>
  </si>
  <si>
    <t>คลอร์ฟีนาเพอร์</t>
  </si>
  <si>
    <t>chlorfenapyr 24% W/V SC</t>
  </si>
  <si>
    <t>วอ./กปศ./บจ. 66 0001</t>
  </si>
  <si>
    <t>กปศ.01 04 65 0349</t>
  </si>
  <si>
    <t>คลอฟี</t>
  </si>
  <si>
    <t>https://drive.google.com/file/d/1SiR0_FvzhFWltIA8secpWXeSAjmKyiNv/view?usp=share_link</t>
  </si>
  <si>
    <t>กปศ.01 04 66 0208</t>
  </si>
  <si>
    <t>ลินการ์ด</t>
  </si>
  <si>
    <t>https://drive.google.com/file/d/1O2yIO2SYmTIpr76VCvj9CEj0cJRQrXQJ/view?usp=drive_link</t>
  </si>
  <si>
    <t>วอ./กปศ./บจ. 66 0081</t>
  </si>
  <si>
    <t>https://drive.google.com/file/d/1bdvvkF34Tk3fl8rCH1oBYOJ16ZXpVspO/view?usp=drive_link</t>
  </si>
  <si>
    <t>https://drive.google.com/file/d/1JugvGhz82vYUkHqkDSpBD-ZrqHZtVxKS/view?usp=sharing</t>
  </si>
  <si>
    <t>https://drive.google.com/file/d/1kYI3tE3U2BjUS3myr3hXRfXg9Ztofnp7/view?usp=drive_link</t>
  </si>
  <si>
    <t>https://drive.google.com/file/d/1XtOZPsF49rkOZFWMo6NMdt1EcEgGDz82/view?usp=drive_link</t>
  </si>
  <si>
    <t>https://drive.google.com/file/d/1k-MHcInYKr9WNBp182h_XJF5AkiZbn7P/view?usp=drive_link</t>
  </si>
  <si>
    <t>https://drive.google.com/file/d/1KwQzp4TYRJuoVOX-mCazAPEbkXTWqC9b/view?usp=drive_link</t>
  </si>
  <si>
    <t>https://drive.google.com/file/d/1dpxGKdlNNU-DF_XWsf8yTyAr49dPicN0/view?usp=share_link</t>
  </si>
  <si>
    <t>https://drive.google.com/file/d/1EuKkETRFMJHh-7WAVFAnRU1KfCqNSA3i/view?usp=drive_link</t>
  </si>
  <si>
    <t>https://drive.google.com/file/d/1N4WpcL254su2da2pjbZSwM1lEx6gd7VO/view?usp=drive_link</t>
  </si>
  <si>
    <t>กปศ.02 04 62 0088</t>
  </si>
  <si>
    <t>ไซเพอร์เมทริน เทค (MEGHMANI)</t>
  </si>
  <si>
    <t>cypermethrin Tech 92% W/W MIN</t>
  </si>
  <si>
    <t>https://drive.google.com/file/d/1nDFoVLIhaUiqyERmiRSPUnauKD073LMe/view?usp=drive_link</t>
  </si>
  <si>
    <t>กปศ.62 0011</t>
  </si>
  <si>
    <t>https://drive.google.com/file/d/1m5wHV5wlokcu7aCHlEO7rQFSNTYrrRnj/view?usp=drive_link</t>
  </si>
  <si>
    <t>https://drive.google.com/file/d/1ytw7oiW56HotqAaMNlncAc_RP0MS4v6F/view?usp=drive_link</t>
  </si>
  <si>
    <t>https://drive.google.com/file/d/1Tkzldqn4p5wwpGeBKza19jaw8gBiYhqx/view?usp=drive_link</t>
  </si>
  <si>
    <t>https://drive.google.com/file/d/1SOogEHhkuhcjBpYgO-bDg0A1zfb6Up1S/view?usp=drive_link</t>
  </si>
  <si>
    <t>กปศ.55 0045</t>
  </si>
  <si>
    <t>https://drive.google.com/file/d/138M7tbeY6KXOBiJO-Vii7zkh7aqTiEJg/view?usp=drive_link</t>
  </si>
  <si>
    <t>https://drive.google.com/file/d/1_PfVZe44L-HMlNBT5belY4hwAqQEbOwO/view?usp=drive_link</t>
  </si>
  <si>
    <t>https://drive.google.com/file/d/1-5LGc39v6J03aUYZqa6dTS6KMS0HYD2A/view?usp=drive_link</t>
  </si>
  <si>
    <t>https://drive.google.com/file/d/1oKyM3Aw736cFRgQ-WyUyxzOwiNYr_m9Z/view?usp=drive_link</t>
  </si>
  <si>
    <t>https://drive.google.com/file/d/10Tish5gQpOnjxoXHDM-weFKwUzl0i9U8/view?usp=drive_link</t>
  </si>
  <si>
    <t>https://drive.google.com/file/d/1m7gqsf4T9yK838rcYwxqKOrRfbULSVMg/view?usp=drive_link</t>
  </si>
  <si>
    <t>https://drive.google.com/file/d/1UQ8mvIm7ocaeW1Oqu5vybQ_PoRJ4s1f2/view?usp=drive_link</t>
  </si>
  <si>
    <t>https://drive.google.com/file/d/1Dh6rNiZBYEa2cO94AmCrsM58isVNdeWF/view?usp=drive_link</t>
  </si>
  <si>
    <t>https://drive.google.com/file/d/1ZZ6c3f6JsWtki7pEcy9EycWM2ArC0kiM/view?usp=drive_link</t>
  </si>
  <si>
    <t>https://drive.google.com/file/d/1zeLTO3UGRtT005-w2DTtYzf7PZjkG2gV/view?usp=drive_link</t>
  </si>
  <si>
    <t>https://drive.google.com/file/d/11Mr_lyv3maWDehjWBWfy4DmfJWPEvNJb/view?usp=drive_link</t>
  </si>
  <si>
    <t>https://drive.google.com/file/d/1o7T_6q0Fzrer_bNx-m0LWWJcWd-XdgEF/view?usp=drive_link</t>
  </si>
  <si>
    <t>https://drive.google.com/file/d/1aJ-aoQMhRU3gR-flgzzrWFmO1kpdOamI/view?usp=drive_link</t>
  </si>
  <si>
    <t>https://drive.google.com/file/d/1fI74Ty-oGhmeuaqvo5xsk85bz8yBX6Qo/view?usp=drive_link</t>
  </si>
  <si>
    <t>https://drive.google.com/file/d/1dINqqYm9gZOpn8piV7FCWOraUryesN-k/view?usp=drive_link</t>
  </si>
  <si>
    <t>https://drive.google.com/file/d/14BLR8NbAslBFaQ4MH6J8itrKO-GYwdCE/view?usp=drive_link</t>
  </si>
  <si>
    <t>https://drive.google.com/file/d/1dnYBRgBNdlkqkfITUO5kTmv4ejz1Wiyy/view?usp=drive_link</t>
  </si>
  <si>
    <t>กปศ. 01 04 65 0323</t>
  </si>
  <si>
    <t>MCS,FACT</t>
  </si>
  <si>
    <t>https://drive.google.com/file/d/1PAimV7FkG3qTY2a6NaqHV2Iwres_xLIS/view?usp=share_link</t>
  </si>
  <si>
    <t>กปศ. 65 0141</t>
  </si>
  <si>
    <t>https://drive.google.com/file/d/1P1Nx6RzVjl5nS_5PMjTcDUFwegq61cTh/view?usp=share_link</t>
  </si>
  <si>
    <t>https://drive.google.com/file/d/1B5hia14fjT1B8vHPbTaNbnH3EQs4qc3c/view?usp=sharing</t>
  </si>
  <si>
    <t>https://drive.google.com/file/d/19cicrmW-P9ywvlSlFy8EHzfBQCZUcglS/view?usp=share_link</t>
  </si>
  <si>
    <t>https://drive.google.com/file/d/1w3S2gcT9KCDWzggsvnvO1Qnk4BdebwBy/view?usp=sharing</t>
  </si>
  <si>
    <t>https://drive.google.com/file/d/1cHoWyJ18VydmSlWnIwwr5r6Ervb8PMD5/view?usp=drive_link</t>
  </si>
  <si>
    <t>กปศ.01 04 66 0108</t>
  </si>
  <si>
    <t>https://drive.google.com/file/d/10JXyj0PcjSRsmOwgPQiMNcl8bCflFzH2/view?usp=share_link</t>
  </si>
  <si>
    <t>กปศ.660055</t>
  </si>
  <si>
    <t>https://drive.google.com/file/d/1zh8ssdPx1tlSqg-n-QpLKeIR4_PmXvIH/view?usp=drive_link</t>
  </si>
  <si>
    <t>กปศ.01 04 66 0109</t>
  </si>
  <si>
    <t>https://drive.google.com/file/d/1lB4EEUTPlndbSWWO7LJMuBtdLoVJ_-GE/view?usp=share_link</t>
  </si>
  <si>
    <t>กปศ.660089</t>
  </si>
  <si>
    <t>https://drive.google.com/file/d/1EjJ5CoAf9N3puyOKA0r3T7pltrUr1jgq/view?usp=drive_link</t>
  </si>
  <si>
    <t>กปศ.01 04 66 0110</t>
  </si>
  <si>
    <t>https://drive.google.com/file/d/14FEUsiKDeV6fo9qrtjX6jdiXPEtfkptQ/view?usp=share_link</t>
  </si>
  <si>
    <t>กปศ.660090</t>
  </si>
  <si>
    <t>https://drive.google.com/file/d/1P_SItTitQbBfCb2J-YmZVooybE53cL-b/view?usp=drive_link</t>
  </si>
  <si>
    <t>กปศ.01 04 66 0111</t>
  </si>
  <si>
    <t>https://drive.google.com/file/d/1iGNO5vFxBn-VPCJvIfBuoUkL5x8UTzef/view?usp=share_link</t>
  </si>
  <si>
    <t>กปศ.660091</t>
  </si>
  <si>
    <t>https://drive.google.com/file/d/1GaiImsbBrhItlD3Oh9_8a9MbS-PGmmt5/view?usp=drive_link</t>
  </si>
  <si>
    <t>กปศ.01 04 67 0130</t>
  </si>
  <si>
    <t>เอลทร้า 3 จี</t>
  </si>
  <si>
    <t>https://drive.google.com/file/d/1uFGtcjmnXAaFgm0ndJ41vA8G4UlCVQ3d/view?usp=drive_link</t>
  </si>
  <si>
    <t>กปศ.670056</t>
  </si>
  <si>
    <t>https://drive.google.com/file/d/1bcoIVytA4WDLrXb9sIjdEOuaYaTLo1U0/view?usp=drive_link</t>
  </si>
  <si>
    <t>กปศ.01 04 56 0005</t>
  </si>
  <si>
    <t>https://drive.google.com/file/d/1S2x_gWu0DF1_h066OWUnDwDbgQzRqaJ2/view?usp=drive_link</t>
  </si>
  <si>
    <t>https://drive.google.com/file/d/1TIpPKVXw_ScfdWrqy7owGGUKq3r6Va8i/view?usp=drive_link</t>
  </si>
  <si>
    <t>เฟอร์นอค 3 จี</t>
  </si>
  <si>
    <t>https://drive.google.com/file/d/1bORmPSqqDBGXNQVdD87gkw8oesEmhI-i/view?usp=drive_link</t>
  </si>
  <si>
    <t>https://drive.google.com/file/d/1a_rl5DZySEve9DF5CgTKzEKIRZgUnePu/view?usp=drive_link</t>
  </si>
  <si>
    <t>https://drive.google.com/file/d/113YZVHeQDuJeVvy-E0iRzPWSoRrrrlX8/view?usp=drive_link</t>
  </si>
  <si>
    <t>https://drive.google.com/file/d/1If5qBAGijNbOh2KhvWSnwKW9zjWteZi6/view?usp=share_link</t>
  </si>
  <si>
    <t>ปูก้า 3 จี</t>
  </si>
  <si>
    <t>https://drive.google.com/file/d/1GCKsgMKR6BcqRxv3f-eCqGnQdf0-Tez0/view?usp=drive_link</t>
  </si>
  <si>
    <t>https://drive.google.com/file/d/17KsSnXhP3ypABxtcbgwLlakYDTJxNpHb/view?usp=share_link</t>
  </si>
  <si>
    <t>https://drive.google.com/file/d/1ljQCc-JUTAg03KwJHM5yDND-P3pKjo8A/view?usp=drive_link</t>
  </si>
  <si>
    <t>https://drive.google.com/file/d/1IY2PfIS6wgMlxsQnUa2kJaYLOtDHtUAq/view?usp=share_link</t>
  </si>
  <si>
    <t>MCS/ไทยออน</t>
  </si>
  <si>
    <t>https://drive.google.com/file/d/1I-39Fwv80Z1B3nC0WNAOBObwAOPuWLzE/view?usp=drive_link</t>
  </si>
  <si>
    <t>https://drive.google.com/file/d/1qtocRYAoE9QLHHU--6NAF5AdEA9p4Yo9/view?usp=share_link</t>
  </si>
  <si>
    <t>กปศ.01 04 52 0604</t>
  </si>
  <si>
    <t>https://drive.google.com/file/d/1dn4k-r8mA4RgdtC6kGjqiY7OHn0iJeru/view?usp=sharing</t>
  </si>
  <si>
    <t>https://drive.google.com/file/d/1jJ3SDYrTX4KxYUreTkCYakODdtRkJVIr/view?usp=drive_link</t>
  </si>
  <si>
    <t>https://drive.google.com/file/d/1GNfVTQwzjfYVfGsg0CayMLdv4s2m4ZFM/view?usp=sharing</t>
  </si>
  <si>
    <t>https://drive.google.com/file/d/190v_oIZzdODdf1Qq4r2KaurWyTm37R4M/view?usp=drive_link</t>
  </si>
  <si>
    <t>https://drive.google.com/file/d/1u22Fe5TUlNiHyMin8nlv7uGpltGrPmLa/view?usp=sharing</t>
  </si>
  <si>
    <t>https://drive.google.com/file/d/1Y19nVHIjmWnpntvNygvHGTAX-jWa-ZP-/view?usp=drive_link</t>
  </si>
  <si>
    <t>https://drive.google.com/file/d/1ISK8p_JrnZaAL9zILJYZ6J-azv6YQULb/view?usp=drive_link</t>
  </si>
  <si>
    <t>https://drive.google.com/file/d/1e7kDpgv5V4A3UFWkw272TkWPJIWDvI_5/view?usp=drive_link</t>
  </si>
  <si>
    <t>https://drive.google.com/file/d/1bv9M0lMdlCn_c4J9v034zcm0M8Nn3JK4/view?usp=drive_link</t>
  </si>
  <si>
    <t>https://drive.google.com/file/d/1lNNar0NnFFnW6jooMLScR0RFN7Ug37-B/view?usp=drive_link</t>
  </si>
  <si>
    <t>https://drive.google.com/file/d/1aDHdq6smtzH8CP1jDD5QIF3wQ92ZE6EN/view?usp=drive_link</t>
  </si>
  <si>
    <t>https://drive.google.com/file/d/18YonRMfIC-qRlqry8No3LiM56_YXNxLE/view?usp=drive_link</t>
  </si>
  <si>
    <t>ไซเพอร์เมทริน 10 (CYPERMETHRIN 10)</t>
  </si>
  <si>
    <t>https://drive.google.com/file/d/1KwtWqw6m4XmwQOafSBjwJoBiSCcGH-RK/view?usp=drive_link</t>
  </si>
  <si>
    <t>https://drive.google.com/file/d/10Y92HG6pvtxPMoaHyL7Mq96QrvEdvXjM/view?usp=drive_link</t>
  </si>
  <si>
    <t>https://drive.google.com/file/d/17m2hKeYUhcrknmGIGXaTr_xb_MHmaTgU/view?usp=drive_link</t>
  </si>
  <si>
    <t>https://drive.google.com/file/d/1zcIN9TIU1vgZS1FW1Vq1qsGQ7qiXBJSS/view?usp=sharing</t>
  </si>
  <si>
    <t>MCS/ติวเตอร์</t>
  </si>
  <si>
    <t>https://drive.google.com/file/d/1XB3j0YpOd93JV8ZioYwhIUffIV4riV9m/view?usp=drive_link</t>
  </si>
  <si>
    <t>https://drive.google.com/file/d/1LeJGe7DpWGje1Rtx-mTq0Ahl1BS0pa4z/view?usp=sharing</t>
  </si>
  <si>
    <t>https://drive.google.com/file/d/1tDotFmbBArG-ZIhaagm3-6muWDqpYF69/view?usp=sharing</t>
  </si>
  <si>
    <t>https://drive.google.com/file/d/1Lu3RXucu7W2oMaI6jd5sTfaWzQj0PiF0/view?usp=drive_link</t>
  </si>
  <si>
    <t>https://drive.google.com/file/d/17T0Kvb5n6HqfENSpT0YGukSsnR_wghr2/view?usp=sharing</t>
  </si>
  <si>
    <t>https://drive.google.com/file/d/1AZki44qiD4FyclzaLBTtczciKRuk-BQE/view?usp=sharing</t>
  </si>
  <si>
    <t>https://drive.google.com/file/d/1u8DEc_acOua49HqE0pnOQxg9IwjJbtwb/view?usp=sharing</t>
  </si>
  <si>
    <t>https://drive.google.com/file/d/1ayGeOwR_cn40HzKSqDu_8iwnSc_Bv2_V/view?usp=sharing</t>
  </si>
  <si>
    <t>https://drive.google.com/file/d/1HOklZbnpAw-4GH4_Qyz1vsS3OOjfC-4t/view?usp=drive_link</t>
  </si>
  <si>
    <t>https://drive.google.com/file/d/17P1yNaETc0LwUM5ciU367hcDWtWYqtJP/view?usp=sharing</t>
  </si>
  <si>
    <t>https://drive.google.com/file/d/1kS0ha-necfRR4m6q4yUf4Rtzo6DjUyqh/view?usp=drive_link</t>
  </si>
  <si>
    <t>กปศ.60 0157</t>
  </si>
  <si>
    <t>https://drive.google.com/file/d/1bddVmdddftqmlWXgjan33_OZ_Ex813Ex/view?usp=sharing</t>
  </si>
  <si>
    <t>https://drive.google.com/file/d/1lJkaXXgMinZlJX8giIdmKfvya7wwT0St/view?usp=drive_link</t>
  </si>
  <si>
    <t>https://drive.google.com/file/d/1tg3VjJztcqEwEWlr7bWozbyJIztBI2i5/view?usp=sharing</t>
  </si>
  <si>
    <t>กปศ.01 04 62 0003</t>
  </si>
  <si>
    <t>แทนไซด์ 35</t>
  </si>
  <si>
    <t>แอ็กซิส</t>
  </si>
  <si>
    <t>https://drive.google.com/file/d/1CigapYaZu3nanBxmm5mklbVTIXLj1ePH/view?usp=drive_link</t>
  </si>
  <si>
    <t>กปศ.62 0017</t>
  </si>
  <si>
    <t>https://drive.google.com/file/d/14JVcXDE96pIE_mS8vK8azxXiUi2SIP3Z/view?usp=drive_link</t>
  </si>
  <si>
    <t>กปศ.01 04 62 0046</t>
  </si>
  <si>
    <t>เอ็มมิต 10 (EMMIT 10)</t>
  </si>
  <si>
    <t>https://drive.google.com/file/d/1rfOZOlDku_qZXj7EtJWhyzCYdQNKd9gQ/view?usp=drive_link</t>
  </si>
  <si>
    <t>กปศ.62 0051</t>
  </si>
  <si>
    <t>https://drive.google.com/file/d/1qtIYNxv6nx79sm2xOU254brmo-cDVvg6/view?usp=drive_link</t>
  </si>
  <si>
    <t>กปศ.01 04 62 0047</t>
  </si>
  <si>
    <t>เอ็มมิต 25 (EMMIT 25)</t>
  </si>
  <si>
    <t>https://drive.google.com/file/d/1ppKuEnFeywrgpaqdRg06an7hHtCdRnho/view?usp=drive_link</t>
  </si>
  <si>
    <t>กปศ. 62 0052</t>
  </si>
  <si>
    <t>https://drive.google.com/file/d/15n2_8q44EaLYUzZhBNxv_EQBCgNEpQM8/view?usp=drive_link</t>
  </si>
  <si>
    <t>กปศ.01 04 62 0048</t>
  </si>
  <si>
    <t>เอ็มมิต 35 (EMMIT 35)</t>
  </si>
  <si>
    <t>https://drive.google.com/file/d/1KbgkcqKIVWFUMcj_dBnIL64_2bUYoD2Q/view?usp=drive_link</t>
  </si>
  <si>
    <t>กปศ. 62 0053</t>
  </si>
  <si>
    <t>https://drive.google.com/file/d/1_3w9bPkflI9kIgY8GjTHzv8ZmCBqq70p/view?usp=drive_link</t>
  </si>
  <si>
    <t>กปศ.01 04 62 0049</t>
  </si>
  <si>
    <t>ฟาร์นาน 10</t>
  </si>
  <si>
    <t>https://drive.google.com/file/d/1pTipgz_MjFq7h6h5B99DYniFL1QzUvyq/view?usp=drive_link</t>
  </si>
  <si>
    <t>กปศ.62 0054</t>
  </si>
  <si>
    <t>https://drive.google.com/file/d/1_ozR5VCdSEhjBqK7wizhgOCc4_lGUeYt/view?usp=drive_link</t>
  </si>
  <si>
    <t>กปศ.01 04 62 0050</t>
  </si>
  <si>
    <t>ฟาร์นาน 25</t>
  </si>
  <si>
    <t>https://drive.google.com/file/d/1UD3YM8VVsEXU2A1WVMDdxnDPCKClqax5/view?usp=drive_link</t>
  </si>
  <si>
    <t>กปศ.62 0055</t>
  </si>
  <si>
    <t>https://drive.google.com/file/d/1NIAQBadjGQe2Pk-Od0f9eyQURcCRL6-9/view?usp=drive_link</t>
  </si>
  <si>
    <t>กปศ.01 04 62 0051</t>
  </si>
  <si>
    <t>ฟาร์นาน 35</t>
  </si>
  <si>
    <t>https://drive.google.com/file/d/14Ic_F3KFhGWKkcNbUXy1HbqMl7QSVKiI/view?usp=drive_link</t>
  </si>
  <si>
    <t>กปศ.62 0056</t>
  </si>
  <si>
    <t>https://drive.google.com/file/d/18jY3-FZ_69WvDZnemQEMDHnvf3ZyYBBO/view?usp=drive_link</t>
  </si>
  <si>
    <t>กปศ.01 04 62 0052</t>
  </si>
  <si>
    <t>ไซเพอร์เมทริน 25</t>
  </si>
  <si>
    <t>https://drive.google.com/file/d/1vD4O-MimgIH3Pt3imr2RHY9rPTgLHdBd/view?usp=drive_link</t>
  </si>
  <si>
    <t>กปศ.62 0057</t>
  </si>
  <si>
    <t>https://drive.google.com/file/d/1Fogc3Sk0bEsHmKjLYDtaIGc7mybrEP3m/view?usp=drive_link</t>
  </si>
  <si>
    <t>กปศ.01 04 62 0053</t>
  </si>
  <si>
    <t>https://drive.google.com/file/d/14q9Jfy_eJAAXlx6ASJ2oPwYs_tbj5sno/view?usp=drive_link</t>
  </si>
  <si>
    <t>กปศ.62 0058</t>
  </si>
  <si>
    <t>https://drive.google.com/file/d/13hHO94W07i8mjV0qp_molJsqxek8fFW5/view?usp=drive_link</t>
  </si>
  <si>
    <t>กปศ.01 04 62 0074</t>
  </si>
  <si>
    <t>ซอนดาแกรม 10</t>
  </si>
  <si>
    <t>https://drive.google.com/file/d/1Fu3apg2xsKuw_QrgDiniqHzhaqyx5iWw/view?usp=drive_link</t>
  </si>
  <si>
    <t>กปศ.62 0079</t>
  </si>
  <si>
    <t>https://drive.google.com/file/d/1iyIHV_jcQXCen3nGrUJDYXKNS0Ri_L9x/view?usp=drive_link</t>
  </si>
  <si>
    <t>กปศ.01 04 62 0076</t>
  </si>
  <si>
    <t>ซอนดาแกรม 25</t>
  </si>
  <si>
    <t>https://drive.google.com/file/d/1vzh8tRjORYd1GYpYuskODNR-hHd7dIvA/view?usp=drive_link</t>
  </si>
  <si>
    <t>กปศ.62 0080</t>
  </si>
  <si>
    <t>https://drive.google.com/file/d/1yaqReB5jLntkgva2lFL2v9JjjQ_p996u/view?usp=drive_link</t>
  </si>
  <si>
    <t>กปศ.01 04 62 0075</t>
  </si>
  <si>
    <t>ซอนดาแกรม 35</t>
  </si>
  <si>
    <t>https://drive.google.com/file/d/1qjNNrcwnSZqN9U2ZY_SW-mp41vJI7Ea9/view?usp=drive_link</t>
  </si>
  <si>
    <t>กปศ.62 0081</t>
  </si>
  <si>
    <t>https://drive.google.com/file/d/1Eutxbf5aAFKUA7uxrkfzfGOViERnZwUJ/view?usp=drive_link</t>
  </si>
  <si>
    <t>กปศ.01 04 62 0078</t>
  </si>
  <si>
    <t>ฟอมาแกม 10</t>
  </si>
  <si>
    <t>https://drive.google.com/file/d/1TyM34QRDRrj0B3v5_tlZCytXjrSmsPIu/view?usp=drive_link</t>
  </si>
  <si>
    <t>กปศ.62 0082</t>
  </si>
  <si>
    <t>https://drive.google.com/file/d/1WiLU1DReNkl7quKnsFj7eLZkxN4r5kHQ/view?usp=drive_link</t>
  </si>
  <si>
    <t>กปศ.01 04 62 0079</t>
  </si>
  <si>
    <t>ฟอมาแกม 25</t>
  </si>
  <si>
    <t>https://drive.google.com/file/d/1L-No5MnoP_aGXCmE5oSjKpStn-UfG409/view?usp=drive_link</t>
  </si>
  <si>
    <t>กปศ.62 0083</t>
  </si>
  <si>
    <t>https://drive.google.com/file/d/18U7qm-qn_aycmNODGBUU1Whm9SyEhtwB/view?usp=drive_link</t>
  </si>
  <si>
    <t>กปศ.01 04 62 0080</t>
  </si>
  <si>
    <t>https://drive.google.com/file/d/1kSQf37_JE43Jn0LO-tVCRmv0MjE0zvWA/view?usp=drive_link</t>
  </si>
  <si>
    <t>กปศ.62 0084</t>
  </si>
  <si>
    <t>https://drive.google.com/file/d/1fcqUvnpB8pL4GO8iSHyqbkS7i880az7X/view?usp=drive_link</t>
  </si>
  <si>
    <t>กปศ.01 04 62 0099</t>
  </si>
  <si>
    <t>แอลนอค 10</t>
  </si>
  <si>
    <t>LM + FACT</t>
  </si>
  <si>
    <t>https://drive.google.com/file/d/1_C6dRcIWbx7X30aa1cwSpSDqNMVv-rmY/view?usp=drive_link</t>
  </si>
  <si>
    <t>กปศ.62 0093</t>
  </si>
  <si>
    <t>https://drive.google.com/file/d/1D-Rno7zLfbdzBYb3QzWY2R0Erdil7YZe/view?usp=drive_link</t>
  </si>
  <si>
    <t>กปศ.01 04 62 0100</t>
  </si>
  <si>
    <t>วินไซด์ 35</t>
  </si>
  <si>
    <t>https://drive.google.com/file/d/1rhNZ-UmSr0oDAnf_aW6p39yglv4IUU6-/view?usp=drive_link</t>
  </si>
  <si>
    <t>กปศ.62 0094</t>
  </si>
  <si>
    <t>https://drive.google.com/file/d/104lpDapCxU-e8vhvicpAac3v35WXd9Bf/view?usp=drive_link</t>
  </si>
  <si>
    <t>กปศ.01 04 62 0087</t>
  </si>
  <si>
    <t>โซลิค 35</t>
  </si>
  <si>
    <t>https://drive.google.com/file/d/1NSK7xHhZDaMEJlpzBC7z_O7KK0v7yJjW/view?usp=drive_link</t>
  </si>
  <si>
    <t>กปศ.62 0092</t>
  </si>
  <si>
    <t>https://drive.google.com/file/d/1EaVp3j5Mt8tvurh4j1CN9LyFslAYcd8X/view?usp=drive_link</t>
  </si>
  <si>
    <t>กปศ.01 04 62 0134</t>
  </si>
  <si>
    <t>กูมาไก 10</t>
  </si>
  <si>
    <t>https://drive.google.com/file/d/1Hd3Uhybn0etQUGfzVv0-CnOzSNMR4nRg/view?usp=drive_link</t>
  </si>
  <si>
    <t>กปศ.62 0113</t>
  </si>
  <si>
    <t>https://drive.google.com/file/d/1EEvWH8hNkHl1iuRWMV1xNzpuHtA5m_Xw/view?usp=sharing</t>
  </si>
  <si>
    <t>กปศ.01 04 62 0133</t>
  </si>
  <si>
    <t>กูมาไก 35</t>
  </si>
  <si>
    <t>https://drive.google.com/file/d/1C5QrqeEaC_3YO7kksudZvGiK5nH5-mbB/view?usp=drive_link</t>
  </si>
  <si>
    <t>กปศ.62 0112</t>
  </si>
  <si>
    <t>https://drive.google.com/file/d/1QENJBXymG3EqCdEpzY9_NlnpVkgMvO7b/view?usp=sharing</t>
  </si>
  <si>
    <t>เดลต้า เทค (Nanjing)</t>
  </si>
  <si>
    <t>https://drive.google.com/file/d/16mSfHgXAYT4fPOK-jc_uw1tOzr8c9dRw/view?usp=drive_link</t>
  </si>
  <si>
    <t>https://drive.google.com/file/d/1jPQ3wq3Ym1yg9JjxhSgE9-7jtq17NxKb/view?usp=sharing</t>
  </si>
  <si>
    <t>กปศ. 02 04 61 0098</t>
  </si>
  <si>
    <t>เดลต้า เทค (Tagros)</t>
  </si>
  <si>
    <t>Deltamethrin 98% W/W</t>
  </si>
  <si>
    <t>https://drive.google.com/file/d/1TJd1XTrOIo1-LcD2yj_YZQC19cNDpO4w/view?usp=drive_link</t>
  </si>
  <si>
    <t>กปศ. 61 0098</t>
  </si>
  <si>
    <t>https://drive.google.com/file/d/1uffnbBMsowDFPBJK1xx2NpcJ8hF0cXeG/view?usp=drive_link</t>
  </si>
  <si>
    <t>https://drive.google.com/file/d/174i8yN_R4_jvfWz7mL5KmDFYo96UvvYt/view?usp=share_link</t>
  </si>
  <si>
    <t>กปศ. 01 04 61 0057</t>
  </si>
  <si>
    <t>เบชิต 3</t>
  </si>
  <si>
    <t>Deltamethrin 3% W/W</t>
  </si>
  <si>
    <t>https://drive.google.com/file/d/12Fldg-pg5RAbIdBVQF2pvM0qgh0xJiX_/view?usp=drive_link</t>
  </si>
  <si>
    <t>กปศ. 61 0057</t>
  </si>
  <si>
    <t>https://drive.google.com/file/d/1IgpmT7wV-g-frdn9Hx3ypGve2laRMXKo/view?usp=drive_link</t>
  </si>
  <si>
    <t>กปศ. 01 04 61 0058</t>
  </si>
  <si>
    <t>เบชิต 5</t>
  </si>
  <si>
    <t>Deltamethrin 5% W/W</t>
  </si>
  <si>
    <t>https://drive.google.com/file/d/10Tt8dknBjEFVJtiZrwrHHv6s1NmBD9QD/view?usp=drive_link</t>
  </si>
  <si>
    <t>กปศ. 61 0058</t>
  </si>
  <si>
    <t>https://drive.google.com/file/d/1PLSZB3IKjUVlppJ48ETaqBliI0DC324r/view?usp=drive_link</t>
  </si>
  <si>
    <t>กปศ.02 04 65 0275</t>
  </si>
  <si>
    <t>ไดอะซินอน 97% ทีซี (DIAZINON 97% TC)</t>
  </si>
  <si>
    <t>diazinon 97% W/W min tech</t>
  </si>
  <si>
    <t>https://drive.google.com/file/d/1_D5aPn1k_9h1aKq_DCjsv1qVmnvHgNRy/view?usp=share_link</t>
  </si>
  <si>
    <t>กปศ.65 0028</t>
  </si>
  <si>
    <t>https://drive.google.com/file/d/16xCTWARoEqynueZ1P90CySWYzuryGRzb/view?usp=drive_link</t>
  </si>
  <si>
    <t>https://drive.google.com/file/d/1hxqqenvQ7KKEvHnegPHvEHMaK8zW1HHY/view?usp=share_link</t>
  </si>
  <si>
    <t>https://drive.google.com/file/d/1NFVImd3mrFR3mMlnOxt0B_UjpjlL-MZX/view?usp=share_link</t>
  </si>
  <si>
    <t>กปศ.01 04 66 0160</t>
  </si>
  <si>
    <t>วีฟอร์ซ (V-FORCE)</t>
  </si>
  <si>
    <t>fipronil 0.01% W/W</t>
  </si>
  <si>
    <t>https://drive.google.com/file/d/1l39_kwC5rB1KEzQMT5A_Grp3aQ9mFrGl/view?usp=sharing</t>
  </si>
  <si>
    <t>วอ/กปศ/บจ.66 0070</t>
  </si>
  <si>
    <t>ฟิโพรนิล 5 (FIPRONIL 5)</t>
  </si>
  <si>
    <t>FACT/ไทยออน</t>
  </si>
  <si>
    <t>https://drive.google.com/file/d/1REioKtUx-HoHNWwYZj1j0mfSJ4iohxjN/view?usp=sharing</t>
  </si>
  <si>
    <t>https://drive.google.com/file/d/1hanGmDzPpgKOR1SB_T1PpnBO16rkzBoo/view?usp=share_link</t>
  </si>
  <si>
    <t>ฟิโพรนิล 10 (FIPRONIL 10)</t>
  </si>
  <si>
    <t>https://drive.google.com/file/d/1ZNXmm7BeeF3ZI7Yc60plSa03D8RcUDRF/view?usp=sharing</t>
  </si>
  <si>
    <t>https://drive.google.com/file/d/1cg14rr5mG1SDr1y_yhBMDeK5mpawg2eN/view?usp=share_link</t>
  </si>
  <si>
    <t>ฟิโพรนิล 25 (FIPRONIL 25)</t>
  </si>
  <si>
    <t>https://drive.google.com/file/d/1W9IKpw-lV43ID0cyS1osV88qB-865D1O/view?usp=share_link</t>
  </si>
  <si>
    <t>https://drive.google.com/file/d/1CXGjkmf9OezB76sklui0ZcmiUDs5l-9T/view?usp=share_link</t>
  </si>
  <si>
    <t>https://drive.google.com/file/d/128xJyKHTVBbdU7DfYxXXG1QaJ6bS4CCb/view?usp=sharing</t>
  </si>
  <si>
    <t>https://drive.google.com/file/d/1xkncFWFsVIBVHqP21FPq_OAlEhvA2njm/view?usp=share_link</t>
  </si>
  <si>
    <t>https://drive.google.com/file/d/1dBsybKvx_avgsrhftb8g9xE7BWrbP-nV/view?usp=sharing</t>
  </si>
  <si>
    <t>https://drive.google.com/file/d/1egw3zySIodSvUVqCcc6b0s14WtILOA3K/view?usp=share_link</t>
  </si>
  <si>
    <t>https://drive.google.com/file/d/1thP8yuJUQZWaxf7pJmTSyvPnSTPxfdOG/view?usp=drive_link</t>
  </si>
  <si>
    <t>https://drive.google.com/file/d/1LaMtE-jm1GP_bt3O8lC4CrfBkCJUjnqr/view?usp=share_link</t>
  </si>
  <si>
    <t>https://drive.google.com/file/d/1PFBrkFJtmVjSEbALLc9uIpyEtQmrixPY/view?usp=sharing</t>
  </si>
  <si>
    <t>https://drive.google.com/file/d/1QgQyaxs6I-zkjOrEKr_paBhjdzK3EJQH/view?usp=sharing</t>
  </si>
  <si>
    <t>https://drive.google.com/file/d/1mc6UDvRajcdaDTX6zS1GkSUWuEwBO_kp/view?usp=sharing</t>
  </si>
  <si>
    <t>https://drive.google.com/file/d/1spa5DHe1oj6XtjuEpriFRr-3dp-I8qOR/view?usp=sharing</t>
  </si>
  <si>
    <t>https://drive.google.com/file/d/1uhAkwFBE_V6xiESGbQqjs3ZPFaOu7CVK/view?usp=sharing</t>
  </si>
  <si>
    <t>https://drive.google.com/file/d/1MPiH1JPlx_cfBDI3UAGKGxafhbLec55x/view?usp=sharing</t>
  </si>
  <si>
    <t>https://drive.google.com/file/d/1j1e0R7Oe1VGD5hdk8McI8L-NiTUjW1Cz/view?usp=sharing</t>
  </si>
  <si>
    <t>https://drive.google.com/file/d/1X_ROqkBQEYJ4yy1jv9HSW4z5OYmEt-VG/view?usp=sharing</t>
  </si>
  <si>
    <t>https://drive.google.com/file/d/1cVKtQU28cSLXpCNQYWjHUJwK6YNi-idV/view?usp=sharing</t>
  </si>
  <si>
    <t>https://drive.google.com/file/d/1Tz6-c_qAfqWTmReo-ceNGOaKYr2KAwIc/view?usp=share_link</t>
  </si>
  <si>
    <t>https://drive.google.com/file/d/1Lr9XRI1DtvauDC9PZkPz7MTPtkx3hdb8/view?usp=sharing</t>
  </si>
  <si>
    <t>https://drive.google.com/file/d/1bBKn0S36_Fbt3GYoAvp02RMbP5JMw7b4/view?usp=sharing</t>
  </si>
  <si>
    <t>https://drive.google.com/file/d/1nAidEuDZZ7a7uZUGBJwFYIgw_5rHR9K4/view?usp=share_link</t>
  </si>
  <si>
    <t>https://drive.google.com/file/d/1ejlctezEVo9ufni00KsvWaXqzW1VyMSu/view?usp=share_link</t>
  </si>
  <si>
    <t>https://drive.google.com/file/d/1kJ-0eIG-CoND6TmAahDkRecO8Cpor6j2/view?usp=sharing</t>
  </si>
  <si>
    <t>https://drive.google.com/file/d/1iUNzBy62WvhQdvpC6e6A6KDglwb38K54/view?usp=sharing</t>
  </si>
  <si>
    <t>https://drive.google.com/file/d/1YSnDJa3VOEI_YspQltRxUbNT1g8JfOMi/view?usp=sharing</t>
  </si>
  <si>
    <t>https://drive.google.com/file/d/13yuR3l57nWF9-387zWhqXOUM9hW6Yo8K/view?usp=sharing</t>
  </si>
  <si>
    <t>https://drive.google.com/file/d/1hUX2Wubuv2XoA6605u6yT0vZeFlkQB0-/view?usp=sharing</t>
  </si>
  <si>
    <t>https://drive.google.com/file/d/1qqmsNAvSELBF2_8TB6jsk15mUFBOq62g/view?usp=drive_link</t>
  </si>
  <si>
    <t>กปศ. 02 04 65 0270</t>
  </si>
  <si>
    <t>ฟิโพรนิล 96 เปอร์เซ็นต์ ทีซี (FIPRONIL 96% TC)</t>
  </si>
  <si>
    <t>fipronil 96% W/W TECH</t>
  </si>
  <si>
    <t>https://drive.google.com/file/d/1LaO2YEO_XXqJnxDizseN3IZ_3MmVFmXY/view?usp=sharing</t>
  </si>
  <si>
    <t>วอ/กปศ/บจ.65 0023</t>
  </si>
  <si>
    <t>https://drive.google.com/file/d/1oVp6FoO_dHN0oPX7yvhtv-BLYdeTkMlx/view?usp=drive_link</t>
  </si>
  <si>
    <t>กปศ. 02 04 66 0062</t>
  </si>
  <si>
    <t>fipronil 92% W/W Min.</t>
  </si>
  <si>
    <t>https://drive.google.com/file/d/1Hgc_rP4fC10utfPCm2TeWZ6DmPne1G6f/view?usp=share_link</t>
  </si>
  <si>
    <t>วอ/กปศ/บจ.66 0019</t>
  </si>
  <si>
    <t>https://drive.google.com/file/d/1lBM_c8NnCSmFCBsrN8LSjrH9ssdJLcGm/view?usp=share_link</t>
  </si>
  <si>
    <t>กปศ. 01 04 66 0170</t>
  </si>
  <si>
    <t>ดาเบท (DA-BAIT)</t>
  </si>
  <si>
    <t>imidacloprid 0.5%</t>
  </si>
  <si>
    <t>https://drive.google.com/file/d/12or3ralpNnLJMFeC_TYR4Xhlw19SZADm/view?usp=drive_link</t>
  </si>
  <si>
    <t>วอ/กปศ/บจ.66 0071</t>
  </si>
  <si>
    <t>https://drive.google.com/file/d/1Fo3Dyat0B_Bg5U-sI_kOW3z9u1uvGcQc/view?usp=sharing</t>
  </si>
  <si>
    <t>https://drive.google.com/file/d/16Kh_Us20bx5_6rPE0aklpZkG1Fd2nd-1/view?usp=share_link</t>
  </si>
  <si>
    <t>อิมิดาคลอพริด 25 (IMIDACLOPRID 25)</t>
  </si>
  <si>
    <t>https://drive.google.com/file/d/1CO8gVZvrs0SKZ0pNaHO0yp7XYi22SvVF/view?usp=sharing</t>
  </si>
  <si>
    <t>https://drive.google.com/file/d/1Vgp9yBFEDLaPS3Zf2aUrt98L7lxkN4RC/view?usp=share_link</t>
  </si>
  <si>
    <t>https://drive.google.com/file/d/1rZRmfIA16kTUT54S9vtNHOGgZ_y_AbHJ/view?usp=sharing</t>
  </si>
  <si>
    <t xml:space="preserve"> </t>
  </si>
  <si>
    <t>https://drive.google.com/file/d/1beVrU45K73su0utKrIJM1ZnVHUY93bg1/view?usp=share_link</t>
  </si>
  <si>
    <t>อิมิดา 35 (IMIDA 35)</t>
  </si>
  <si>
    <t>https://drive.google.com/file/d/1j2TOamrxWBoIYbwK07Oi5autWh9HGulX/view?usp=sharing</t>
  </si>
  <si>
    <t>https://drive.google.com/file/d/1tWgFp44Hwh-tLFN5FKTyFFsEB_fJJCo9/view?usp=share_link</t>
  </si>
  <si>
    <t>https://drive.google.com/file/d/1mlFQ6PS7cE9KA7sSky4Xzj9rlM8IcieB/view?usp=drive_link</t>
  </si>
  <si>
    <t>https://drive.google.com/file/d/1hbgkhghokt9TYEA-rh1FnvdxPPMBtWBj/view?usp=share_link</t>
  </si>
  <si>
    <t>https://drive.google.com/file/d/13kh9jP0SexzsY1XKqaSYw5x7Npoy4QNv/view?usp=drive_link</t>
  </si>
  <si>
    <t>https://drive.google.com/file/d/1oWpAuBaewE9wobS0i5pMdC1zB5Jb53g6/view?usp=share_link</t>
  </si>
  <si>
    <t>กปศ. 02 04 61 0041</t>
  </si>
  <si>
    <t>อิมิดาโคลพริด 35 (IMIDACLOPRID 35)</t>
  </si>
  <si>
    <t>Imidacloprid 35% W/V SC</t>
  </si>
  <si>
    <t>https://drive.google.com/file/d/1bVM30-wpDNhVPObBuk8SOWvb6vvNblgv/view?usp=drive_link</t>
  </si>
  <si>
    <t>วอ./กปศ./บจ. 61 0041</t>
  </si>
  <si>
    <t>https://drive.google.com/file/d/1FTiCQ4BzMp8pvkm8LlbrCfCJf1wgZzWI/view?usp=drive_link</t>
  </si>
  <si>
    <t>อิมิดา 60 (IMIDA 60)</t>
  </si>
  <si>
    <t>https://drive.google.com/file/d/1sEkBqybCFHXp5Om-a1m_a7OIH8Dr7_Ap/view?usp=sharing</t>
  </si>
  <si>
    <t>https://drive.google.com/file/d/1iOixsUfXbRFUyDHx001hlxZqOoIK5fom/view?usp=share_link</t>
  </si>
  <si>
    <t>อิมิดา 95 ทีซี (IMIDA 95 TC)</t>
  </si>
  <si>
    <t>https://drive.google.com/file/d/1KX2QkrU7moVOgiuZ-y5ldDBRVXsXaLLN/view?usp=drive_link</t>
  </si>
  <si>
    <t>https://drive.google.com/file/d/1QGNOfbmPNdGcGGTaaGK30AYubYh6lqow/view?usp=drive_link</t>
  </si>
  <si>
    <t>https://drive.google.com/file/d/1qf0N78T7Sd7xTqFMfZk5rn79PRllYWTF/view?usp=sharing</t>
  </si>
  <si>
    <t>https://drive.google.com/file/d/1LVfQtazSjxb6D3T9t-5-6ohjUjSQou_h/view?usp=sharing</t>
  </si>
  <si>
    <t>กปศ.0204640174</t>
  </si>
  <si>
    <t>imidacloprid 98% TC</t>
  </si>
  <si>
    <t>imidacloprid 98% TECH</t>
  </si>
  <si>
    <t>https://drive.google.com/file/d/1SN-mkWrViQiuQqfdVP--ulPviJ2l9YNH/view?usp=sharing</t>
  </si>
  <si>
    <t>วอ/กปศ/บจ.64 0020</t>
  </si>
  <si>
    <t>https://drive.google.com/file/d/1v1WaF9GZcHvVLSDBkXj3jhIG6OF88XA1/view?usp=drive_link</t>
  </si>
  <si>
    <t>กปศ. 02 04 68 0074</t>
  </si>
  <si>
    <t>แลมบ์ดา-ไซฮาโลทริน 95 เปอร์เซ็นต์ ทีซี (LAMBDA-CYHALOTHRIN 95 % TC)</t>
  </si>
  <si>
    <t>lambda-cyhalothrin 95% W/W MIN TECH</t>
  </si>
  <si>
    <t>https://drive.google.com/file/d/1EchD5bnicxIQs4z_Pv5ENVdaVDln8J1D/view?usp=drive_link</t>
  </si>
  <si>
    <t>วอ/กปศ/บจ.68 0007</t>
  </si>
  <si>
    <t>https://drive.google.com/file/d/13in43dHAwfNMxZRG68iJjWKc5yeGKw4v/view?usp=drive_link</t>
  </si>
  <si>
    <t>กปศ. 02 04 67 0210</t>
  </si>
  <si>
    <t>แลมบ์ดา-ไซฮาโลทริน 96 เปอร์เซ็นต์ ทีซี (LAMBDA-CYHALOTHRIN 96 % TC)</t>
  </si>
  <si>
    <t>lambda-cyhalothrin 96% W/W</t>
  </si>
  <si>
    <t>https://drive.google.com/file/d/1sf_xQPvLH-1HG3ExSICXOyoWpQe6G_xI/view?usp=drive_link</t>
  </si>
  <si>
    <t>วอ/กปศ/บจ.67 0019</t>
  </si>
  <si>
    <t>https://drive.google.com/file/d/171KaUAR_h4TlF_yXJgBHNj1wQkC4BZDt/view?usp=drive_link</t>
  </si>
  <si>
    <t>กปศ. 02 04 63 0198</t>
  </si>
  <si>
    <t>แลมบ์ดาไซฮาโลทริน เทคนิคอล (LAMBDACYHALTHRIN TECHNICAL)</t>
  </si>
  <si>
    <t>lambda-cyhalothrin 84% W/W</t>
  </si>
  <si>
    <t>https://drive.google.com/file/d/1ZlzDT9BnT6VCeWLAs6jY0451Wl6R9GBQ/view?usp=sharing</t>
  </si>
  <si>
    <t>วอ/กปศ/บจ.63 0007</t>
  </si>
  <si>
    <t>https://drive.google.com/file/d/1Fy6tOD_e_YVcMMmNrujWWWgl2zP2pGkv/view?usp=drive_link</t>
  </si>
  <si>
    <t>กปศ. 0104630183</t>
  </si>
  <si>
    <t>เทควันโด</t>
  </si>
  <si>
    <t>lambda-cyhalothrin 2.5% W/V</t>
  </si>
  <si>
    <t>FACT/พลังมด</t>
  </si>
  <si>
    <t>https://drive.google.com/file/d/1GTYC6ALMR0gSLN0r77WmGPkEl8pV6KLF/view?usp=drive_link</t>
  </si>
  <si>
    <t>วอ./กปศ./บจ. 63 0037</t>
  </si>
  <si>
    <t>lambda 2.5% W/V</t>
  </si>
  <si>
    <t>https://drive.google.com/file/d/1I3FlMHvq7RMWMC60up-6kBlnIOucPVbR/view?usp=drive_link</t>
  </si>
  <si>
    <t>กปศ. 0104630182</t>
  </si>
  <si>
    <t>คาเต้</t>
  </si>
  <si>
    <t>lambda 5% W/V</t>
  </si>
  <si>
    <t>https://drive.google.com/file/d/1aQu4fVN_wNvKitKz_decjdLWhlWpu5za/view?usp=drive_link</t>
  </si>
  <si>
    <t>วอ./กปศ./บจ. 63 0035</t>
  </si>
  <si>
    <t>https://drive.google.com/file/d/1RCPQyZF5EriXk9IAfG7D0lUhAg2DzRNH/view?usp=drive_link</t>
  </si>
  <si>
    <t>กปศ. 01 04 66 0210</t>
  </si>
  <si>
    <t>มูเต้ 10</t>
  </si>
  <si>
    <t>lambda 10% W/V</t>
  </si>
  <si>
    <t>https://drive.google.com/file/d/1s030roP3cxE_xszLU74Ryd09FwFk4niU/view?usp=drive_link</t>
  </si>
  <si>
    <t>วอ./กปศ./บจ. 66 0082</t>
  </si>
  <si>
    <t>https://drive.google.com/file/d/13UJuVug-318BOshS0WsS46KywpB6hG0Z/view?usp=sharing</t>
  </si>
  <si>
    <t>กปศ. 01 04 63 0171</t>
  </si>
  <si>
    <t>โจลาเต้</t>
  </si>
  <si>
    <t>lambda 10% W/W</t>
  </si>
  <si>
    <t>https://drive.google.com/file/d/12fYiW0mZFa22FR4WOwtG56ew11eeeGCV/view?usp=drive_link</t>
  </si>
  <si>
    <t>วอ./กปศ./บจ. 63 0036</t>
  </si>
  <si>
    <t>https://drive.google.com/file/d/1NJhskUs6TsbndcvZdeUJzYyB-mEuMxHA/view?usp=drive_link</t>
  </si>
  <si>
    <t>กปศ. 02 04 64 0119</t>
  </si>
  <si>
    <t>แลมบ์ดาไซฮาโลทริน 2.5 เปอร์เซ็นต์ อีซี (LAMBDA-CYHALOTHRIN 2.5% EC)</t>
  </si>
  <si>
    <t>https://drive.google.com/file/d/1A0HIDcxAWQx-DzrRsP7lG7SXBYg8cZd4/view?usp=sharing</t>
  </si>
  <si>
    <t>วอ./กปศ./บจ. 64 0013</t>
  </si>
  <si>
    <t>https://drive.google.com/file/d/1Yyv9j2soylZOeIpQAc80FPIkhfrKIxAt/view?usp=drive_link</t>
  </si>
  <si>
    <t>กปศ. 01 04 64 0122</t>
  </si>
  <si>
    <t>แรมบาด้า</t>
  </si>
  <si>
    <t>https://drive.google.com/file/d/11oh3hWoZmKmC3sjJNplfkt8HS8vZd1ZJ/view?usp=sharing</t>
  </si>
  <si>
    <t>วอ./กปศ./บจ. 64 0036</t>
  </si>
  <si>
    <t>https://drive.google.com/file/d/1Sgeeh5UKe6RDuShUkHDyRDt8CjbhM55l/view?usp=drive_link</t>
  </si>
  <si>
    <t>กปศ. 02 04 64 0141</t>
  </si>
  <si>
    <t>แลมบ์ดาไซฮาโลทริน 5 เปอร์เซ็นต์ อีซี (LAMBDA-CYHALOTHRIN 5% EC)</t>
  </si>
  <si>
    <t>https://drive.google.com/file/d/1VdO4LlE48aP2EN0ZK6n8GIL9sLhNSZtL/view?usp=sharing</t>
  </si>
  <si>
    <t>วอ./กปศ./บจ. 64 0014</t>
  </si>
  <si>
    <t>https://drive.google.com/file/d/1LPgPuiQ1lPFiC0gzoz7BcXczQBL2zbnJ/view?usp=drive_link</t>
  </si>
  <si>
    <t>กปศ. 01 04 65 0028</t>
  </si>
  <si>
    <t>มาซาเต้</t>
  </si>
  <si>
    <t>https://drive.google.com/file/d/1ZcRwT5w8URQF48qt3ElNjp4MjGuHZsOK/view?usp=sharing</t>
  </si>
  <si>
    <t>วอ./กปศ./บจ. 65 0038</t>
  </si>
  <si>
    <t>https://drive.google.com/file/d/1_VLR0N22oXDAuQU-DgJawURN_g89nPmB/view?usp=drive_link</t>
  </si>
  <si>
    <t>กปศ. 02 04 65 0033</t>
  </si>
  <si>
    <t>แลมบ์ดาไซฮาโลทริน 10 เปอร์เซ็นต์ ดับบลิวพี (LAMBDA-CYHALOTHRIN 10% WP)</t>
  </si>
  <si>
    <t>https://drive.google.com/file/d/1TesDEsBMMVnRMrpLpwGiDIpIMn7v5p0Z/view?usp=sharing</t>
  </si>
  <si>
    <t>วอ./กปศ./บจ. 65 0004</t>
  </si>
  <si>
    <t>https://drive.google.com/file/d/1Dyh1hIsKKqVOTCuzK2XlxRtu0rP2F9Rg/view?usp=drive_link</t>
  </si>
  <si>
    <t>กปศ. 01 04 66 0302</t>
  </si>
  <si>
    <t>ฟอสอัพ</t>
  </si>
  <si>
    <t>https://drive.google.com/file/d/1Lq-h2CCn4-gbaxNMjhQ1J9KpaEwvfjw_/view?usp=drive_link</t>
  </si>
  <si>
    <t>วอ./กปศ./บจ. 66 0111</t>
  </si>
  <si>
    <t>https://drive.google.com/file/d/1dQNHL1dyjDuQTEte6e7DmKMY7OFMCqus/view?usp=drive_link</t>
  </si>
  <si>
    <t>https://drive.google.com/file/d/1dGlluE2UeVsAH-EbmTxOEOEGDAuUMAY8/view?usp=sharing</t>
  </si>
  <si>
    <t>คุณพลให้ยกเลิก</t>
  </si>
  <si>
    <t>https://drive.google.com/file/d/1cejdRq6Spo0MA1bBez7Hbs0ZLvHMM8mY/view?usp=sharing</t>
  </si>
  <si>
    <t>DOFH1660116</t>
  </si>
  <si>
    <t>https://drive.google.com/file/d/1U5xgMqBYYZgsDV7SfygWQiWzZvKSyXkJ/view?usp=drive_link</t>
  </si>
  <si>
    <t>A11060812680033</t>
  </si>
  <si>
    <t>https://drive.google.com/file/d/1falRyFqyHSBuV5CLNrTTzO_s3Xq6ssk0/view?usp=drive_link</t>
  </si>
  <si>
    <t>DOFH2660438</t>
  </si>
  <si>
    <t>แทนเนท</t>
  </si>
  <si>
    <t>emamectin benzoate 20% W/W</t>
  </si>
  <si>
    <t>https://drive.google.com/file/d/11-ME6k5mo2Mx4TZZ0lMowJuyMqN4C2-j/view?usp=drive_link</t>
  </si>
  <si>
    <t>A11060814680041</t>
  </si>
  <si>
    <t>https://drive.google.com/file/d/1nm-h-x8660oVrxe_5eCIx6_ovhaPWx-Y/view?usp=drive_link</t>
  </si>
  <si>
    <t>DOFH2660440</t>
  </si>
  <si>
    <t>แบทเนท</t>
  </si>
  <si>
    <t>https://drive.google.com/file/d/1sN6ZeJnNzvnnARXSloQdJU_bXYWAio6O/view?usp=drive_link</t>
  </si>
  <si>
    <t>A11060814680040</t>
  </si>
  <si>
    <t>https://drive.google.com/file/d/1OD1oLQl67XWDCiuM9Pc7UKC-f-WCcz2x/view?usp=drive_link</t>
  </si>
  <si>
    <t>DOFH2660441</t>
  </si>
  <si>
    <t>ลาเนท</t>
  </si>
  <si>
    <t>https://drive.google.com/file/d/1Fqw5iq1NXuxGmgnX_dQpDSK1x8WY2hG2/view?usp=drive_link</t>
  </si>
  <si>
    <t>A11060814680039</t>
  </si>
  <si>
    <t>https://drive.google.com/file/d/1LlVKcuy7Gb8jOt217a9sFSEefZhYqpel/view?usp=drive_link</t>
  </si>
  <si>
    <t>DOFH2660442</t>
  </si>
  <si>
    <t>เอ เอฟ 5</t>
  </si>
  <si>
    <t>emamectin benzoate 5% W/W</t>
  </si>
  <si>
    <t>https://drive.google.com/file/d/1zHvC5TQFfG1f-NJOhTfl6o26i54XwxwN/view?usp=drive_link</t>
  </si>
  <si>
    <t>A11060814680003</t>
  </si>
  <si>
    <t>https://drive.google.com/file/d/1OdfPWNT-8jVrOI2BJ2LzWKTgY4WU72Xu/view?usp=drive_link</t>
  </si>
  <si>
    <t>DOFH2660410</t>
  </si>
  <si>
    <t>https://drive.google.com/file/d/18Uj4y4HVeM2c_P89_Jenpvq_gJIAkyDc/view?usp=drive_link</t>
  </si>
  <si>
    <t>A11060814680038</t>
  </si>
  <si>
    <t>https://drive.google.com/file/d/1E09-IOe12mGQSV66iJbGGhvSojy6TlKH/view?usp=drive_link</t>
  </si>
  <si>
    <t>DOFH1660112</t>
  </si>
  <si>
    <t>https://drive.google.com/file/d/1KdjGaCrDgRXStAL2cL5yt_Db7vovp2_q/view?usp=drive_link</t>
  </si>
  <si>
    <t>A11060812680039</t>
  </si>
  <si>
    <t>https://drive.google.com/file/d/1bWKpZRoR8NvaJ_Rxh-CoUNmwN1luzo-s/view?usp=drive_link</t>
  </si>
  <si>
    <t>DOFH2660408</t>
  </si>
  <si>
    <t>emamectin benzoate 2% W/V</t>
  </si>
  <si>
    <t>https://drive.google.com/file/d/17I93xhywmuwMowJkSiIZsftC4B_p73WH/view?usp=drive_link</t>
  </si>
  <si>
    <t>A11060814680069</t>
  </si>
  <si>
    <t>https://drive.google.com/file/d/1ZKDbeWR2gTee5SdCuL-CUVIyyb3CxWU-/view?usp=drive_link</t>
  </si>
  <si>
    <t>DOFH1660108</t>
  </si>
  <si>
    <t>EMAMECTIN BENZOATE 5</t>
  </si>
  <si>
    <t>https://drive.google.com/file/d/1BhqwQNqj1lnQDVb4HAm54jU1rNSHpKPE/view?usp=drive_link</t>
  </si>
  <si>
    <t>A11060812680003</t>
  </si>
  <si>
    <t>https://drive.google.com/file/d/1rCf_TZlzB-th3Z2b_QdA7a-Upc1t_nyu/view?usp=drive_link</t>
  </si>
  <si>
    <t>DOFH2660386</t>
  </si>
  <si>
    <t>โปรตอน-เอ็กซ์ (Proton-X)</t>
  </si>
  <si>
    <t>https://drive.google.com/file/d/1qtz8ZmgQqYuyN0NIRZBJHbMcysG8Qoq2/view?usp=drive_link</t>
  </si>
  <si>
    <t>A11060814680004</t>
  </si>
  <si>
    <t>https://drive.google.com/file/d/1Bw8bUdQ7JbO66k31BATSXX0gaNFMq6K0/view?usp=drive_link</t>
  </si>
  <si>
    <t>DOFH1660107</t>
  </si>
  <si>
    <t>metaldehyde 98% W/W</t>
  </si>
  <si>
    <t>https://drive.google.com/file/d/15iKOU2d1AgKn9iodcvk1M8r0t1o9P1YU/view?usp=drive_link</t>
  </si>
  <si>
    <t>A11060812680040</t>
  </si>
  <si>
    <t>https://drive.google.com/file/d/1YAggXMBYMperzs-3Nuby14D01OWWfHld/view?usp=drive_link</t>
  </si>
  <si>
    <t>DOFH1660111</t>
  </si>
  <si>
    <t>https://drive.google.com/file/d/1weaYOEquH7Ta6JCdBdXnLSCSHIcKbhnj/view?usp=drive_link</t>
  </si>
  <si>
    <t>A11060812680024</t>
  </si>
  <si>
    <t>https://drive.google.com/file/d/1POkujTlZz-yGK48N_VGIsFnxhnjeiyA7/view?usp=drive_link</t>
  </si>
  <si>
    <t>DOFH1660106</t>
  </si>
  <si>
    <t>https://drive.google.com/file/d/1Tz3gq51O0Koug1mu244Gv887DmdqPeDP/view?usp=drive_link</t>
  </si>
  <si>
    <t>A11060812680002</t>
  </si>
  <si>
    <t>https://drive.google.com/file/d/1KXRfe5xLojqwwReALGf_purbHr8ePXtY/view?usp=drive_link</t>
  </si>
  <si>
    <t>DOFH2660382</t>
  </si>
  <si>
    <t>เมทัล-สลัก 6 (Metal-Slug 6)</t>
  </si>
  <si>
    <t>https://drive.google.com/file/d/1LBo6byceLrHj-A5NnbCreGqCBBSUwzL5/view?usp=drive_link</t>
  </si>
  <si>
    <t>ฉลากผ่านแล้ว พิมพ์จริงได้เลย</t>
  </si>
  <si>
    <t>A11060814680068</t>
  </si>
  <si>
    <t>https://drive.google.com/file/d/1ihIlOWYo7gLMLY4CWH_pDT6ZxaXgyjAn/view?usp=drive_link</t>
  </si>
  <si>
    <t>DOFH2660409</t>
  </si>
  <si>
    <t>วอรี่-สลัก (Worry-Slug)</t>
  </si>
  <si>
    <t>FACT, ติวเตอร์</t>
  </si>
  <si>
    <t>https://drive.google.com/file/d/1pMZl7GIuokw7bkUMD0eYxpwaRUvUX6-J/view?usp=drive_link</t>
  </si>
  <si>
    <t>A11060814680070</t>
  </si>
  <si>
    <t>https://drive.google.com/file/d/1MkWbU4KBPNyAxKptrwPkc-ns-1swR9XI/view?usp=drive_link</t>
  </si>
  <si>
    <t>DOFH2660397</t>
  </si>
  <si>
    <t>โดฮา-สลัก 6 จี (Doha-Slug 6 G)</t>
  </si>
  <si>
    <t>https://drive.google.com/file/d/1PJyg23gu69xmLoV8v1ALK8zB2esEeyy3/view?usp=drive_link</t>
  </si>
  <si>
    <t>A11060814680071</t>
  </si>
  <si>
    <t>https://drive.google.com/file/d/1ulrPVcDeMo1yAzVBy9pyL9g3u89dUqWW/view?usp=drive_link</t>
  </si>
  <si>
    <t>DOFH2660395</t>
  </si>
  <si>
    <t>FACT, ไทยออน</t>
  </si>
  <si>
    <t>https://drive.google.com/file/d/1Fta20L5rqD6FhMvA_A5ZQr-DbC9LYB0V/view?usp=drive_link</t>
  </si>
  <si>
    <t>A11060814680075</t>
  </si>
  <si>
    <t>https://drive.google.com/file/d/1QhoQPph05F5NlwaxTshXNj9uJTNN58of/view?usp=drive_link</t>
  </si>
  <si>
    <t>DOFH2660396</t>
  </si>
  <si>
    <t>https://drive.google.com/file/d/1EVsmhX0BHYDz-IzVJW6QHbE32jk22O2s/view?usp=drive_link</t>
  </si>
  <si>
    <t>A11060814680074</t>
  </si>
  <si>
    <t>https://drive.google.com/file/d/1aheM9LI51k1TxKra058H6_Wz2FRYPwf-/view?usp=drive_link</t>
  </si>
  <si>
    <t>DOFH2660383</t>
  </si>
  <si>
    <t>เชอรี่-พิ้งค์ (Cherry-Pink)</t>
  </si>
  <si>
    <t>https://drive.google.com/file/d/1FnsEcDuaqrloOclf7d_PVlVhSxXAhBdA/view?usp=drive_link</t>
  </si>
  <si>
    <t>A11060814680072</t>
  </si>
  <si>
    <t>https://drive.google.com/file/d/1fgE08Bc1G42wlXnHgTKVpGn9Fw_YJh8N/view?usp=drive_link</t>
  </si>
  <si>
    <t>DOFH2660385</t>
  </si>
  <si>
    <t>เมทัล-สลัก 3.5 (Metal-Slug 3.5)</t>
  </si>
  <si>
    <t>metaldehyde 3.5%</t>
  </si>
  <si>
    <t>https://drive.google.com/file/d/17bT--amezcXMyTkPkUeenDl7aqy_kF0p/view?usp=drive_link</t>
  </si>
  <si>
    <t>A11060814680073</t>
  </si>
  <si>
    <t>metaldehyde 3.5%GR</t>
  </si>
  <si>
    <t>https://drive.google.com/file/d/1zi5VwZJKE0u8jWhlTbIg_kYWBoyoCPow/view?usp=drive_link</t>
  </si>
  <si>
    <t>DOFH1660115</t>
  </si>
  <si>
    <t>ซาโปนิน 70 ทีซี (SAPONIN 70 TC)</t>
  </si>
  <si>
    <t>https://drive.google.com/file/d/1ROsrrWLCgc9-6eweokJwN36m0vsXKeqq/view?usp=drive_link</t>
  </si>
  <si>
    <t>A11060812680001</t>
  </si>
  <si>
    <t>https://drive.google.com/file/d/1h0IuFDJWMfP1QF6amB8D6Xw4R-qZA31s/view?usp=drive_link</t>
  </si>
  <si>
    <t>DOFH2660402</t>
  </si>
  <si>
    <t>ซิปโป้ 20</t>
  </si>
  <si>
    <t>ซาโปนิน 20%</t>
  </si>
  <si>
    <t>https://drive.google.com/file/d/1SsgqNoWcZLLSk-7Bl3D6pCgTkjnEnOkj/view?usp=drive_link</t>
  </si>
  <si>
    <t>A11060814680002</t>
  </si>
  <si>
    <t>https://drive.google.com/file/d/1B8AQstoT1yLuqdeRJKLzriBdg_O8So6w/view?usp=drive_link</t>
  </si>
  <si>
    <t>DOFH2660401</t>
  </si>
  <si>
    <t>ซิปโป้ 10</t>
  </si>
  <si>
    <t>https://drive.google.com/file/d/1nLXpxzKsRna4rfovOEg-rGVMIVMmDnBb/view?usp=drive_link</t>
  </si>
  <si>
    <t>A11060814680001</t>
  </si>
  <si>
    <t>https://drive.google.com/file/d/1Y6xxoTGA78Uf9vMYEpzQjQ84wkfU8jmD/view?usp=drive_link</t>
  </si>
  <si>
    <t>DOFH1660109</t>
  </si>
  <si>
    <t>ไตรคลอร์ฟอน (Trichlorfon)</t>
  </si>
  <si>
    <t>trichlorfon 90% W/W</t>
  </si>
  <si>
    <t>https://drive.google.com/file/d/1am6Wsd-_aVBokmejcZd0Umsz5IcugvGW/view?usp=drive_link</t>
  </si>
  <si>
    <t>A11060808680014</t>
  </si>
  <si>
    <t>https://drive.google.com/file/d/1LotnWT-aUo7B3J_l4MSil9V4FVhKZ749/view?usp=drive_link</t>
  </si>
  <si>
    <t>DOFH2660387</t>
  </si>
  <si>
    <t>วอล์คเกอร์</t>
  </si>
  <si>
    <t>https://drive.google.com/file/d/1hclnnfq2Rnz63i0kxR7sQnZA1J-6fBJG/view?usp=drive_link</t>
  </si>
  <si>
    <t>A11060810680046</t>
  </si>
  <si>
    <t>https://drive.google.com/file/d/17rFSBvm6lom7WKM1GQesC8FQfO-vlc2j/view?usp=drive_link</t>
  </si>
  <si>
    <t>ใบรับรองผลิต</t>
  </si>
  <si>
    <t>https://drive.google.com/file/d/1EJ8CVDuPhmEJvQ4Aerp9-zhE8hne5IiN/view?usp=share_link</t>
  </si>
  <si>
    <t>ใบรับรองเก็บรักษา</t>
  </si>
  <si>
    <t>https://drive.google.com/file/d/1f2CbghQ7Ps7taLhCY5QTPEIgjRS9NrmJ/view?usp=share_link</t>
  </si>
  <si>
    <t>กษ 0514 01 2 0011 61</t>
  </si>
  <si>
    <t>ซูเปอร์ซ่า 10</t>
  </si>
  <si>
    <t>https://drive.google.com/open?id=1ac4MGlMEu3Hj_KfdVH1N0B_VHHMqVYjZ</t>
  </si>
  <si>
    <t>ไม่ต่ออายุ</t>
  </si>
  <si>
    <t>https://drive.google.com/file/d/1-parCvssXFd73RsOE3OfhG7vJovkT5Cj/view?usp=sharing</t>
  </si>
  <si>
    <t>https://drive.google.com/open?id=1cM67nrzlsU2qDoZv7m_TzOMmc0AYgSk8</t>
  </si>
  <si>
    <t>https://drive.google.com/file/d/1fW3kOfT16srkRKab5sM4kR7u0Ai1bgD0/view?usp=sharing</t>
  </si>
  <si>
    <t>ทะเบียนเลขที่</t>
  </si>
  <si>
    <t>คำขอเลขที่</t>
  </si>
  <si>
    <t>ชื่อเจ้าของเครื่องหมายการค้า</t>
  </si>
  <si>
    <t>ตราสินค้า</t>
  </si>
  <si>
    <t>จำพวกสินค้า</t>
  </si>
  <si>
    <t>ใช้กับ</t>
  </si>
  <si>
    <t>ค337959</t>
  </si>
  <si>
    <t>นางสาวทัศนา ธัญญะผล</t>
  </si>
  <si>
    <t>ทะเบียนเครื่องหมายการค้า</t>
  </si>
  <si>
    <t>กรมทรัพย์สินทางปัญญา</t>
  </si>
  <si>
    <t>รูป กระรอก</t>
  </si>
  <si>
    <t>จำพวก 1 ปุ๋ยอินทรีย์ ปุ๋ยเคมี</t>
  </si>
  <si>
    <t>https://drive.google.com/file/d/1ORiYzIchsU4UnX6qxjQujEuNwl1f9H1v/view?usp=sharing</t>
  </si>
  <si>
    <t>ค339878</t>
  </si>
  <si>
    <t>จำพวก 1 ปุ๋ยอินทรีย์เคมี</t>
  </si>
  <si>
    <t>https://drive.google.com/file/d/1nbKuJRgUrkbZBA8d82_UIgAHGXWQ9KIR/view?usp=sharing</t>
  </si>
  <si>
    <t>ค338905</t>
  </si>
  <si>
    <t>คำว่า เบชิต</t>
  </si>
  <si>
    <t>จำพวก 5 ยากำจัดมดปลวก</t>
  </si>
  <si>
    <t>https://drive.google.com/file/d/1YO_rcJbmJrygAumTOmkQecZgd4JRol8s/view?usp=sharing</t>
  </si>
  <si>
    <t>ค338904</t>
  </si>
  <si>
    <t>คำว่า ไบฟิน</t>
  </si>
  <si>
    <t>https://drive.google.com/file/d/1e__wJOsfTeDv0zRHUHrMbVrpEJy7tR2O/view?usp=sharing</t>
  </si>
  <si>
    <t>ค338903</t>
  </si>
  <si>
    <t xml:space="preserve">คำว่า ไพลอต </t>
  </si>
  <si>
    <t>https://drive.google.com/file/d/181l6xN8dsbQE_Ur7PzJ5wIPxdJfisqhJ/view?usp=sharing</t>
  </si>
  <si>
    <t>ค373413</t>
  </si>
  <si>
    <t>คำว่า เอ เอฟ</t>
  </si>
  <si>
    <t>จำพวก 5 สารกำจัดแมลงและสัตว์</t>
  </si>
  <si>
    <t>https://drive.google.com/file/d/1sxbU3VrqIsKLTvlwP4UzGC9NP9yKazL7/view?usp=sharing</t>
  </si>
  <si>
    <t>ค373402</t>
  </si>
  <si>
    <t>คำว่า ไดแอท</t>
  </si>
  <si>
    <t>จำพวก 5 สารกำจัดแมลง</t>
  </si>
  <si>
    <t>https://drive.google.com/file/d/1uiHks-teCNspZY5oKWMbe8k8pr46XWoO/view?usp=sharing</t>
  </si>
  <si>
    <t>ค379165</t>
  </si>
  <si>
    <t>คำว่า บาแม็ก</t>
  </si>
  <si>
    <t>https://drive.google.com/file/d/1SWaFhk2W8j_nwWqGbuN1MGljH8ezSGww/view?usp=sharing</t>
  </si>
  <si>
    <t>ค379166</t>
  </si>
  <si>
    <t>คำว่า วีแลน</t>
  </si>
  <si>
    <t>https://drive.google.com/file/d/1ink9agUnIkdCVzJndGSitcWGWNWggHiJ/view?usp=sharing</t>
  </si>
  <si>
    <t>ค373046</t>
  </si>
  <si>
    <t>คำว่า ธีโอขาบ</t>
  </si>
  <si>
    <t>https://drive.google.com/file/d/1i0ypCh2ITat7KTLpzjduxdZt8L5lqj_3/view?usp=sharing</t>
  </si>
  <si>
    <t>ค373412</t>
  </si>
  <si>
    <t>คำว่า ซูเปอร์ซ่า</t>
  </si>
  <si>
    <t>จำพวก 5 สารกำจัดหอยเชอรี่</t>
  </si>
  <si>
    <t>https://drive.google.com/file/d/1kkWn06QAYQz1Rl1dtwWA0WhE7zqH8CSV/view?usp=sharing</t>
  </si>
  <si>
    <t>ค373403</t>
  </si>
  <si>
    <t>คำว่า แฟคโทนิน</t>
  </si>
  <si>
    <t>https://drive.google.com/file/d/1a2yjNwOMaK4NoSmOap9qWiz7myyskFvL/view?usp=sharing</t>
  </si>
  <si>
    <t>ค373401</t>
  </si>
  <si>
    <t>คำว่า เอ็นโดจีน</t>
  </si>
  <si>
    <t>https://drive.google.com/file/d/1NbHldu_ENFR3ow4k5Ln1XQHhlYrdqQtw/view?usp=sharing</t>
  </si>
  <si>
    <t>abamectin 1.8% W/V EC</t>
  </si>
  <si>
    <t>ค373163</t>
  </si>
  <si>
    <t>คำว่า ซิปโป้</t>
  </si>
  <si>
    <t>https://drive.google.com/file/d/1BTGxKqmC5RioX68GNen5o_ByZD5l8l5A/view?usp=sharing</t>
  </si>
  <si>
    <t>ค374264</t>
  </si>
  <si>
    <t>คำว่า ไพเบน</t>
  </si>
  <si>
    <t>https://drive.google.com/file/d/1qD7mbOULt4JDNza5bFoIbtBqlJTKZrSs/view?usp=sharing</t>
  </si>
  <si>
    <t>ค378894</t>
  </si>
  <si>
    <t>รูป ป๊อบปี้แคร์</t>
  </si>
  <si>
    <t>https://drive.google.com/file/d/1Fp9wRDkvdL0LTAGBwZPCClCkT9rBGbCt/view?usp=sharing</t>
  </si>
  <si>
    <t>ค373162</t>
  </si>
  <si>
    <t>คำว่า มาเกียร์</t>
  </si>
  <si>
    <t>จำพวก 5 กำจัดแมลงศัตรูพืช</t>
  </si>
  <si>
    <t>https://drive.google.com/file/d/1jz6q_YMGntDeYmlCrnF8S4EnxuKN3E_e/view?usp=sharing</t>
  </si>
  <si>
    <t>ค163251</t>
  </si>
  <si>
    <t>รูป กระรอกแดง</t>
  </si>
  <si>
    <t>จำพวก 1 ปุ๋ยอินทรีย์</t>
  </si>
  <si>
    <t>https://drive.google.com/file/d/1580DONrTluhzCb4RJ8qYXF_hupM6Bjz6/view?usp=sharing</t>
  </si>
  <si>
    <t>ค365188</t>
  </si>
  <si>
    <t>คำว่า เคซิดอน</t>
  </si>
  <si>
    <t>จำพวก 5 ยากำจัดปลวก ยากำจัดแมลง</t>
  </si>
  <si>
    <t>https://drive.google.com/file/d/1BEYH5doAwHFJPL2281oXIhmJ3acCIEGI/view?usp=sharing</t>
  </si>
  <si>
    <t>ค 374269</t>
  </si>
  <si>
    <t>คำว่า ดีโฟดี</t>
  </si>
  <si>
    <t>https://drive.google.com/file/d/10tTsJkcvSVTlknx1Wg2kjFBqFly6uYWJ/view?usp=sharing</t>
  </si>
  <si>
    <t>ค372602</t>
  </si>
  <si>
    <t>คำว่า มารชมพู</t>
  </si>
  <si>
    <t>จำพวก 5 ยากำจัดหอย</t>
  </si>
  <si>
    <t>https://drive.google.com/file/d/1gGgUjBaAcDYmTt4lgiGns-5r-rwJNUPa/view?usp=sharing</t>
  </si>
  <si>
    <t>ค386329</t>
  </si>
  <si>
    <t>คำว่า เมทัล-สลัก</t>
  </si>
  <si>
    <t>https://drive.google.com/file/d/1fTRLUH87rNDnsMTbjbtrGMtu66QbrAG-/view?usp=sharing</t>
  </si>
  <si>
    <t>ค386240</t>
  </si>
  <si>
    <t>คำว่า วอรี่-สลัก</t>
  </si>
  <si>
    <t>https://drive.google.com/file/d/1zmRwNxxE7GvrniB7Qs9O7yiSqvgpO6nn/view?usp=sharing</t>
  </si>
  <si>
    <t>ค392442</t>
  </si>
  <si>
    <t>คำว่า วอล์ค</t>
  </si>
  <si>
    <t>https://drive.google.com/file/d/1h1lHJJuJqt07i73JWVphK663BnIi4zw7/view?usp=share_link</t>
  </si>
  <si>
    <t>ค392441</t>
  </si>
  <si>
    <t>คำว่า อีเก็ต</t>
  </si>
  <si>
    <t>https://drive.google.com/file/d/1915bbiPuVeyqIfFFWl5QE1l8mW7ZDPfL/view?usp=share_link</t>
  </si>
  <si>
    <t>ethion 50% W/V EC</t>
  </si>
  <si>
    <t>ค404427</t>
  </si>
  <si>
    <t>คำว่า ฟาสอัพ</t>
  </si>
  <si>
    <t>จำพวก 5 สารกำจัดวัชพืช</t>
  </si>
  <si>
    <t>https://drive.google.com/file/d/1F1zknug9Cy9O67Rdyfk8Nxlfd4WkwpL5/view?usp=drive_link</t>
  </si>
  <si>
    <t>ค404425</t>
  </si>
  <si>
    <t>คำว่า ฟอสอัพ</t>
  </si>
  <si>
    <t>https://drive.google.com/file/d/1CjRFyySOGYo-GLIr5Ositc4A3ggwFvTr/view?usp=drive_link</t>
  </si>
  <si>
    <t>ค404426</t>
  </si>
  <si>
    <t>คำว่า ฟอสโซน</t>
  </si>
  <si>
    <t>https://drive.google.com/file/d/1PGYZtu-Davtwok_XGTR7BlXuLV6TIlia/view?usp=sharing</t>
  </si>
  <si>
    <t>ค406819</t>
  </si>
  <si>
    <t>คำว่า ฟาสโซน</t>
  </si>
  <si>
    <t>https://drive.google.com/file/d/1KFDTeo3Y6fLYeYt-rC1v4QfFI86gtAXP/view?usp=sharing</t>
  </si>
  <si>
    <t>ค203064</t>
  </si>
  <si>
    <t>รูป ฝ่ามือ</t>
  </si>
  <si>
    <t>https://drive.google.com/file/d/19Sy4Ky7l9n9gZHxXuj8iXw9oBac5-2_r/view?usp=sharing</t>
  </si>
  <si>
    <t>ค399980</t>
  </si>
  <si>
    <t>คำว่า ชัตดาวน์</t>
  </si>
  <si>
    <t>จำพวก 5 กำจัดแมลง กำจัดวัชพืช</t>
  </si>
  <si>
    <t>https://drive.google.com/file/d/1976Uc0TUJWnp68ywBwYag5r8gc16pTgf/view?usp=sharing</t>
  </si>
  <si>
    <t>คำว่า ฟินฟิน-85</t>
  </si>
  <si>
    <t>https://drive.google.com/file/d/1KXKBRsmmiPM_yBVM3JAKGUSmK1-fgZyO/view?usp=sharing</t>
  </si>
  <si>
    <t>คำว่า ฟินโซน</t>
  </si>
  <si>
    <t>https://drive.google.com/file/d/1dm7ZOaJDRyNi_DaTAolZni-YxQq2UXc-/view?usp=sharing</t>
  </si>
  <si>
    <t>คำว่า ฟินอัพ</t>
  </si>
  <si>
    <t>https://drive.google.com/file/d/13_jUnU4V227vdU7tnlePu9Mwa4ps3-Tu/view?usp=sharing</t>
  </si>
  <si>
    <t>ค266554</t>
  </si>
  <si>
    <t>รูป แมงมุม</t>
  </si>
  <si>
    <t>https://drive.google.com/file/d/1HvPSYweZmyImcHdsdHRu4Adtwc9FkrIk/view?usp=sharing</t>
  </si>
  <si>
    <t>ค220618</t>
  </si>
  <si>
    <t>รูป ปู</t>
  </si>
  <si>
    <t>https://drive.google.com/file/d/1-FJhbLCPaO2bpHszI0zuR4en8xcU0EqP/view?usp=drive_link</t>
  </si>
  <si>
    <t>ค222962</t>
  </si>
  <si>
    <t>จำพวก 5 สารกำจัดวัชพืช สารกำจัดศัตรูพืช</t>
  </si>
  <si>
    <t>https://drive.google.com/file/d/1RDNSrmR0YfHNdI14AqaWMCGvth235Lu4/view?usp=drive_link</t>
  </si>
  <si>
    <t>ค222961</t>
  </si>
  <si>
    <t>จำพวก 5 สารกำจัดศัตรูพืช</t>
  </si>
  <si>
    <t>https://drive.google.com/file/d/1Jmsg-FCWeD2pALKTl7K2jXN9kQjMr2Wo/view?usp=drive_link</t>
  </si>
  <si>
    <t>ค222960</t>
  </si>
  <si>
    <t>จำพวก 1 ฮอร์โมนพืช อาหารเสริมพืช ปุ๋ยอินทรีย์ ปุ๋ยเคมี ปุ๋ยน้ำ ปุ๋ยเกร็ด ปุ๋ยชีวภาพ</t>
  </si>
  <si>
    <t>https://drive.google.com/file/d/1Pfj2wP8SQFLCZhDvEbjBVOnm90LbTd_H/view?usp=drive_link</t>
  </si>
  <si>
    <t>ค222938</t>
  </si>
  <si>
    <t>https://drive.google.com/file/d/1L3-wCwEXTR994RDNqZbv9cTSEb7ucQyC/view?usp=drive_link</t>
  </si>
  <si>
    <t>ค240060</t>
  </si>
  <si>
    <t>จำพวก 1 ฮอร์โมนสำหรับพืช อาหารเสริมสำหรับพืช</t>
  </si>
  <si>
    <t>https://drive.google.com/file/d/1aYl1lx48ZquVsVaISjTWek5d5m6O5ptK/view?usp=drive_link</t>
  </si>
  <si>
    <t>ค228559</t>
  </si>
  <si>
    <t>รูป ไก่พระอาทิตย์</t>
  </si>
  <si>
    <t>https://drive.google.com/file/d/18LRCRJcm3bJ9vEuuvbAMdQqA-2MEZ7Ia/view?usp=drive_link</t>
  </si>
  <si>
    <t>ค224381</t>
  </si>
  <si>
    <t>https://drive.google.com/file/d/1xCb7FIqBql5ypumosKGIWNCbhJ5msHs9/view?usp=drive_link</t>
  </si>
  <si>
    <t>ค228560</t>
  </si>
  <si>
    <t>รูป อินทรีย์คู่โลก</t>
  </si>
  <si>
    <t>https://drive.google.com/file/d/1tHInzQhKGVvupJssCYiv2KLHMGkcJ2Xa/view?usp=drive_link</t>
  </si>
  <si>
    <t>คำว่า ไทนิค</t>
  </si>
  <si>
    <t>https://drive.google.com/file/d/11izPhjODA9XWyCiTIqysS5RxEf8TAOyf/view?usp=sharing</t>
  </si>
  <si>
    <t>ค423924</t>
  </si>
  <si>
    <t>https://drive.google.com/file/d/1HXzXgswoTdSvB6472QD0-yAR524aWJQG/view?usp=sharing</t>
  </si>
  <si>
    <t>ค253233</t>
  </si>
  <si>
    <t>จำพวก 1 ปุ๋ยเคมีี ปุ๋ยน้ำ ปุ๋ยเกร็ด ปุ๋ยชีวภาพ</t>
  </si>
  <si>
    <t>https://drive.google.com/file/d/1yTGpp3WmtwODZlc21rVE0dplSbY_c4Lh/view?usp=drive_link</t>
  </si>
  <si>
    <t>บริษัท ฟอร์มูล่าร์-เอ จำกัด</t>
  </si>
  <si>
    <t>คำว่า พาราดอน</t>
  </si>
  <si>
    <t>https://drive.google.com/file/d/1Ba0I7q-KU9BnzpPGqDugie5wyDw_XUBX/view?usp=sharing</t>
  </si>
  <si>
    <t>คำว่า พาดอน</t>
  </si>
  <si>
    <t>https://drive.google.com/file/d/1V6sWAQUboURGEofldutZjayT76PZFdw3/view?usp=sharing</t>
  </si>
  <si>
    <t>คำว่า พารีดอน</t>
  </si>
  <si>
    <t>https://drive.google.com/file/d/1qzqS2hM0ZR1Lv7Mm5CzKW256Ei546hCb/view?usp=sharing</t>
  </si>
  <si>
    <t>คำว่า พาลดอน</t>
  </si>
  <si>
    <t>คำว่า พาลุดอน</t>
  </si>
  <si>
    <t>https://drive.google.com/file/d/1BZBBM9DImdNH10doPdgkCt5USjXu3qrl/view?usp=sharing</t>
  </si>
  <si>
    <t>คำว่า พาลูดอน</t>
  </si>
  <si>
    <t>https://drive.google.com/file/d/1vy-e04fwJj11auWGGahA3Z9vWdGlc1qA/view?usp=sharing</t>
  </si>
  <si>
    <t>คำว่า พาละดอน</t>
  </si>
  <si>
    <t>https://drive.google.com/file/d/1qCggm5zlVGVCYmJf5Qc4H0q_r4J5anec/view?usp=sharing</t>
  </si>
  <si>
    <t>ค246262</t>
  </si>
  <si>
    <t>คำว่า ปูการ์ด</t>
  </si>
  <si>
    <t>https://drive.google.com/open?id=1Y-3OM6SKmUTZxioJdAiixzyO9brizCz4</t>
  </si>
  <si>
    <t>2,4-D-dimethylammonium 84% W//V SL</t>
  </si>
  <si>
    <t>คำว่า แมสค์โซน</t>
  </si>
  <si>
    <t>https://drive.google.com/open?id=1XG-AZnqlt9wTE462p1oXoe_iofdADdFQ</t>
  </si>
  <si>
    <t>คำว่า ทูคอล</t>
  </si>
  <si>
    <t xml:space="preserve">จำพวก 1 อาหารเสริมพืช </t>
  </si>
  <si>
    <t>https://drive.google.com/open?id=1nGOtnLXKKzOEwbJCc7TM2DzcTChGbRIU</t>
  </si>
  <si>
    <t>คำว่า ล้นถัง</t>
  </si>
  <si>
    <t>https://drive.google.com/open?id=1y3FKy-ypR3jMgJFaDgkmDm2P-ufQOiud</t>
  </si>
  <si>
    <t>คำว่า กระรอกแดงน้ำ</t>
  </si>
  <si>
    <t>https://drive.google.com/open?id=1q_SNn2fli3ZlT3TrfoqsPI4iVH6ckx3b</t>
  </si>
  <si>
    <t>คำว่า โมจัง</t>
  </si>
  <si>
    <t>https://drive.google.com/open?id=1UMnsuhcp09hdJWWGBABLXW4l1aeBWGbQ</t>
  </si>
  <si>
    <t>https://drive.google.com/file/d/1kd9VAkHBgUuitfZlphOnp3e1Lg51QGxe/view?usp=sharing</t>
  </si>
  <si>
    <t>คำว่า ปูลิดอล</t>
  </si>
  <si>
    <t>จำพวก 5 กำจัดมดและแมลงคลาน</t>
  </si>
  <si>
    <t>คำว่า ดีโต-ก้า DETO-CA</t>
  </si>
  <si>
    <t>จำพวก 1 อาหารเสริมพืช ปุ๋ยน้ำ</t>
  </si>
  <si>
    <t>https://drive.google.com/open?id=1kt2yPtASiK9dwzz9srP0xsg_WkTseEMw</t>
  </si>
  <si>
    <t>ค261597</t>
  </si>
  <si>
    <t>บริษัท สยาม วีด้า จำกัด</t>
  </si>
  <si>
    <t>คำว่า อิมิดา</t>
  </si>
  <si>
    <t>ค314169</t>
  </si>
  <si>
    <t>คำว่า อิมิดา เอ็กซ์</t>
  </si>
  <si>
    <t>จำพวก 5 ยากำจัดแมลง ยากำจัดปลวก</t>
  </si>
  <si>
    <t>โพลิดาน 3 จี</t>
  </si>
  <si>
    <t>ค265983</t>
  </si>
  <si>
    <t>คำว่า ไอด้า</t>
  </si>
  <si>
    <t>https://drive.google.com/open?id=1v03NzrqJ43e0swNQRgv_HR-GnT3tJLq2</t>
  </si>
  <si>
    <t>คำว่า โปรแกรน</t>
  </si>
  <si>
    <t>จำพวก 1 อาหารเสริมพืช ฮอร์โมนพืช</t>
  </si>
  <si>
    <t>คำว่า โปร์แกรนด์</t>
  </si>
  <si>
    <t>จำพวก 5 ยากำจัดวัชพืช</t>
  </si>
  <si>
    <t>คำว่า ลาเท้</t>
  </si>
  <si>
    <t>จำพวก 5 ยากำจัดปลวก</t>
  </si>
  <si>
    <t>คำว่า โตรอส</t>
  </si>
  <si>
    <t>พ้องเสียง เกษตร</t>
  </si>
  <si>
    <t>คำว่า โทจัง</t>
  </si>
  <si>
    <t>คำว่า รูสโกร</t>
  </si>
  <si>
    <t>คำว่า ฮาโตะ</t>
  </si>
  <si>
    <t>คำว่า ม้าทองเศรษฐี</t>
  </si>
  <si>
    <t>จำพวก 5 ยาฆ่าวัชพืช</t>
  </si>
  <si>
    <t xml:space="preserve">คำว่า แมสค์สตาร์ (Mask Star) </t>
  </si>
  <si>
    <t>จำพวก 5 ยากำจัดวัชพืช ยากำจัดแมลง</t>
  </si>
  <si>
    <t xml:space="preserve">คำว่า คัสก้า </t>
  </si>
  <si>
    <t>จำพวก 5 ยากำจัดวัชพืช ยากำจัดปลวก</t>
  </si>
  <si>
    <t>คำว่า เทอร์มิดา</t>
  </si>
  <si>
    <t>จำพวก 5 ยากำจัดปลวก ยากำจัดวัชพืช</t>
  </si>
  <si>
    <t>คำว่า นาดาว</t>
  </si>
  <si>
    <t>สตรองเรด</t>
  </si>
  <si>
    <t>รูป ตราจระเข้บิน</t>
  </si>
  <si>
    <t>คำว่า ซีแม็กซ์-ยู (Zimax-U)</t>
  </si>
  <si>
    <t>ค297563</t>
  </si>
  <si>
    <t>ซูเปอร์ซ่า</t>
  </si>
  <si>
    <t>จำพวก 1 ปุ๋ยเคมี อาหารเสริมพืช</t>
  </si>
  <si>
    <t>เอ็มมิต (emmit)</t>
  </si>
  <si>
    <t>จำพวก 5 ยากำจัดแมลง</t>
  </si>
  <si>
    <t>cypermethrin 35% EC</t>
  </si>
  <si>
    <t>ตราม้าทองเศรษฐี</t>
  </si>
  <si>
    <t>จำพวก 1 ปุ๋ยเคมี</t>
  </si>
  <si>
    <t>formagam</t>
  </si>
  <si>
    <t>จำพวก 5 ยากำจัดวัชพืช ยากำจัดแมลงและสัตว์รบกวน</t>
  </si>
  <si>
    <t>ฟอมาแกม</t>
  </si>
  <si>
    <t>difenoconazole + propiconazole 15%+15% EC</t>
  </si>
  <si>
    <t>butachlor 60% EC</t>
  </si>
  <si>
    <t>แมสค์เล่ร์</t>
  </si>
  <si>
    <t>quizalofop-p-ethyl 5% EC</t>
  </si>
  <si>
    <t>แมสค์ซาฟอป</t>
  </si>
  <si>
    <t>แมสค์บู 60</t>
  </si>
  <si>
    <t>difenoconazole + propiconazole 15% +15% EC</t>
  </si>
  <si>
    <t>แมสมาเร่</t>
  </si>
  <si>
    <t>ดูโอโซล</t>
  </si>
  <si>
    <t>ทวินโซล</t>
  </si>
  <si>
    <t>นาโซ่</t>
  </si>
  <si>
    <t>ซ้ำเกษตร</t>
  </si>
  <si>
    <t>quizalofop-pethyl 5% EC</t>
  </si>
  <si>
    <t>พี-ฟอป</t>
  </si>
  <si>
    <t>ดั๊กโกรฟ</t>
  </si>
  <si>
    <t>ไซเปอร์ดั๊ก</t>
  </si>
  <si>
    <t>วินไซด์</t>
  </si>
  <si>
    <t>โอนเครื่องหมาย</t>
  </si>
  <si>
    <t>ฟอราโด</t>
  </si>
  <si>
    <t>คล้ายเกษตร</t>
  </si>
  <si>
    <t>รูป ตรากระรอกแดง</t>
  </si>
  <si>
    <t>รูป ตราฝ่ามือแดง</t>
  </si>
  <si>
    <t>ตราฝ่ามือ</t>
  </si>
  <si>
    <t>https://drive.google.com/file/d/1Y5yb7cf19GjKHfLG2PQSBC88Y83qdZ-8/view?usp=sharing</t>
  </si>
  <si>
    <t>คิวไม</t>
  </si>
  <si>
    <t>ค316727</t>
  </si>
  <si>
    <t>คำว่า ฟอร์มาแกรม</t>
  </si>
  <si>
    <t>https://drive.google.com/open?id=1P-8kU2YPslKvwqEPLWj2XD-bRvC3oc1C</t>
  </si>
  <si>
    <t>ค316730</t>
  </si>
  <si>
    <t>คำว่า มาลาบัส</t>
  </si>
  <si>
    <t>https://drive.google.com/open?id=14M3qiUUu7jlA27lg-Ax-3svz_tHhDvuN</t>
  </si>
  <si>
    <t>fipronil 3%GR</t>
  </si>
  <si>
    <t>ค316729</t>
  </si>
  <si>
    <t>คำว่า เมคเซนด์</t>
  </si>
  <si>
    <t>https://drive.google.com/open?id=1TiSV3cgCFLYxZOAT-Fjj0LSv1rVcCtMO</t>
  </si>
  <si>
    <t>fipronil 5% SC</t>
  </si>
  <si>
    <t>ค318921</t>
  </si>
  <si>
    <t>คำว่า ไมโตแบน</t>
  </si>
  <si>
    <t>https://drive.google.com/open?id=1-uj1XGSEjQxIekmQLXaqi_HO4LlR3z6M</t>
  </si>
  <si>
    <t>ค316728</t>
  </si>
  <si>
    <t>คำว่า ลาเต้</t>
  </si>
  <si>
    <t>https://drive.google.com/open?id=1R6bzgXgPao-qKSNiStEX4N-1kh-XWetm</t>
  </si>
  <si>
    <t>ค319949</t>
  </si>
  <si>
    <t>คำว่า ฟาร์นาน</t>
  </si>
  <si>
    <t>https://drive.google.com/file/d/1bjnFFJAFN604lgq_MIS87qGcRXpTIXU1/view?usp=sharing</t>
  </si>
  <si>
    <t>ค323461</t>
  </si>
  <si>
    <t>คำว่า อะบา 24</t>
  </si>
  <si>
    <t>จำพวก 5 ยาฆ่าเชื้อปาราสิต ยากำจัดมดปลวก ยากำจัดแมลงศัตรูพืช ยาฆ่าสัตว์รบกวน ยากำจัดหมัดและไร ยากำจัดหนูและแมลง ยากำจัดวัชพืช</t>
  </si>
  <si>
    <t>https://drive.google.com/file/d/15fb8yHJvwCyrOTv5nZFYozR-xHyjcW29/view?usp=sharing</t>
  </si>
  <si>
    <t>ค320140</t>
  </si>
  <si>
    <t>คำว่า แรมบาด้า</t>
  </si>
  <si>
    <t>https://drive.google.com/file/d/1kJtTPqNDVcuwdLrgQ3R33RsIyI0w6Ii4/view?usp=sharing</t>
  </si>
  <si>
    <t>ค320141</t>
  </si>
  <si>
    <t>คำว่า คลุกฝุ่น</t>
  </si>
  <si>
    <t>https://drive.google.com/file/d/1PjdOSZmK67888frLl7FnHLz7DeG-yGMe/view?usp=sharing</t>
  </si>
  <si>
    <t>ค377958</t>
  </si>
  <si>
    <t>คำว่า สตีฟ</t>
  </si>
  <si>
    <t>ค341419</t>
  </si>
  <si>
    <t>นายพล เลิศเดชอุดมกุล</t>
  </si>
  <si>
    <t>รูป ซูเปอร์มด</t>
  </si>
  <si>
    <t>https://drive.google.com/file/d/1-CtndTFYjmSAZwgeBgGwqxQnu2OX5f1R/view?usp=sharing</t>
  </si>
  <si>
    <t>โอนให้ คุณทัศนา</t>
  </si>
  <si>
    <t>ค329147</t>
  </si>
  <si>
    <t>จำพวก 1 ปุ๋ยอินทรีย์ ปุ๋ยเคมี ปุ๋ยชีวภาพ ฮอร์โมนพืช อาหารเสริมพืช</t>
  </si>
  <si>
    <t>ค348190</t>
  </si>
  <si>
    <t>รูป มดเกษตร 3 ตัว</t>
  </si>
  <si>
    <t>https://drive.google.com/file/d/1raNTYCSy2WCIHlVzjCL3BaQZFJvjtA1w/view?usp=sharing</t>
  </si>
  <si>
    <t>ค329148</t>
  </si>
  <si>
    <t>https://drive.google.com/file/d/1DrgZ80EHdNefRu3v2nggUQDlBmjG5PeB/view?usp=sharing</t>
  </si>
  <si>
    <t>ค329149</t>
  </si>
  <si>
    <t>รูป มดจอมพลัง 3 ตัว</t>
  </si>
  <si>
    <t>https://drive.google.com/file/d/1U3GUpBr2jsbC-nXnwzpmZu3xQSMHDYed/view?usp=sharing</t>
  </si>
  <si>
    <t>ค340802</t>
  </si>
  <si>
    <t>https://drive.google.com/file/d/1ZNQw-K9sunYZKt5SyjkaeyGOT7o0J2LE/view?usp=sharing</t>
  </si>
  <si>
    <t>อินเซนด์</t>
  </si>
  <si>
    <t>https://drive.google.com/file/d/1Epv0ty-KaNWOmJzu9ANY2kjkiOMQqW_A/view?usp=sharing</t>
  </si>
  <si>
    <t>คอมไบน์</t>
  </si>
  <si>
    <t>https://drive.google.com/file/d/1Xn-kGgHQ694S9GJUmyFETUjdnzP13lZn/view?usp=sharing</t>
  </si>
  <si>
    <t>แทนเนท TAN-NATE</t>
  </si>
  <si>
    <t xml:space="preserve">จำพวก 5 กำจัดแมลง </t>
  </si>
  <si>
    <t>https://drive.google.com/file/d/1gY31BcLkoCL_ur8OW-pAfRj8xV185LjU/view?usp=sharing</t>
  </si>
  <si>
    <t>ไอเดน AIDEN</t>
  </si>
  <si>
    <t>https://drive.google.com/file/d/1JQNcAarKkRESTbicEq2CzqqTcJkq2Pak/view?usp=sharing</t>
  </si>
  <si>
    <t>ดั๊กโลโล่</t>
  </si>
  <si>
    <t>https://drive.google.com/file/d/1qw6nwsqhz3_ZFL_wyqltut6snCryjhv2/view?usp=sharing</t>
  </si>
  <si>
    <t>จำพวก 5 กำจัดแมลง</t>
  </si>
  <si>
    <t>https://drive.google.com/file/d/12xLTEhDP8qbQe_aOTVugIWTJH0BR7wEK/view?usp=sharing</t>
  </si>
  <si>
    <t>ฟาร์นาน</t>
  </si>
  <si>
    <t>https://drive.google.com/file/d/1ThALnfcCOHWNBFrfFr34kdUjr2NHdu9I/view?usp=sharing</t>
  </si>
  <si>
    <t>ลาเนท LA-NATE</t>
  </si>
  <si>
    <t>https://drive.google.com/file/d/1Poi7gjsOoeUxwxG4GEhpJl1jbGqDXKT9/view?usp=sharing</t>
  </si>
  <si>
    <t>https://drive.google.com/file/d/1B_N6xQRyqqvZ4KHNNXc_-sMEnMzwhDck/view?usp=sharing</t>
  </si>
  <si>
    <t>ไอเบท I-BAIT</t>
  </si>
  <si>
    <t>https://drive.google.com/file/d/1Bc3pM4RFGx8IrKmsnLa3ivzvj8Ss1mzv/view?usp=sharing</t>
  </si>
  <si>
    <t>https://drive.google.com/file/d/1vLiZuFDXgyKR0bo8TesvBJlXHYK1_eN1/view?usp=sharing</t>
  </si>
  <si>
    <t>โมจัง</t>
  </si>
  <si>
    <t>https://drive.google.com/file/d/1TlICDJrtuqmQVP9d9u1grmo7PYpBE-OC/view?usp=sharing</t>
  </si>
  <si>
    <t>ดิปเปอร์ DIPPER</t>
  </si>
  <si>
    <t>https://drive.google.com/file/d/1ayANfltUMoEkzgBAZm1QLI03FHQFz-Cx/view?usp=sharing</t>
  </si>
  <si>
    <t>https://drive.google.com/file/d/1FbsaIlYyhNMJChDJl4hz1TSSAxlY90Ub/view?usp=sharing</t>
  </si>
  <si>
    <t>แอ็กท่า (Act-ta)</t>
  </si>
  <si>
    <t>https://drive.google.com/file/d/1aJsUBd1PUiqeCyRUFg6QuOo2oLB9MVJa/view?usp=sharing</t>
  </si>
  <si>
    <t>ฟอร์ฟัน</t>
  </si>
  <si>
    <t>https://drive.google.com/file/d/1uLJeBxnRp-zzGSrU3qM6oopjp5amaSDW/view?usp=sharing</t>
  </si>
  <si>
    <t>https://drive.google.com/file/d/1rvU-KSMyJvRpr1DXcxkgW_vgxSXqpcxI/view?usp=sharing</t>
  </si>
  <si>
    <t>โปรแกรนด์</t>
  </si>
  <si>
    <t>https://drive.google.com/file/d/16WJocXxxNBT4dkHwaVsIs1lw6Um2gJf2/view?usp=sharing</t>
  </si>
  <si>
    <t>https://drive.google.com/file/d/1-uRH5VCtYQhcKp2t2XZHxh543wslSR51/view?usp=sharing</t>
  </si>
  <si>
    <t>https://drive.google.com/file/d/1X2tbvESfVrrgYWj1j9TMrv9z8uuPi_-3/view?usp=sharing</t>
  </si>
  <si>
    <t>fenpyroximate 5%SC</t>
  </si>
  <si>
    <t>วอล์ฟ</t>
  </si>
  <si>
    <t>https://drive.google.com/file/d/1C2fUAOCzUDIKBz62d8qEgmJvWKZgHtH7/view?usp=sharing</t>
  </si>
  <si>
    <t>สกายแล็ป-จี (Skylab-G)</t>
  </si>
  <si>
    <t>https://drive.google.com/file/d/1Wzjajr3CEUOBofu4BjY-Z3KmDdq6hUSI/view?usp=sharing</t>
  </si>
  <si>
    <t>dinotefuran 20% WG</t>
  </si>
  <si>
    <t>ทู-ด้า (Tu-Da)</t>
  </si>
  <si>
    <t>https://drive.google.com/file/d/1MNdHPfH1G43pFZt2MjGs38kkAB85TkW4/view?usp=sharing</t>
  </si>
  <si>
    <t>thiamethoxam+lambda-cyhalothrin</t>
  </si>
  <si>
    <t>https://drive.google.com/file/d/1aCTss06lcmO8DtMbtverkX2tWmopgLIf/view?usp=sharing</t>
  </si>
  <si>
    <t>https://drive.google.com/file/d/14jELdaE55ixk1lLewMJCfDv058z0l5yz/view?usp=sharing</t>
  </si>
  <si>
    <t>จำพวก 5 สารเคมีกำจัดโรคพืช</t>
  </si>
  <si>
    <t>https://drive.google.com/file/d/1Y9jf5aURUYUQXtC7PFx4BuuMcLl2htn6/view?usp=sharing</t>
  </si>
  <si>
    <t>จำพวก 5 สารเคมีกำจัดวัชพืช สารเคมีกำจัดแมลง</t>
  </si>
  <si>
    <t>https://drive.google.com/file/d/1N94V_I9DWKcZjMeURUw4hNYO_clVeVEZ/view?usp=sharing</t>
  </si>
  <si>
    <t>fenbutatin 55% W/V SC</t>
  </si>
  <si>
    <t>https://drive.google.com/file/d/1SuNd4lukL3xP23IJgC97Bf-WMeesV0au/view?usp=sharing</t>
  </si>
  <si>
    <t>คำว่า Aspor-U</t>
  </si>
  <si>
    <t>https://drive.google.com/file/d/1HXFAPsuzcx1mG58l9ht2L9m8tRlvJSe1/view?usp=sharing</t>
  </si>
  <si>
    <t>จำพวก 5 สารเคมีกำจัดวัชพืช</t>
  </si>
  <si>
    <t>https://drive.google.com/file/d/1-Di6I4rC7g4oGhaiWgXBX3a6ARZcOD0_/view?usp=sharing</t>
  </si>
  <si>
    <t>สตรอมเบรก</t>
  </si>
  <si>
    <t>จำพวก 5 สารเคมีกำจัดแมลง</t>
  </si>
  <si>
    <t>https://drive.google.com/file/d/1WMmmEXL_XkxOIaZLg9T8Zgp19-4HjWbv/view?usp=sharing</t>
  </si>
  <si>
    <t>ลอสโก้</t>
  </si>
  <si>
    <t>https://drive.google.com/file/d/11aeKy6TnT-VKDlIB4xxgm1HDqjGibiHM/view?usp=sharing</t>
  </si>
  <si>
    <t>https://drive.google.com/file/d/1APjwpagGls3cIxS4RR4xPXDSiy6AaeDK/view?usp=sharing</t>
  </si>
  <si>
    <t>fenpyroximate 5% SC</t>
  </si>
  <si>
    <t>https://drive.google.com/file/d/1r28HJU0plMwFjBvtuf4HTFqxYfORTnuj/view?usp=sharing</t>
  </si>
  <si>
    <t>https://drive.google.com/file/d/1Sa6XM-LTjKZ1Mzmyo6fTjX5G2aajAahr/view?usp=sharing</t>
  </si>
  <si>
    <t>https://drive.google.com/file/d/1QOBDYekEemkjwG3Css_PQu8kd9HmRM2Z/view?usp=sharing</t>
  </si>
  <si>
    <t>ฟอร์เซนด์</t>
  </si>
  <si>
    <t>https://drive.google.com/file/d/1HwNwUGw9yw5ss00vW-JaqTB_ujwn_hww/view?usp=sharing</t>
  </si>
  <si>
    <t>https://drive.google.com/file/d/1XDX9bh-JjnAlDFYRplHfvTfAds3d1Zyy/view?usp=sharing</t>
  </si>
  <si>
    <t>https://drive.google.com/file/d/1satMPDODC6RWLzur6zt_4b1qTITTc0Eg/view?usp=sharing</t>
  </si>
  <si>
    <t>pirimephos-methyl 50%</t>
  </si>
  <si>
    <t>https://drive.google.com/file/d/1TkPKkt4WQeaW0gtKv-LdRp9GnkhBz5HS/view?usp=sharing</t>
  </si>
  <si>
    <t>จำพวก 5 สารเคมีป้องกันกำจัดโรคพืช</t>
  </si>
  <si>
    <t>https://drive.google.com/file/d/1j36OIcu4DVetsvyhw1tnD-w3EFkKsxfS/view?usp=sharing</t>
  </si>
  <si>
    <t>ดอนเต้</t>
  </si>
  <si>
    <t>https://drive.google.com/file/d/1tgNE2KHHnxvISxPOQflpJKGiTYoIyYrh/view?usp=sharing</t>
  </si>
  <si>
    <t>lambda-cyhalothriin 10% W/V</t>
  </si>
  <si>
    <t>https://drive.google.com/file/d/1OscSAqsNOG6YlOJ8qxvC8ZcSh0STUbYp/view?usp=sharing</t>
  </si>
  <si>
    <t>https://drive.google.com/file/d/1PYlPteLWLCvLx4tOp6VtSen82CLawzFf/view?usp=sharing</t>
  </si>
  <si>
    <t>มูเต้</t>
  </si>
  <si>
    <t>https://drive.google.com/file/d/1ee7yMViMc46CicpLM3wrih8K9sTEzYFL/view?usp=sharing</t>
  </si>
  <si>
    <t>https://drive.google.com/file/d/16OqFiKQCn5pKkF928zD1ZqkVlpj_0DSv/view?usp=sharing</t>
  </si>
  <si>
    <t>difenoconazole 25% EC</t>
  </si>
  <si>
    <t>https://drive.google.com/file/d/1WpD7Xg5nLIfu38Q3C8OFsSNuDr5mJZuA/view?usp=sharing</t>
  </si>
  <si>
    <t>เดอะนัน</t>
  </si>
  <si>
    <t>https://drive.google.com/file/d/1q5vlrNBOdC9zbWtbWwNbkP5X5dBokdKO/view?usp=sharing</t>
  </si>
  <si>
    <t>https://drive.google.com/file/d/1X_XJOBOOYhLe3kdrX9go8FKp1u4K0C6q/view?usp=sharing</t>
  </si>
  <si>
    <t>mancozrb 80% WP</t>
  </si>
  <si>
    <t>https://drive.google.com/file/d/1ClhN4j1AUs4IzcN69-JC8QHqPb2sQUnV/view?usp=sharing</t>
  </si>
  <si>
    <t>https://drive.google.com/file/d/1XhwRBXmPFOjhubMDOTb0P9UmMqF9PlS5/view?usp=sharing</t>
  </si>
  <si>
    <t>อะโซดริน (Azodrin)</t>
  </si>
  <si>
    <t>https://drive.google.com/file/d/1d5NsBo2IAvpmkdsOUZOMW_2q1aRDEr3U/view?usp=sharing</t>
  </si>
  <si>
    <t>https://drive.google.com/file/d/1Lod79Jl6taIqtMo4JegYDRNtZXhLZONa/view?usp=sharing</t>
  </si>
  <si>
    <t>https://drive.google.com/file/d/111TaZzjf_8oYvw1zRf1HDn_NmzDDMWdJ/view?usp=sharing</t>
  </si>
  <si>
    <t>https://drive.google.com/file/d/1YVL7Wc7TjOAkHx6XkzXHmmTfA_XnGati/view?usp=sharing</t>
  </si>
  <si>
    <t>clorfenapyr 24% W/V SC</t>
  </si>
  <si>
    <t>https://drive.google.com/file/d/1rwNKWPK5g7MxvZ2Y9TH1YxVZqUHvelTk/view?usp=sharing</t>
  </si>
  <si>
    <t>เด็คโค่</t>
  </si>
  <si>
    <t>https://drive.google.com/file/d/1EfDbCXVxdJ_7sRra9j9dU8B2dfIrTx_f/view?usp=sharing</t>
  </si>
  <si>
    <t>แมสคาโซน (Mascazone)</t>
  </si>
  <si>
    <t>https://drive.google.com/file/d/1w7iYh1FaB4_DRBlXyA9lMjE0dsiKw0AH/view?usp=sharing</t>
  </si>
  <si>
    <t>โลกิ</t>
  </si>
  <si>
    <t>https://drive.google.com/file/d/1pLDaEXUEISHkZjQthQ4H8HvsuO6C4dtB/view?usp=sharing</t>
  </si>
  <si>
    <t>https://drive.google.com/file/d/1zJ-QAe8ZjLqS9IvZ9VACnnzvKL2vMS1h/view?usp=sharing</t>
  </si>
  <si>
    <t>จำพวก 5 สารเคมีป้องกันกำจัดไรศัตรูพืช</t>
  </si>
  <si>
    <t>https://drive.google.com/file/d/1d0ul29jODXeGwjGbsb-_hopLWmA6VEXP/view?usp=sharing</t>
  </si>
  <si>
    <t>propagite 20% EC</t>
  </si>
  <si>
    <t>https://drive.google.com/file/d/107km8TegxKj6gDPDjqc_iNkiyTgCr89s/view?usp=sharing</t>
  </si>
  <si>
    <t>จำพวก 5 สารกำจัดมดและแมลงคลาน</t>
  </si>
  <si>
    <t>https://drive.google.com/file/d/1T0q5Hr5x5kdPklFxjcUDtMT6aflkubsQ/view?usp=share_link</t>
  </si>
  <si>
    <t>cypermethrin 3% W/V</t>
  </si>
  <si>
    <t>https://drive.google.com/file/d/1NMHkCzAHZFxYA4wM7rCfxVnDiQo7h2lk/view?usp=share_link</t>
  </si>
  <si>
    <t>https://drive.google.com/file/d/1JouuDsPWUWhsinqMULSv7Ixo5Fc25aYJ/view?usp=share_link</t>
  </si>
  <si>
    <t>oxadiazone 25% EC</t>
  </si>
  <si>
    <t>https://drive.google.com/file/d/1eyca7CK2l4vE1jPrYqVo4gh86H5rmJNn/view?usp=share_link</t>
  </si>
  <si>
    <t>https://drive.google.com/file/d/1dwUN-iWfZ_nLJj0VpqEHE2aI9rNt0uUd/view?usp=share_link</t>
  </si>
  <si>
    <t>จัสต้า</t>
  </si>
  <si>
    <t>https://drive.google.com/file/d/1McXxXtXLZaFZVlPVwsFAjC_8ZwyZTNU9/view?usp=share_link</t>
  </si>
  <si>
    <t>โอวิน</t>
  </si>
  <si>
    <t>https://drive.google.com/file/d/1j7Fix2Mo5vfF9TF7q37SBQdnwurBrcy0/view?usp=share_link</t>
  </si>
  <si>
    <t>แรนนี่</t>
  </si>
  <si>
    <t>https://drive.google.com/file/d/1kkoj-x6Xi9ZjGx26gmYcuJ4kb9aRRRy2/view?usp=share_link</t>
  </si>
  <si>
    <t>ซันจิ</t>
  </si>
  <si>
    <t>https://drive.google.com/file/d/1xvu3pWMhN2X5odbyeBYFIqUIndL_xQ_f/view?usp=share_link</t>
  </si>
  <si>
    <t>โคเฟ่</t>
  </si>
  <si>
    <t>https://drive.google.com/file/d/1N6oC4E23mzuh_XWQfOAW3L59SL4jdkk6/view?usp=share_link</t>
  </si>
  <si>
    <t>Fok</t>
  </si>
  <si>
    <t>https://drive.google.com/file/d/1M9Msop1dxmxUhsPZmnuTQAMun0dIH7xS/view?usp=share_link</t>
  </si>
  <si>
    <t>ฟิวแฟน</t>
  </si>
  <si>
    <t>https://drive.google.com/file/d/18i2C2nJKKlGqTCNNZT6-_eZQxRXGO37o/view?usp=share_link</t>
  </si>
  <si>
    <t>เกป้า</t>
  </si>
  <si>
    <t>https://drive.google.com/file/d/1biup0ckv_3XQ6qH5MexqvB5FzxFZk3sl/view?usp=share_link</t>
  </si>
  <si>
    <t>ซาอิ</t>
  </si>
  <si>
    <t>https://drive.google.com/file/d/1oXsHOMw3_LKEXOFco6eKehSz_M0xPdke/view?usp=share_link</t>
  </si>
  <si>
    <t>โนต้า</t>
  </si>
  <si>
    <t>https://drive.google.com/file/d/1Dl1QQCwE7Dey_TWaPrStHQ8dGH4bio4J/view?usp=share_link</t>
  </si>
  <si>
    <t>เคด้า</t>
  </si>
  <si>
    <t>https://drive.google.com/file/d/1BgYnYjecC7uPIr_l2AZ55KY-bY2Kjbsv/view?usp=share_link</t>
  </si>
  <si>
    <t>ลิโป้</t>
  </si>
  <si>
    <t>https://drive.google.com/file/d/1HBzYMQRJA9E6WRSsn1EJ7BGpsItXqTsy/view?usp=share_link</t>
  </si>
  <si>
    <t>แอลโนล่า</t>
  </si>
  <si>
    <t>จำพวก 5 สารเคมีป้องกันกำจัดแมลง</t>
  </si>
  <si>
    <t>https://drive.google.com/file/d/12qTtsVkYB-INHtcJszgMKqpQYY50gJ5L/view?usp=share_link</t>
  </si>
  <si>
    <t>ซาตัน</t>
  </si>
  <si>
    <t>https://drive.google.com/file/d/1TviaHSxDYQfCpSxnz9UhGjkXEEDX8znE/view?usp=share_link</t>
  </si>
  <si>
    <t>โซนาน</t>
  </si>
  <si>
    <t>https://drive.google.com/file/d/1fEp_4RhDvO1ncHqDqG4cUYir80gnHd5a/view?usp=share_link</t>
  </si>
  <si>
    <t>แมสไมด์</t>
  </si>
  <si>
    <t>https://drive.google.com/file/d/165qA-bPCH8k2fszNyblFatTgBFHJrrX9/view?usp=share_link</t>
  </si>
  <si>
    <t>ทอมมี่</t>
  </si>
  <si>
    <t>https://drive.google.com/file/d/1blD1xKYkdMbyfqSVCQdoJfnDFituk3DB/view?usp=share_link</t>
  </si>
  <si>
    <t>อัลเลน</t>
  </si>
  <si>
    <t>https://drive.google.com/file/d/1kU4L8l5FIkN31zk6o3EUNxWX0T6pBfAG/view?usp=share_link</t>
  </si>
  <si>
    <t>ทู-ดู</t>
  </si>
  <si>
    <t>https://drive.google.com/file/d/1qV7ptQ5sGJkw9Nw0KaDXBsVPD1vgKbG3/view?usp=share_link</t>
  </si>
  <si>
    <t>คาบาตู้</t>
  </si>
  <si>
    <t>https://drive.google.com/file/d/16gZNKvzL5AZxoH4wDF-_8LYxP5AsWBO3/view?usp=share_link</t>
  </si>
  <si>
    <t>ฟานโด้</t>
  </si>
  <si>
    <t>https://drive.google.com/file/d/1z8Xi8P4u3Iw_BkUvFNd7ORXw4aBZvMA7/view?usp=share_link</t>
  </si>
  <si>
    <t>เคเดน</t>
  </si>
  <si>
    <t>https://drive.google.com/file/d/1iaGsiXUbMcWBHVPMtZZA_lteJGzQknP4/view?usp=share_link</t>
  </si>
  <si>
    <t>เอแม็ก</t>
  </si>
  <si>
    <t>https://drive.google.com/file/d/1h1rJJwuOmYamdJeEJX06NuoJrLtzXWG-/view?usp=share_link</t>
  </si>
  <si>
    <t>ยู-อิ</t>
  </si>
  <si>
    <t>https://drive.google.com/file/d/1-yczKYr__OhvJzyO423cnzF077_i70Vu/view?usp=share_link</t>
  </si>
  <si>
    <t>คาเมล</t>
  </si>
  <si>
    <t>https://drive.google.com/file/d/1lQGV34Ffd8FWw1OvYxE1VgqJUP_EdNvA/view?usp=share_link</t>
  </si>
  <si>
    <t>โอล่ำ</t>
  </si>
  <si>
    <t>https://drive.google.com/file/d/1yam2TUzyihiC8pGN9HeLuwr3fRJ2DIpK/view?usp=share_link</t>
  </si>
  <si>
    <t>โมซู</t>
  </si>
  <si>
    <t>https://drive.google.com/file/d/1-ZF-k69dF9_5j0O18a1hrxsOM1BKa47d/view?usp=share_link</t>
  </si>
  <si>
    <t>วันวาย</t>
  </si>
  <si>
    <t>https://drive.google.com/file/d/1-bb0VVPZZ05sKEzQyQa4R7gsylRbijYq/view?usp=share_link</t>
  </si>
  <si>
    <t>ไมโตะ</t>
  </si>
  <si>
    <t>https://drive.google.com/file/d/1OkjpQR4fGeCpFGuh8n40m3YNetNqM_Cy/view?usp=share_link</t>
  </si>
  <si>
    <t>ซู-ล่า</t>
  </si>
  <si>
    <t>https://drive.google.com/file/d/1UhxX4GBm-95WxEerJ3kBvs_AogqT46QQ/view?usp=share_link</t>
  </si>
  <si>
    <t>แมสธุส</t>
  </si>
  <si>
    <t>https://drive.google.com/file/d/1Wj9AkFG8DfUcRfu1nwvJuE27m7EH02d9/view?usp=share_link</t>
  </si>
  <si>
    <t>คูริ</t>
  </si>
  <si>
    <t>https://drive.google.com/file/d/1XKyCHA-bluu7DqPh0kaEF8ZOUqY-3hAa/view?usp=share_link</t>
  </si>
  <si>
    <t>ซอนดาแกม</t>
  </si>
  <si>
    <t>https://drive.google.com/file/d/1hOszqUoQQ-Uhw05MaEvnyjOUC-ffOskg/view?usp=share_link</t>
  </si>
  <si>
    <t>ปาป้า</t>
  </si>
  <si>
    <t>https://drive.google.com/file/d/1-gXq5qje566ubIyucehaKJreN07nQLhZ/view?usp=share_link</t>
  </si>
  <si>
    <t>แมกซิมัส</t>
  </si>
  <si>
    <t>https://drive.google.com/file/d/1_55JqJv_kPiYqdCKCcWhAqgyBGM8P_Kg/view?usp=share_link</t>
  </si>
  <si>
    <t>https://drive.google.com/file/d/1iHk2gjhLq51nHP75A7dFHSa48-DY12y4/view?usp=share_link</t>
  </si>
  <si>
    <t>lambda-cyhalothrin 5% W/V</t>
  </si>
  <si>
    <t>https://drive.google.com/file/d/1UD23WkJ5OKraz0JgFp5a2u-_ku1qMOyw/view?usp=share_link</t>
  </si>
  <si>
    <t>กาเบียว</t>
  </si>
  <si>
    <t>https://drive.google.com/file/d/11q_nL9a-mkMARlxFcUE164dYt7hJ4tmd/view?usp=share_link</t>
  </si>
  <si>
    <t>ซีตับ</t>
  </si>
  <si>
    <t>https://drive.google.com/file/d/1xmlFfhZ6LTLc1kdmFYhcgKGBLtdbHg1K/view?usp=share_link</t>
  </si>
  <si>
    <t>ลอสเช่</t>
  </si>
  <si>
    <t>https://drive.google.com/file/d/1btydnY5LjrQz47ewMVRQKxWqNP9J8KiW/view?usp=share_link</t>
  </si>
  <si>
    <t>prpfenofos 50% EC</t>
  </si>
  <si>
    <t>วิลแลน</t>
  </si>
  <si>
    <t>https://drive.google.com/file/d/1pDJ4HVJw4SF-nmXxdP8OMpk60YdB6pfV/view?usp=share_link</t>
  </si>
  <si>
    <t>ปูซิดอน (กล่อง)</t>
  </si>
  <si>
    <t>https://drive.google.com/file/d/1u5dkqFtNoSabfydb93OXKcU8dTui5Uhs/view?usp=share_link</t>
  </si>
  <si>
    <t>เฟอร์น็อค (กล่อง)</t>
  </si>
  <si>
    <t>https://drive.google.com/file/d/1p0Z2-cmrnkYcD5bnXyZ9Z-yednwT_5kv/view?usp=share_link</t>
  </si>
  <si>
    <t>ปูลิดอล (กล่อง)</t>
  </si>
  <si>
    <t>https://drive.google.com/file/d/1bEB274Lxk11G__5L9MRrqmbikfqaOMRk/view?usp=share_link</t>
  </si>
  <si>
    <t>ซอนดาแกรม</t>
  </si>
  <si>
    <t>จำพวก 5 ยากำจัดวัชพืช ยากำจัดแมลงและสสัตว์รบกวน</t>
  </si>
  <si>
    <t>https://drive.google.com/file/d/1bXVFS_xOigrOt0at1ZWsXnyFKLIcBus1/view?usp=share_link</t>
  </si>
  <si>
    <t>จำพวก 5 สารเคมีป้องกันและกำจัดโรคพืช</t>
  </si>
  <si>
    <t>https://drive.google.com/file/d/1KsXfD46L6SDVj-KSUFr9titQztpX98t2/view?usp=share_link</t>
  </si>
  <si>
    <t>https://drive.google.com/file/d/1weEpvw5OwO4ghA3MDruJ-bQhFJYMnbBF/view?usp=share_link</t>
  </si>
  <si>
    <t>อาคุม่า</t>
  </si>
  <si>
    <t>https://drive.google.com/file/d/1cNXIr8Gi9AXdTXr472DHJrk7VuAGNc92/view?usp=share_link</t>
  </si>
  <si>
    <t>เดวี่</t>
  </si>
  <si>
    <t>https://drive.google.com/file/d/1YpEnXJeOfO5sbZxBvjMPmtfThRWT1UzR/view?usp=share_link</t>
  </si>
  <si>
    <t>เดลเต้</t>
  </si>
  <si>
    <t>https://drive.google.com/file/d/1mbbCTliwD0bkPbtqbrr3AAePIwlkEREP/view?usp=share_link</t>
  </si>
  <si>
    <t>แบนเน่</t>
  </si>
  <si>
    <t>https://drive.google.com/file/d/151EB2UdeODYvN8SQS5GzbGGG2TThVPOK/view?usp=share_link</t>
  </si>
  <si>
    <t>โฟเมต</t>
  </si>
  <si>
    <t>https://drive.google.com/file/d/1Uh7-YAIcl0Nxf0lPLssUlFsJ46luTZXt/view?usp=share_link</t>
  </si>
  <si>
    <t>บลูโซน</t>
  </si>
  <si>
    <t>https://drive.google.com/file/d/1cCRnINhjvLm9zkQZF9PxXfjFvbZKrOdF/view?usp=share_link</t>
  </si>
  <si>
    <t>บินหลา</t>
  </si>
  <si>
    <t>https://drive.google.com/file/d/1kN9qrJNQQytR7ga2-KwE3RktZZccAiPT/view?usp=share_link</t>
  </si>
  <si>
    <t>ฮาการิ</t>
  </si>
  <si>
    <t>https://drive.google.com/file/d/19oebaBbyqOdYwZ-igQUy9ds0254563uE/view?usp=share_link</t>
  </si>
  <si>
    <t>เซร่า</t>
  </si>
  <si>
    <t>https://drive.google.com/file/d/1Ai48CuKKEJacI6X1Sa7nqCQllfmHQUcg/view?usp=share_link</t>
  </si>
  <si>
    <t>ริสบอล</t>
  </si>
  <si>
    <t>https://drive.google.com/file/d/1Q6BI5HpiQRwF-fiLNIzm69aGL0It6chr/view?usp=share_link</t>
  </si>
  <si>
    <t>คาเม่</t>
  </si>
  <si>
    <t>https://drive.google.com/file/d/1I-YujV7I70PshWg6ta4p86w3RsJvO36X/view?usp=share_link</t>
  </si>
  <si>
    <t>แกมม่า</t>
  </si>
  <si>
    <t>https://drive.google.com/file/d/1if-SDlcsXwvBV_xvjKdsKE0q3SIveplt/view?usp=share_link</t>
  </si>
  <si>
    <t>จำพวก 5 สารเคมีป้องกันและกำจัดหอยที่เป็นศัตรูพืช</t>
  </si>
  <si>
    <t>https://drive.google.com/file/d/1_ZmS4F03Q7ANG1177p8Qbz-2A0rQq5ms/view?usp=sharing</t>
  </si>
  <si>
    <t>https://drive.google.com/file/d/1E5VvYBQnY8UDPoBUxqR6sPzFn337tShk/view?usp=sharing</t>
  </si>
  <si>
    <t>จำพวก 5 สารเคมีป้องกันและกำจัดไรที่เป็นศัตรูพืช</t>
  </si>
  <si>
    <t>https://drive.google.com/file/d/1l8hdiwC4eudURxqfJLr_OE1cF16_DBG5/view?usp=sharing</t>
  </si>
  <si>
    <t>mtalaxyl 25% WP</t>
  </si>
  <si>
    <t>https://drive.google.com/file/d/1ne5tXcWYN4R_q0H6FvOgWZns_ILXbTcO/view?usp=drive_link</t>
  </si>
  <si>
    <t>จำพวก 5 สารเคมีป้องกันและกำจัดแมลง</t>
  </si>
  <si>
    <t>https://drive.google.com/file/d/1QQvwqREZ3MDbwvfGgyJ03X6LGNewnhfG/view?usp=sharing</t>
  </si>
  <si>
    <t>phentoate 50% EC</t>
  </si>
  <si>
    <t>ฟอร์</t>
  </si>
  <si>
    <t>https://drive.google.com/file/d/1U6YczUnyaePrGlt08S2EWYo-tGh2ZvvU/view?usp=sharing</t>
  </si>
  <si>
    <t>https://drive.google.com/file/d/12IvHG1e7VwpgcZjVQJJnlO-bskYE1sdW/view?usp=sharing</t>
  </si>
  <si>
    <t>โมแคน</t>
  </si>
  <si>
    <t>https://drive.google.com/file/d/1m9fTh5AY-QHbldsjUsYvuuRwd2D-OeLi/view?usp=sharing</t>
  </si>
  <si>
    <t>https://drive.google.com/file/d/1Y8D1veKaXQkKn4uoJ61nRgRXgqxakcZt/view?usp=sharing</t>
  </si>
  <si>
    <t>https://drive.google.com/file/d/1IbDvnY6vYg_jzsjzDwj8AiK53cI3RItg/view?usp=sharing</t>
  </si>
  <si>
    <t>https://drive.google.com/file/d/1_mRL5z5FNlBvDsOXwQddm6Z-k-Ux5_Jh/view?usp=sharing</t>
  </si>
  <si>
    <t>https://drive.google.com/file/d/1Dik5gA_D-jAqbC4xOKjMO4LzP9-3jfJ_/view?usp=sharing</t>
  </si>
  <si>
    <t>https://drive.google.com/file/d/1DbtfMPYdUlyP-mpTIyGxtRObL1CRUKhF/view?usp=sharing</t>
  </si>
  <si>
    <t>https://drive.google.com/file/d/1KAVPU-J3UpIXhL0ELrauobjzle8b7uO-/view?usp=sharing</t>
  </si>
  <si>
    <t>https://drive.google.com/file/d/1K_j_n8bUT-pqaRefvZ7TAa9Zv8_LBWYt/view?usp=sharing</t>
  </si>
  <si>
    <t>https://drive.google.com/file/d/1Oi0TX5DYqrJucqn5ND1QUU1SVztsRKYB/view?usp=sharing</t>
  </si>
  <si>
    <t>โนรู</t>
  </si>
  <si>
    <t>https://drive.google.com/file/d/1vdmq4aCvlqmKODG7_rW8UImuKN8fKZrq/view?usp=sharing</t>
  </si>
  <si>
    <t>โพดุล</t>
  </si>
  <si>
    <t>https://drive.google.com/file/d/1O7x_R0_TcQUMrYB8FX1SzDj-JbDa1Tza/view?usp=sharing</t>
  </si>
  <si>
    <t>นัลแก</t>
  </si>
  <si>
    <t>https://drive.google.com/file/d/10yLqYUVBMwqLMDvhwxvEXcIW9FMdQ07f/view?usp=sharing</t>
  </si>
  <si>
    <t>คาจิ</t>
  </si>
  <si>
    <t>https://drive.google.com/file/d/1QaPA2itEY3lZqtLUtL4ckmuY2vnp_QJN/view?usp=sharing</t>
  </si>
  <si>
    <t>เปญา</t>
  </si>
  <si>
    <t>https://drive.google.com/file/d/1wDAPKCwp-FKMsQcSh6xRmfyfFQP7rnYY/view?usp=sharing</t>
  </si>
  <si>
    <t>โซเดล</t>
  </si>
  <si>
    <t>https://drive.google.com/file/d/1foyrTtcJJ8QEToFpjlRHiSEhc86LuH8C/view?usp=sharing</t>
  </si>
  <si>
    <t>กูโชล</t>
  </si>
  <si>
    <t>https://drive.google.com/file/d/1BJ6cDqkJaCRAb6d6cq14RdETPEHykcuE/view?usp=sharing</t>
  </si>
  <si>
    <t>เมกี</t>
  </si>
  <si>
    <t>https://drive.google.com/file/d/17ZwF747oRSnTT1E1efY-D-BNHeoOK4Xe/view?usp=sharing</t>
  </si>
  <si>
    <t>ปาเอง</t>
  </si>
  <si>
    <t>https://drive.google.com/file/d/1HySEUjTokouLc1qMoCclu10ZgoB9iccy/view?usp=sharing</t>
  </si>
  <si>
    <t>ชีโต</t>
  </si>
  <si>
    <t>https://drive.google.com/file/d/1ZxWsrJuS7rIJowbczn_jmd4_8XdmNjTM/view?usp=sharing</t>
  </si>
  <si>
    <t>โอเกะ</t>
  </si>
  <si>
    <t>https://drive.google.com/file/d/1y2FhXZkSQ28Dpxb5bGRAPrxDpDjYfXJi/view?usp=sharing</t>
  </si>
  <si>
    <t>กาโป้</t>
  </si>
  <si>
    <t>https://drive.google.com/file/d/1qpjPJ2f5njL7Gt4XZtqTb7KxAe_0P6DZ/view?usp=sharing</t>
  </si>
  <si>
    <t>ราอี</t>
  </si>
  <si>
    <t>https://drive.google.com/file/d/1dSoig4ygDSJuNv5-nZ4Qw4XZOWgwX6Nc/view?usp=sharing</t>
  </si>
  <si>
    <t>ราโมน</t>
  </si>
  <si>
    <t>https://drive.google.com/file/d/1fqqEefqKjdrJrRq9dkycvSfUZ6YYJHCj/view?usp=sharing</t>
  </si>
  <si>
    <t>อูปัง</t>
  </si>
  <si>
    <t>https://drive.google.com/file/d/1y0Ph4InlLiPUsmfKX9BNc52xd9tGkpC0/view?usp=sharing</t>
  </si>
  <si>
    <t>นาดีน</t>
  </si>
  <si>
    <t>https://drive.google.com/file/d/1xDlDaGVg_Mudn4cCWaUAnPVipRfxM3Es/view?usp=sharing</t>
  </si>
  <si>
    <t>วิกกี</t>
  </si>
  <si>
    <t>https://drive.google.com/file/d/1NssZG0PLfHSqKJV85JtR-JF8NFC3t91_/view?usp=sharing</t>
  </si>
  <si>
    <t>นาดา</t>
  </si>
  <si>
    <t>https://drive.google.com/file/d/1jsdZ9EPpLMAe4N_UMTjyqVOyY4kZ0dU0/view?usp=sharing</t>
  </si>
  <si>
    <t>ดานัส</t>
  </si>
  <si>
    <t>https://drive.google.com/file/d/1T-o9vBqvyEbEayEcD6kql51AF7L-udYI/view?usp=sharing</t>
  </si>
  <si>
    <t>รากาซะ</t>
  </si>
  <si>
    <t>https://drive.google.com/file/d/1HQ1eAHESVGlLb1sVBRu_N6YOeyMlruzL/view?usp=sharing</t>
  </si>
  <si>
    <t>ลูปิต</t>
  </si>
  <si>
    <t>https://drive.google.com/file/d/1mFRRhBwpVbNaSzynLGmPyMiyHVAMRpOG/view?usp=sharing</t>
  </si>
  <si>
    <t>ฟารีน</t>
  </si>
  <si>
    <t>https://drive.google.com/file/d/1EhWUdwkFcL6B7i_J5Uw7EXah61cIARx1/view?usp=sharing</t>
  </si>
  <si>
    <t>อิลังก้า</t>
  </si>
  <si>
    <t>https://drive.google.com/file/d/1QVd2VNMowhYpte_CPc-xPlES13mRUWD-/view?usp=sharing</t>
  </si>
  <si>
    <t>โนวาย</t>
  </si>
  <si>
    <t>https://drive.google.com/file/d/1doe3z7oCZfhrp_hy3fvIAdxMuABOvJ86/view?usp=sharing</t>
  </si>
  <si>
    <t>ดูเย่</t>
  </si>
  <si>
    <t>https://drive.google.com/file/d/1I_J0d1l-rlufq31yFhKv7_Yz5Nmd3ttu/view?usp=sharing</t>
  </si>
  <si>
    <t>รอคเล่</t>
  </si>
  <si>
    <t>https://drive.google.com/file/d/1vJRB59rnOOrt5coUxzo7K28ae_GhKl7U/view?usp=sharing</t>
  </si>
  <si>
    <t>เอสซ่า</t>
  </si>
  <si>
    <t>https://drive.google.com/file/d/1oFD3sN7S9ggIz0wG6Jxcb_El-7ubWuiD/view?usp=sharing</t>
  </si>
  <si>
    <t>อาโอะ</t>
  </si>
  <si>
    <t>https://drive.google.com/file/d/1XR0RPC5j3obfdLzjIytAfm9XRzMoqeIo/view?usp=drive_link</t>
  </si>
  <si>
    <t>มาคิ</t>
  </si>
  <si>
    <t>https://drive.google.com/file/d/1dOB-0zO8-3LjZsCg5edjL-c1kwJl6asi/view?usp=sharing</t>
  </si>
  <si>
    <t>โปเด้</t>
  </si>
  <si>
    <t>https://drive.google.com/file/d/1U3D34V_vslziEC2doSmcKpa50DiRZUob/view?usp=sharing</t>
  </si>
  <si>
    <t>เนคเกท</t>
  </si>
  <si>
    <t>https://drive.google.com/file/d/1t96pg-HTcLvXGBTQgeAsBZNbClNcXaWW/view?usp=sharing</t>
  </si>
  <si>
    <t>metsulfuron-methyl 20%WG</t>
  </si>
  <si>
    <t>ไก-ไค</t>
  </si>
  <si>
    <t>https://drive.google.com/file/d/1RReRXx3Kvr77bsZcr3MmNc0-_-UaS9j4/view?usp=sharing</t>
  </si>
  <si>
    <t>https://drive.google.com/file/d/1zi7U6a2M8wrpz_xj2CqCJaYHftgMIha0/view?usp=drive_link</t>
  </si>
  <si>
    <t>ฟาสเอ</t>
  </si>
  <si>
    <t>https://drive.google.com/file/d/1eaz9defVOmc8pIRyCE3ziCWiBGyJX11T/view?usp=sharing</t>
  </si>
  <si>
    <t>โอ้อวด เกษตร</t>
  </si>
  <si>
    <t>กัสโซ่</t>
  </si>
  <si>
    <t>https://drive.google.com/file/d/1gKbVBxAVPnRVz2vSEgfDsjzGU-okYDue/view?usp=sharing</t>
  </si>
  <si>
    <t>dimthomorph 50% WG</t>
  </si>
  <si>
    <t>คาบัง</t>
  </si>
  <si>
    <t>https://drive.google.com/file/d/1MOpXe4JDsm6ZNe-nHP-cYRfSTIMlVEbv/view?usp=sharing</t>
  </si>
  <si>
    <t>ไจนา</t>
  </si>
  <si>
    <t>https://drive.google.com/file/d/1grCWep1y_Akyx_YpEXr_U9i9jyhV2RdR/view?usp=sharing</t>
  </si>
  <si>
    <t>จัสติน</t>
  </si>
  <si>
    <t>https://drive.google.com/file/d/1MV0kw8Rr6rdJ4zNrn5D6QRyaSZ0zTwdS/view?usp=sharing</t>
  </si>
  <si>
    <t>อันลี่</t>
  </si>
  <si>
    <t>https://drive.google.com/file/d/1HqYiqolZrh8dG9bf7dK0lNOsetzxRQYN/view?usp=sharing</t>
  </si>
  <si>
    <t>https://drive.google.com/file/d/1sUf4zBCvs84AfCc0zdoIYw_88w54k2wS/view?usp=sharing</t>
  </si>
  <si>
    <t>ฟาดโก้</t>
  </si>
  <si>
    <t>https://drive.google.com/file/d/1LgFm9an6ZVJFiUdzbXY0YkNolYdympEM/view?usp=sharing</t>
  </si>
  <si>
    <t>https://drive.google.com/file/d/1z_Ui2Tc3neZw3wjw1-fX7DU1Kmp_UMM2/view?usp=sharing</t>
  </si>
  <si>
    <t>pendimethalin 33% EC</t>
  </si>
  <si>
    <t>ลาวิว</t>
  </si>
  <si>
    <t>https://drive.google.com/file/d/1KZHp9-wVQDhOCHGod3MsWxH49ovX41hz/view?usp=sharing</t>
  </si>
  <si>
    <t>อาวิส</t>
  </si>
  <si>
    <t>https://drive.google.com/file/d/1tqbVJDkZo-60L_khklQsHDS34iGzve4l/view?usp=sharing</t>
  </si>
  <si>
    <t>มาเน่</t>
  </si>
  <si>
    <t>https://drive.google.com/file/d/1UMczEJkEBdx6eBhxcyFbQrfEuCYtxbWV/view?usp=sharing</t>
  </si>
  <si>
    <t>โดจิ</t>
  </si>
  <si>
    <t>https://drive.google.com/file/d/1nIjd9h2nfw8ZX_tGCo3FXrgOiHnAdlTe/view?usp=sharing</t>
  </si>
  <si>
    <t>deltamethrin</t>
  </si>
  <si>
    <t>https://drive.google.com/file/d/1KD_KqNrvn-GIIBwzWUEaAgBfLXPsMN61/view?usp=drive_link</t>
  </si>
  <si>
    <t>ฟาเดีย</t>
  </si>
  <si>
    <t>https://drive.google.com/file/d/148dhBgcSf5sXTsVUyOeKBntjQm94VsjQ/view?usp=sharing</t>
  </si>
  <si>
    <t>ตองเอ</t>
  </si>
  <si>
    <t>https://drive.google.com/file/d/1JuioCQ58TdMy97D-NaokT7Jd-O59jVX7/view?usp=sharing</t>
  </si>
  <si>
    <t>โซวี</t>
  </si>
  <si>
    <t>https://drive.google.com/file/d/1xVdS68fD5UOtX5Vg3a9nDiwg1o09zenY/view?usp=sharing</t>
  </si>
  <si>
    <t>https://drive.google.com/file/d/1CRQNeDdp9Htk8Pp_4DcjGWUUBZYAd4Ti/view?usp=sharing</t>
  </si>
  <si>
    <t>มาคัส</t>
  </si>
  <si>
    <t>https://drive.google.com/file/d/1LyFS1OAPn6TTIh31qfwKSlfbLcBVTjKx/view?usp=sharing</t>
  </si>
  <si>
    <t>https://drive.google.com/file/d/1XOwebWBvqOfjvk9VlLV_1wqVJxyPPD5H/view?usp=sharing</t>
  </si>
  <si>
    <t>โลเปซ</t>
  </si>
  <si>
    <t>https://drive.google.com/file/d/1P97M4PBU_3fJDtUZvIfJJZ6kXXblC4Zs/view?usp=sharing</t>
  </si>
  <si>
    <t>โกเล่</t>
  </si>
  <si>
    <t>https://drive.google.com/file/d/1gIZbVArKtgs8IMXWPKiTmGBaEL2rX77G/view?usp=sharing</t>
  </si>
  <si>
    <t>https://drive.google.com/file/d/1_T2rSbl_U_6mgP_QTMdrydLK9vYCFQaW/view?usp=sharing</t>
  </si>
  <si>
    <t>โอโค</t>
  </si>
  <si>
    <t>https://drive.google.com/file/d/1Qc0sKCiaQ1BT1VGb1m1kfJ7e3kLnFGvU/view?usp=sharing</t>
  </si>
  <si>
    <t>ทีนัส</t>
  </si>
  <si>
    <t>https://drive.google.com/file/d/1kaAzT0u6k9SWOwaGBUDHheFIKyI5bLCp/view?usp=sharing</t>
  </si>
  <si>
    <t>ดัชแมน</t>
  </si>
  <si>
    <t>https://drive.google.com/file/d/1NO7I6cruZQiE2GNF_xa-eMbxq0clowLO/view?usp=sharing</t>
  </si>
  <si>
    <t>https://drive.google.com/file/d/1vGrnZmHyuruHAINTwPr_ElaWzoi5LL1e/view?usp=sharing</t>
  </si>
  <si>
    <t>https://drive.google.com/file/d/1lu6RqL7sjHt7vMBeNBzwhNZB_wRmZNgo/view?usp=sharing</t>
  </si>
  <si>
    <t>เทนเดอร์</t>
  </si>
  <si>
    <t>https://drive.google.com/file/d/1wV13Hd1ZV1fVflphb8BSipNi-4Klh_xa/view?usp=sharing</t>
  </si>
  <si>
    <t xml:space="preserve">bifentrin </t>
  </si>
  <si>
    <t>https://drive.google.com/file/d/1pZ1cFjubS5UJhSz3F_gwquRW5TnjysAs/view?usp=sharing</t>
  </si>
  <si>
    <t>https://drive.google.com/file/d/1q8Kc9-q3ANZVDrTytP6KMUhDo9FjFG-0/view?usp=sharing</t>
  </si>
  <si>
    <t>https://drive.google.com/file/d/1NUPojPLA4BRt17RNEFQBnFK45F9TFQsW/view?usp=sharing</t>
  </si>
  <si>
    <t>https://drive.google.com/file/d/1I4e87Q_JPXuK3_IBwPjkD_f6cLWkvEqg/view?usp=sharing</t>
  </si>
  <si>
    <t>แอนฟิว</t>
  </si>
  <si>
    <t>https://drive.google.com/file/d/1d1XDnn1CKtK0Eu-d38TvBdKxtBniey9C/view?usp=sharing</t>
  </si>
  <si>
    <t>https://drive.google.com/file/d/1ksxxJogdk3xd3XwjfosE5-L7XzCGf_Q-/view?usp=sharing</t>
  </si>
  <si>
    <t>https://drive.google.com/file/d/1jFBNA7xk8hAUdR8jAueq7vAuViWrmjze/view?usp=sharing</t>
  </si>
  <si>
    <t>https://drive.google.com/file/d/1u_G94QRr8riUdHkg-EPejQnMKujslf0S/view?usp=sharing</t>
  </si>
  <si>
    <t>วีเซนด์</t>
  </si>
  <si>
    <t>จำพวก 5 สารเคมีกำจัดปลวก</t>
  </si>
  <si>
    <t>https://drive.google.com/file/d/1Qfrgg4MJgdnlLtFA400laIN-027L1caG/view?usp=sharing</t>
  </si>
  <si>
    <t>https://drive.google.com/file/d/1mjfs-gC7I_Xrx1lHbRz0VAHUmBPU6JDT/view?usp=sharing</t>
  </si>
  <si>
    <t>https://drive.google.com/file/d/1tJ4HtQaJk4rLcy3-Zya0eaXVddaURIHg/view?usp=sharing</t>
  </si>
  <si>
    <t>https://drive.google.com/file/d/1mK22mzybUhnpiMsK2ZCftdpxeb_d_FPS/view?usp=sharing</t>
  </si>
  <si>
    <t>https://drive.google.com/file/d/1MfYnHZQRPHEQtESuvWkmKAk_-x8LldY1/view?usp=sharing</t>
  </si>
  <si>
    <t>https://drive.google.com/file/d/1zID43vqMsX1GIF_bHiuXHbtqjVrUpUGB/view?usp=sharing</t>
  </si>
  <si>
    <t>https://drive.google.com/file/d/1Z7KAp5mY7OwFmbOsOsTUzStWyQ8gLxhI/view?usp=sharing</t>
  </si>
  <si>
    <t>https://drive.google.com/file/d/1KiXFnDc-9gGugDipdL2vzerHOZ_suK9p/view?usp=sharing</t>
  </si>
  <si>
    <t>ดาลัด (DALAD)</t>
  </si>
  <si>
    <t>https://drive.google.com/file/d/1ay3mq--vJ5nQfCrcU3ooN03Iwui2uBis/view?usp=sharing</t>
  </si>
  <si>
    <t>อย. abamectin</t>
  </si>
  <si>
    <t>วาติน (VATIN)</t>
  </si>
  <si>
    <t>https://drive.google.com/file/d/1mKXy5DrohMKxKriwA4XdzJ5HVU4-Snyj/view?usp=sharing</t>
  </si>
  <si>
    <t>อย. imidacloprid</t>
  </si>
  <si>
    <t>จำพวก 5 สารเคมีกำจัดหอย</t>
  </si>
  <si>
    <t>https://drive.google.com/file/d/1EBOhv3MHZV9DxIy-ZwfpKFsGY-_aquwY/view?usp=sharing</t>
  </si>
  <si>
    <t>จำพวก 5 สารเคมีกำจัดแมลงและสัตว์รบกวน</t>
  </si>
  <si>
    <t>https://drive.google.com/file/d/1Qs9A286Hv8NG1XEl_JGYl3dS-KG3Boyi/view?usp=sharing</t>
  </si>
  <si>
    <t>https://drive.google.com/file/d/1ikpuxo1BTd92ZnHAp95ko92xbuFQVxUc/view?usp=sharing</t>
  </si>
  <si>
    <t>ฟอ-ฟาร์ม</t>
  </si>
  <si>
    <t>https://drive.google.com/file/d/1iZfsxVT0DeDp8dV_WdPp5-hyyp7jeGUC/view?usp=sharing</t>
  </si>
  <si>
    <t>https://drive.google.com/file/d/1EjToIAkofjWezvZqlQsNIkPBUjmydeZX/view?usp=sharing</t>
  </si>
  <si>
    <t>F.A.C.T เอตินเจล</t>
  </si>
  <si>
    <t>https://drive.google.com/file/d/1Fpnp7jJgYBlKPQ9XRkUWUm7UQLGRtCuf/view?usp=sharing</t>
  </si>
  <si>
    <t>F.A.C.T เอฟเจล</t>
  </si>
  <si>
    <t>https://drive.google.com/file/d/1Zq2tBj7VJEpgGVQkGrzTJCiTQs8bzi92/view?usp=sharing</t>
  </si>
  <si>
    <t>F.A.C.T อิมิเจล</t>
  </si>
  <si>
    <t>https://drive.google.com/file/d/1luPvQhS6vJeEHJgf_HELucNfOGI6m7Yb/view?usp=sharing</t>
  </si>
  <si>
    <t>https://drive.google.com/file/d/1lN38Bm86WawVwDtJPM2zvWGzpHgAnGiK/view?usp=sharing</t>
  </si>
  <si>
    <t>รูปกระรอกมีรูหายใจ</t>
  </si>
  <si>
    <t>จำพวก 1 ปุ๋ยเคมี ปุ๋ยอินทรีย์ ธาตุอาหารสำหรับพืช</t>
  </si>
  <si>
    <t>https://drive.google.com/file/d/10YRMCj-OKz60CoA02PzWhLOwmDl_o9Kd/view?usp=sharing</t>
  </si>
  <si>
    <t>จำพวก 5 สารเคมีป้องกันและกำจัดศัตรูพืช</t>
  </si>
  <si>
    <t>https://drive.google.com/file/d/12jKwBt9wp_WILvAnq9-r6ntgA-J9OOy3/view?usp=sharing</t>
  </si>
  <si>
    <t>https://drive.google.com/file/d/1ClHAfK-cM5_l_8bbX6l7yEdPiSELN6xp/view?usp=sharing</t>
  </si>
  <si>
    <t>ม้าแปดเซียน</t>
  </si>
  <si>
    <t>https://drive.google.com/file/d/1w50fDYMc7q5XSUTBOFf3I8UkEndXIjFR/view?usp=sharing</t>
  </si>
  <si>
    <t>https://drive.google.com/file/d/18UuKXN6TIdXcAwMwlGC1QHmT890ihBAD/view?usp=sharing</t>
  </si>
  <si>
    <t>ซินจิ (ZinJi)</t>
  </si>
  <si>
    <t>https://drive.google.com/file/d/1Xr7LGcKqiA36HxBVglw4_6cYKT33wcZq/view?usp=sharing</t>
  </si>
  <si>
    <t>isoprothiolane 41.76% EC</t>
  </si>
  <si>
    <t>https://drive.google.com/file/d/1cha2qAfm_k6aH-j-2_XLKKB1RHrQbltb/view?usp=sharing</t>
  </si>
  <si>
    <t>https://drive.google.com/file/d/1mBlvrIguH9k58yd7VJiiQVNCrNH2LXeE/view?usp=sharing</t>
  </si>
  <si>
    <t>ธารัส</t>
  </si>
  <si>
    <t>https://drive.google.com/file/d/15s58C-hUfhP-jo6ddH5jfPB4wxPyqMAh/view?usp=sharing</t>
  </si>
  <si>
    <t>อามัส</t>
  </si>
  <si>
    <t>https://drive.google.com/file/d/1YlS4kjg8tnJY3JeC1tZ8tzAuMlycVToL/view?usp=sharing</t>
  </si>
  <si>
    <t>ฮาวา</t>
  </si>
  <si>
    <t>https://drive.google.com/file/d/1dYYcOkVFD0xvh7MnEg6I9miGwsWoposW/view?usp=sharing</t>
  </si>
  <si>
    <t>โรเดียม</t>
  </si>
  <si>
    <t>https://drive.google.com/file/d/1XAqAkyE0uIoo6kbFmHplzQltTzAGmo_W/view?usp=sharing</t>
  </si>
  <si>
    <t>โอล่า</t>
  </si>
  <si>
    <t>https://drive.google.com/file/d/1fbVhmpymZhZZAxESC0cQ2Z1LyzF85Fy9/view?usp=sharing</t>
  </si>
  <si>
    <t>วาโร่</t>
  </si>
  <si>
    <t>https://drive.google.com/file/d/1VtjlEZMAfQx6aA5y_sVR_4pLH1cgxa-l/view?usp=sharing</t>
  </si>
  <si>
    <t>เอลโซ่</t>
  </si>
  <si>
    <t>https://drive.google.com/file/d/1TMtB9sBvRC77Mk-7HyvRvWz_mmQ7JJoy/view?usp=sharing</t>
  </si>
  <si>
    <t>อาลู</t>
  </si>
  <si>
    <t>https://drive.google.com/file/d/1NRTyJaDfoIEDe9hqc_94ZQoAOOpA2K62/view?usp=sharing</t>
  </si>
  <si>
    <t>ยามาโตะ</t>
  </si>
  <si>
    <t>https://drive.google.com/file/d/14hOKEW4kzmqHn5rYW2cW4nz7bWLAZQyp/view?usp=sharing</t>
  </si>
  <si>
    <t>โทบิ</t>
  </si>
  <si>
    <t>https://drive.google.com/file/d/1fTmZRq-fL9q1ut85-HxHdrilxvrdC0W6/view?usp=sharing</t>
  </si>
  <si>
    <t>https://drive.google.com/file/d/1pYin5fAIY26lLt9P-p2ITmBWx5GWWVzz/view?usp=sharing</t>
  </si>
  <si>
    <t>จากัส</t>
  </si>
  <si>
    <t>https://drive.google.com/file/d/1ESPg9KoOw1tbg648iMj_ljv2jEOTZXwv/view?usp=sharing</t>
  </si>
  <si>
    <t>https://drive.google.com/file/d/1GZGIoESuJ8rFGQMXpgLBKWo-CSOi8aY-/view?usp=sharing</t>
  </si>
  <si>
    <t>https://drive.google.com/file/d/1VYLKHV3gBR29G5KSi4QplsH4z82jXO8N/view?usp=sharing</t>
  </si>
  <si>
    <t>https://drive.google.com/file/d/1dtpBS1xOWL_swOKFtpgWp7_7mYzjVDzx/view?usp=sharing</t>
  </si>
  <si>
    <t>กองเต้</t>
  </si>
  <si>
    <t>https://drive.google.com/file/d/1rq9Xosjtmr3wD-fNr6PAq9K4gkpvQHlH/view?usp=sharing</t>
  </si>
  <si>
    <t>เอเดน</t>
  </si>
  <si>
    <t>https://drive.google.com/file/d/1qyIgzJm-i2BtWK4Lbk_LbtSgPvKscPtf/view?usp=sharing</t>
  </si>
  <si>
    <t>ลูเปอร์</t>
  </si>
  <si>
    <t>https://drive.google.com/file/d/1g1LGf7y9S4z5AaY28Kuw24rY40aHML_2/view?usp=sharing</t>
  </si>
  <si>
    <t>ทาร์</t>
  </si>
  <si>
    <t>https://drive.google.com/file/d/1NpXHM_tjjTzGSAIHDR1mnsxN9LGpgwio/view?usp=sharing</t>
  </si>
  <si>
    <t>รามอนด้า</t>
  </si>
  <si>
    <t>https://drive.google.com/file/d/1gEgFrhFihgRIIblO_oastRhambYICyGW/view?usp=sharing</t>
  </si>
  <si>
    <t>คันนา</t>
  </si>
  <si>
    <t>https://drive.google.com/file/d/1bJoP2g6jrD2DXYrtENSm8gVQhPv3xQd-/view?usp=sharing</t>
  </si>
  <si>
    <t>กระสอบ 3 จี</t>
  </si>
  <si>
    <t>https://drive.google.com/file/d/1lcLoEP8wcVaz20v1El68ZqX5MRGl_7BM/view?usp=sharing</t>
  </si>
  <si>
    <t>มดจอมพลัง</t>
  </si>
  <si>
    <t>จำพวก 5 สารเคมีป้องกันและกำจัดวัชพืช สารเคมีป้องกันและกำจัดแมลง</t>
  </si>
  <si>
    <t>https://drive.google.com/file/d/155CGGkZPr367rulmDSkR7ITVR-nlwSRH/view?usp=sharing</t>
  </si>
  <si>
    <t>โฟลิดอล</t>
  </si>
  <si>
    <t>จำพวก 5 ยาฆ่าแมลง</t>
  </si>
  <si>
    <t>https://drive.google.com/file/d/1Srzpv9VENTZCNpccIR12QtLSMtUjFrda/view?usp=sharing</t>
  </si>
  <si>
    <t>จูเลีย (Julia)</t>
  </si>
  <si>
    <t>https://drive.google.com/file/d/1Nbzp4cGiZ6i9q7mTUk-Us_81MQ29yB6Q/view?usp=sharing</t>
  </si>
  <si>
    <t>โฮชี่</t>
  </si>
  <si>
    <t>https://drive.google.com/file/d/1wsdZjs0zT5BH5-aBiGBBIaGJKvpsDxmm/view?usp=sharing</t>
  </si>
  <si>
    <t>มิสุ</t>
  </si>
  <si>
    <t>https://drive.google.com/file/d/1cPTIM-kFaU0KArIC1XEEyq_gzH866diZ/view?usp=sharing</t>
  </si>
  <si>
    <t>พาโซ่</t>
  </si>
  <si>
    <t>https://drive.google.com/file/d/1bLo2LqLkP_D2bo-ajSpmscserAb_CSFC/view?usp=sharing</t>
  </si>
  <si>
    <t>ไฮเจล</t>
  </si>
  <si>
    <t>https://drive.google.com/file/d/1RzBaoUxMNO1fTAsqy-dv-AHiATNMzp-r/view?usp=sharing</t>
  </si>
  <si>
    <t>ไฮวาดิว</t>
  </si>
  <si>
    <t>https://drive.google.com/file/d/1ndVsUduioDPwNT5XWLM8jEgmestmrKtw/view?usp=sharing</t>
  </si>
  <si>
    <t>วองโก</t>
  </si>
  <si>
    <t>https://drive.google.com/file/d/1c97v__67XxQgYiQ0wOp270QPLD_ZxT0v/view?usp=sharing</t>
  </si>
  <si>
    <t>บลูน่า</t>
  </si>
  <si>
    <t>https://drive.google.com/file/d/1eFbNly8Vpk74S15S1-ExvBK6APw5fLU-/view?usp=sharing</t>
  </si>
  <si>
    <t>โลเซนด์</t>
  </si>
  <si>
    <t>https://drive.google.com/file/d/1v-YszjWn86QD_BkOgcqK12f7-60_8947/view?usp=sharing</t>
  </si>
  <si>
    <t>ไมเนะ</t>
  </si>
  <si>
    <t>https://drive.google.com/file/d/1T6i_ccqCadUBbA4FAr8NJNAFtwJsKSD5/view?usp=sharing</t>
  </si>
  <si>
    <t>cymoxanil+mancozeb</t>
  </si>
  <si>
    <t>ชิโนว่า</t>
  </si>
  <si>
    <t>https://drive.google.com/file/d/1JNBhEz-8CHRSdNCuvw50L4GQhH5TvL8V/view?usp=sharing</t>
  </si>
  <si>
    <t>แอสตร้า</t>
  </si>
  <si>
    <t>https://drive.google.com/file/d/1Mwy9HfewFVnal1fbhES1QyBYtFts-iA6/view?usp=sharing</t>
  </si>
  <si>
    <t>ชิโน่</t>
  </si>
  <si>
    <t>https://drive.google.com/file/d/1FSVjAudIVPMUD5QA_LdR-vExyAfq80BC/view?usp=sharing</t>
  </si>
  <si>
    <t>ลางจือ</t>
  </si>
  <si>
    <t>https://drive.google.com/file/d/1h96cuTW7OFeLTrl-vt51DGOMe_a_g_1B/view?usp=sharing</t>
  </si>
  <si>
    <t>วากินะ</t>
  </si>
  <si>
    <t>https://drive.google.com/file/d/1l64Cp-DqHwy8SHEgyu7OpqklWO7T5eiQ/view?usp=sharing</t>
  </si>
  <si>
    <t>กากีนัง</t>
  </si>
  <si>
    <t>https://drive.google.com/file/d/1sgpXqtWAkwJctzM0Gw3EqJkSdiRCkTBr/view?usp=sharing</t>
  </si>
  <si>
    <t>https://drive.google.com/file/d/1iBLrkyZNiDYau3uYeUiZ9MJQg0r7Efa0/view?usp=sharing</t>
  </si>
  <si>
    <t>https://drive.google.com/file/d/142JYChJNdlsLT2EozHWLcJrXZD5FucR8/view?usp=sharing</t>
  </si>
  <si>
    <t>พีนอส</t>
  </si>
  <si>
    <t>https://drive.google.com/file/d/1aW1UQSVIR9qdDiiftzI9qEDZ85SUuXrz/view?usp=sharing</t>
  </si>
  <si>
    <t>ซาก้า</t>
  </si>
  <si>
    <t>https://drive.google.com/file/d/1lVDXV6UtX6NUVVGCzwr_hAuug1iszaFn/view?usp=sharing</t>
  </si>
  <si>
    <t>ไคโด</t>
  </si>
  <si>
    <t>https://drive.google.com/file/d/1OvI9BswPuqkDjCHaM1VvZlVjRdL4EC1k/view?usp=sharing</t>
  </si>
  <si>
    <t>อุซ่า</t>
  </si>
  <si>
    <t>https://drive.google.com/file/d/1R1Re3M1dAhNEpKYAfeh8fFmKDc66R7gE/view?usp=sharing</t>
  </si>
  <si>
    <t>โมเรีย</t>
  </si>
  <si>
    <t>https://drive.google.com/file/d/1w0pqLU_V1LckGV4dALweEO3Ewj2ozJti/view?usp=sharing</t>
  </si>
  <si>
    <t>ทันซ่า</t>
  </si>
  <si>
    <t>https://drive.google.com/file/d/1nN8nXitB34-39I6W7boKwDmES_Ck_9eO/view?usp=sharing</t>
  </si>
  <si>
    <t>เรนจิ</t>
  </si>
  <si>
    <t>https://drive.google.com/file/d/11NmNt_1Zse4leEZGmB0SGtoBBmajYFyw/view?usp=sharing</t>
  </si>
  <si>
    <t>จูไบ</t>
  </si>
  <si>
    <t>https://drive.google.com/file/d/1wwYGtpPsShAqBdHKFbbTkmvWSTpJoN-8/view?usp=sharing</t>
  </si>
  <si>
    <t>ฟามุส</t>
  </si>
  <si>
    <t>https://drive.google.com/file/d/1JEdMG5kpowSwW2IM3dmy454cUKV3BMv4/view?usp=sharing</t>
  </si>
  <si>
    <t>ปาเป้</t>
  </si>
  <si>
    <t>https://drive.google.com/file/d/1iiWsPxIQczts9SAOnoqCBD1isCdVy1Ws/view?usp=sharing</t>
  </si>
  <si>
    <t>จูนี่</t>
  </si>
  <si>
    <t>https://drive.google.com/file/d/1WNUOQFLvZQ-o9w_d0sCjyySizlW4L5Q_/view?usp=sharing</t>
  </si>
  <si>
    <t>ทูเรน</t>
  </si>
  <si>
    <t>https://drive.google.com/file/d/1oE7de3yZsvSHKz9bwzaOhFLNI9bQv72I/view?usp=sharing</t>
  </si>
  <si>
    <t>โกโจ</t>
  </si>
  <si>
    <t>https://drive.google.com/file/d/1b54V0bL0dWNd5m34xzrHo_SJZCvSn89F/view?usp=sharing</t>
  </si>
  <si>
    <t>เจได</t>
  </si>
  <si>
    <t>https://drive.google.com/file/d/1FKKeBOmU8QrmHfisb-R16n22gO_jASfd/view?usp=sharing</t>
  </si>
  <si>
    <t>โดกิ</t>
  </si>
  <si>
    <t>https://drive.google.com/file/d/1kNTidflr6S5IOVqFv-qvkR4e-fYCVpNZ/view?usp=sharing</t>
  </si>
  <si>
    <t>https://drive.google.com/file/d/1dmyH0QH7ExR3F5WCXD0AoR-FqhtrDluK/view?usp=sharing</t>
  </si>
  <si>
    <t>กาม่อน</t>
  </si>
  <si>
    <t>https://drive.google.com/file/d/1FBUMmZiKQ6sYQCPRPMwCnwqwLpfBFyA_/view?usp=sharing</t>
  </si>
  <si>
    <t>ทิมเบอร์</t>
  </si>
  <si>
    <t>https://drive.google.com/file/d/1BcBYRplvZxoxkH_pP6fRPPzNaFLe_A3-/view?usp=sharing</t>
  </si>
  <si>
    <t>นาอี</t>
  </si>
  <si>
    <t>https://drive.google.com/file/d/1gKBFvnCYs6savyDyqK7bHWHTGMoDNwd2/view?usp=sharing</t>
  </si>
  <si>
    <t>ราอูล</t>
  </si>
  <si>
    <t>https://drive.google.com/file/d/18GeFePtsfMuVEh2-HvBwnrH1DV8w2T2M/view?usp=sharing</t>
  </si>
  <si>
    <t>โอซาส</t>
  </si>
  <si>
    <t>https://drive.google.com/file/d/1hMsuX6iQ42ii04WE_oWAF5hV800visJT/view?usp=sharing</t>
  </si>
  <si>
    <t>นิกะ</t>
  </si>
  <si>
    <t>https://drive.google.com/file/d/1Pm_K2qXJHoNyNXl8rXcFkYZMuRM7PdPo/view?usp=sharing</t>
  </si>
  <si>
    <t>โจจิ</t>
  </si>
  <si>
    <t>https://drive.google.com/file/d/1GNI03FBPgfj1reytqXJbU79WH-gNlnzD/view?usp=sharing</t>
  </si>
  <si>
    <t>https://drive.google.com/file/d/1Lua7bCzpB8wIexHa0T6UCUriF_GeJJQc/view?usp=sharing</t>
  </si>
  <si>
    <t>โฮบะ</t>
  </si>
  <si>
    <t>https://drive.google.com/file/d/1yFmtbrqCLGyhXqKnG3LA1LAA1DtambcU/view?usp=sharing</t>
  </si>
  <si>
    <t>อีเนบ</t>
  </si>
  <si>
    <t>https://drive.google.com/file/d/1qStmk7dHr85cBhNHK2UyBMfuNIMO38tu/view?usp=sharing</t>
  </si>
  <si>
    <t>บาโทนิค</t>
  </si>
  <si>
    <t>https://drive.google.com/file/d/1nPfjRXUsoiX8vL_kP0ZfLHbKxywUAwX4/view?usp=sharing</t>
  </si>
  <si>
    <t>บังไค</t>
  </si>
  <si>
    <t>https://drive.google.com/file/d/1sq_Z9nqnjHv_YWLO6Nt4goLP4nDij3G7/view?usp=sharing</t>
  </si>
  <si>
    <t>มิดกาด</t>
  </si>
  <si>
    <t>https://drive.google.com/file/d/1gSKvZrdrLK5WCb761rJg9srS22h_7uVF/view?usp=sharing</t>
  </si>
  <si>
    <t>อัลติมา</t>
  </si>
  <si>
    <t>https://drive.google.com/file/d/1XuNOAfaRancMlp_NMRPsSxE6-kyoJVzP/view?usp=sharing</t>
  </si>
  <si>
    <t>https://drive.google.com/file/d/1BoGUMnj5Orj0OVE6uA38ABth8SeKjGAM/view?usp=sharing</t>
  </si>
  <si>
    <t>เดโว่</t>
  </si>
  <si>
    <t>https://drive.google.com/file/d/1lYXJ21CJYI77BFU8R7cdpv_H2s5yXlIY/view?usp=sharing</t>
  </si>
  <si>
    <t>โซริ</t>
  </si>
  <si>
    <t>https://drive.google.com/file/d/1yiN0mIrAkhnQ2YNQn20FFkFWcRPfYDQ6/view?usp=sharing</t>
  </si>
  <si>
    <t>คูซาน</t>
  </si>
  <si>
    <t>https://drive.google.com/file/d/1X1rS-yXVYb-UjQEmSTtDphyJyvAtKLhh/view?usp=sharing</t>
  </si>
  <si>
    <t>บอมเม</t>
  </si>
  <si>
    <t>https://drive.google.com/file/d/1luJ0rItW2zUXKvSOffBQ6uW0_YIivjK7/view?usp=sharing</t>
  </si>
  <si>
    <t>ออเก้</t>
  </si>
  <si>
    <t>https://drive.google.com/file/d/1w7HVZ6vS80SaS1kRGNHe7Wvi9pGEdmDQ/view?usp=sharing</t>
  </si>
  <si>
    <t>ฟอร์โก้</t>
  </si>
  <si>
    <t>https://drive.google.com/file/d/19-SOmxQqlSYu1dWGKyDzs1a2ReS9wQYj/view?usp=sharing</t>
  </si>
  <si>
    <t>ออเด้</t>
  </si>
  <si>
    <t>https://drive.google.com/file/d/1QuG0lYCJPkCI2gtMwnGejd1J3-ZGeeYO/view?usp=sharing</t>
  </si>
  <si>
    <t>คอลเล่</t>
  </si>
  <si>
    <t>https://drive.google.com/file/d/1qR1qdnKwEWCqLQ1VPqTstK3nqW9VzErT/view?usp=sharing</t>
  </si>
  <si>
    <t>เดนนิส (Dennis)</t>
  </si>
  <si>
    <t>https://drive.google.com/file/d/1uvN_wloIds5NNXKW8KPT_hOFx83YhiG7/view?usp=sharing</t>
  </si>
  <si>
    <t>ดอน (Don)</t>
  </si>
  <si>
    <t>https://drive.google.com/file/d/1n2CfzGsGpsr2t2XX4F0uNdr1YX4fGWiZ/view?usp=sharing</t>
  </si>
  <si>
    <t>รากาน่า Ragana</t>
  </si>
  <si>
    <t>https://drive.google.com/file/d/1CxL30y874exwFMyeI2qOKnTVijL_Ywns/view?usp=sharing</t>
  </si>
  <si>
    <t>ไซบอส</t>
  </si>
  <si>
    <t>https://drive.google.com/file/d/1LFI0_8Rg8KHKhokYdtbndPIXFq4iB5TN/view?usp=sharing</t>
  </si>
  <si>
    <t>โอกิ</t>
  </si>
  <si>
    <t>https://drive.google.com/file/d/1dNrqPgKvWb58WTc3UiEuqmd3yDAZ6-YU/view?usp=sharing</t>
  </si>
  <si>
    <t>นากิ</t>
  </si>
  <si>
    <t>https://drive.google.com/file/d/1s9IULeVcMgp9rENPMXuumOGUHEo0EtdA/view?usp=sharing</t>
  </si>
  <si>
    <t>โคโต</t>
  </si>
  <si>
    <t>https://drive.google.com/file/d/1llbhjbKpx53FIawmMwzFVh5E5sh0D-UT/view?usp=sharing</t>
  </si>
  <si>
    <t>ปาลัก</t>
  </si>
  <si>
    <t>https://drive.google.com/file/d/1l06rFfWuGHeoH39RFuBt9T8EsAFfgFLs/view?usp=sharing</t>
  </si>
  <si>
    <t>กาซีต้า</t>
  </si>
  <si>
    <t>https://drive.google.com/file/d/187YVFPJK_R0hk4gy_Ciux2zp2PXm4GWT/view?usp=sharing</t>
  </si>
  <si>
    <t>มอริส</t>
  </si>
  <si>
    <t>https://drive.google.com/file/d/1yV15y7AaQ-RoO4Y2BWouzZnXqPvnyhIp/view?usp=sharing</t>
  </si>
  <si>
    <t>วีโอเล่</t>
  </si>
  <si>
    <t>https://drive.google.com/file/d/1nDsR1G0phtuynja-YN0YG3559VPSkVmh/view?usp=sharing</t>
  </si>
  <si>
    <t>ซูด้า</t>
  </si>
  <si>
    <t>https://drive.google.com/file/d/199QXc2tjqMTnTP3LhzK2_W2mnrRztz8f/view?usp=sharing</t>
  </si>
  <si>
    <t>โจด้า</t>
  </si>
  <si>
    <t>https://drive.google.com/file/d/1MUNVsllbWfpEEvjMKmO75Al1-xHK4-Lc/view?usp=sharing</t>
  </si>
  <si>
    <t>เอลทร้า (Eltra)</t>
  </si>
  <si>
    <t>https://drive.google.com/file/d/1DlpWpFVZYnwxPAg-ol8PQgJhAOLwjMIc/view?usp=sharing</t>
  </si>
  <si>
    <t>https://drive.google.com/file/d/1LuNMB9jdCt3pGxuNMQxTkilQjGciu16U/view?usp=sharing</t>
  </si>
  <si>
    <t>เอริน</t>
  </si>
  <si>
    <t>https://drive.google.com/file/d/1oMjvJGLynNWl8KIm8D9piqjAUO648kQZ/view?usp=sharing</t>
  </si>
  <si>
    <t>เฟอร์นาน</t>
  </si>
  <si>
    <t>https://drive.google.com/file/d/1OSK99zXfcWgmeNMRxEWgP-KTxMKg2Olp/view?usp=sharing</t>
  </si>
  <si>
    <t>คาเรน</t>
  </si>
  <si>
    <t>https://drive.google.com/file/d/1OS-Mc9zkTNFKndSgYddqnYzRPaxnVlfI/view?usp=sharing</t>
  </si>
  <si>
    <t>ลิสซา</t>
  </si>
  <si>
    <t>https://drive.google.com/file/d/1NHj1rKsbtuliLxjMDUd_HFeypepFsfeq/view?usp=sharing</t>
  </si>
  <si>
    <t>เฟอร์มอก</t>
  </si>
  <si>
    <t>https://drive.google.com/file/d/12rxHZ8BsQ7zDSutNtak8KS4ZD5uKhwdG/view?usp=sharing</t>
  </si>
  <si>
    <t>คาร์ลา (Carla)</t>
  </si>
  <si>
    <t>https://drive.google.com/file/d/1VEvKoRqXXgnwcrzFGltftvSe_TnSqLUQ/view?usp=sharing</t>
  </si>
  <si>
    <t>แดนนี (Danny)</t>
  </si>
  <si>
    <t>https://drive.google.com/file/d/1SSpfU8K-By2IYgdM2IXOsJ-zFWsaBA2w/view?usp=sharing</t>
  </si>
  <si>
    <t>ลูอิส (Luis)</t>
  </si>
  <si>
    <t>https://drive.google.com/file/d/1Y2C9snVzOxyVV2z5iIPeteKIdfqppnDS/view?usp=sharing</t>
  </si>
  <si>
    <t>ซีซาร์ (Cesar)</t>
  </si>
  <si>
    <t>https://drive.google.com/file/d/1VmEmdhSLYgZmpsJpgRQtjj_vsrM2KsRv/view?usp=sharing</t>
  </si>
  <si>
    <t>คอลิน (Colin)</t>
  </si>
  <si>
    <t>https://drive.google.com/file/d/1BYZsUWy1dnG1-NoeDCi30X5qZZIoycRK/view?usp=sharing</t>
  </si>
  <si>
    <t>อีวาน (Ivan)</t>
  </si>
  <si>
    <t>https://drive.google.com/file/d/1TqD3EIEav-CkmK3A48rYBL9EVcnBuaDd/view?usp=sharing</t>
  </si>
  <si>
    <t>อีกอร์ (Igor)</t>
  </si>
  <si>
    <t>https://drive.google.com/file/d/1Jl9x7NRc6HxdvUJPRHIZTFQ_izkyHshB/view?usp=sharing</t>
  </si>
  <si>
    <t>โอนเอล (Noel)</t>
  </si>
  <si>
    <t>https://drive.google.com/file/d/1erpdjn9lBt1Ca3aAzIQqiZdOhp0QuCBc/view?usp=sharing</t>
  </si>
  <si>
    <t>รีน่า (Rina)</t>
  </si>
  <si>
    <t>https://drive.google.com/file/d/1MBiHkOdG-KQXvEolWInjYGdlDCpIfj5i/view?usp=sharing</t>
  </si>
  <si>
    <t>พาโลมา (Paloma)</t>
  </si>
  <si>
    <t>https://drive.google.com/file/d/1wUXM5s8Carzw_K35GH2fRk6nxumgF9z2/view?usp=sharing</t>
  </si>
  <si>
    <t>ดาร่า (Dara)</t>
  </si>
  <si>
    <t>https://drive.google.com/file/d/1uV9677cK_uFn26FqazM6MdvF1k3py_zm/view?usp=sharing</t>
  </si>
  <si>
    <t>https://drive.google.com/file/d/1RWCboPhf4W2EUlUfCfTo4-WSwEsQO6Tb/view?usp=sharing</t>
  </si>
  <si>
    <t>ราเบล</t>
  </si>
  <si>
    <t>https://drive.google.com/file/d/1-uics_ZZnXvKgYCz5sQH6jy-LHuHeMQ2/view?usp=sharing</t>
  </si>
  <si>
    <t>https://drive.google.com/file/d/1g1yIxIdd76i8CPTx_L-OBtuhXiFx1aEq/view?usp=sharing</t>
  </si>
  <si>
    <t>ดันจิ</t>
  </si>
  <si>
    <t>https://drive.google.com/file/d/1qrMVzqr1P_348UCnbuYe4RUlrKX3Hjcu/view?usp=sharing</t>
  </si>
  <si>
    <t>โออิ</t>
  </si>
  <si>
    <t>https://drive.google.com/file/d/1fiU9y0W70w-LPeBwrxo_hPJ4AiHFNVrh/view?usp=sharing</t>
  </si>
  <si>
    <t>เอโนล่า</t>
  </si>
  <si>
    <t>https://drive.google.com/file/d/1VX5bfECy3VCK566BkSlRdCeUb8N2oQCN/view?usp=sharing</t>
  </si>
  <si>
    <t>https://drive.google.com/file/d/1ommXkR0Z7EPPuE3wQF93UzDQRDktL0gV/view?usp=sharing</t>
  </si>
  <si>
    <t>ตราแมงมุม</t>
  </si>
  <si>
    <t>จำพวก 5 สารกำจัดวัชพืช ยากำจัดแมลง</t>
  </si>
  <si>
    <t>https://drive.google.com/file/d/1QRUCmODl1yillB8VoP650Bg6tMYUEjQq/view?usp=sharing</t>
  </si>
  <si>
    <t>อีทร้า</t>
  </si>
  <si>
    <t>https://drive.google.com/file/d/1AvF_geKcSzpriEhkhCKR5VojcTG4LVgD/view?usp=sharing</t>
  </si>
  <si>
    <t>ไททร้า</t>
  </si>
  <si>
    <t>https://drive.google.com/file/d/1srZnhZO1APRVB6ZBbFRoD-HUM0iChtNN/view?usp=sharing</t>
  </si>
  <si>
    <t>ฟาราดาน</t>
  </si>
  <si>
    <t>https://drive.google.com/file/d/1fIdszsB84b5XLGRegyYVoH4TJtkMz1Mj/view?usp=sharing</t>
  </si>
  <si>
    <t>ช้างราดาน</t>
  </si>
  <si>
    <t>https://drive.google.com/file/d/10anMREM7f3R3JsH1HPvdz_kAJ4jcZi9n/view?usp=sharing</t>
  </si>
  <si>
    <t>ลาแชล</t>
  </si>
  <si>
    <t>https://drive.google.com/file/d/1EoxZv4-kWG6zNOxEQn_gEtwkceOaEzcT/view?usp=sharing</t>
  </si>
  <si>
    <t>อัลทร้า</t>
  </si>
  <si>
    <t>https://drive.google.com/file/d/18TpaqTO4PrrwxazOQQvYU75iOyuxxehK/view?usp=sharing</t>
  </si>
  <si>
    <t>เอทร้า</t>
  </si>
  <si>
    <t>https://drive.google.com/file/d/1vQDG8UoWU710E_jnJrxa1LLSzYnPqV-H/view?usp=sharing</t>
  </si>
  <si>
    <t>ออทร้า</t>
  </si>
  <si>
    <t>https://drive.google.com/file/d/1ggpUsJ1ZwcIOGPclEjgngkjEmjv2GJrS/view?usp=sharing</t>
  </si>
  <si>
    <t>ไลทร้า</t>
  </si>
  <si>
    <t>https://drive.google.com/file/d/1VN-9iXLuvqFokjCJDObG6dZ2RS6MAVjV/view?usp=sharing</t>
  </si>
  <si>
    <t>นาแชล</t>
  </si>
  <si>
    <t>https://drive.google.com/file/d/1nrg3Pe9wpf85kj0oG85QQ0U1bzivwLGp/view?usp=sharing</t>
  </si>
  <si>
    <t>ราแชล</t>
  </si>
  <si>
    <t>https://drive.google.com/file/d/1BF8AZn7kRp-18CYvxrq15oXQ7zciHEeV/view?usp=sharing</t>
  </si>
  <si>
    <t>เลโน่</t>
  </si>
  <si>
    <t>https://drive.google.com/file/d/1oGxb39E0Amqb0rpjVSsNATYPqE8droKR/view?usp=sharing</t>
  </si>
  <si>
    <t>https://drive.google.com/file/d/1C8i_l4pOAojUie-PsRDUdkrq96YQj2Z7/view?usp=sharing</t>
  </si>
  <si>
    <t>https://drive.google.com/file/d/1jxn0i1TDHTX76WBnPZKqBTF0C0P1CpCg/view?usp=sharing</t>
  </si>
  <si>
    <t>อีเอท Eate</t>
  </si>
  <si>
    <t>https://drive.google.com/file/d/17nbc-3Ez_4fDuH9Cxi04YuyHz3_W1nN5/view?usp=sharing</t>
  </si>
  <si>
    <t>https://drive.google.com/file/d/1-BM_lJWJ6DDU6Yc1lrMnePbgtkRvfa1A/view?usp=sharing</t>
  </si>
  <si>
    <t>อลูเอท Aluate</t>
  </si>
  <si>
    <t>https://drive.google.com/file/d/1EmXo_cDenOshi7DbGDKJQWtn65OxtbT-/view?usp=sharing</t>
  </si>
  <si>
    <t>แป้งโกะ</t>
  </si>
  <si>
    <t>https://drive.google.com/file/d/1OrJ4GBA1nu4_MXmUG7U8HaGbCgCfijib/view?usp=sharing</t>
  </si>
  <si>
    <t>ทันม่า</t>
  </si>
  <si>
    <t>https://drive.google.com/file/d/1uzwRpkZz4elXtx444JKA9BTp5YlQDJvG/view?usp=sharing</t>
  </si>
  <si>
    <t>อินจัง</t>
  </si>
  <si>
    <t>https://drive.google.com/file/d/1jUQnYMD-DGx6pIBUCIwq4f1iBanvATcY/view?usp=sharing</t>
  </si>
  <si>
    <t>มูซัน</t>
  </si>
  <si>
    <t>https://drive.google.com/file/d/11rWGnaMajQal1INKx7rlgyxY2_pfZfks/view?usp=sharing</t>
  </si>
  <si>
    <t>เฟโก้</t>
  </si>
  <si>
    <t>https://drive.google.com/file/d/1SLFf1qs7dvpM62ZTB4aHxI4hh7wsT3OI/view?usp=sharing</t>
  </si>
  <si>
    <t>กายอ</t>
  </si>
  <si>
    <t>https://drive.google.com/file/d/1SQeU0dPlMmUUXjVoYV9oliihMvLbyDgM/view?usp=sharing</t>
  </si>
  <si>
    <t>ปาล่อง</t>
  </si>
  <si>
    <t>https://drive.google.com/file/d/1qVTrO1_LV2vdkH_IuTYl8Z2z99GtKOl3/view?usp=sharing</t>
  </si>
  <si>
    <t>วอเนีย</t>
  </si>
  <si>
    <t>https://drive.google.com/file/d/1sYpuPxVuo5ifjakaTrTTjKsS1Z8Hol2W/view?usp=drive_link</t>
  </si>
  <si>
    <t>กานาโด</t>
  </si>
  <si>
    <t>https://drive.google.com/file/d/16MaUonlGrWJhfSSt2-Oviis7ut9lmR-L/view?usp=drive_link</t>
  </si>
  <si>
    <t>ไดคอท</t>
  </si>
  <si>
    <t>https://drive.google.com/file/d/14nl3lM2Dzr3EjEdyNY2B3eSO9Z6sdYl1/view?usp=drive_link</t>
  </si>
  <si>
    <t>มูดิก</t>
  </si>
  <si>
    <t>https://drive.google.com/file/d/1ESnYkpfSfRSjXUcbIO5kmaQoh5RzRTjI/view?usp=drive_link</t>
  </si>
  <si>
    <t>โบเวน</t>
  </si>
  <si>
    <t>https://drive.google.com/file/d/171MhgKuSavvuw-V_fYJkMFEqAC0cI-pG/view?usp=drive_link</t>
  </si>
  <si>
    <t>เอนมา</t>
  </si>
  <si>
    <t>https://drive.google.com/file/d/1sk4wrggXM34hN1OA4Fxg9M28UpXu7WRh/view?usp=drive_link</t>
  </si>
  <si>
    <t>ฟอสต้า</t>
  </si>
  <si>
    <t>https://drive.google.com/file/d/1CXroDmRPR5iaskODTzQ5gpavCFelQOrm/view?usp=drive_link</t>
  </si>
  <si>
    <t>ปูกิ</t>
  </si>
  <si>
    <t>https://drive.google.com/file/d/1K9xC0Fap8FjFVwldJETKwoxxdIepHtQ2/view?usp=drive_link</t>
  </si>
  <si>
    <t>ลาเปา</t>
  </si>
  <si>
    <t>https://drive.google.com/file/d/1sSzYzbvkRXW_hU71N7QL4h97uWZ3XUfP/view?usp=drive_link</t>
  </si>
  <si>
    <t>แคริส</t>
  </si>
  <si>
    <t>https://drive.google.com/file/d/1D0p8X1cTujA1ZQ6phqZ6LWxxdrHVvzuj/view?usp=drive_link</t>
  </si>
  <si>
    <t>อาเกะ</t>
  </si>
  <si>
    <t>https://drive.google.com/file/d/1ugFTv12N7beAY-ssQtlIYjPq2QftK2OZ/view?usp=drive_link</t>
  </si>
  <si>
    <t>อูคอ</t>
  </si>
  <si>
    <t>https://drive.google.com/file/d/1tfZ-GoEDjDCZPXfo1j6jQvwNvn9TvI9m/view?usp=drive_link</t>
  </si>
  <si>
    <t>ลอซู</t>
  </si>
  <si>
    <t>https://drive.google.com/file/d/1WlOkYMylwa2D50m7HjzZAfXDp27rXQuT/view?usp=drive_link</t>
  </si>
  <si>
    <t>โฮดี้</t>
  </si>
  <si>
    <t>https://drive.google.com/file/d/1kjA92nh0isIGUw6c0Y34NLOLHGgwKB6g/view?usp=drive_link</t>
  </si>
  <si>
    <t>คุซัน</t>
  </si>
  <si>
    <t>https://drive.google.com/file/d/1gGGBe7qcRaoE97IfPp981nfIROtivdKy/view?usp=drive_link</t>
  </si>
  <si>
    <t>เอลเดีย</t>
  </si>
  <si>
    <t>https://drive.google.com/file/d/1y6sYA7cNoVmom7faXWNEqWBe_rYCFGul/view?usp=drive_link</t>
  </si>
  <si>
    <t>นาเม็ก</t>
  </si>
  <si>
    <t>https://drive.google.com/file/d/1qyMas9uxQ30_7demPZFMU11ele3BmHKN/view?usp=drive_link</t>
  </si>
  <si>
    <t>ไซมอน</t>
  </si>
  <si>
    <t>https://drive.google.com/file/d/1c8pWZKfUBeei5m6F5ysRm4zdZYuFZqvR/view?usp=drive_link</t>
  </si>
  <si>
    <t>บาดัม</t>
  </si>
  <si>
    <t>https://drive.google.com/file/d/1VbczUTyJohYbHldYibXK-bFiDAkpxA4y/view?usp=drive_link</t>
  </si>
  <si>
    <t>คุบะ</t>
  </si>
  <si>
    <t>https://drive.google.com/file/d/1zJFJQc0vXSNDTCJeVmTKwgE1hp7nxHrz/view?usp=drive_link</t>
  </si>
  <si>
    <t>อันจี</t>
  </si>
  <si>
    <t>https://drive.google.com/file/d/1UfC_jnBo8m8ZouNYYN0mAKhw2wqkGIMr/view?usp=drive_link</t>
  </si>
  <si>
    <t>เบนต้า</t>
  </si>
  <si>
    <t>https://drive.google.com/file/d/1R5_cgE7cUej6L_UHnAEh5gOT_6Yrt7vP/view?usp=drive_link</t>
  </si>
  <si>
    <t>https://drive.google.com/file/d/1MAnqixf4cpPia6BmUkg7e2IMzcEMDCIA/view?usp=drive_link</t>
  </si>
  <si>
    <t>แฟรงค์กี้</t>
  </si>
  <si>
    <t>https://drive.google.com/file/d/1aUZwYIc2r6Hc2F_dX_NaP3PycyQomC9p/view?usp=drive_link</t>
  </si>
  <si>
    <t>นอร์ทตี้</t>
  </si>
  <si>
    <t>https://drive.google.com/file/d/1aHIIWNIgB2tItxrI88TRfA6nyeJb-NGR/view?usp=drive_link</t>
  </si>
  <si>
    <t>วอร์นี่</t>
  </si>
  <si>
    <t>https://drive.google.com/file/d/1XwxjqurZ4pt-57iaqnJ6xLd6ZfqS_wp5/view?usp=drive_link</t>
  </si>
  <si>
    <t>วากัส</t>
  </si>
  <si>
    <t>https://drive.google.com/file/d/1Q0gP2ePf__BDrK9bkoOqo9uIy1--gf8b/view?usp=drive_link</t>
  </si>
  <si>
    <t>รีโก้</t>
  </si>
  <si>
    <t>https://drive.google.com/file/d/1AYbFom2iKXpRBUxkilMLLcUA0Z11eOBf/view?usp=drive_link</t>
  </si>
  <si>
    <t>เซกิ</t>
  </si>
  <si>
    <t>https://drive.google.com/file/d/1J612JoRbQiDRSH2oE4IVgpF7LEOk-NXu/view?usp=drive_link</t>
  </si>
  <si>
    <t>ซูป้า</t>
  </si>
  <si>
    <t>https://drive.google.com/file/d/1n5juTFf_J_G-34LcnX6QQaW20412Y41D/view?usp=drive_link</t>
  </si>
  <si>
    <t>ลูเซอร์</t>
  </si>
  <si>
    <t>https://drive.google.com/file/d/1zdYIJHYt6icCgpYKGJw9yVXAlONYcdGY/view?usp=drive_link</t>
  </si>
  <si>
    <t>มิโกะ</t>
  </si>
  <si>
    <t>https://drive.google.com/file/d/1S4UdhSrycvvp3Ai3GE97aHX-pPo6Duyr/view?usp=drive_link</t>
  </si>
  <si>
    <t>โกดะ</t>
  </si>
  <si>
    <t>https://drive.google.com/file/d/1sKwn9ZYVKaZH5m736QZpOsT3w9U5o1uf/view?usp=drive_link</t>
  </si>
  <si>
    <t>ไคย่า</t>
  </si>
  <si>
    <t>https://drive.google.com/file/d/1prXena5oLKZamSAH0TNNuvmg3UOJ-UOX/view?usp=drive_link</t>
  </si>
  <si>
    <t>โอเน่</t>
  </si>
  <si>
    <t>https://drive.google.com/file/d/1bKzcyRU-5pbjFmpZmPVkkdWqMH7Mwd-x/view?usp=drive_link</t>
  </si>
  <si>
    <t>พาราด็อก</t>
  </si>
  <si>
    <t>https://drive.google.com/file/d/1vBo3lV2ASuBuLqUP0wXadPP_gE2BrChS/view?usp=drive_link</t>
  </si>
  <si>
    <t>https://drive.google.com/file/d/1uvngFaQNqrPdOExwppwJYnYClxFcm3zk/view?usp=drive_link</t>
  </si>
  <si>
    <t>https://drive.google.com/file/d/1NOEmE8o79-OYQ-mQlck2VseBz3CF6vIw/view?usp=drive_link</t>
  </si>
  <si>
    <t>ทานิน</t>
  </si>
  <si>
    <t>https://drive.google.com/file/d/14GK72f4mYc2w7NJRylhPZ6SdN8Bo5BVi/view?usp=drive_link</t>
  </si>
  <si>
    <t>มาแช</t>
  </si>
  <si>
    <t>https://drive.google.com/file/d/17X7hyVO8MNSW35Qc4YitemOsdRCbOyLs/view?usp=drive_link</t>
  </si>
  <si>
    <t>ฟาร์เนีย</t>
  </si>
  <si>
    <t>https://drive.google.com/file/d/1XvH2GZlgpVAw2u9ht9YXkvob08q8W--3/view?usp=drive_link</t>
  </si>
  <si>
    <t>เจสต้า</t>
  </si>
  <si>
    <t>https://drive.google.com/file/d/1eKfO9v9ogxSX40aWUd3QIwcakl_AATvF/view?usp=drive_link</t>
  </si>
  <si>
    <t>ทิวเลย์</t>
  </si>
  <si>
    <t>https://drive.google.com/file/d/1qepVCgx5TPiO5FZWtDBWk41G2FPfsay7/view?usp=drive_link</t>
  </si>
  <si>
    <t>มายองเซ่</t>
  </si>
  <si>
    <t>https://drive.google.com/file/d/1jLB-5AX9H2TLmQT4JYSQIH4WY3udbcuF/view?usp=drive_link</t>
  </si>
  <si>
    <t>จันจิ</t>
  </si>
  <si>
    <t>https://drive.google.com/file/d/1VWjnuua3Kh1EapX8XpX34zCc6r1cg0sz/view?usp=drive_link</t>
  </si>
  <si>
    <t>จินเต้</t>
  </si>
  <si>
    <t>https://drive.google.com/file/d/1P7au4-S_N0NS1Hu3CsnebPatylfQzS1S/view?usp=drive_link</t>
  </si>
  <si>
    <t>ฟินดี้</t>
  </si>
  <si>
    <t>https://drive.google.com/file/d/13Z8zuW1yjoGRcTP_EWPmwjYToiLKnTiB/view?usp=drive_link</t>
  </si>
  <si>
    <t>กีสต้า</t>
  </si>
  <si>
    <t>https://drive.google.com/file/d/1uq3jdjC_KFpkUbyzmb3t4UwDimHKsVn6/view?usp=drive_link</t>
  </si>
  <si>
    <t>ไมนู</t>
  </si>
  <si>
    <t>https://drive.google.com/file/d/16lDlaOS6cs2tWIJByGSvJVc_r2sBuyjw/view?usp=drive_link</t>
  </si>
  <si>
    <t>โอเมท 50</t>
  </si>
  <si>
    <t>https://drive.google.com/file/d/1Vk8Mqo5gYurc6ro1m7jwPPLli7lpQq2D/view?usp=drive_link</t>
  </si>
  <si>
    <t>แพนทาร่า</t>
  </si>
  <si>
    <t>https://drive.google.com/file/d/10KayNqkwTDw_pmYndT8FiSMBnHemf5QW/view?usp=drive_link</t>
  </si>
  <si>
    <t>แจสเปอร์</t>
  </si>
  <si>
    <t>https://drive.google.com/file/d/1zmekbejgqx9IPL2b2sYEjrZR5BG33qeX/view?usp=drive_link</t>
  </si>
  <si>
    <t>บาลอง</t>
  </si>
  <si>
    <t>https://drive.google.com/file/d/1feCpx3-1qdwy5kr4D0r9QHRbZRS6JW8N/view?usp=drive_link</t>
  </si>
  <si>
    <t>บูโร่</t>
  </si>
  <si>
    <t>https://drive.google.com/file/d/1pwJWTnXxbUhuHX3g-uSuLu9va5-G8jRk/view?usp=drive_link</t>
  </si>
  <si>
    <t>บูนาน</t>
  </si>
  <si>
    <t>https://drive.google.com/file/d/1Z2VY9RZbpmWbXCb702SkWrNqCqBUgH9b/view?usp=drive_link</t>
  </si>
  <si>
    <t>https://drive.google.com/file/d/12Cu423Opar9p8qvyaLfgyqKq5CEEQRu5/view?usp=drive_link</t>
  </si>
  <si>
    <t>มูแซม Muzam</t>
  </si>
  <si>
    <t>https://drive.google.com/file/d/1UZkfPxN9t2xN8XhbhGVuan-mv4KUjJK8/view?usp=sharing</t>
  </si>
  <si>
    <t>ฮานะ</t>
  </si>
  <si>
    <t>https://drive.google.com/file/d/1GLA4Fte0xQUz5ntcWU7yf30FfrOmzoDw/view?usp=sharing</t>
  </si>
  <si>
    <t>ร็อบสัน</t>
  </si>
  <si>
    <t>https://drive.google.com/file/d/1b66Aj9VTeRxdB7-P6ub1G0SSxv_CND_Y/view?usp=sharing</t>
  </si>
  <si>
    <t>คัมบาว</t>
  </si>
  <si>
    <t>https://drive.google.com/file/d/1DyjwBD7YxtS-JAruUFqVIoD7esnVRv9e/view?usp=sharing</t>
  </si>
  <si>
    <t>เฟอร์ฟอง</t>
  </si>
  <si>
    <t>https://drive.google.com/file/d/14R17HyqLmhPnziCAXUNJTXUi0BZo9Mkp/view?usp=sharing</t>
  </si>
  <si>
    <t>เมอตู</t>
  </si>
  <si>
    <t>https://drive.google.com/file/d/1u6sg2kzBUM838Wb5rFafRe5y4Pl4PZIw/view?usp=sharing</t>
  </si>
  <si>
    <t>ซิงกิต</t>
  </si>
  <si>
    <t>https://drive.google.com/file/d/11VsPGApW70RfJ3mgXT_35AhU78VATZ7i/view?usp=sharing</t>
  </si>
  <si>
    <t>มาร์โบ</t>
  </si>
  <si>
    <t>https://drive.google.com/file/d/1JIXBND2PQp4xZnOifMhNSyHxp4K0ihH2/view?usp=sharing</t>
  </si>
  <si>
    <t>https://drive.google.com/file/d/1FsL5MB56M6gLOoNeWVCVr5oxGmH8CADI/view?usp=sharing</t>
  </si>
  <si>
    <t>วีลัก</t>
  </si>
  <si>
    <t>https://drive.google.com/file/d/1jh3vVeyFD3yExnZEKRTeAZhmT2fSfh-j/view?usp=sharing</t>
  </si>
  <si>
    <t>เมอร์ฟี่</t>
  </si>
  <si>
    <t>https://drive.google.com/file/d/1uyDsx7LdY5BEL1TKMeWBOZm5E6xjNBgK/view?usp=sharing</t>
  </si>
  <si>
    <t>มีเกล</t>
  </si>
  <si>
    <t>https://drive.google.com/file/d/1KW2ObY6-0P7P_LHtwWvGv3dIZZNWBqGC/view?usp=sharing</t>
  </si>
  <si>
    <t>ชินโน</t>
  </si>
  <si>
    <t>https://drive.google.com/file/d/1EMK925WW5lEdxWE-Au4sTfGpnlOb6j2O/view?usp=sharing</t>
  </si>
  <si>
    <t>วาตาเบะ</t>
  </si>
  <si>
    <t>https://drive.google.com/file/d/1gEDrlHkqfTHjG2K0WfXO5HgLnqqBtzBv/view?usp=sharing</t>
  </si>
  <si>
    <t>เตโช</t>
  </si>
  <si>
    <t>https://drive.google.com/file/d/1umTGSS42j4-6OLub68F3a2APmIomQx1M/view?usp=sharing</t>
  </si>
  <si>
    <t>บูโร</t>
  </si>
  <si>
    <t>https://drive.google.com/file/d/1ELf6AoyZTsqpZnp9kzOKMaaLSxPeRG-b/view?usp=sharing</t>
  </si>
  <si>
    <t>คอนเซ่</t>
  </si>
  <si>
    <t>https://drive.google.com/file/d/19w8vjRrQJ7HT_nAHkNAbFJzxBqZfRThx/view?usp=sharing</t>
  </si>
  <si>
    <t>เปย์โดร</t>
  </si>
  <si>
    <t>https://drive.google.com/file/d/1fCxU1rV_QGRwQjcPYrI6v_7S2PZ76Xde/view?usp=sharing</t>
  </si>
  <si>
    <t>บากอส</t>
  </si>
  <si>
    <t>https://drive.google.com/file/d/1A1wJm-KsjN5sJ3fphAz5Kk4Q3jj-bhl_/view?usp=sharing</t>
  </si>
  <si>
    <t>โลเกีย</t>
  </si>
  <si>
    <t>https://drive.google.com/file/d/1cHSDh2qtpJuxb_A4xwCb8L_anR1TQJrK/view?usp=sharing</t>
  </si>
  <si>
    <t>เนมอร์</t>
  </si>
  <si>
    <t>https://drive.google.com/file/d/1Pb0JlJ4dAgzWdsdf9P6W6VvGTCX8VGqx/view?usp=sharing</t>
  </si>
  <si>
    <t>ไกอา</t>
  </si>
  <si>
    <t>https://drive.google.com/file/d/14IAgKbra6PINwFBbLimSETdbEi4khBGW/view?usp=sharing</t>
  </si>
  <si>
    <t>จิ๊โจะ</t>
  </si>
  <si>
    <t>https://drive.google.com/file/d/1WMIqt-hOCf8cwDpolUXb6Z2zumBBt9N-/view?usp=sharing</t>
  </si>
  <si>
    <t>วองก้า</t>
  </si>
  <si>
    <t>https://drive.google.com/file/d/1bf4KcshXKKaTPofoAaaKPxzuAgWsw9zw/view?usp=sharing</t>
  </si>
  <si>
    <t>แฟน สตาร์</t>
  </si>
  <si>
    <t>https://drive.google.com/file/d/1FUZJEadYOG1Dq1_QFsgsH0zA2U08emrF/view?usp=sharing</t>
  </si>
  <si>
    <t>จำพวก 1 ปุ๋ยเคมี ปุ๋ยอินรทรีย์ ปุ๋ยอินทรีย์เคมี</t>
  </si>
  <si>
    <t>https://drive.google.com/file/d/1X8CJx2MF4oXHWR9GpIQae9cBUwDobkzH/view?usp=sharing</t>
  </si>
  <si>
    <t>ซุนปิน</t>
  </si>
  <si>
    <t>https://drive.google.com/file/d/1rcXlXhuBe9XR-PScF83hMwSitNg2ajoD/view?usp=sharing</t>
  </si>
  <si>
    <t>แซนทิน</t>
  </si>
  <si>
    <t>https://drive.google.com/file/d/1FL_JsSCsAvXOMcLmJSTyns-HTbW0VUNh/view?usp=sharing</t>
  </si>
  <si>
    <t>อัลบา</t>
  </si>
  <si>
    <t>https://drive.google.com/file/d/1u7Oe3YHiDvq4mSIN1q4MQy82sfqjXxsm/view?usp=sharing</t>
  </si>
  <si>
    <t>เคียซา</t>
  </si>
  <si>
    <t>https://drive.google.com/file/d/1mltnW801uaaJsNEYWlyD3LtDwhLqlAL8/view?usp=sharing</t>
  </si>
  <si>
    <t>เรเต้</t>
  </si>
  <si>
    <t>https://drive.google.com/file/d/1cNkPzJrrfG9H85gYRfFQlHnhCJAoGiMZ/view?usp=sharing</t>
  </si>
  <si>
    <t>https://drive.google.com/file/d/1pqH59Jh9x6FPPyMmCEgmOqVbudERQ_4R/view?usp=sharing</t>
  </si>
  <si>
    <t>แมกคัส</t>
  </si>
  <si>
    <t>https://drive.google.com/file/d/1S17uq3PUNgCivHZCnpVC3Ug03Zd2UwWB/view?usp=sharing</t>
  </si>
  <si>
    <t>เฟอร์นอก</t>
  </si>
  <si>
    <t>https://drive.google.com/file/d/1V_VNhQ9Yf2hFlxM7nhhvAucKMGds9DWu/view?usp=sharing</t>
  </si>
  <si>
    <t>ซูม่า</t>
  </si>
  <si>
    <t>https://drive.google.com/file/d/1lIdr6WIl3KFueauksjqdysPZbrXFrb1q/view?usp=sharing</t>
  </si>
  <si>
    <t>ป๊อปอาย</t>
  </si>
  <si>
    <t>https://drive.google.com/file/d/1-ozFONAnC0zuh_Vj6ALImoN4zJ7GqSav/view?usp=sharing</t>
  </si>
  <si>
    <t>https://drive.google.com/file/d/1ZPnVFu67RgzAKRd3VghP6ekPMPFvX0Tg/view?usp=sharing</t>
  </si>
  <si>
    <t>https://drive.google.com/file/d/1cnbmBiYgXfUHwXS0aIHd0bA8qtIPd9O6/view?usp=sharing</t>
  </si>
  <si>
    <t>https://drive.google.com/file/d/1E1fBsS2Nwpbgr1O4zANK4hBKVl-DmPwU/view?usp=sharing</t>
  </si>
  <si>
    <t>คูริ Kuri</t>
  </si>
  <si>
    <t>https://drive.google.com/file/d/1CTEhk_hzbLfqDmKvjqs8VY_cm3VR37NW/view?usp=sharing</t>
  </si>
  <si>
    <t>โซนาน Sonan</t>
  </si>
  <si>
    <t>https://drive.google.com/file/d/1pWDRVlv1_bJEhm4JIGK7ZQgjFuWzgW3X/view?usp=sharing</t>
  </si>
  <si>
    <t>ไมเนะ Minae</t>
  </si>
  <si>
    <t>https://drive.google.com/file/d/1Pv9UYQgLjHj_uaw_FfEeXewuRUT2coru/view?usp=sharing</t>
  </si>
  <si>
    <t>กาเบียว Gabiel</t>
  </si>
  <si>
    <t>https://drive.google.com/file/d/1AP437BMsPjVtl_iw5zHOzPD5yT5Ztu5P/view?usp=sharing</t>
  </si>
  <si>
    <t>กัสโซ่ Gusso</t>
  </si>
  <si>
    <t>https://drive.google.com/file/d/1cOVySmMFe-usui67pQiILuTTgPwdJ0WE/view?usp=sharing</t>
  </si>
  <si>
    <t>https://drive.google.com/file/d/1wb848qSO_I3qgjAyf5tSr_JjkQb30FRJ/view?usp=sharing</t>
  </si>
  <si>
    <t>เคเดน Kden</t>
  </si>
  <si>
    <t>https://drive.google.com/file/d/1bIWPROEonMLTWAY5SS_qbgOi7FTLP_J9/view?usp=sharing</t>
  </si>
  <si>
    <t>โอซาส Ozas</t>
  </si>
  <si>
    <t>https://drive.google.com/file/d/1qIoiDIUj1FwqKp8P_MrypDhVmOA-IgQN/view?usp=sharing</t>
  </si>
  <si>
    <t>กอน</t>
  </si>
  <si>
    <t>https://drive.google.com/file/d/16gTkvy8ah5UcjzgfDILZLooXAhUnYSlN/view?usp=sharing</t>
  </si>
  <si>
    <t>โจโจ้</t>
  </si>
  <si>
    <t>https://drive.google.com/file/d/1vTy7dEIYtGgz21p5tMC5RLJ9eJzmVNXg/view?usp=sharing</t>
  </si>
  <si>
    <t>กอดอน</t>
  </si>
  <si>
    <t>https://drive.google.com/file/d/1boIm8u5WZZqETA4MtKQ6rIi9npHOuHG-/view?usp=sharing</t>
  </si>
  <si>
    <t>วีด้า</t>
  </si>
  <si>
    <t>https://drive.google.com/file/d/1ID8S17ZP471Q7aMMyqWYJPx-4Hra43Wn/view?usp=sharing</t>
  </si>
  <si>
    <t>โจนิน</t>
  </si>
  <si>
    <t>https://drive.google.com/file/d/1XremXwG6ht2k66PpF6K6cFJEFvpKL0gv/view?usp=sharing</t>
  </si>
  <si>
    <t>อาซาดอน</t>
  </si>
  <si>
    <t>https://drive.google.com/file/d/1njNWw8-5cu0-J3nb7F1XLxpeTVIns5eN/view?usp=sharing</t>
  </si>
  <si>
    <t>แมสซัน</t>
  </si>
  <si>
    <t>https://drive.google.com/file/d/1Xxp0WbUI_ZzIS7I1RlkP4nFkNQZib1NB/view?usp=sharing</t>
  </si>
  <si>
    <t>ไครัส</t>
  </si>
  <si>
    <t>https://drive.google.com/file/d/15qX4S--hMUGahVDUEgRjVBUiDNb9AW57/view?usp=sharing</t>
  </si>
  <si>
    <t>อามอส</t>
  </si>
  <si>
    <t>https://drive.google.com/file/d/1Ht1TSRSAK9zs9gmExm4R1ANL8iA-WJkD/view?usp=sharing</t>
  </si>
  <si>
    <t>ไอพาส</t>
  </si>
  <si>
    <t>https://drive.google.com/file/d/1P7HBXz-2dqJejA_A-BKLOwPpAFiGO8RM/view?usp=sharing</t>
  </si>
  <si>
    <t>พาสเปอร์</t>
  </si>
  <si>
    <t>https://drive.google.com/file/d/1H3hhMUWWc__kvOIGNk5N9dj_Oh3gGoXR/view?usp=sharing</t>
  </si>
  <si>
    <t>เวสเนอร์</t>
  </si>
  <si>
    <t>https://drive.google.com/file/d/1iXinzEbAfWtzBgEM5it0WjPO91JcreqC/view?usp=sharing</t>
  </si>
  <si>
    <t>นินิว</t>
  </si>
  <si>
    <t>https://drive.google.com/file/d/1odQ8uiSJ6XLAYGjaqdGS8hYiOf52sS7T/view?usp=sharing</t>
  </si>
  <si>
    <t>เด็นจิ</t>
  </si>
  <si>
    <t>https://drive.google.com/file/d/1WmFv8Cb3IUroMchVen8nRzEJ3D8R5X-U/view?usp=sharing</t>
  </si>
  <si>
    <t>https://drive.google.com/file/d/1RCcT4Ixj0cNd0nLo3caH7Zj07mM7jmkr/view?usp=sharing</t>
  </si>
  <si>
    <t>อะฟอร์คลอร์</t>
  </si>
  <si>
    <t>https://drive.google.com/file/d/1BktgO_ZSeG5wk1aa-HexRMbEwz9I1HVH/view?usp=sharing</t>
  </si>
  <si>
    <t>https://drive.google.com/file/d/11LVdIH1ZsLwC3DbIBGopZBDaidJzdrF3/view?usp=sharing</t>
  </si>
  <si>
    <t>กาโต้</t>
  </si>
  <si>
    <t>https://drive.google.com/file/d/1x4fbLyDwUm3aFlF9ZHTGAkoGOClPxKgi/view?usp=sharing</t>
  </si>
  <si>
    <t>โลโก้ FACT</t>
  </si>
  <si>
    <t>จำพวก 5 ยาฆ่าแมลง สารเคมีป้องกันและกำจัดโรคพืช สารเคมีป้องกันกำจัดไรที่เป็นศัตรูพืช สารเคมีป้องกันและกำจัดหอยที่เป็นศัตรูพืช สารเคมีกำจัดวัชพืช</t>
  </si>
  <si>
    <t>https://drive.google.com/file/d/1YMJqsC34ciW3wkkIedXiJQtPCLJFupAz/view?usp=sharing</t>
  </si>
  <si>
    <t>จำพวก 1 ปุ๋ยอินทรีย์ ปุ๋ยเคมี ปุ๋ยเคมีอินทรีย์ ปุ๋ยชีวภาพ</t>
  </si>
  <si>
    <t>https://drive.google.com/file/d/1VQguKafoERj6mkE--PNNxJn8PWujXOZo/view?usp=sharing</t>
  </si>
  <si>
    <t>https://drive.google.com/file/d/1ef0BpOkhiFbBX63oWQcpRT4j73XVAzSy/view?usp=sharing</t>
  </si>
  <si>
    <t>https://drive.google.com/file/d/18LLbEUrkDknEzgthCz7RZkiG9YGIOakp/view?usp=sharing</t>
  </si>
  <si>
    <t>จำพวก 1 สารปรับปรุงดิน</t>
  </si>
  <si>
    <t>https://drive.google.com/file/d/1julpLmqZhJIlQAnnLAkTCI0lN2USWarM/view?usp=sharing</t>
  </si>
  <si>
    <t>จำพวก 1 สารกระตุ้นทางชีวภาพเป็นฮอร์โมนพืช</t>
  </si>
  <si>
    <t>https://drive.google.com/file/d/1QKZQXVvIAQGLEe9u0MSjxBAZ5WYBJdkV/view?usp=sharing</t>
  </si>
  <si>
    <t>https://drive.google.com/file/d/1WDCk9hrjKygZeHMR_dJ4021AvNkvoXNF/view?usp=sharing</t>
  </si>
  <si>
    <t>https://drive.google.com/file/d/1-f73OyOzCoGHMa_22KWEbmiMydOCSunb/view?usp=sharing</t>
  </si>
  <si>
    <t>รูสโก</t>
  </si>
  <si>
    <t>https://drive.google.com/file/d/1YICfAlijkxeLnUONL1BuPPPQdCJ9Paze/view?usp=sharing</t>
  </si>
  <si>
    <t>https://drive.google.com/file/d/1pPuA0cJGHEJ6_6McYmYaR0iMBJBlFZP4/view?usp=drive_link</t>
  </si>
  <si>
    <t>https://drive.google.com/file/d/1A4d5WGohA3nlFzeitRfUn5USkXbwkj7f/view?usp=sharing</t>
  </si>
  <si>
    <t>https://drive.google.com/file/d/15JiTVDSB_z9mC2zkzoYmo577xKJqk2oB/view?usp=sharing</t>
  </si>
  <si>
    <t>ดีโฟดี</t>
  </si>
  <si>
    <t>https://drive.google.com/file/d/1MYQqYp4pRGFybmq6iOEQ8mPEJqiSTAdt/view?usp=sharing</t>
  </si>
  <si>
    <t>https://drive.google.com/file/d/1Yl5SYc9jERn_mcLM6e8z_zAXh9xEKbx3/view?usp=sharing</t>
  </si>
  <si>
    <t>https://drive.google.com/file/d/1saHEXGAvyVYU2f7iMBrANHJ1YMdhjQ4Y/view?usp=sharing</t>
  </si>
  <si>
    <t>https://drive.google.com/file/d/14a364E-kG0it4Xgc1nmYvkFlUpZIWH0H/view?usp=sharing</t>
  </si>
  <si>
    <t>https://drive.google.com/file/d/1eyavrz1WnHhWjIEtS3O5-eYFHF4laI42/view?usp=sharing</t>
  </si>
  <si>
    <t>แมสค์บู</t>
  </si>
  <si>
    <t>https://drive.google.com/file/d/1h6BzppArsG-miYgbMtmGOKz8Pt80XzQw/view?usp=sharing</t>
  </si>
  <si>
    <t>ตองเอง</t>
  </si>
  <si>
    <t>https://drive.google.com/file/d/18ZPGZPY1SeQ6dgYnbOH4OpG5zqV9LbgR/view?usp=sharing</t>
  </si>
  <si>
    <t>https://drive.google.com/file/d/1YRbQwzpH-nM_HlGPDRdfsT2r-lr9IYKs/view?usp=sharing</t>
  </si>
  <si>
    <t>https://drive.google.com/file/d/1IHFTcYqcJjFapANYH8u2Uifcq-Z5gD4V/view?usp=sharing</t>
  </si>
  <si>
    <t>https://drive.google.com/file/d/1W-RNoKInf5CvuHNdhV_mB2FXPjmmVw1l/view?usp=sharing</t>
  </si>
  <si>
    <t>https://drive.google.com/file/d/1DgWfwjO-K76co9n_L7UDxRbY4lUl6K0X/view?usp=sharing</t>
  </si>
  <si>
    <t>https://drive.google.com/file/d/1oDUJlYsT06ihUovXjsu76qYA9PpWAfX0/view?usp=sharing</t>
  </si>
  <si>
    <t>https://drive.google.com/file/d/1a-OecUHROKfk26hndTZF6gEJWKp3YO-g/view?usp=sharing</t>
  </si>
  <si>
    <t>แดนนี</t>
  </si>
  <si>
    <t>https://drive.google.com/file/d/1e7bTpmpeuUvQF4ZMuJk45f5tSo2Cqs_I/view?usp=sharing</t>
  </si>
  <si>
    <t>ซีซาร์</t>
  </si>
  <si>
    <t>https://drive.google.com/file/d/1F4iJtPYAycF6BBy0QX-vrCf4G__bqRyl/view?usp=sharing</t>
  </si>
  <si>
    <t>https://drive.google.com/file/d/1sHRLaZTEVJ7JtHUoEdK219MNPdEj1Aoy/view?usp=sharing</t>
  </si>
  <si>
    <t>https://drive.google.com/file/d/1k0Y0G1tV6DJX6GQL5vFOUrwsYLph5oeE/view?usp=sharing</t>
  </si>
  <si>
    <t>https://drive.google.com/file/d/1PCKYnYJM8e_L9s16ek3JuqFNfd1hSATx/view?usp=sharing</t>
  </si>
  <si>
    <t>https://drive.google.com/file/d/1HF1MYX6OSAHjmZNYHAl4q5GQRwWJHInT/view?usp=sharing</t>
  </si>
  <si>
    <t>https://drive.google.com/file/d/19lFeqB_UC8g1nc3CWMMVAk-f6LkUk5OV/view?usp=sharing</t>
  </si>
  <si>
    <t>อัลแม็กซ์ (Almax)</t>
  </si>
  <si>
    <t>https://drive.google.com/file/d/1Rm6Qvfpk3Vx0zE53wdwvhn4aqNsQkbgS/view?usp=sharing</t>
  </si>
  <si>
    <t>บรุ๊ค</t>
  </si>
  <si>
    <t>https://drive.google.com/file/d/1z9i32I206Z_66Nh76ZD3HMWXQsn7ljpG/view?usp=sharing</t>
  </si>
  <si>
    <t>คอนเต้</t>
  </si>
  <si>
    <t>https://drive.google.com/file/d/1JVRmJAtBn25t0nElftIgFFlqOBAIlqpn/view?usp=sharing</t>
  </si>
  <si>
    <t>https://drive.google.com/file/d/1hDCscTHWHVOQ-Ak0lfggP3DN8khsdx3C/view?usp=sharing</t>
  </si>
  <si>
    <t>อย. cyper 0.05</t>
  </si>
  <si>
    <t>ลูฟิว</t>
  </si>
  <si>
    <t>https://drive.google.com/file/d/1LGoowNvcZ5QY_lSEmsF7Xyqf91LjwFu1/view?usp=sharing</t>
  </si>
  <si>
    <t>จีโน่</t>
  </si>
  <si>
    <t>https://drive.google.com/file/d/1rsn_2ciCuy_eK7MtZPuwi1zqNhVsVRNU/view?usp=sharing</t>
  </si>
  <si>
    <t>ทาเก้</t>
  </si>
  <si>
    <t>https://drive.google.com/file/d/1gtOG2AhP-3noEoDVeL97VODC4lBf0rKJ/view?usp=sharing</t>
  </si>
  <si>
    <t>คอมบู</t>
  </si>
  <si>
    <t>https://drive.google.com/file/d/12oehsU5XdKMYIt6GK0VVfVeKdIgNW130/view?usp=sharing</t>
  </si>
  <si>
    <t>โอโม่</t>
  </si>
  <si>
    <t>https://drive.google.com/file/d/19Xs7o5a3nfpts3xij4zO-JU4-rvViPNv/view?usp=sharing</t>
  </si>
  <si>
    <t>โรดี้</t>
  </si>
  <si>
    <t>https://drive.google.com/file/d/1aj32RQIhgfhumLOrwMd0qfmXrLmklCQL/view?usp=drive_link</t>
  </si>
  <si>
    <t>เทโล่</t>
  </si>
  <si>
    <t>https://drive.google.com/file/d/1bj399w2Udp5Fsm2GO9p_5chaOA6bHPOp/view?usp=sharing</t>
  </si>
  <si>
    <t>อิโนะ</t>
  </si>
  <si>
    <t>https://drive.google.com/file/d/1TTD3kLrFyoLGRRomYJ6_OQTh0lDh9aAd/view?usp=sharing</t>
  </si>
  <si>
    <t>โบดี้</t>
  </si>
  <si>
    <t>https://drive.google.com/file/d/1au5mBmmaMwFPSpwMrRf9eNalfIZjHC9N/view?usp=sharing</t>
  </si>
  <si>
    <t>https://drive.google.com/file/d/1U7HQA1VNc-j5yVI4_ACFobDTBcAa5wKh/view?usp=sharing</t>
  </si>
  <si>
    <t>https://drive.google.com/file/d/1MlIFCGHrYlUAo_2KbDGxJNBRS8c8uo41/view?usp=sharing</t>
  </si>
  <si>
    <t>ไทริน</t>
  </si>
  <si>
    <t>https://drive.google.com/file/d/1tWxNlSyQ7McCAPK3KrNZtkFQwLQsfaYs/view?usp=sharing</t>
  </si>
  <si>
    <t>ไทแลบ</t>
  </si>
  <si>
    <t>https://drive.google.com/file/d/1P19pKQLbCVwNjTxoa8k2Wnl3XmAk3Qd3/view?usp=sharing</t>
  </si>
  <si>
    <t>https://drive.google.com/file/d/12OeLpvsLLKslcZuNxvtEv9FRqhC3Md24/view?usp=sharing</t>
  </si>
  <si>
    <t>ทามะ</t>
  </si>
  <si>
    <t>https://drive.google.com/file/d/13gqurJRZuCbc_yO33sA9vYXFdW15WcYM/view?usp=sharing</t>
  </si>
  <si>
    <t>วากาด</t>
  </si>
  <si>
    <t>https://drive.google.com/file/d/1FttNdTFrH5yUwM2GkcjgNyx1bHyO0WGK/view?usp=sharing</t>
  </si>
  <si>
    <t>https://drive.google.com/file/d/1QnWnMu0Q8NwlZXMOnHHcfBLCUvRe8o-s/view?usp=sharing</t>
  </si>
  <si>
    <t>โกนอส</t>
  </si>
  <si>
    <t>https://drive.google.com/file/d/1WwR7Uys3xBJWQiAHAtIaiA4amCqqmcWY/view?usp=sharing</t>
  </si>
  <si>
    <t>โซลิค</t>
  </si>
  <si>
    <t>https://drive.google.com/file/d/1GIziI963Oxef4cgufuHxwJrD5VECRyp7/view?usp=sharing</t>
  </si>
  <si>
    <t>จำพวก 3 น้ำยาล้างจาน</t>
  </si>
  <si>
    <t>https://drive.google.com/file/d/1H3JlWI30s1mKw_IZLHeCVVeWFUSqcjyp/view?usp=sharing</t>
  </si>
  <si>
    <t>ดีโตก้า</t>
  </si>
  <si>
    <t>https://drive.google.com/file/d/1c6wlGPsV3XI_M9i8ITfb7nHLuqCD7OeA/view?usp=sharing</t>
  </si>
  <si>
    <t>https://drive.google.com/file/d/1bXiUUkORtrtdOdbbSqETqMkyBdsMjB8N/view?usp=drive_link</t>
  </si>
  <si>
    <t>https://drive.google.com/file/d/14_SEywwgt_UC92qJsgPQMwnn8z1IJZl0/view?usp=sharing</t>
  </si>
  <si>
    <t>https://drive.google.com/file/d/1ftvtdxY-VU9P9BmQc6DuQZTlQs4Z7lVf/view?usp=sharing</t>
  </si>
  <si>
    <t>https://drive.google.com/file/d/1WZa2CD436sjVaL3b-ZSguncxMmDdrOpf/view?usp=sharing</t>
  </si>
  <si>
    <t>การ์เรียม</t>
  </si>
  <si>
    <t>https://drive.google.com/file/d/1G_u7LIluLAho6tYwlNBF_6HxaAlT1qn7/view?usp=sharing</t>
  </si>
  <si>
    <t>ดั๊มเปอร์</t>
  </si>
  <si>
    <t>https://drive.google.com/file/d/1PCz0Ik7nweBzNVzLtX_8PtYNbejVODov/view?usp=sharing</t>
  </si>
  <si>
    <t>มูเนอร์</t>
  </si>
  <si>
    <t>https://drive.google.com/file/d/1_M94xtxeVy2VDbEc1vdL8YzwLPk-Gmq_/view?usp=sharing</t>
  </si>
  <si>
    <t>เมนเนอร์</t>
  </si>
  <si>
    <t>https://drive.google.com/file/d/1ZG2QiwZy9dZ33tkSvJA6CJjWDg7_cRoi/view?usp=sharing</t>
  </si>
  <si>
    <t>บูกาส</t>
  </si>
  <si>
    <t>https://drive.google.com/file/d/1OFBpIS2LIodqkz_DRX76rU5Pe0hvR9Ll/view?usp=sharing</t>
  </si>
  <si>
    <t>เจนอส</t>
  </si>
  <si>
    <t>https://drive.google.com/file/d/1dhdGAH0DCx_oC1dsAC3tZ2fKdajcAS6K/view?usp=sharing</t>
  </si>
  <si>
    <t>ฟอร์ไมค์</t>
  </si>
  <si>
    <t>https://drive.google.com/file/d/1q3Gj5OTXNpcMqvJo-J7uvuTakp0R0Apj/view?usp=sharing</t>
  </si>
  <si>
    <t>มิคาร์</t>
  </si>
  <si>
    <t>https://drive.google.com/file/d/1BkDwVSxn4fxQCKCH3gLNcI3yK_qRZjwt/view?usp=sharing</t>
  </si>
  <si>
    <t xml:space="preserve">
แบงมา</t>
  </si>
  <si>
    <t>https://drive.google.com/file/d/1_uJyv23uad4ZC7i_MObwE3irWnz2WLRC/view?usp=sharing</t>
  </si>
  <si>
    <t>มาแตล</t>
  </si>
  <si>
    <t>https://drive.google.com/file/d/1_yiUXB0VYwmhN7rNKAldWee9b-7XI-z5/view?usp=sharing</t>
  </si>
  <si>
    <t>จัมบ้า</t>
  </si>
  <si>
    <t>https://drive.google.com/file/d/1rq7H_xccpbti9fHdvoHhF6lrRWOSpgtT/view?usp=sharing</t>
  </si>
  <si>
    <t>https://drive.google.com/file/d/1WOThbUHUrzDRKihtEQt-REsCo8WMj7Y4/view?usp=sharing</t>
  </si>
  <si>
    <t>https://drive.google.com/file/d/1Mnbhd9nGCN3ceQqafsTAAKtW0Jqd-qvX/view?usp=sharing</t>
  </si>
  <si>
    <t>ฟอร์บูท</t>
  </si>
  <si>
    <t>https://drive.google.com/file/d/1c1-kGroeESXs9syJb5OzSfOohJqtZdZG/view?usp=sharing</t>
  </si>
  <si>
    <t>ไบโอลีฟ</t>
  </si>
  <si>
    <t>https://drive.google.com/file/d/1yuOyOMFC-Jp1Jw_5HACbe0v_xt_FIm2e/view?usp=sharing</t>
  </si>
  <si>
    <t>บลูนอส</t>
  </si>
  <si>
    <t>https://drive.google.com/file/d/1AXwPbobTDgDo5Vg5HovC4zZxo7ocSaL2/view?usp=sharing</t>
  </si>
  <si>
    <t>แบทคิง</t>
  </si>
  <si>
    <t>https://drive.google.com/file/d/1SUvLQxszlEVMO9S3kMdGxHiKir4qkNEX/view?usp=sharing</t>
  </si>
  <si>
    <t>โกรัน</t>
  </si>
  <si>
    <t>https://drive.google.com/file/d/1Raz6V7nBrMCozhrGIZAHcwua7M62Wtx3/view?usp=sharing</t>
  </si>
  <si>
    <t>โกล่า</t>
  </si>
  <si>
    <t>https://drive.google.com/file/d/1fJUqzWyquAxxpMXyk5wuj8xh7My0zo7S/view?usp=sharing</t>
  </si>
  <si>
    <t>เฮกเตอร์</t>
  </si>
  <si>
    <t>https://drive.google.com/file/d/1QSfdV79L0C0RH5E3Ut0-zr8e6IL9yuBY/view?usp=sharing</t>
  </si>
  <si>
    <t>วีทอรัส</t>
  </si>
  <si>
    <t>https://drive.google.com/file/d/16oAZnnRaBP5l3nxthPQGWhHGQdoyM73e/view?usp=sharing</t>
  </si>
  <si>
    <t>ลูซิด้า</t>
  </si>
  <si>
    <t>https://drive.google.com/file/d/1mzX9_AUNCXKeiDMIBVstCA01X69nJC5R/view?usp=sharing</t>
  </si>
  <si>
    <t>บรี้สเซอร์</t>
  </si>
  <si>
    <t>https://drive.google.com/file/d/1ReE0OTwGynU9eOxGXJDCPNWDiemhplaR/view?usp=drive_link</t>
  </si>
  <si>
    <t>https://drive.google.com/file/d/1_R7uHMtVqSgHPvnRe2hXxgE8Sof-HXOv/view?usp=sharing</t>
  </si>
  <si>
    <t>จำพวก 5 สารลดแรงตึงผิวที่ใช้ในทางการเษตร</t>
  </si>
  <si>
    <t>https://drive.google.com/file/d/1eB4uY1oS1wVUrx0_XRakQT-32MwZ_Gz0/view?usp=sharing</t>
  </si>
  <si>
    <t>ชัตดาวน์</t>
  </si>
  <si>
    <t>https://drive.google.com/file/d/16Yx6KlZfoR3fK1phPkAJ52ifq9fJl5C_/view?usp=sharing</t>
  </si>
  <si>
    <t xml:space="preserve">ฟอร์เอ้าท์ </t>
  </si>
  <si>
    <t>https://drive.google.com/file/d/1zmEzVXAOvWHZ-E71HcBxOnpWO64GHONQ/view?usp=sharing</t>
  </si>
  <si>
    <t>กาวิค</t>
  </si>
  <si>
    <t>https://drive.google.com/file/d/1WKRi_bLrvA6pwLuYA8leoCLEQpWDu_fL/view?usp=sharing</t>
  </si>
  <si>
    <t>ดีฟแมน</t>
  </si>
  <si>
    <t>https://drive.google.com/file/d/1498cgVb3hWaaY3zH1bXMFalb9trf8N-M/view?usp=sharing</t>
  </si>
  <si>
    <t>คาด้า</t>
  </si>
  <si>
    <t>https://drive.google.com/file/d/1ISNaLuiHhoj1iKc2fNVgQB4qE8Wx-1ml/view?usp=sharing</t>
  </si>
  <si>
    <t>ออลีน</t>
  </si>
  <si>
    <t>https://drive.google.com/file/d/1EpJ4R5psSMwPfU8Y4XcVrIrKJQ6aLQaJ/view?usp=sharing</t>
  </si>
  <si>
    <t>บูล็อก</t>
  </si>
  <si>
    <t>https://drive.google.com/file/d/123YOo7q2DzvLXAFoVrwrUhShXU7mOCkD/view?usp=sharing</t>
  </si>
  <si>
    <t>ฟอร์ดิว</t>
  </si>
  <si>
    <t>https://drive.google.com/file/d/16PmT9Mv7BslsYrRpc2uslMr4uZZaxG9e/view?usp=drive_link</t>
  </si>
  <si>
    <t>จานีน</t>
  </si>
  <si>
    <t>https://drive.google.com/file/d/1dfk2OGaCktxQMUSQd3DAWOw3AI_xGc3h/view?usp=drive_link</t>
  </si>
  <si>
    <t>แพทเทิร์น ไอเดน</t>
  </si>
  <si>
    <t>จำพวก 5. ยาฆ่าแมลงที่ใช้ในครัวเรือน</t>
  </si>
  <si>
    <t>https://drive.google.com/file/d/1aPek2nz0MJLvruwEwo9XxB3ZG6HMQtxm/view?usp=sharing</t>
  </si>
  <si>
    <t>แพทเทิร์น เอตินเจล</t>
  </si>
  <si>
    <t>https://drive.google.com/file/d/1HYgMduvmqxdPrfqMcgmXcagSLUtSlwQ1/view?usp=sharing</t>
  </si>
  <si>
    <t>แพทเทิร์น อิมิเจล</t>
  </si>
  <si>
    <t>https://drive.google.com/file/d/19BavcYSFGwmEMebtVQUII5Mtx4nhcKXs/view?usp=sharing</t>
  </si>
  <si>
    <t>แพทเทิร์น เอฟเจล</t>
  </si>
  <si>
    <t>https://drive.google.com/file/d/1DT9mvBTkcgfAv8KnbAjOEI_EnVwmw2z-/view?usp=sharing</t>
  </si>
  <si>
    <t>แพทเทิร์น ไอเบท</t>
  </si>
  <si>
    <t>https://drive.google.com/file/d/1YgAee7Hld36jttsbk8bNOwC9UWzfxgBW/view?usp=sharing</t>
  </si>
  <si>
    <t>เมเดล</t>
  </si>
  <si>
    <t>จำพวก 5. ยาฆ่าแมลง</t>
  </si>
  <si>
    <t>https://drive.google.com/file/d/1ot2fWeyVFrYH6rdk7fMq4_AuPAjFD9kw/view?usp=sharing</t>
  </si>
  <si>
    <t>เวสเปอร์</t>
  </si>
  <si>
    <t>https://drive.google.com/file/d/1goEN5BYJ-RbdD3waiqQ3nn5J29kFsoiC/view?usp=sharing</t>
  </si>
  <si>
    <t>เมอร์ด้า</t>
  </si>
  <si>
    <t>https://drive.google.com/file/d/1P8h4vUaSa1exzdcKQpQnQVjVCPVgKmWX/view?usp=sharing</t>
  </si>
  <si>
    <t>จีด้า</t>
  </si>
  <si>
    <t>https://drive.google.com/file/d/1gthJgGej8Iys4AtCsaTcaAAXAy-GdEX1/view?usp=sharing</t>
  </si>
  <si>
    <t>เรอา</t>
  </si>
  <si>
    <t>https://drive.google.com/file/d/1gdTcGhIDfshON6JBs5yGOXHexbat-HgH/view?usp=sharing</t>
  </si>
  <si>
    <t>ไคจู</t>
  </si>
  <si>
    <t>https://drive.google.com/file/d/1fuLG9ViC7mMFbEIEQjZ9hZQYxvuX959X/view?usp=sharing</t>
  </si>
  <si>
    <t>คามาโดะ</t>
  </si>
  <si>
    <t>https://drive.google.com/file/d/1EXOm_nmALyQFWiGLbL_nGykmJOVl0RNK/view?usp=sharing</t>
  </si>
  <si>
    <t>เอรัน</t>
  </si>
  <si>
    <t>https://drive.google.com/file/d/1ksLijZ7uDYZuwGE0a_1TkYlptVgMRMyQ/view?usp=sharing</t>
  </si>
  <si>
    <t>เอไฟท์</t>
  </si>
  <si>
    <t>https://drive.google.com/file/d/1XcOPNSObBrRkWts9hTmbNvCuDdZ0HBDN/view?usp=sharing</t>
  </si>
  <si>
    <t>แคลมอล</t>
  </si>
  <si>
    <t>https://drive.google.com/file/d/1OHvoHXo26tFhfulTdOKhqZfEYrydiKvB/view?usp=sharing</t>
  </si>
  <si>
    <t>ซิมบอล</t>
  </si>
  <si>
    <t>https://drive.google.com/file/d/1ivb2BRSS7Rhra7G_UFhLgUODxwQTs6wl/view?usp=sharing</t>
  </si>
  <si>
    <t>กรีเซอ</t>
  </si>
  <si>
    <t>https://drive.google.com/file/d/13IhpCNx6UkECS3-ExkT-YuQT3b8FoC5g/view?usp=sharing</t>
  </si>
  <si>
    <t>ไฮโบ</t>
  </si>
  <si>
    <t>https://drive.google.com/file/d/1NajsD1Odp-zqK-U6WpqFWf8e4S1e3YTd/view?usp=sharing</t>
  </si>
  <si>
    <t>แคลลี่</t>
  </si>
  <si>
    <t>https://drive.google.com/file/d/1svLxSOqcWnrwDKW06wYSkW9tJ6wtGpuA/view?usp=sharing</t>
  </si>
  <si>
    <t>ฟันนี่</t>
  </si>
  <si>
    <t>https://drive.google.com/file/d/1LcZltbMzTMN-oMlAYnCNEo_PPez0EOSi/view?usp=sharing</t>
  </si>
  <si>
    <t>อาจี</t>
  </si>
  <si>
    <t>https://drive.google.com/file/d/1wbAWW9Yu_o9CW6iEbV_AEGOn9KA3UYUP/view?usp=sharing</t>
  </si>
  <si>
    <t>อาโร</t>
  </si>
  <si>
    <t>https://drive.google.com/file/d/1EqGWlp8L7WIAdMmP5YvbddNW4ssfI_zN/view?usp=sharing</t>
  </si>
  <si>
    <t>ฮาโมนี่</t>
  </si>
  <si>
    <t>https://drive.google.com/file/d/1oKiYfWp6P4NA9qHZSVsLhcO9dwby8iId/view?usp=sharing</t>
  </si>
  <si>
    <t>รูบิกซ์</t>
  </si>
  <si>
    <t>https://drive.google.com/file/d/1019xXzJad0UJab-I9qjofPQ6cWGtXnBS/view?usp=sharing</t>
  </si>
  <si>
    <t>ซูมิส</t>
  </si>
  <si>
    <t>https://drive.google.com/file/d/1xHHXawUf74cZkwyVt9X3dg_w53lNPTQ3/view?usp=sharing</t>
  </si>
  <si>
    <t>โจอา</t>
  </si>
  <si>
    <t>https://drive.google.com/file/d/1D6soaA1OhD2F1ZKtSmSWQ4KP7Srg7Wx5/view?usp=sharing</t>
  </si>
  <si>
    <t>เซนดอน</t>
  </si>
  <si>
    <t>https://drive.google.com/file/d/1aPsPpRhdU9OhsS85f8HgNUYXN_vljGMF/view?usp=sharing</t>
  </si>
  <si>
    <t>กาวู</t>
  </si>
  <si>
    <t>https://drive.google.com/file/d/1bDjAJtT2G-nla4iW79fReqxFbhNSLVI3/view?usp=sharing</t>
  </si>
  <si>
    <t>อูมิระ</t>
  </si>
  <si>
    <t>https://drive.google.com/file/d/1_tlog9j4y-Mc-iJHVmdQLdgyMshLlfQT/view?usp=sharing</t>
  </si>
  <si>
    <t>สตาร์แทรค</t>
  </si>
  <si>
    <t>https://drive.google.com/file/d/1PYDyIqtpuNBr2RQdJ52HnKC8L_nNwvsl/view?usp=sharing</t>
  </si>
  <si>
    <t>ฟอร์คิวลิส</t>
  </si>
  <si>
    <t>https://drive.google.com/file/d/1qW6zuE8wP3Tfs06IfbfGUvpV7MlrvDw2/view?usp=sharing</t>
  </si>
  <si>
    <t>ฟอร์ดิต</t>
  </si>
  <si>
    <t>https://drive.google.com/file/d/1O0LsbFlb1coGk-9c130Ae_mL-LFojpqg/view?usp=sharing</t>
  </si>
  <si>
    <t>ทาราดอน จี</t>
  </si>
  <si>
    <t>https://drive.google.com/file/d/1jF0cwkh0oyg4KVdGy0M0ELkksIuJfIqa/view?usp=sharing</t>
  </si>
  <si>
    <t>สูตรปุ๋ย</t>
  </si>
  <si>
    <t>2080691/2566</t>
  </si>
  <si>
    <t>ออเจ้า ตราฝ่ามือ</t>
  </si>
  <si>
    <t>10-0-11</t>
  </si>
  <si>
    <t>ปุ๋ย</t>
  </si>
  <si>
    <t>https://drive.google.com/file/d/1OhoAvR6bDcXH4vU3CZcEUoY4dRY67x4q/view?usp=share_link</t>
  </si>
  <si>
    <t>2080564/2566</t>
  </si>
  <si>
    <t>12-0-8</t>
  </si>
  <si>
    <t>https://drive.google.com/file/d/1Xoj46UWPTuPJwiKOwqi1FDGgS_BQGsnC/view?usp=share_link</t>
  </si>
  <si>
    <t>2080083/2565</t>
  </si>
  <si>
    <t>ออเจ้า ม้าทองเศรษฐี</t>
  </si>
  <si>
    <t>https://drive.google.com/file/d/1X8mbUeLRzWaqS2bE8eCzAuuSo_bGOupa/view?usp=sharing</t>
  </si>
  <si>
    <t>2080692/2566</t>
  </si>
  <si>
    <t>การะเกด ตราฝ่ามือ</t>
  </si>
  <si>
    <t>https://drive.google.com/file/d/1cBnoeHEr-EZqRKgbf-iXL0D9ROF2URAv/view?usp=share_link</t>
  </si>
  <si>
    <t>2080565/2566</t>
  </si>
  <si>
    <t>https://drive.google.com/file/d/1cgKNXmC-L5IC-h0FbWAEkq3DKOs7bdt0/view?usp=share_link</t>
  </si>
  <si>
    <t>2080693/2566</t>
  </si>
  <si>
    <t>ซูเปอร์ซ่า ตราฝ่ามือ</t>
  </si>
  <si>
    <t>https://drive.google.com/file/d/1Mkg5QAqJLR8A7Jp6jXW4u9sBIy_1ulTw/view?usp=share_link</t>
  </si>
  <si>
    <t>2080563/2566</t>
  </si>
  <si>
    <t>https://drive.google.com/file/d/1vKuRJaCTnc3B__99c_xB76r7dRAG-Z3o/view?usp=share_link</t>
  </si>
  <si>
    <t>2083059/2566</t>
  </si>
  <si>
    <t>ซูเปอร์ซ่า กระรอก</t>
  </si>
  <si>
    <t>4-20-20</t>
  </si>
  <si>
    <t>https://drive.google.com/file/d/1pIyga6-incBw-IVQZCTu_NZzE_iJAbsN/view?usp=sharing</t>
  </si>
  <si>
    <t>2083060/2566</t>
  </si>
  <si>
    <t>13-13-13</t>
  </si>
  <si>
    <t>https://drive.google.com/file/d/19sU88TIK08y_J0sJzr3ssZZE6wMzgKaI/view?usp=sharing</t>
  </si>
  <si>
    <t>2083061/2566</t>
  </si>
  <si>
    <t>https://drive.google.com/file/d/1frluDwXteoFe5nctyApJmZliZd6alZvB/view?usp=sharing</t>
  </si>
  <si>
    <t>2080562/2566</t>
  </si>
  <si>
    <t>ซูเปอร์ซ่่า กระรอก</t>
  </si>
  <si>
    <t>16-8-.8</t>
  </si>
  <si>
    <t>https://drive.google.com/file/d/1OCWXFCnOeKaoDBYqFkxUNeFUH8tTa3RC/view?usp=share_link</t>
  </si>
  <si>
    <t>2080968/2567</t>
  </si>
  <si>
    <t>ซูเปอร์ซ่า กระรอกแดง</t>
  </si>
  <si>
    <t>12-3-3</t>
  </si>
  <si>
    <t>https://drive.google.com/file/d/1TOswX9LHhfUzS-e-4nuQquahVS83NFsk/view?usp=sharing</t>
  </si>
  <si>
    <t>2080966/2567</t>
  </si>
  <si>
    <t>https://drive.google.com/file/d/13JPJeTWgqM-WduFXgd15PaHp4St6IWBN/view?usp=sharing</t>
  </si>
  <si>
    <t>2081467/2567</t>
  </si>
  <si>
    <t>12-3-.3</t>
  </si>
  <si>
    <t>https://drive.google.com/file/d/1Jq0bG-SCvRCEsIpoK7vJoqcNGFwEWYiT/view?usp=sharing</t>
  </si>
  <si>
    <t>2081474/2567</t>
  </si>
  <si>
    <t>https://drive.google.com/file/d/1T1UsWHMpt9OgYgcvPw8ULz75Hvn-D2af/view?usp=sharing</t>
  </si>
  <si>
    <t>2081822/2567</t>
  </si>
  <si>
    <t>18-0-3</t>
  </si>
  <si>
    <t>https://drive.google.com/file/d/1I4-QWMexYvrH6tR88yi750op8e4pp5uU/view?usp=sharing</t>
  </si>
  <si>
    <t>ชิโนว่า ตรากระรอกแดง</t>
  </si>
  <si>
    <t>Mg3% S4%</t>
  </si>
  <si>
    <t>ฟ้าอรุณ</t>
  </si>
  <si>
    <t>https://drive.google.com/file/d/1_gadYA98xKAT08Qx_I6n4O8nfuInD4p1/view?usp=sharing</t>
  </si>
  <si>
    <t>รส. 2110216/2568</t>
  </si>
  <si>
    <t>เอสซ่า ตราฝ่ามือแดง</t>
  </si>
  <si>
    <t>https://drive.google.com/file/d/1yGxcN-kX6n2v_gk5mGg417k1dfNAq_nc/view?usp=sharing</t>
  </si>
  <si>
    <t>รส.2110500/2568</t>
  </si>
  <si>
    <t>ไซมอน   ตราฝ่ามือแดง</t>
  </si>
  <si>
    <t>Ca 3%</t>
  </si>
  <si>
    <t>รีแพ็คเกอร์ ฟอร์มิวเลท เทรดดิ้ง (ไทยแลนด์)</t>
  </si>
  <si>
    <t>https://drive.google.com/file/d/1A4Ki-mY8A0wcbMzmDThTeu0VS8ed3Bbr/view?usp=sharing</t>
  </si>
  <si>
    <t>รส.2110487/2568</t>
  </si>
  <si>
    <t>ซอนจู   ตราฝ่ามือแดง</t>
  </si>
  <si>
    <t>S5% Zn10%</t>
  </si>
  <si>
    <t>https://drive.google.com/file/d/1ZaFs0TFfJJce73QBZFx5wSbYrQTpXFz0/view?usp=sharing</t>
  </si>
  <si>
    <t>รส.2110490/2568</t>
  </si>
  <si>
    <t>โอล่า   ตราฝ่ามือแดง</t>
  </si>
  <si>
    <t>Mg1% Ca15% Zn1% B0.1%</t>
  </si>
  <si>
    <t>https://drive.google.com/file/d/1TJtFmGLOz7w8sgBXlASjDTcxB2XcEg4w/view?usp=sharing</t>
  </si>
  <si>
    <t>รส.2110489/2568</t>
  </si>
  <si>
    <t>โจโจ้   ตราฝ่ามือแดง</t>
  </si>
  <si>
    <t>Mg3%</t>
  </si>
  <si>
    <t>https://drive.google.com/file/d/1FEcVG89kgLhoOh3WKwcHzfjhoPktqXtQ/view?usp=sharing</t>
  </si>
  <si>
    <t>รส.2110488/2568</t>
  </si>
  <si>
    <t>ยามาโตะ   ตราฝ่ามือแดง</t>
  </si>
  <si>
    <t>Ca3% B0.1%</t>
  </si>
  <si>
    <t>https://drive.google.com/file/d/1Y_FgEqFrBsSOUKdTumitiHcpCwVw162l/view?usp=sharing</t>
  </si>
  <si>
    <t>รส.2110491/2568</t>
  </si>
  <si>
    <t>เอโนล่า  ตราฝ่ามือแดง</t>
  </si>
  <si>
    <t>Mg5% S6%</t>
  </si>
  <si>
    <t>https://drive.google.com/file/d/1gqKvTD1wCU2xvWExl_q5SvGa0keBa74r/view?usp=sharing</t>
  </si>
  <si>
    <t>รส.2110492/2568</t>
  </si>
  <si>
    <t>กาซีต้า  ตราฝ่ามือแดง</t>
  </si>
  <si>
    <t>Mg4% S6% Fe1% Mn1% Cu1%</t>
  </si>
  <si>
    <t>https://drive.google.com/file/d/1DIGcWAEsOvkv6aYJx6wMXgcLXXJOU7if/view?usp=sharing</t>
  </si>
  <si>
    <t>รส.2110493/2568</t>
  </si>
  <si>
    <t>ไคโด  ตราฝ่ามือแดง</t>
  </si>
  <si>
    <t>Mg2% B0.1%</t>
  </si>
  <si>
    <t>https://drive.google.com/file/d/17o1hJYXEWSI1PJa4WqenyewSAWei4kbC/view?usp=sharing</t>
  </si>
  <si>
    <t>รส.2110494/2568</t>
  </si>
  <si>
    <t>แดนนี่  ตราฝ่ามือแดง</t>
  </si>
  <si>
    <t>B5%</t>
  </si>
  <si>
    <t>https://drive.google.com/file/d/1ei8LoNaeCgm443f3Ls7yN_NAhe_7XJAI/view?usp=sharing</t>
  </si>
  <si>
    <t>รส.2110495/2568</t>
  </si>
  <si>
    <t>ซีซาร์  ตรากระรอก</t>
  </si>
  <si>
    <t>https://drive.google.com/file/d/1aw0P49R5X1Tn1mTqd0lqI7XmygLgThDh/view?usp=sharing</t>
  </si>
  <si>
    <t>รส.2110503/2568</t>
  </si>
  <si>
    <t>โอโค   ตรากระรอกแดง</t>
  </si>
  <si>
    <t>https://drive.google.com/file/d/1lLVxlkDfxHCAIsmIyw5EuwWwcNDuuqNO/view?usp=sharing</t>
  </si>
  <si>
    <t>รส.2110502/2568</t>
  </si>
  <si>
    <t>ป๊อปอาย  ตรากระรอกแดง</t>
  </si>
  <si>
    <t>https://drive.google.com/file/d/17Yb4uCVxAPpZn6HdO9e7SYe-QBvycmwW/view?usp=sharing</t>
  </si>
  <si>
    <t>รส.2110504/2568</t>
  </si>
  <si>
    <t>แรนนี่ ตรากระรอกแดง</t>
  </si>
  <si>
    <t>https://drive.google.com/file/d/1P-5cZ9gCfZ6CQ91DmmM0oxw3s9LzhX1E/view?usp=sharing</t>
  </si>
  <si>
    <t>รส.2110505/2568</t>
  </si>
  <si>
    <t>คอมไบน์  ตรากระรอกแดง</t>
  </si>
  <si>
    <t>https://drive.google.com/file/d/1FmaOrMHq5JmdA8mTiC_4SaRIZNhhrFJa/view?usp=sharing</t>
  </si>
  <si>
    <t>รส.2110501/2568</t>
  </si>
  <si>
    <t>บินหลา  ตรากระรอกแดง</t>
  </si>
  <si>
    <t>https://drive.google.com/file/d/13PHnCwKAfJD3WunPQUd_vllkX_HUkL5m/view?usp=sharing</t>
  </si>
  <si>
    <t>รส.2110506/2568</t>
  </si>
  <si>
    <t>ตองเอ ตรากระรอกแดง</t>
  </si>
  <si>
    <t>https://drive.google.com/file/d/1diZ90KjiJ3s8z3XhVtZBd3OZ0cCaJagG/view?usp=sharing</t>
  </si>
  <si>
    <t>รส.2110507/2568</t>
  </si>
  <si>
    <t>ทันซ่า  ตรากระรอกแดง</t>
  </si>
  <si>
    <t>https://drive.google.com/file/d/1hW6lTsh6BUSW_cPX-WITfYJU2ngN1LFY/view?usp=sharing</t>
  </si>
  <si>
    <t>รส.2110508/2568</t>
  </si>
  <si>
    <t>เฟอร์ฟอง  ตรารกระรอกแดง</t>
  </si>
  <si>
    <t>Ca3%</t>
  </si>
  <si>
    <t>https://drive.google.com/file/d/164OUZxy1UP_JaowhkSwtew5V1itIqIIX/view?usp=sharing</t>
  </si>
  <si>
    <t>รส. 2110572/2568</t>
  </si>
  <si>
    <t>บูล็อก ตรากระรอกแดง</t>
  </si>
  <si>
    <t>Ca 4% , B 0.1%</t>
  </si>
  <si>
    <t>https://drive.google.com/file/d/1OT6Hqdq8je1zfan2q0xu9djM7taqGV9G/view?usp=sharing</t>
  </si>
  <si>
    <t>รส. 2110571/2568</t>
  </si>
  <si>
    <t>บรีสเซอร์ ตราฝ่ามือแดง</t>
  </si>
  <si>
    <t>https://drive.google.com/file/d/1eN1D1HujjobrQ4DSo9Q5eB4L49X0Lk0s/view?usp=sharing</t>
  </si>
  <si>
    <t>2080940/2568</t>
  </si>
  <si>
    <t>ทวินโซล ตราฝ่ามือแดง</t>
  </si>
  <si>
    <t>3-15-20</t>
  </si>
  <si>
    <t>https://drive.google.com/file/d/1VA1658UkFLraxzgl7-6Vw-tSrhKlaZcn/view?usp=sharing</t>
  </si>
  <si>
    <t>2080902/2568</t>
  </si>
  <si>
    <t>ดูโอโซล ตรากระรอกแดง</t>
  </si>
  <si>
    <t>https://drive.google.com/file/d/1uznh8cgTjLQIOgSdqtaBD9-avO6vFzwG/view?usp=sharing</t>
  </si>
  <si>
    <t>2080903/2568</t>
  </si>
  <si>
    <t>พาโซ่ กระรอกแดง</t>
  </si>
  <si>
    <t>https://drive.google.com/file/d/1vW9PXSuJ2Prrb4epwCsdaEz89a0C0YP2/view?usp=sharing</t>
  </si>
  <si>
    <t>2080905/2568</t>
  </si>
  <si>
    <t>เอลโซ่ ตรากระรอกแดง</t>
  </si>
  <si>
    <t>https://drive.google.com/file/d/1iVlkp3TTVAyxPc7WVbbUgpnUEA0kBbii/view?usp=sharing</t>
  </si>
  <si>
    <t>รส.2112270/2566</t>
  </si>
  <si>
    <t>MgS</t>
  </si>
  <si>
    <t>https://drive.google.com/file/d/1ygI8oDOffIboohGJbtaNsDTgP7zk8Ve8/view?usp=sharing</t>
  </si>
  <si>
    <t>ล้มละลายไม่สารถดำเนินกิจการได้</t>
  </si>
  <si>
    <t>รส.2112271/2566</t>
  </si>
  <si>
    <t>วี-แคร์ แมกนเซียม ตราเศรษฐีน้อย</t>
  </si>
  <si>
    <t>https://drive.google.com/file/d/15MApOPSCalJqm9Gq3NNn1SiePvfMa5sW/view?usp=sharing</t>
  </si>
  <si>
    <t>รส.2112644/2566</t>
  </si>
  <si>
    <t>https://drive.google.com/file/d/1QJp3wW4dRQ_S4SlP7VqaMOJaPsRou0Pt/view?usp=sharing</t>
  </si>
  <si>
    <t>รส.2112645/2566</t>
  </si>
  <si>
    <t>กระรอก เอ็มจี ตรากระรอก</t>
  </si>
  <si>
    <t>https://drive.google.com/file/d/1CSvurr5-JFEZxkeyvvZlIj8pMaFqTOO5/view?usp=sharing</t>
  </si>
  <si>
    <t>รส.2112646/2566</t>
  </si>
  <si>
    <t>https://drive.google.com/file/d/1EjaWtO9_HlAWanXW7NHAyNcp_Xsx0F16/view?usp=sharing</t>
  </si>
  <si>
    <t>18/2562</t>
  </si>
  <si>
    <t>https://drive.google.com/file/d/1JV6bSr3qGPQHsK_qGNQZsNWpkG6xccx9/view?usp=sharing</t>
  </si>
  <si>
    <t>201001030017/2566</t>
  </si>
  <si>
    <t>ใบอนุญาตขายปุ๋ย</t>
  </si>
  <si>
    <t>https://drive.google.com/file/d/1bZnwGh3VC81paf5PCQ94oiuUpLeXkzlO/view?usp=sharing</t>
  </si>
  <si>
    <t>201536590055/2567</t>
  </si>
  <si>
    <t>บจก. ฟอร์มูล่าร์-เอ จำกัด</t>
  </si>
  <si>
    <t>https://drive.google.com/file/d/1-v_BJSR9VglnmYgUsrvq83RMPwdSyCbm/view?usp=sharing</t>
  </si>
  <si>
    <t>36/2558</t>
  </si>
  <si>
    <t>https://drive.google.com/file/d/1OzpQl55o4kVBORVS95kRNLGenHL4zT-f/view?usp=sharing</t>
  </si>
  <si>
    <t>ยื่นแล้ว3-7-68</t>
  </si>
  <si>
    <t>อยู่ระหว่างดำเนินการต่ออายุ</t>
  </si>
  <si>
    <t>รส.188/2564</t>
  </si>
  <si>
    <t>MgO,S</t>
  </si>
  <si>
    <t>https://drive.google.com/file/d/18ldNCFt8huTx1WjQ7Gwqvl2EZG2xo3Im/view?usp=sharing</t>
  </si>
  <si>
    <t>รส.189/2564</t>
  </si>
  <si>
    <t>https://drive.google.com/file/d/1PKULbgMH-Y9hd_0qsLKdvtCozkW5BkQ0/view?usp=sharing</t>
  </si>
  <si>
    <t>รส.190/2564</t>
  </si>
  <si>
    <t>https://drive.google.com/file/d/10J9qZD4oSuhBlLAS-XzWY_m7ziazCahl/view?usp=sharing</t>
  </si>
  <si>
    <t>รส.191/2564</t>
  </si>
  <si>
    <t>วี-แคร์</t>
  </si>
  <si>
    <t>https://drive.google.com/file/d/1Qd6ahbv2Th9VF_M9KlfMnh8DaQ24GBrt/view?usp=sharing</t>
  </si>
  <si>
    <t>รส.192/2564</t>
  </si>
  <si>
    <t>วี-แคร์ แมกนีเซียม            ตราเศรษฐีน้อย</t>
  </si>
  <si>
    <t>https://drive.google.com/file/d/1qNUNzPPi6lj9Rr9rMKoZpIeDRThtknVS/view?usp=sharing</t>
  </si>
  <si>
    <t>1315/2561</t>
  </si>
  <si>
    <t>ออเจ้า</t>
  </si>
  <si>
    <t>1316/2561</t>
  </si>
  <si>
    <t>1317/2561</t>
  </si>
  <si>
    <t>การะเกด</t>
  </si>
  <si>
    <t>1318/2561</t>
  </si>
  <si>
    <t>1319/2561</t>
  </si>
  <si>
    <t>1320/2561</t>
  </si>
  <si>
    <t>2886/2561</t>
  </si>
  <si>
    <t>ซูเปอร์ซ่่า</t>
  </si>
  <si>
    <t>2708/2561</t>
  </si>
  <si>
    <t>ซููเปอร์ซ่า</t>
  </si>
  <si>
    <t>ไม่ได้ขาย/ยื่นเข้ากรมแล้ว</t>
  </si>
  <si>
    <t>2709/2561</t>
  </si>
  <si>
    <t>2710/2561</t>
  </si>
  <si>
    <t>26/2562</t>
  </si>
  <si>
    <t>บจก.วี-แคร์ โปรเทค</t>
  </si>
  <si>
    <t>https://drive.google.com/file/d/1jJfzGJa-55zbIkCGLPJAQvBroZhbqu3V/view?usp=sharing</t>
  </si>
  <si>
    <t>ยื่นต่ออายุแล้ว ล้มละลายไม่สารถดำเนินกิจการได้ แล้ รอหนังสือตอบกลับจากกลุ่มควบคุมปุ๋ย</t>
  </si>
  <si>
    <t>ปฐ.78/2563</t>
  </si>
  <si>
    <t>0-0-60</t>
  </si>
  <si>
    <r>
      <rPr>
        <rFont val="arial,sans,sans-serif"/>
        <color rgb="FF000000"/>
      </rPr>
      <t xml:space="preserve">ยื่นเข้ากรมแล้ว แต่ชื่อที่ใช้ระบุว่าเป็นผู้ผลิต ไม่ใช่ผู้ผลิตจริง และไม่มีเอกสารให้สามารถขึ้นทะเบียนได้ </t>
    </r>
    <r>
      <rPr>
        <rFont val="arial,sans,sans-serif"/>
        <b/>
        <color rgb="FF000000"/>
      </rPr>
      <t>ไม่ต่ออายุแล้ว</t>
    </r>
  </si>
  <si>
    <t>ปฐ.79/2563</t>
  </si>
  <si>
    <t>ซูเปอร์ซ่่า ตรากระรอก</t>
  </si>
  <si>
    <r>
      <rPr>
        <rFont val="arial,sans,sans-serif"/>
        <color rgb="FF000000"/>
      </rPr>
      <t xml:space="preserve">ยื่นเข้ากรมแล้ว แต่ชื่อที่ใช้ระบุว่าเป็นผู้ผลิต ไม่ใช่ผู้ผลิตจริง และไม่มีเอกสารให้สามารถขึ้นทะเบียนได้ </t>
    </r>
    <r>
      <rPr>
        <rFont val="arial,sans,sans-serif"/>
        <b/>
        <color rgb="FF000000"/>
      </rPr>
      <t>ไม่ต่ออายุแล้ว</t>
    </r>
  </si>
  <si>
    <t>ปฐ.80/2563</t>
  </si>
  <si>
    <r>
      <rPr>
        <rFont val="arial,sans,sans-serif"/>
        <color rgb="FF000000"/>
      </rPr>
      <t xml:space="preserve">ยื่นเข้ากรมแล้ว แต่ชื่อที่ใช้ระบุว่าเป็นผู้ผลิต ไม่ใช่ผู้ผลิตจริง และไม่มีเอกสารให้สามารถขึ้นทะเบียนได้ </t>
    </r>
    <r>
      <rPr>
        <rFont val="arial,sans,sans-serif"/>
        <b/>
        <color rgb="FF000000"/>
      </rPr>
      <t>ไม่ต่ออายุแล้ว</t>
    </r>
  </si>
  <si>
    <t>ปฐ.81/2563</t>
  </si>
  <si>
    <t>ปฐ.82/2563</t>
  </si>
  <si>
    <t>วี-แคร์ ตราเศรษฐีน้อย</t>
  </si>
  <si>
    <t xml:space="preserve"> ทะเบียนจำนวนวันขาด / เหลืออีก</t>
  </si>
  <si>
    <t>https://drive.google.com/file/d/1-2UOqopqd3I7kRxk0AOkkAgOi5KAfnaN/view?usp=drive_link</t>
  </si>
  <si>
    <t>ป 18/2564</t>
  </si>
  <si>
    <t>https://drive.google.com/file/d/12bQcqx13CmgmOcxCe7_qONSxTubmhCc9/view?usp=drive_link</t>
  </si>
  <si>
    <t>ป 17/2564</t>
  </si>
  <si>
    <t>https://drive.google.com/file/d/1L_57te2jCn2EsnW3Nm8Uto8r3uw0FQfb/view?usp=drive_link</t>
  </si>
  <si>
    <t>https://drive.google.com/open?id=1dIQZfTnBu4ESOGdurNL-oQHxD1bm1C54</t>
  </si>
  <si>
    <t>ประกาศให้ยกเลิกการต่ออายุใบอนุญาต</t>
  </si>
  <si>
    <t>ลำดับ</t>
  </si>
  <si>
    <t>ตรวจเอกสาร</t>
  </si>
  <si>
    <t>เตรียมยื่น</t>
  </si>
  <si>
    <t>รอพิจารณา</t>
  </si>
  <si>
    <t>รอใบอนุญาตผลิต</t>
  </si>
  <si>
    <t>แก้ไขเอกสาร รอบที่ 1</t>
  </si>
  <si>
    <t>ยื่นเอกสารที่แก้ไข รอบที่ 1</t>
  </si>
  <si>
    <t>ใบอนุญาตนำเข้าตัวอย่าง</t>
  </si>
  <si>
    <t>แก้ไขเอกสาร รอบที่ 2</t>
  </si>
  <si>
    <t>ยื่นเอกสารที่แก้ไข รอบที่ 2</t>
  </si>
  <si>
    <t>รอใบอนุญาต</t>
  </si>
  <si>
    <t>กำลังส่งยาวิเคราะห์</t>
  </si>
  <si>
    <t>รอต่อใบแจ้งพร้อมทะเบียน ซาโปนิน 70</t>
  </si>
  <si>
    <t>รอใบอนุุญาต</t>
  </si>
  <si>
    <t>กำลังสอบถามข้อมูลเอกสารในการยื่น</t>
  </si>
  <si>
    <t>ให้จัดเตรียมต่ออายุพร้อมสารตัวอื่นๆ สิ้นปีของ อย.</t>
  </si>
  <si>
    <t>ทะเบียนผู้จัดจำหน่าย</t>
  </si>
  <si>
    <t>CompanyName</t>
  </si>
  <si>
    <t>Brand</t>
  </si>
  <si>
    <t>PKI</t>
  </si>
  <si>
    <t>Tru.F</t>
  </si>
  <si>
    <t>No.</t>
  </si>
  <si>
    <t>Name</t>
  </si>
  <si>
    <t>กระทรวงพาณิชย์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</si>
</sst>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&quot; &quot;mmm&quot; &quot;yyyy"/>
    <numFmt numFmtId="165" formatCode="d&quot;/&quot;m&quot;/&quot;yy"/>
    <numFmt numFmtId="166" formatCode="dd mmmm yyyy"/>
    <numFmt numFmtId="167" formatCode="d/m/yyyy"/>
    <numFmt numFmtId="168" formatCode="d mmmm yyyy"/>
    <numFmt numFmtId="169" formatCode="m-yyyy"/>
    <numFmt numFmtId="170" formatCode="d-m-yy"/>
  </numFmts>
  <fonts count="61">
    <font>
      <sz val="10.0"/>
      <color rgb="FF000000"/>
      <name val="Arial"/>
    </font>
    <font>
      <b/>
    </font>
    <font>
      <b/>
      <color rgb="FFFFFFFF"/>
    </font>
    <font/>
    <font>
      <color rgb="FFFF0000"/>
    </font>
    <font>
      <color rgb="FF0000FF"/>
    </font>
    <font>
      <b/>
      <sz val="9.0"/>
      <color rgb="FF000000"/>
    </font>
    <font>
      <sz val="9.0"/>
      <color rgb="FF000000"/>
    </font>
    <font>
      <color rgb="FF000000"/>
    </font>
    <font>
      <sz val="9.0"/>
    </font>
    <font>
      <u/>
      <color rgb="FF000000"/>
    </font>
    <font>
      <u/>
      <color rgb="FF000000"/>
    </font>
    <font>
      <u/>
      <color rgb="FF1155CC"/>
    </font>
    <font>
      <b/>
      <color rgb="FF0000FF"/>
    </font>
    <font>
      <u/>
      <color rgb="FF0000FF"/>
    </font>
    <font>
      <u/>
      <color rgb="FF0000FF"/>
    </font>
    <font>
      <b/>
      <color rgb="FFFF0000"/>
    </font>
    <font>
      <u/>
      <color rgb="FF1155CC"/>
    </font>
    <font>
      <b/>
      <sz val="9.0"/>
      <color rgb="FFFF0000"/>
    </font>
    <font>
      <b/>
      <sz val="9.0"/>
    </font>
    <font>
      <color rgb="FF000000"/>
      <name val="Arial"/>
    </font>
    <font>
      <name val="Arial"/>
    </font>
    <font>
      <b/>
      <name val="Arial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0000FF"/>
    </font>
    <font>
      <b/>
      <color rgb="FF000000"/>
    </font>
    <font>
      <b/>
      <sz val="38.0"/>
      <color rgb="FF000000"/>
    </font>
    <font>
      <b/>
      <sz val="9.0"/>
      <name val="Arial"/>
    </font>
    <font>
      <b/>
      <sz val="10.0"/>
      <color rgb="FF000000"/>
    </font>
    <font>
      <sz val="10.0"/>
    </font>
    <font>
      <sz val="10.0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b/>
      <color rgb="FF0000FF"/>
      <name val="Arial"/>
    </font>
    <font>
      <u/>
      <color rgb="FF1155CC"/>
      <name val="Arial"/>
    </font>
    <font>
      <color rgb="FF0000FF"/>
      <name val="Arial"/>
    </font>
    <font>
      <u/>
      <color rgb="FF1155CC"/>
      <name val="Arial"/>
    </font>
    <font>
      <u/>
      <color rgb="FF1155CC"/>
      <name val="Arial"/>
    </font>
    <font>
      <u/>
      <sz val="9.0"/>
      <color rgb="FF0000FF"/>
    </font>
    <font>
      <sz val="9.0"/>
      <color rgb="FF000000"/>
      <name val="Arial"/>
    </font>
    <font>
      <b/>
      <sz val="9.0"/>
      <color rgb="FF000000"/>
      <name val="Arial"/>
    </font>
    <font>
      <u/>
      <sz val="9.0"/>
      <color rgb="FF0000FF"/>
      <name val="Arial"/>
    </font>
    <font>
      <u/>
      <sz val="9.0"/>
      <color rgb="FF0000FF"/>
    </font>
    <font>
      <u/>
      <sz val="9.0"/>
      <color rgb="FF1155CC"/>
    </font>
    <font>
      <u/>
      <sz val="9.0"/>
      <color rgb="FF0000FF"/>
    </font>
    <font>
      <u/>
      <color rgb="FF1155CC"/>
    </font>
    <font>
      <u/>
      <color rgb="FF0000FF"/>
    </font>
    <font>
      <u/>
      <color rgb="FF000000"/>
    </font>
    <font>
      <u/>
      <color rgb="FF000000"/>
    </font>
    <font>
      <u/>
      <sz val="9.0"/>
      <color rgb="FF0000FF"/>
    </font>
    <font>
      <u/>
      <color rgb="FF1155CC"/>
    </font>
    <font>
      <u/>
      <color rgb="FF000000"/>
    </font>
    <font>
      <b/>
      <u/>
      <color rgb="FFFFFFFF"/>
      <name val="Arial"/>
    </font>
    <font>
      <u/>
      <color rgb="FF000000"/>
      <name val="Arial"/>
    </font>
    <font>
      <b/>
      <color rgb="FFFF0000"/>
      <name val="Arial"/>
    </font>
    <font>
      <u/>
      <color rgb="FF0000FF"/>
    </font>
    <font>
      <u/>
      <color rgb="FF1155CC"/>
    </font>
  </fonts>
  <fills count="3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5B95F9"/>
        <bgColor rgb="FF5B95F9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E8F0FE"/>
        <bgColor rgb="FFE8F0FE"/>
      </patternFill>
    </fill>
    <fill>
      <patternFill patternType="solid">
        <fgColor rgb="FF434343"/>
        <bgColor rgb="FF434343"/>
      </patternFill>
    </fill>
    <fill>
      <patternFill patternType="solid">
        <fgColor rgb="FFD0E0E3"/>
        <bgColor rgb="FFD0E0E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C27BA0"/>
        <bgColor rgb="FFC27BA0"/>
      </patternFill>
    </fill>
    <fill>
      <patternFill patternType="solid">
        <fgColor rgb="FFFCE5CD"/>
        <bgColor rgb="FFFCE5CD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5" fontId="1" numFmtId="164" xfId="0" applyAlignment="1" applyFill="1" applyFont="1" applyNumberFormat="1">
      <alignment horizontal="center" readingOrder="0" shrinkToFit="0" vertical="center" wrapText="1"/>
    </xf>
    <xf borderId="0" fillId="5" fontId="1" numFmtId="165" xfId="0" applyAlignment="1" applyFont="1" applyNumberFormat="1">
      <alignment horizontal="center" readingOrder="0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7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wrapText="1"/>
    </xf>
    <xf borderId="0" fillId="8" fontId="3" numFmtId="0" xfId="0" applyAlignment="1" applyFill="1" applyFont="1">
      <alignment horizontal="center" shrinkToFit="0" wrapText="1"/>
    </xf>
    <xf borderId="0" fillId="9" fontId="3" numFmtId="0" xfId="0" applyAlignment="1" applyFill="1" applyFont="1">
      <alignment horizontal="center" shrinkToFit="0" wrapText="1"/>
    </xf>
    <xf borderId="0" fillId="8" fontId="3" numFmtId="0" xfId="0" applyAlignment="1" applyFont="1">
      <alignment horizontal="center" readingOrder="0" vertical="center"/>
    </xf>
    <xf borderId="0" fillId="8" fontId="3" numFmtId="164" xfId="0" applyAlignment="1" applyFont="1" applyNumberFormat="1">
      <alignment readingOrder="0" vertical="center"/>
    </xf>
    <xf borderId="0" fillId="8" fontId="3" numFmtId="165" xfId="0" applyAlignment="1" applyFont="1" applyNumberFormat="1">
      <alignment readingOrder="0" vertical="center"/>
    </xf>
    <xf borderId="0" fillId="8" fontId="3" numFmtId="166" xfId="0" applyAlignment="1" applyFont="1" applyNumberFormat="1">
      <alignment horizontal="center" readingOrder="0" vertical="center"/>
    </xf>
    <xf borderId="0" fillId="8" fontId="3" numFmtId="0" xfId="0" applyAlignment="1" applyFont="1">
      <alignment readingOrder="0" vertical="center"/>
    </xf>
    <xf borderId="0" fillId="8" fontId="4" numFmtId="166" xfId="0" applyAlignment="1" applyFont="1" applyNumberFormat="1">
      <alignment horizontal="center" readingOrder="0" vertical="center"/>
    </xf>
    <xf borderId="0" fillId="10" fontId="3" numFmtId="0" xfId="0" applyAlignment="1" applyFill="1" applyFont="1">
      <alignment horizontal="center" readingOrder="0" vertical="center"/>
    </xf>
    <xf borderId="0" fillId="10" fontId="3" numFmtId="167" xfId="0" applyAlignment="1" applyFont="1" applyNumberFormat="1">
      <alignment horizontal="center" readingOrder="0" vertical="center"/>
    </xf>
    <xf borderId="0" fillId="10" fontId="3" numFmtId="164" xfId="0" applyAlignment="1" applyFont="1" applyNumberFormat="1">
      <alignment readingOrder="0" vertical="center"/>
    </xf>
    <xf borderId="0" fillId="10" fontId="3" numFmtId="165" xfId="0" applyAlignment="1" applyFont="1" applyNumberFormat="1">
      <alignment readingOrder="0" vertical="center"/>
    </xf>
    <xf borderId="0" fillId="10" fontId="3" numFmtId="166" xfId="0" applyAlignment="1" applyFont="1" applyNumberFormat="1">
      <alignment horizontal="center" readingOrder="0" vertical="center"/>
    </xf>
    <xf borderId="0" fillId="10" fontId="3" numFmtId="0" xfId="0" applyAlignment="1" applyFont="1">
      <alignment readingOrder="0" vertical="center"/>
    </xf>
    <xf borderId="0" fillId="10" fontId="3" numFmtId="166" xfId="0" applyAlignment="1" applyFont="1" applyNumberFormat="1">
      <alignment horizontal="center" readingOrder="0" vertical="center"/>
    </xf>
    <xf borderId="0" fillId="11" fontId="3" numFmtId="0" xfId="0" applyAlignment="1" applyFill="1" applyFont="1">
      <alignment horizontal="center" readingOrder="0" vertical="center"/>
    </xf>
    <xf borderId="0" fillId="11" fontId="3" numFmtId="0" xfId="0" applyAlignment="1" applyFont="1">
      <alignment horizontal="center" vertical="center"/>
    </xf>
    <xf borderId="0" fillId="11" fontId="3" numFmtId="164" xfId="0" applyAlignment="1" applyFont="1" applyNumberFormat="1">
      <alignment readingOrder="0" vertical="center"/>
    </xf>
    <xf borderId="0" fillId="11" fontId="3" numFmtId="165" xfId="0" applyAlignment="1" applyFont="1" applyNumberFormat="1">
      <alignment readingOrder="0" vertical="center"/>
    </xf>
    <xf borderId="0" fillId="11" fontId="3" numFmtId="168" xfId="0" applyAlignment="1" applyFont="1" applyNumberFormat="1">
      <alignment horizontal="center" readingOrder="0" vertical="center"/>
    </xf>
    <xf borderId="0" fillId="11" fontId="3" numFmtId="0" xfId="0" applyAlignment="1" applyFont="1">
      <alignment readingOrder="0" vertical="center"/>
    </xf>
    <xf borderId="0" fillId="11" fontId="5" numFmtId="0" xfId="0" applyAlignment="1" applyFont="1">
      <alignment horizontal="center" readingOrder="0" vertical="center"/>
    </xf>
    <xf borderId="0" fillId="11" fontId="3" numFmtId="166" xfId="0" applyAlignment="1" applyFont="1" applyNumberFormat="1">
      <alignment horizontal="center" vertical="center"/>
    </xf>
    <xf borderId="0" fillId="11" fontId="3" numFmtId="164" xfId="0" applyAlignment="1" applyFont="1" applyNumberFormat="1">
      <alignment vertical="center"/>
    </xf>
    <xf borderId="0" fillId="11" fontId="3" numFmtId="165" xfId="0" applyAlignment="1" applyFont="1" applyNumberFormat="1">
      <alignment vertical="center"/>
    </xf>
    <xf borderId="0" fillId="11" fontId="3" numFmtId="0" xfId="0" applyAlignment="1" applyFont="1">
      <alignment vertical="center"/>
    </xf>
    <xf borderId="0" fillId="11" fontId="3" numFmtId="166" xfId="0" applyAlignment="1" applyFont="1" applyNumberFormat="1">
      <alignment horizontal="center" readingOrder="0" vertical="center"/>
    </xf>
    <xf borderId="0" fillId="11" fontId="4" numFmtId="0" xfId="0" applyAlignment="1" applyFont="1">
      <alignment horizontal="center" readingOrder="0" vertical="center"/>
    </xf>
    <xf borderId="0" fillId="11" fontId="3" numFmtId="166" xfId="0" applyAlignment="1" applyFont="1" applyNumberFormat="1">
      <alignment horizontal="center" readingOrder="0" vertical="center"/>
    </xf>
    <xf borderId="0" fillId="11" fontId="3" numFmtId="0" xfId="0" applyAlignment="1" applyFont="1">
      <alignment horizontal="center" shrinkToFit="0" wrapText="1"/>
    </xf>
    <xf borderId="0" fillId="4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 vertical="center"/>
    </xf>
    <xf borderId="0" fillId="4" fontId="3" numFmtId="164" xfId="0" applyAlignment="1" applyFont="1" applyNumberFormat="1">
      <alignment vertical="center"/>
    </xf>
    <xf borderId="0" fillId="4" fontId="3" numFmtId="165" xfId="0" applyAlignment="1" applyFont="1" applyNumberFormat="1">
      <alignment vertical="center"/>
    </xf>
    <xf borderId="0" fillId="4" fontId="3" numFmtId="166" xfId="0" applyAlignment="1" applyFont="1" applyNumberFormat="1">
      <alignment horizontal="center" readingOrder="0" vertical="center"/>
    </xf>
    <xf borderId="0" fillId="4" fontId="3" numFmtId="0" xfId="0" applyAlignment="1" applyFont="1">
      <alignment readingOrder="0" vertical="center"/>
    </xf>
    <xf borderId="0" fillId="4" fontId="5" numFmtId="0" xfId="0" applyAlignment="1" applyFont="1">
      <alignment horizontal="center" readingOrder="0" vertical="center"/>
    </xf>
    <xf borderId="0" fillId="4" fontId="3" numFmtId="166" xfId="0" applyAlignment="1" applyFont="1" applyNumberFormat="1">
      <alignment horizontal="center" vertical="center"/>
    </xf>
    <xf borderId="0" fillId="4" fontId="3" numFmtId="0" xfId="0" applyAlignment="1" applyFont="1">
      <alignment vertical="center"/>
    </xf>
    <xf borderId="0" fillId="4" fontId="3" numFmtId="166" xfId="0" applyAlignment="1" applyFont="1" applyNumberFormat="1">
      <alignment horizontal="center" readingOrder="0" vertical="center"/>
    </xf>
    <xf borderId="0" fillId="4" fontId="3" numFmtId="0" xfId="0" applyAlignment="1" applyFont="1">
      <alignment horizontal="center" shrinkToFit="0" wrapText="1"/>
    </xf>
    <xf borderId="0" fillId="4" fontId="4" numFmtId="0" xfId="0" applyAlignment="1" applyFont="1">
      <alignment horizontal="center" readingOrder="0" vertical="center"/>
    </xf>
    <xf borderId="0" fillId="4" fontId="3" numFmtId="167" xfId="0" applyAlignment="1" applyFont="1" applyNumberFormat="1">
      <alignment horizontal="center" readingOrder="0" vertical="center"/>
    </xf>
    <xf borderId="0" fillId="4" fontId="3" numFmtId="164" xfId="0" applyAlignment="1" applyFont="1" applyNumberFormat="1">
      <alignment readingOrder="0" vertical="center"/>
    </xf>
    <xf borderId="0" fillId="12" fontId="3" numFmtId="0" xfId="0" applyAlignment="1" applyFill="1" applyFont="1">
      <alignment horizontal="center" readingOrder="0" vertical="center"/>
    </xf>
    <xf borderId="0" fillId="12" fontId="3" numFmtId="0" xfId="0" applyAlignment="1" applyFont="1">
      <alignment horizontal="center" vertical="center"/>
    </xf>
    <xf borderId="0" fillId="12" fontId="3" numFmtId="164" xfId="0" applyAlignment="1" applyFont="1" applyNumberFormat="1">
      <alignment vertical="center"/>
    </xf>
    <xf borderId="0" fillId="12" fontId="3" numFmtId="165" xfId="0" applyAlignment="1" applyFont="1" applyNumberFormat="1">
      <alignment vertical="center"/>
    </xf>
    <xf borderId="0" fillId="12" fontId="3" numFmtId="166" xfId="0" applyAlignment="1" applyFont="1" applyNumberFormat="1">
      <alignment horizontal="center" readingOrder="0" vertical="center"/>
    </xf>
    <xf borderId="0" fillId="12" fontId="3" numFmtId="0" xfId="0" applyAlignment="1" applyFont="1">
      <alignment readingOrder="0" vertical="center"/>
    </xf>
    <xf borderId="0" fillId="12" fontId="3" numFmtId="166" xfId="0" applyAlignment="1" applyFont="1" applyNumberFormat="1">
      <alignment horizontal="center" readingOrder="0" vertical="center"/>
    </xf>
    <xf borderId="0" fillId="12" fontId="3" numFmtId="0" xfId="0" applyAlignment="1" applyFont="1">
      <alignment vertical="center"/>
    </xf>
    <xf borderId="0" fillId="8" fontId="3" numFmtId="0" xfId="0" applyAlignment="1" applyFont="1">
      <alignment horizontal="center" vertical="center"/>
    </xf>
    <xf borderId="0" fillId="8" fontId="3" numFmtId="164" xfId="0" applyAlignment="1" applyFont="1" applyNumberFormat="1">
      <alignment vertical="center"/>
    </xf>
    <xf borderId="0" fillId="8" fontId="3" numFmtId="165" xfId="0" applyAlignment="1" applyFont="1" applyNumberFormat="1">
      <alignment vertical="center"/>
    </xf>
    <xf borderId="0" fillId="8" fontId="3" numFmtId="166" xfId="0" applyAlignment="1" applyFont="1" applyNumberFormat="1">
      <alignment horizontal="center" vertical="center"/>
    </xf>
    <xf borderId="0" fillId="8" fontId="3" numFmtId="0" xfId="0" applyAlignment="1" applyFont="1">
      <alignment vertical="center"/>
    </xf>
    <xf borderId="0" fillId="0" fontId="3" numFmtId="0" xfId="0" applyAlignment="1" applyFont="1">
      <alignment horizontal="center" shrinkToFit="0" vertical="center" wrapText="1"/>
    </xf>
    <xf borderId="0" fillId="8" fontId="3" numFmtId="0" xfId="0" applyAlignment="1" applyFont="1">
      <alignment horizontal="center" shrinkToFit="0" vertical="center" wrapText="1"/>
    </xf>
    <xf borderId="0" fillId="9" fontId="3" numFmtId="0" xfId="0" applyAlignment="1" applyFont="1">
      <alignment horizontal="center" shrinkToFit="0" vertical="center" wrapText="1"/>
    </xf>
    <xf borderId="0" fillId="8" fontId="3" numFmtId="166" xfId="0" applyAlignment="1" applyFont="1" applyNumberFormat="1">
      <alignment horizontal="center" readingOrder="0" vertical="center"/>
    </xf>
    <xf borderId="0" fillId="7" fontId="3" numFmtId="0" xfId="0" applyAlignment="1" applyFont="1">
      <alignment horizontal="center" shrinkToFit="0" wrapText="1"/>
    </xf>
    <xf borderId="0" fillId="7" fontId="3" numFmtId="0" xfId="0" applyAlignment="1" applyFont="1">
      <alignment horizontal="center" readingOrder="0" vertical="center"/>
    </xf>
    <xf borderId="0" fillId="7" fontId="3" numFmtId="0" xfId="0" applyAlignment="1" applyFont="1">
      <alignment horizontal="center" vertical="center"/>
    </xf>
    <xf borderId="0" fillId="7" fontId="3" numFmtId="164" xfId="0" applyAlignment="1" applyFont="1" applyNumberFormat="1">
      <alignment vertical="center"/>
    </xf>
    <xf borderId="0" fillId="7" fontId="3" numFmtId="165" xfId="0" applyAlignment="1" applyFont="1" applyNumberFormat="1">
      <alignment vertical="center"/>
    </xf>
    <xf borderId="0" fillId="7" fontId="3" numFmtId="166" xfId="0" applyAlignment="1" applyFont="1" applyNumberFormat="1">
      <alignment horizontal="center" readingOrder="0" vertical="center"/>
    </xf>
    <xf borderId="0" fillId="7" fontId="3" numFmtId="0" xfId="0" applyAlignment="1" applyFont="1">
      <alignment readingOrder="0" vertical="center"/>
    </xf>
    <xf borderId="0" fillId="7" fontId="3" numFmtId="166" xfId="0" applyAlignment="1" applyFont="1" applyNumberFormat="1">
      <alignment horizontal="center" vertical="center"/>
    </xf>
    <xf borderId="0" fillId="7" fontId="3" numFmtId="0" xfId="0" applyAlignment="1" applyFont="1">
      <alignment vertical="center"/>
    </xf>
    <xf borderId="0" fillId="8" fontId="3" numFmtId="0" xfId="0" applyAlignment="1" applyFont="1">
      <alignment horizontal="center" readingOrder="0"/>
    </xf>
    <xf borderId="0" fillId="10" fontId="3" numFmtId="0" xfId="0" applyAlignment="1" applyFont="1">
      <alignment horizontal="center" vertical="center"/>
    </xf>
    <xf borderId="0" fillId="10" fontId="3" numFmtId="165" xfId="0" applyAlignment="1" applyFont="1" applyNumberFormat="1">
      <alignment vertical="center"/>
    </xf>
    <xf borderId="0" fillId="10" fontId="5" numFmtId="0" xfId="0" applyAlignment="1" applyFont="1">
      <alignment horizontal="center" readingOrder="0" vertical="center"/>
    </xf>
    <xf borderId="0" fillId="10" fontId="3" numFmtId="166" xfId="0" applyAlignment="1" applyFont="1" applyNumberFormat="1">
      <alignment horizontal="center" vertical="center"/>
    </xf>
    <xf borderId="0" fillId="10" fontId="3" numFmtId="0" xfId="0" applyAlignment="1" applyFont="1">
      <alignment vertical="center"/>
    </xf>
    <xf borderId="0" fillId="4" fontId="3" numFmtId="166" xfId="0" applyAlignment="1" applyFont="1" applyNumberFormat="1">
      <alignment horizontal="center" vertical="center"/>
    </xf>
    <xf borderId="0" fillId="4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13" fontId="3" numFmtId="0" xfId="0" applyAlignment="1" applyFill="1" applyFont="1">
      <alignment horizontal="center" shrinkToFit="0" vertical="center" wrapText="1"/>
    </xf>
    <xf borderId="0" fillId="13" fontId="3" numFmtId="0" xfId="0" applyAlignment="1" applyFont="1">
      <alignment horizontal="center" vertical="center"/>
    </xf>
    <xf borderId="0" fillId="13" fontId="3" numFmtId="164" xfId="0" applyAlignment="1" applyFont="1" applyNumberFormat="1">
      <alignment vertical="center"/>
    </xf>
    <xf borderId="0" fillId="13" fontId="3" numFmtId="165" xfId="0" applyAlignment="1" applyFont="1" applyNumberFormat="1">
      <alignment vertical="center"/>
    </xf>
    <xf borderId="0" fillId="13" fontId="3" numFmtId="166" xfId="0" applyAlignment="1" applyFont="1" applyNumberFormat="1">
      <alignment horizontal="center" vertical="center"/>
    </xf>
    <xf borderId="0" fillId="13" fontId="3" numFmtId="0" xfId="0" applyAlignment="1" applyFont="1">
      <alignment vertical="center"/>
    </xf>
    <xf borderId="0" fillId="13" fontId="3" numFmtId="166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9" fontId="3" numFmtId="0" xfId="0" applyAlignment="1" applyFont="1">
      <alignment horizontal="center" shrinkToFit="0" vertical="center" wrapText="1"/>
    </xf>
    <xf borderId="0" fillId="9" fontId="3" numFmtId="0" xfId="0" applyAlignment="1" applyFont="1">
      <alignment horizontal="center" vertical="center"/>
    </xf>
    <xf borderId="0" fillId="9" fontId="3" numFmtId="164" xfId="0" applyAlignment="1" applyFont="1" applyNumberFormat="1">
      <alignment vertical="center"/>
    </xf>
    <xf borderId="0" fillId="9" fontId="3" numFmtId="165" xfId="0" applyAlignment="1" applyFont="1" applyNumberFormat="1">
      <alignment vertical="center"/>
    </xf>
    <xf borderId="0" fillId="9" fontId="3" numFmtId="166" xfId="0" applyAlignment="1" applyFont="1" applyNumberFormat="1">
      <alignment horizontal="center" vertical="center"/>
    </xf>
    <xf borderId="0" fillId="9" fontId="3" numFmtId="0" xfId="0" applyAlignment="1" applyFont="1">
      <alignment vertical="center"/>
    </xf>
    <xf borderId="0" fillId="9" fontId="3" numFmtId="166" xfId="0" applyAlignment="1" applyFont="1" applyNumberFormat="1">
      <alignment horizontal="center" vertical="center"/>
    </xf>
    <xf borderId="0" fillId="2" fontId="6" numFmtId="0" xfId="0" applyAlignment="1" applyFont="1">
      <alignment horizontal="center" readingOrder="0" shrinkToFit="0" vertical="center" wrapText="1"/>
    </xf>
    <xf borderId="0" fillId="4" fontId="6" numFmtId="0" xfId="0" applyAlignment="1" applyFont="1">
      <alignment horizontal="center"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horizontal="center" readingOrder="0" shrinkToFit="0" vertical="center" wrapText="1"/>
    </xf>
    <xf borderId="0" fillId="7" fontId="6" numFmtId="0" xfId="0" applyAlignment="1" applyFont="1">
      <alignment horizontal="center" readingOrder="0" shrinkToFit="0" vertical="center" wrapText="1"/>
    </xf>
    <xf borderId="0" fillId="9" fontId="6" numFmtId="0" xfId="0" applyAlignment="1" applyFont="1">
      <alignment horizontal="center" readingOrder="0" shrinkToFit="0" vertical="center" wrapText="1"/>
    </xf>
    <xf borderId="0" fillId="14" fontId="6" numFmtId="0" xfId="0" applyAlignment="1" applyFill="1" applyFont="1">
      <alignment horizontal="center" readingOrder="0" shrinkToFit="0" vertical="center" wrapText="1"/>
    </xf>
    <xf borderId="0" fillId="12" fontId="7" numFmtId="0" xfId="0" applyAlignment="1" applyFont="1">
      <alignment horizontal="center" shrinkToFit="0" wrapText="1"/>
    </xf>
    <xf borderId="0" fillId="8" fontId="8" numFmtId="0" xfId="0" applyAlignment="1" applyFont="1">
      <alignment horizontal="center" shrinkToFit="0" vertical="center" wrapText="1"/>
    </xf>
    <xf borderId="0" fillId="12" fontId="7" numFmtId="0" xfId="0" applyAlignment="1" applyFont="1">
      <alignment horizontal="center" readingOrder="0" vertical="center"/>
    </xf>
    <xf borderId="0" fillId="12" fontId="9" numFmtId="166" xfId="0" applyAlignment="1" applyFont="1" applyNumberFormat="1">
      <alignment horizontal="center" readingOrder="0" vertical="center"/>
    </xf>
    <xf borderId="0" fillId="12" fontId="9" numFmtId="0" xfId="0" applyAlignment="1" applyFont="1">
      <alignment readingOrder="0" vertical="center"/>
    </xf>
    <xf borderId="0" fillId="12" fontId="9" numFmtId="0" xfId="0" applyAlignment="1" applyFont="1">
      <alignment horizontal="center" readingOrder="0" vertical="center"/>
    </xf>
    <xf borderId="0" fillId="10" fontId="7" numFmtId="0" xfId="0" applyAlignment="1" applyFont="1">
      <alignment horizontal="center" readingOrder="0" vertical="center"/>
    </xf>
    <xf borderId="0" fillId="15" fontId="9" numFmtId="0" xfId="0" applyAlignment="1" applyFill="1" applyFont="1">
      <alignment vertical="center"/>
    </xf>
    <xf borderId="0" fillId="9" fontId="9" numFmtId="0" xfId="0" applyAlignment="1" applyFont="1">
      <alignment horizontal="center" vertical="center"/>
    </xf>
    <xf borderId="0" fillId="14" fontId="9" numFmtId="0" xfId="0" applyAlignment="1" applyFont="1">
      <alignment horizontal="center" vertical="center"/>
    </xf>
    <xf borderId="0" fillId="12" fontId="7" numFmtId="166" xfId="0" applyAlignment="1" applyFont="1" applyNumberFormat="1">
      <alignment horizontal="center" readingOrder="0" vertical="center"/>
    </xf>
    <xf borderId="0" fillId="12" fontId="7" numFmtId="0" xfId="0" applyAlignment="1" applyFont="1">
      <alignment readingOrder="0" vertical="center"/>
    </xf>
    <xf borderId="0" fillId="8" fontId="7" numFmtId="0" xfId="0" applyAlignment="1" applyFont="1">
      <alignment vertical="center"/>
    </xf>
    <xf borderId="0" fillId="9" fontId="7" numFmtId="0" xfId="0" applyAlignment="1" applyFont="1">
      <alignment horizontal="center" vertical="center"/>
    </xf>
    <xf borderId="0" fillId="14" fontId="7" numFmtId="0" xfId="0" applyAlignment="1" applyFont="1">
      <alignment horizontal="center" vertical="center"/>
    </xf>
    <xf borderId="0" fillId="12" fontId="7" numFmtId="0" xfId="0" applyAlignment="1" applyFont="1">
      <alignment vertical="center"/>
    </xf>
    <xf borderId="0" fillId="9" fontId="7" numFmtId="0" xfId="0" applyAlignment="1" applyFont="1">
      <alignment horizontal="center" readingOrder="0" vertical="center"/>
    </xf>
    <xf borderId="0" fillId="14" fontId="7" numFmtId="0" xfId="0" applyAlignment="1" applyFont="1">
      <alignment horizontal="center" readingOrder="0" vertical="center"/>
    </xf>
    <xf borderId="0" fillId="12" fontId="7" numFmtId="166" xfId="0" applyAlignment="1" applyFont="1" applyNumberFormat="1">
      <alignment horizontal="center" readingOrder="0" vertical="center"/>
    </xf>
    <xf borderId="0" fillId="12" fontId="7" numFmtId="0" xfId="0" applyAlignment="1" applyFont="1">
      <alignment horizontal="center" vertical="center"/>
    </xf>
    <xf borderId="0" fillId="12" fontId="8" numFmtId="0" xfId="0" applyAlignment="1" applyFont="1">
      <alignment horizontal="center" shrinkToFit="0" wrapText="1"/>
    </xf>
    <xf borderId="0" fillId="8" fontId="7" numFmtId="0" xfId="0" applyAlignment="1" applyFont="1">
      <alignment horizontal="center" readingOrder="0" vertical="center"/>
    </xf>
    <xf borderId="0" fillId="12" fontId="7" numFmtId="0" xfId="0" applyAlignment="1" applyFont="1">
      <alignment horizontal="center" shrinkToFit="0" vertical="center" wrapText="1"/>
    </xf>
    <xf borderId="0" fillId="6" fontId="8" numFmtId="0" xfId="0" applyAlignment="1" applyFont="1">
      <alignment horizontal="center" shrinkToFit="0" wrapText="1"/>
    </xf>
    <xf borderId="0" fillId="6" fontId="8" numFmtId="0" xfId="0" applyAlignment="1" applyFont="1">
      <alignment horizontal="center" readingOrder="0" vertical="center"/>
    </xf>
    <xf borderId="0" fillId="6" fontId="8" numFmtId="166" xfId="0" applyAlignment="1" applyFont="1" applyNumberFormat="1">
      <alignment horizontal="center" readingOrder="0" vertical="center"/>
    </xf>
    <xf borderId="0" fillId="6" fontId="8" numFmtId="0" xfId="0" applyAlignment="1" applyFont="1">
      <alignment readingOrder="0" vertical="center"/>
    </xf>
    <xf borderId="0" fillId="10" fontId="8" numFmtId="0" xfId="0" applyAlignment="1" applyFont="1">
      <alignment horizontal="center" readingOrder="0" vertical="center"/>
    </xf>
    <xf borderId="0" fillId="6" fontId="8" numFmtId="0" xfId="0" applyAlignment="1" applyFont="1">
      <alignment vertical="center"/>
    </xf>
    <xf borderId="0" fillId="14" fontId="8" numFmtId="0" xfId="0" applyAlignment="1" applyFont="1">
      <alignment horizontal="center" readingOrder="0" vertical="center"/>
    </xf>
    <xf borderId="0" fillId="12" fontId="8" numFmtId="0" xfId="0" applyAlignment="1" applyFont="1">
      <alignment horizontal="center" readingOrder="0" vertical="center"/>
    </xf>
    <xf borderId="0" fillId="6" fontId="8" numFmtId="166" xfId="0" applyAlignment="1" applyFont="1" applyNumberFormat="1">
      <alignment horizontal="center" readingOrder="0" vertical="center"/>
    </xf>
    <xf borderId="0" fillId="6" fontId="8" numFmtId="0" xfId="0" applyAlignment="1" applyFont="1">
      <alignment horizontal="center" vertical="center"/>
    </xf>
    <xf borderId="0" fillId="14" fontId="8" numFmtId="0" xfId="0" applyAlignment="1" applyFont="1">
      <alignment horizontal="center" vertical="center"/>
    </xf>
    <xf borderId="0" fillId="6" fontId="8" numFmtId="168" xfId="0" applyAlignment="1" applyFont="1" applyNumberFormat="1">
      <alignment horizontal="center" readingOrder="0" vertical="center"/>
    </xf>
    <xf borderId="0" fillId="11" fontId="8" numFmtId="0" xfId="0" applyAlignment="1" applyFont="1">
      <alignment vertical="center"/>
    </xf>
    <xf borderId="0" fillId="9" fontId="8" numFmtId="0" xfId="0" applyAlignment="1" applyFont="1">
      <alignment horizontal="center" readingOrder="0" vertical="center"/>
    </xf>
    <xf borderId="0" fillId="15" fontId="8" numFmtId="0" xfId="0" applyAlignment="1" applyFont="1">
      <alignment vertical="center"/>
    </xf>
    <xf borderId="0" fillId="9" fontId="8" numFmtId="0" xfId="0" applyAlignment="1" applyFont="1">
      <alignment horizontal="center" vertical="center"/>
    </xf>
    <xf borderId="0" fillId="6" fontId="10" numFmtId="0" xfId="0" applyAlignment="1" applyFont="1">
      <alignment horizontal="center" readingOrder="0" shrinkToFit="0" vertical="center" wrapText="1"/>
    </xf>
    <xf borderId="0" fillId="8" fontId="8" numFmtId="0" xfId="0" applyAlignment="1" applyFont="1">
      <alignment vertical="center"/>
    </xf>
    <xf borderId="0" fillId="8" fontId="8" numFmtId="0" xfId="0" applyAlignment="1" applyFont="1">
      <alignment horizontal="center" readingOrder="0" vertical="center"/>
    </xf>
    <xf borderId="0" fillId="14" fontId="11" numFmtId="0" xfId="0" applyAlignment="1" applyFont="1">
      <alignment horizontal="center" readingOrder="0" vertical="center"/>
    </xf>
    <xf borderId="0" fillId="11" fontId="8" numFmtId="0" xfId="0" applyAlignment="1" applyFont="1">
      <alignment horizontal="center" readingOrder="0" vertical="center"/>
    </xf>
    <xf borderId="0" fillId="4" fontId="8" numFmtId="0" xfId="0" applyAlignment="1" applyFont="1">
      <alignment horizontal="center" shrinkToFit="0" wrapText="1"/>
    </xf>
    <xf borderId="0" fillId="4" fontId="8" numFmtId="0" xfId="0" applyAlignment="1" applyFont="1">
      <alignment horizontal="center" readingOrder="0" vertical="center"/>
    </xf>
    <xf borderId="0" fillId="4" fontId="8" numFmtId="166" xfId="0" applyAlignment="1" applyFont="1" applyNumberFormat="1">
      <alignment horizontal="center" readingOrder="0" vertical="center"/>
    </xf>
    <xf borderId="0" fillId="4" fontId="8" numFmtId="0" xfId="0" applyAlignment="1" applyFont="1">
      <alignment readingOrder="0" vertical="center"/>
    </xf>
    <xf borderId="0" fillId="4" fontId="8" numFmtId="0" xfId="0" applyAlignment="1" applyFont="1">
      <alignment vertical="center"/>
    </xf>
    <xf borderId="0" fillId="4" fontId="8" numFmtId="166" xfId="0" applyAlignment="1" applyFont="1" applyNumberFormat="1">
      <alignment horizontal="center" readingOrder="0" vertical="center"/>
    </xf>
    <xf borderId="0" fillId="4" fontId="7" numFmtId="0" xfId="0" applyAlignment="1" applyFont="1">
      <alignment horizontal="center" shrinkToFit="0" wrapText="1"/>
    </xf>
    <xf borderId="0" fillId="4" fontId="8" numFmtId="0" xfId="0" applyAlignment="1" applyFont="1">
      <alignment horizontal="center" vertical="center"/>
    </xf>
    <xf borderId="0" fillId="8" fontId="8" numFmtId="0" xfId="0" applyAlignment="1" applyFont="1">
      <alignment horizontal="center" shrinkToFit="0" wrapText="1"/>
    </xf>
    <xf borderId="0" fillId="8" fontId="8" numFmtId="166" xfId="0" applyAlignment="1" applyFont="1" applyNumberFormat="1">
      <alignment horizontal="center" readingOrder="0" vertical="center"/>
    </xf>
    <xf borderId="0" fillId="8" fontId="8" numFmtId="0" xfId="0" applyAlignment="1" applyFont="1">
      <alignment readingOrder="0" vertical="center"/>
    </xf>
    <xf borderId="0" fillId="15" fontId="8" numFmtId="0" xfId="0" applyAlignment="1" applyFont="1">
      <alignment readingOrder="0" vertical="center"/>
    </xf>
    <xf borderId="0" fillId="9" fontId="8" numFmtId="0" xfId="0" applyFont="1"/>
    <xf borderId="0" fillId="14" fontId="8" numFmtId="0" xfId="0" applyFont="1"/>
    <xf borderId="0" fillId="8" fontId="8" numFmtId="166" xfId="0" applyAlignment="1" applyFont="1" applyNumberFormat="1">
      <alignment horizontal="center" readingOrder="0" vertical="center"/>
    </xf>
    <xf borderId="0" fillId="15" fontId="8" numFmtId="0" xfId="0" applyAlignment="1" applyFont="1">
      <alignment horizontal="center" shrinkToFit="0" wrapText="1"/>
    </xf>
    <xf borderId="0" fillId="15" fontId="8" numFmtId="0" xfId="0" applyAlignment="1" applyFont="1">
      <alignment horizontal="center" readingOrder="0" vertical="center"/>
    </xf>
    <xf borderId="0" fillId="15" fontId="8" numFmtId="166" xfId="0" applyAlignment="1" applyFont="1" applyNumberFormat="1">
      <alignment horizontal="center" readingOrder="0" vertical="center"/>
    </xf>
    <xf borderId="0" fillId="15" fontId="8" numFmtId="0" xfId="0" applyAlignment="1" applyFont="1">
      <alignment horizontal="center" vertical="center"/>
    </xf>
    <xf borderId="0" fillId="15" fontId="8" numFmtId="166" xfId="0" applyAlignment="1" applyFont="1" applyNumberFormat="1">
      <alignment horizontal="center" readingOrder="0" vertical="center"/>
    </xf>
    <xf borderId="0" fillId="15" fontId="8" numFmtId="167" xfId="0" applyAlignment="1" applyFont="1" applyNumberFormat="1">
      <alignment horizontal="center" readingOrder="0" vertical="center"/>
    </xf>
    <xf borderId="0" fillId="9" fontId="9" numFmtId="166" xfId="0" applyAlignment="1" applyFont="1" applyNumberFormat="1">
      <alignment horizontal="center" vertical="center"/>
    </xf>
    <xf borderId="0" fillId="9" fontId="9" numFmtId="0" xfId="0" applyAlignment="1" applyFont="1">
      <alignment vertical="center"/>
    </xf>
    <xf borderId="0" fillId="13" fontId="9" numFmtId="0" xfId="0" applyAlignment="1" applyFont="1">
      <alignment horizontal="center" vertical="center"/>
    </xf>
    <xf borderId="0" fillId="13" fontId="9" numFmtId="166" xfId="0" applyAlignment="1" applyFont="1" applyNumberFormat="1">
      <alignment horizontal="center" vertical="center"/>
    </xf>
    <xf borderId="0" fillId="13" fontId="9" numFmtId="0" xfId="0" applyAlignment="1" applyFont="1">
      <alignment vertical="center"/>
    </xf>
    <xf borderId="0" fillId="0" fontId="9" numFmtId="0" xfId="0" applyAlignment="1" applyFont="1">
      <alignment horizontal="center" shrinkToFit="0" vertical="center" wrapText="1"/>
    </xf>
    <xf borderId="0" fillId="9" fontId="9" numFmtId="0" xfId="0" applyAlignment="1" applyFont="1">
      <alignment horizontal="center" shrinkToFit="0" vertical="center" wrapText="1"/>
    </xf>
    <xf borderId="0" fillId="13" fontId="9" numFmtId="0" xfId="0" applyAlignment="1" applyFont="1">
      <alignment horizontal="center" shrinkToFit="0" vertical="center" wrapText="1"/>
    </xf>
    <xf borderId="0" fillId="16" fontId="6" numFmtId="0" xfId="0" applyAlignment="1" applyFill="1" applyFont="1">
      <alignment horizontal="center" readingOrder="0" shrinkToFit="0" vertical="center" wrapText="1"/>
    </xf>
    <xf borderId="0" fillId="7" fontId="6" numFmtId="0" xfId="0" applyAlignment="1" applyFont="1">
      <alignment horizontal="left" readingOrder="0" shrinkToFit="0" vertical="center" wrapText="1"/>
    </xf>
    <xf borderId="0" fillId="17" fontId="8" numFmtId="0" xfId="0" applyAlignment="1" applyFill="1" applyFont="1">
      <alignment horizontal="center" readingOrder="0" vertical="center"/>
    </xf>
    <xf borderId="0" fillId="14" fontId="12" numFmtId="0" xfId="0" applyAlignment="1" applyFont="1">
      <alignment horizontal="center" readingOrder="0" vertical="center"/>
    </xf>
    <xf borderId="0" fillId="18" fontId="7" numFmtId="0" xfId="0" applyAlignment="1" applyFill="1" applyFont="1">
      <alignment horizontal="center" readingOrder="0" vertical="center"/>
    </xf>
    <xf borderId="0" fillId="19" fontId="6" numFmtId="0" xfId="0" applyAlignment="1" applyFill="1" applyFont="1">
      <alignment horizontal="center" readingOrder="0" shrinkToFit="0" vertical="center" wrapText="1"/>
    </xf>
    <xf borderId="0" fillId="12" fontId="13" numFmtId="0" xfId="0" applyAlignment="1" applyFont="1">
      <alignment horizontal="left" readingOrder="0" shrinkToFit="0" vertical="center" wrapText="1"/>
    </xf>
    <xf borderId="0" fillId="14" fontId="14" numFmtId="0" xfId="0" applyAlignment="1" applyFont="1">
      <alignment horizontal="center" readingOrder="0" vertical="center"/>
    </xf>
    <xf borderId="0" fillId="18" fontId="7" numFmtId="0" xfId="0" applyAlignment="1" applyFont="1">
      <alignment horizontal="center" vertical="center"/>
    </xf>
    <xf borderId="0" fillId="12" fontId="8" numFmtId="0" xfId="0" applyAlignment="1" applyFont="1">
      <alignment horizontal="left" readingOrder="0" vertical="center"/>
    </xf>
    <xf borderId="0" fillId="4" fontId="8" numFmtId="169" xfId="0" applyAlignment="1" applyFont="1" applyNumberFormat="1">
      <alignment horizontal="center" readingOrder="0" vertical="center"/>
    </xf>
    <xf borderId="0" fillId="4" fontId="8" numFmtId="0" xfId="0" applyAlignment="1" applyFont="1">
      <alignment horizontal="center" readingOrder="0" shrinkToFit="0" vertical="center" wrapText="1"/>
    </xf>
    <xf borderId="0" fillId="14" fontId="3" numFmtId="0" xfId="0" applyAlignment="1" applyFont="1">
      <alignment horizontal="center" readingOrder="0" vertical="center"/>
    </xf>
    <xf borderId="0" fillId="12" fontId="8" numFmtId="0" xfId="0" applyAlignment="1" applyFont="1">
      <alignment horizontal="left" readingOrder="0" shrinkToFit="0" vertical="center" wrapText="1"/>
    </xf>
    <xf borderId="0" fillId="14" fontId="15" numFmtId="0" xfId="0" applyAlignment="1" applyFont="1">
      <alignment readingOrder="0" vertical="center"/>
    </xf>
    <xf borderId="0" fillId="14" fontId="3" numFmtId="0" xfId="0" applyAlignment="1" applyFont="1">
      <alignment readingOrder="0" vertical="center"/>
    </xf>
    <xf borderId="0" fillId="12" fontId="16" numFmtId="0" xfId="0" applyAlignment="1" applyFont="1">
      <alignment horizontal="left" readingOrder="0" vertical="center"/>
    </xf>
    <xf borderId="0" fillId="14" fontId="17" numFmtId="0" xfId="0" applyAlignment="1" applyFont="1">
      <alignment readingOrder="0" vertical="center"/>
    </xf>
    <xf borderId="0" fillId="18" fontId="9" numFmtId="0" xfId="0" applyAlignment="1" applyFont="1">
      <alignment horizontal="center" vertical="center"/>
    </xf>
    <xf borderId="0" fillId="18" fontId="9" numFmtId="0" xfId="0" applyAlignment="1" applyFont="1">
      <alignment horizontal="center" readingOrder="0" vertical="center"/>
    </xf>
    <xf borderId="0" fillId="18" fontId="18" numFmtId="0" xfId="0" applyAlignment="1" applyFont="1">
      <alignment horizontal="center" readingOrder="0" vertical="center"/>
    </xf>
    <xf borderId="0" fillId="4" fontId="8" numFmtId="0" xfId="0" applyAlignment="1" applyFont="1">
      <alignment horizontal="left" readingOrder="0" vertical="center"/>
    </xf>
    <xf borderId="0" fillId="12" fontId="16" numFmtId="0" xfId="0" applyAlignment="1" applyFont="1">
      <alignment horizontal="left" readingOrder="0" shrinkToFit="0" vertical="center" wrapText="1"/>
    </xf>
    <xf borderId="0" fillId="10" fontId="8" numFmtId="0" xfId="0" applyAlignment="1" applyFont="1">
      <alignment horizontal="center" readingOrder="0" shrinkToFit="0" vertical="center" wrapText="1"/>
    </xf>
    <xf borderId="0" fillId="12" fontId="4" numFmtId="0" xfId="0" applyAlignment="1" applyFont="1">
      <alignment horizontal="left" readingOrder="0" vertical="center"/>
    </xf>
    <xf borderId="0" fillId="12" fontId="13" numFmtId="0" xfId="0" applyAlignment="1" applyFont="1">
      <alignment horizontal="left" readingOrder="0" vertical="center"/>
    </xf>
    <xf borderId="0" fillId="19" fontId="19" numFmtId="0" xfId="0" applyAlignment="1" applyFont="1">
      <alignment horizontal="center" readingOrder="0" shrinkToFit="0" vertical="center" wrapText="1"/>
    </xf>
    <xf borderId="0" fillId="4" fontId="8" numFmtId="0" xfId="0" applyAlignment="1" applyFont="1">
      <alignment horizontal="center" readingOrder="0" vertical="top"/>
    </xf>
    <xf borderId="0" fillId="20" fontId="6" numFmtId="0" xfId="0" applyAlignment="1" applyFill="1" applyFont="1">
      <alignment horizontal="center" readingOrder="0" shrinkToFit="0" vertical="center" wrapText="1"/>
    </xf>
    <xf borderId="0" fillId="12" fontId="20" numFmtId="0" xfId="0" applyAlignment="1" applyFont="1">
      <alignment horizontal="left" readingOrder="0" vertical="center"/>
    </xf>
    <xf borderId="0" fillId="20" fontId="19" numFmtId="0" xfId="0" applyAlignment="1" applyFont="1">
      <alignment horizontal="center" readingOrder="0" shrinkToFit="0" vertical="center" wrapText="1"/>
    </xf>
    <xf borderId="0" fillId="18" fontId="21" numFmtId="0" xfId="0" applyAlignment="1" applyFont="1">
      <alignment vertical="center"/>
    </xf>
    <xf borderId="0" fillId="21" fontId="22" numFmtId="0" xfId="0" applyAlignment="1" applyFill="1" applyFont="1">
      <alignment readingOrder="0" shrinkToFit="0" vertical="center" wrapText="1"/>
    </xf>
    <xf borderId="0" fillId="12" fontId="20" numFmtId="0" xfId="0" applyAlignment="1" applyFont="1">
      <alignment horizontal="left" readingOrder="0"/>
    </xf>
    <xf borderId="0" fillId="21" fontId="19" numFmtId="0" xfId="0" applyAlignment="1" applyFont="1">
      <alignment horizontal="center" readingOrder="0" shrinkToFit="0" vertical="center" wrapText="1"/>
    </xf>
    <xf borderId="0" fillId="21" fontId="6" numFmtId="0" xfId="0" applyAlignment="1" applyFont="1">
      <alignment horizontal="center" readingOrder="0" shrinkToFit="0" vertical="center" wrapText="1"/>
    </xf>
    <xf borderId="0" fillId="16" fontId="6" numFmtId="0" xfId="0" applyAlignment="1" applyFont="1">
      <alignment horizontal="center" readingOrder="0" shrinkToFit="0" vertical="center" wrapText="1"/>
    </xf>
    <xf quotePrefix="1" borderId="0" fillId="4" fontId="8" numFmtId="0" xfId="0" applyAlignment="1" applyFont="1">
      <alignment horizontal="center" readingOrder="0" shrinkToFit="0" vertical="center" wrapText="1"/>
    </xf>
    <xf borderId="0" fillId="16" fontId="19" numFmtId="0" xfId="0" applyAlignment="1" applyFont="1">
      <alignment horizontal="center" readingOrder="0" shrinkToFit="0" vertical="center" wrapText="1"/>
    </xf>
    <xf borderId="0" fillId="22" fontId="6" numFmtId="0" xfId="0" applyAlignment="1" applyFill="1" applyFont="1">
      <alignment horizontal="center" readingOrder="0" shrinkToFit="0" vertical="center" wrapText="1"/>
    </xf>
    <xf borderId="0" fillId="18" fontId="19" numFmtId="0" xfId="0" applyAlignment="1" applyFont="1">
      <alignment horizontal="center" shrinkToFit="0" vertical="center" wrapText="1"/>
    </xf>
    <xf borderId="0" fillId="18" fontId="6" numFmtId="0" xfId="0" applyAlignment="1" applyFont="1">
      <alignment horizontal="center" readingOrder="0" shrinkToFit="0" vertical="center" wrapText="1"/>
    </xf>
    <xf borderId="0" fillId="18" fontId="6" numFmtId="0" xfId="0" applyAlignment="1" applyFont="1">
      <alignment horizontal="center" shrinkToFit="0" vertical="center" wrapText="1"/>
    </xf>
    <xf borderId="0" fillId="7" fontId="8" numFmtId="0" xfId="0" applyAlignment="1" applyFont="1">
      <alignment horizontal="center" shrinkToFit="0" vertical="center" wrapText="1"/>
    </xf>
    <xf borderId="0" fillId="2" fontId="8" numFmtId="0" xfId="0" applyAlignment="1" applyFont="1">
      <alignment horizontal="center" shrinkToFit="0" wrapText="1"/>
    </xf>
    <xf borderId="0" fillId="2" fontId="8" numFmtId="0" xfId="0" applyAlignment="1" applyFont="1">
      <alignment horizontal="center" shrinkToFit="0" vertical="center" wrapText="1"/>
    </xf>
    <xf borderId="0" fillId="2" fontId="8" numFmtId="0" xfId="0" applyAlignment="1" applyFont="1">
      <alignment horizontal="center" readingOrder="0" vertical="center"/>
    </xf>
    <xf borderId="0" fillId="2" fontId="8" numFmtId="166" xfId="0" applyAlignment="1" applyFont="1" applyNumberFormat="1">
      <alignment horizontal="center" readingOrder="0" vertical="center"/>
    </xf>
    <xf borderId="0" fillId="2" fontId="23" numFmtId="0" xfId="0" applyAlignment="1" applyFont="1">
      <alignment horizontal="center" readingOrder="0" vertical="center"/>
    </xf>
    <xf borderId="0" fillId="2" fontId="8" numFmtId="0" xfId="0" applyAlignment="1" applyFont="1">
      <alignment horizontal="left" readingOrder="0" vertical="center"/>
    </xf>
    <xf borderId="0" fillId="20" fontId="8" numFmtId="0" xfId="0" applyAlignment="1" applyFont="1">
      <alignment horizontal="center" shrinkToFit="0" wrapText="1"/>
    </xf>
    <xf borderId="0" fillId="20" fontId="8" numFmtId="0" xfId="0" applyAlignment="1" applyFont="1">
      <alignment horizontal="center" shrinkToFit="0" vertical="center" wrapText="1"/>
    </xf>
    <xf borderId="0" fillId="20" fontId="8" numFmtId="0" xfId="0" applyAlignment="1" applyFont="1">
      <alignment horizontal="center" readingOrder="0" vertical="center"/>
    </xf>
    <xf borderId="0" fillId="20" fontId="8" numFmtId="166" xfId="0" applyAlignment="1" applyFont="1" applyNumberFormat="1">
      <alignment horizontal="center" readingOrder="0" vertical="center"/>
    </xf>
    <xf borderId="0" fillId="20" fontId="8" numFmtId="0" xfId="0" applyAlignment="1" applyFont="1">
      <alignment horizontal="center" readingOrder="0" shrinkToFit="0" vertical="center" wrapText="1"/>
    </xf>
    <xf borderId="0" fillId="20" fontId="24" numFmtId="0" xfId="0" applyAlignment="1" applyFont="1">
      <alignment horizontal="center" readingOrder="0" vertical="center"/>
    </xf>
    <xf borderId="0" fillId="20" fontId="8" numFmtId="0" xfId="0" applyAlignment="1" applyFont="1">
      <alignment horizontal="left" readingOrder="0" vertical="center"/>
    </xf>
    <xf borderId="0" fillId="23" fontId="8" numFmtId="0" xfId="0" applyAlignment="1" applyFill="1" applyFont="1">
      <alignment horizontal="center" shrinkToFit="0" wrapText="1"/>
    </xf>
    <xf borderId="0" fillId="23" fontId="8" numFmtId="0" xfId="0" applyAlignment="1" applyFont="1">
      <alignment horizontal="center" shrinkToFit="0" vertical="center" wrapText="1"/>
    </xf>
    <xf borderId="0" fillId="23" fontId="8" numFmtId="0" xfId="0" applyAlignment="1" applyFont="1">
      <alignment horizontal="center" readingOrder="0" vertical="center"/>
    </xf>
    <xf borderId="0" fillId="23" fontId="8" numFmtId="166" xfId="0" applyAlignment="1" applyFont="1" applyNumberFormat="1">
      <alignment horizontal="center" readingOrder="0" vertical="center"/>
    </xf>
    <xf borderId="0" fillId="23" fontId="25" numFmtId="0" xfId="0" applyAlignment="1" applyFont="1">
      <alignment horizontal="center" readingOrder="0" vertical="center"/>
    </xf>
    <xf borderId="0" fillId="23" fontId="9" numFmtId="0" xfId="0" applyAlignment="1" applyFont="1">
      <alignment horizontal="center" vertical="center"/>
    </xf>
    <xf borderId="0" fillId="23" fontId="19" numFmtId="0" xfId="0" applyAlignment="1" applyFont="1">
      <alignment horizontal="center" shrinkToFit="0" vertical="center" wrapText="1"/>
    </xf>
    <xf borderId="0" fillId="23" fontId="16" numFmtId="0" xfId="0" applyAlignment="1" applyFont="1">
      <alignment horizontal="left" readingOrder="0" vertical="center"/>
    </xf>
    <xf borderId="0" fillId="23" fontId="7" numFmtId="0" xfId="0" applyAlignment="1" applyFont="1">
      <alignment horizontal="center" shrinkToFit="0" wrapText="1"/>
    </xf>
    <xf borderId="0" fillId="23" fontId="8" numFmtId="0" xfId="0" applyAlignment="1" applyFont="1">
      <alignment horizontal="left" readingOrder="0" vertical="center"/>
    </xf>
    <xf borderId="0" fillId="23" fontId="26" numFmtId="0" xfId="0" applyAlignment="1" applyFont="1">
      <alignment readingOrder="0" vertical="center"/>
    </xf>
    <xf borderId="0" fillId="23" fontId="8" numFmtId="0" xfId="0" applyAlignment="1" applyFont="1">
      <alignment horizontal="left" readingOrder="0" shrinkToFit="0" vertical="center" wrapText="1"/>
    </xf>
    <xf borderId="0" fillId="23" fontId="27" numFmtId="0" xfId="0" applyAlignment="1" applyFont="1">
      <alignment readingOrder="0" vertical="center"/>
    </xf>
    <xf borderId="0" fillId="12" fontId="28" numFmtId="0" xfId="0" applyAlignment="1" applyFont="1">
      <alignment horizontal="left" readingOrder="0" vertical="center"/>
    </xf>
    <xf borderId="0" fillId="17" fontId="9" numFmtId="0" xfId="0" applyAlignment="1" applyFont="1">
      <alignment vertical="center"/>
    </xf>
    <xf borderId="0" fillId="9" fontId="19" numFmtId="0" xfId="0" applyAlignment="1" applyFont="1">
      <alignment horizontal="center" shrinkToFit="0" vertical="center" wrapText="1"/>
    </xf>
    <xf borderId="0" fillId="9" fontId="9" numFmtId="0" xfId="0" applyAlignment="1" applyFont="1">
      <alignment horizontal="left" vertical="center"/>
    </xf>
    <xf borderId="0" fillId="13" fontId="9" numFmtId="0" xfId="0" applyAlignment="1" applyFont="1">
      <alignment horizontal="left" vertical="center"/>
    </xf>
    <xf borderId="0" fillId="14" fontId="19" numFmtId="0" xfId="0" applyAlignment="1" applyFont="1">
      <alignment horizontal="center" shrinkToFit="0" vertical="center" wrapText="1"/>
    </xf>
    <xf borderId="0" fillId="17" fontId="9" numFmtId="0" xfId="0" applyAlignment="1" applyFont="1">
      <alignment horizontal="center" vertical="center"/>
    </xf>
    <xf borderId="0" fillId="11" fontId="29" numFmtId="0" xfId="0" applyAlignment="1" applyFont="1">
      <alignment horizontal="center" readingOrder="0" shrinkToFit="0" vertical="center" wrapText="1"/>
    </xf>
    <xf borderId="1" fillId="24" fontId="6" numFmtId="0" xfId="0" applyAlignment="1" applyBorder="1" applyFill="1" applyFont="1">
      <alignment horizontal="center" readingOrder="0" shrinkToFit="0" vertical="center" wrapText="1"/>
    </xf>
    <xf borderId="1" fillId="24" fontId="6" numFmtId="0" xfId="0" applyAlignment="1" applyBorder="1" applyFont="1">
      <alignment horizontal="center" readingOrder="0" shrinkToFit="0" vertical="center" wrapText="1"/>
    </xf>
    <xf borderId="1" fillId="25" fontId="8" numFmtId="0" xfId="0" applyAlignment="1" applyBorder="1" applyFill="1" applyFont="1">
      <alignment horizontal="center" readingOrder="0" vertical="center"/>
    </xf>
    <xf borderId="1" fillId="25" fontId="8" numFmtId="166" xfId="0" applyAlignment="1" applyBorder="1" applyFont="1" applyNumberFormat="1">
      <alignment horizontal="center" readingOrder="0" vertical="center"/>
    </xf>
    <xf borderId="2" fillId="26" fontId="6" numFmtId="0" xfId="0" applyAlignment="1" applyBorder="1" applyFill="1" applyFont="1">
      <alignment horizontal="center" readingOrder="0" shrinkToFit="0" vertical="center" wrapText="1"/>
    </xf>
    <xf borderId="2" fillId="25" fontId="6" numFmtId="0" xfId="0" applyAlignment="1" applyBorder="1" applyFont="1">
      <alignment horizontal="center" readingOrder="0" shrinkToFit="0" vertical="center" wrapText="1"/>
    </xf>
    <xf borderId="3" fillId="13" fontId="3" numFmtId="0" xfId="0" applyBorder="1" applyFont="1"/>
    <xf borderId="3" fillId="9" fontId="3" numFmtId="0" xfId="0" applyBorder="1" applyFont="1"/>
    <xf borderId="4" fillId="13" fontId="3" numFmtId="0" xfId="0" applyBorder="1" applyFont="1"/>
    <xf borderId="1" fillId="10" fontId="8" numFmtId="169" xfId="0" applyAlignment="1" applyBorder="1" applyFont="1" applyNumberFormat="1">
      <alignment horizontal="center" readingOrder="0" vertical="center"/>
    </xf>
    <xf borderId="1" fillId="10" fontId="8" numFmtId="166" xfId="0" applyAlignment="1" applyBorder="1" applyFont="1" applyNumberFormat="1">
      <alignment horizontal="center" readingOrder="0" vertical="center"/>
    </xf>
    <xf borderId="1" fillId="10" fontId="8" numFmtId="0" xfId="0" applyAlignment="1" applyBorder="1" applyFont="1">
      <alignment horizontal="center" readingOrder="0" vertical="center"/>
    </xf>
    <xf borderId="2" fillId="10" fontId="6" numFmtId="0" xfId="0" applyAlignment="1" applyBorder="1" applyFont="1">
      <alignment horizontal="center" readingOrder="0" shrinkToFit="0" vertical="center" wrapText="1"/>
    </xf>
    <xf borderId="1" fillId="10" fontId="8" numFmtId="0" xfId="0" applyAlignment="1" applyBorder="1" applyFont="1">
      <alignment horizontal="center" readingOrder="0" shrinkToFit="0" vertical="center" wrapText="1"/>
    </xf>
    <xf borderId="1" fillId="25" fontId="8" numFmtId="0" xfId="0" applyAlignment="1" applyBorder="1" applyFont="1">
      <alignment horizontal="center" readingOrder="0" shrinkToFit="0" vertical="center" wrapText="1"/>
    </xf>
    <xf borderId="4" fillId="9" fontId="3" numFmtId="0" xfId="0" applyBorder="1" applyFont="1"/>
    <xf borderId="1" fillId="10" fontId="6" numFmtId="0" xfId="0" applyAlignment="1" applyBorder="1" applyFont="1">
      <alignment horizontal="center" readingOrder="0" shrinkToFit="0" vertical="center" wrapText="1"/>
    </xf>
    <xf borderId="1" fillId="10" fontId="8" numFmtId="0" xfId="0" applyAlignment="1" applyBorder="1" applyFont="1">
      <alignment horizontal="left" readingOrder="0" vertical="center"/>
    </xf>
    <xf borderId="2" fillId="26" fontId="19" numFmtId="0" xfId="0" applyAlignment="1" applyBorder="1" applyFont="1">
      <alignment horizontal="center" readingOrder="0" shrinkToFit="0" vertical="center" wrapText="1"/>
    </xf>
    <xf borderId="2" fillId="25" fontId="19" numFmtId="0" xfId="0" applyAlignment="1" applyBorder="1" applyFont="1">
      <alignment horizontal="center" readingOrder="0" shrinkToFit="0" vertical="center" wrapText="1"/>
    </xf>
    <xf borderId="2" fillId="10" fontId="19" numFmtId="0" xfId="0" applyAlignment="1" applyBorder="1" applyFont="1">
      <alignment horizontal="center" readingOrder="0" shrinkToFit="0" vertical="center" wrapText="1"/>
    </xf>
    <xf borderId="2" fillId="20" fontId="6" numFmtId="0" xfId="0" applyAlignment="1" applyBorder="1" applyFont="1">
      <alignment horizontal="center" readingOrder="0" shrinkToFit="0" vertical="center" wrapText="1"/>
    </xf>
    <xf borderId="3" fillId="10" fontId="6" numFmtId="0" xfId="0" applyAlignment="1" applyBorder="1" applyFont="1">
      <alignment horizontal="center" readingOrder="0" shrinkToFit="0" vertical="center" wrapText="1"/>
    </xf>
    <xf borderId="2" fillId="20" fontId="19" numFmtId="0" xfId="0" applyAlignment="1" applyBorder="1" applyFont="1">
      <alignment horizontal="center" readingOrder="0" shrinkToFit="0" vertical="center" wrapText="1"/>
    </xf>
    <xf borderId="1" fillId="20" fontId="19" numFmtId="0" xfId="0" applyAlignment="1" applyBorder="1" applyFont="1">
      <alignment horizontal="center" readingOrder="0" shrinkToFit="0" vertical="center" wrapText="1"/>
    </xf>
    <xf borderId="1" fillId="25" fontId="19" numFmtId="0" xfId="0" applyAlignment="1" applyBorder="1" applyFont="1">
      <alignment horizontal="center" readingOrder="0" shrinkToFit="0" vertical="center" wrapText="1"/>
    </xf>
    <xf borderId="2" fillId="21" fontId="30" numFmtId="0" xfId="0" applyAlignment="1" applyBorder="1" applyFont="1">
      <alignment horizontal="center" readingOrder="0" shrinkToFit="0" vertical="center" wrapText="1"/>
    </xf>
    <xf borderId="2" fillId="10" fontId="22" numFmtId="0" xfId="0" applyAlignment="1" applyBorder="1" applyFont="1">
      <alignment horizontal="center" readingOrder="0" shrinkToFit="0" vertical="center" wrapText="1"/>
    </xf>
    <xf borderId="2" fillId="21" fontId="19" numFmtId="0" xfId="0" applyAlignment="1" applyBorder="1" applyFont="1">
      <alignment horizontal="center" readingOrder="0" shrinkToFit="0" vertical="center" wrapText="1"/>
    </xf>
    <xf borderId="2" fillId="21" fontId="6" numFmtId="0" xfId="0" applyAlignment="1" applyBorder="1" applyFont="1">
      <alignment horizontal="center" readingOrder="0" shrinkToFit="0" vertical="center" wrapText="1"/>
    </xf>
    <xf borderId="1" fillId="21" fontId="6" numFmtId="0" xfId="0" applyAlignment="1" applyBorder="1" applyFont="1">
      <alignment horizontal="center" readingOrder="0" shrinkToFit="0" vertical="center" wrapText="1"/>
    </xf>
    <xf borderId="1" fillId="25" fontId="6" numFmtId="0" xfId="0" applyAlignment="1" applyBorder="1" applyFont="1">
      <alignment horizontal="center" readingOrder="0" shrinkToFit="0" vertical="center" wrapText="1"/>
    </xf>
    <xf borderId="2" fillId="24" fontId="6" numFmtId="0" xfId="0" applyAlignment="1" applyBorder="1" applyFont="1">
      <alignment horizontal="center" readingOrder="0" shrinkToFit="0" vertical="center" wrapText="1"/>
    </xf>
    <xf quotePrefix="1" borderId="1" fillId="25" fontId="8" numFmtId="0" xfId="0" applyAlignment="1" applyBorder="1" applyFont="1">
      <alignment horizontal="center" readingOrder="0" shrinkToFit="0" vertical="center" wrapText="1"/>
    </xf>
    <xf borderId="2" fillId="24" fontId="19" numFmtId="0" xfId="0" applyAlignment="1" applyBorder="1" applyFont="1">
      <alignment horizontal="center" readingOrder="0" shrinkToFit="0" vertical="center" wrapText="1"/>
    </xf>
    <xf borderId="2" fillId="22" fontId="6" numFmtId="0" xfId="0" applyAlignment="1" applyBorder="1" applyFont="1">
      <alignment horizontal="center" readingOrder="0" shrinkToFit="0" vertical="center" wrapText="1"/>
    </xf>
    <xf borderId="5" fillId="11" fontId="29" numFmtId="0" xfId="0" applyAlignment="1" applyBorder="1" applyFont="1">
      <alignment horizontal="center" readingOrder="0" shrinkToFit="0" vertical="center" wrapText="1"/>
    </xf>
    <xf borderId="6" fillId="9" fontId="3" numFmtId="0" xfId="0" applyBorder="1" applyFont="1"/>
    <xf borderId="7" fillId="9" fontId="3" numFmtId="0" xfId="0" applyBorder="1" applyFont="1"/>
    <xf borderId="0" fillId="9" fontId="29" numFmtId="0" xfId="0" applyAlignment="1" applyFont="1">
      <alignment horizontal="center" readingOrder="0" shrinkToFit="0" vertical="center" wrapText="1"/>
    </xf>
    <xf borderId="8" fillId="13" fontId="3" numFmtId="0" xfId="0" applyBorder="1" applyFont="1"/>
    <xf borderId="9" fillId="13" fontId="3" numFmtId="0" xfId="0" applyBorder="1" applyFont="1"/>
    <xf borderId="10" fillId="13" fontId="3" numFmtId="0" xfId="0" applyBorder="1" applyFont="1"/>
    <xf borderId="0" fillId="13" fontId="29" numFmtId="0" xfId="0" applyAlignment="1" applyFont="1">
      <alignment horizontal="center" readingOrder="0" shrinkToFit="0" vertical="center" wrapText="1"/>
    </xf>
    <xf borderId="11" fillId="24" fontId="31" numFmtId="0" xfId="0" applyAlignment="1" applyBorder="1" applyFont="1">
      <alignment horizontal="center" readingOrder="0" shrinkToFit="0" vertical="center" wrapText="1"/>
    </xf>
    <xf borderId="12" fillId="9" fontId="3" numFmtId="0" xfId="0" applyBorder="1" applyFont="1"/>
    <xf borderId="1" fillId="24" fontId="31" numFmtId="0" xfId="0" applyAlignment="1" applyBorder="1" applyFont="1">
      <alignment horizontal="center" readingOrder="0" shrinkToFit="0" vertical="center" wrapText="1"/>
    </xf>
    <xf borderId="11" fillId="17" fontId="32" numFmtId="0" xfId="0" applyAlignment="1" applyBorder="1" applyFont="1">
      <alignment horizontal="center" readingOrder="0" vertical="center"/>
    </xf>
    <xf borderId="12" fillId="13" fontId="3" numFmtId="0" xfId="0" applyBorder="1" applyFont="1"/>
    <xf borderId="1" fillId="17" fontId="32" numFmtId="0" xfId="0" applyAlignment="1" applyBorder="1" applyFont="1">
      <alignment horizontal="center" readingOrder="0" vertical="center"/>
    </xf>
    <xf borderId="1" fillId="27" fontId="3" numFmtId="0" xfId="0" applyAlignment="1" applyBorder="1" applyFill="1" applyFont="1">
      <alignment horizontal="center" readingOrder="0" vertical="center"/>
    </xf>
    <xf borderId="1" fillId="17" fontId="3" numFmtId="0" xfId="0" applyAlignment="1" applyBorder="1" applyFont="1">
      <alignment horizontal="center" vertical="center"/>
    </xf>
    <xf borderId="0" fillId="13" fontId="19" numFmtId="0" xfId="0" applyAlignment="1" applyFont="1">
      <alignment horizontal="center" shrinkToFit="0" vertical="center" wrapText="1"/>
    </xf>
    <xf borderId="1" fillId="17" fontId="3" numFmtId="0" xfId="0" applyAlignment="1" applyBorder="1" applyFont="1">
      <alignment horizontal="center" readingOrder="0" vertical="center"/>
    </xf>
    <xf borderId="1" fillId="17" fontId="32" numFmtId="0" xfId="0" applyAlignment="1" applyBorder="1" applyFont="1">
      <alignment horizontal="center" vertical="center"/>
    </xf>
    <xf borderId="1" fillId="28" fontId="3" numFmtId="0" xfId="0" applyAlignment="1" applyBorder="1" applyFill="1" applyFont="1">
      <alignment horizontal="center" readingOrder="0" vertical="center"/>
    </xf>
    <xf borderId="11" fillId="29" fontId="32" numFmtId="0" xfId="0" applyAlignment="1" applyBorder="1" applyFill="1" applyFont="1">
      <alignment horizontal="center" readingOrder="0" vertical="center"/>
    </xf>
    <xf borderId="1" fillId="29" fontId="32" numFmtId="0" xfId="0" applyAlignment="1" applyBorder="1" applyFont="1">
      <alignment horizontal="center" vertical="center"/>
    </xf>
    <xf borderId="1" fillId="20" fontId="3" numFmtId="0" xfId="0" applyAlignment="1" applyBorder="1" applyFont="1">
      <alignment horizontal="center" readingOrder="0" vertical="center"/>
    </xf>
    <xf borderId="1" fillId="29" fontId="3" numFmtId="0" xfId="0" applyAlignment="1" applyBorder="1" applyFont="1">
      <alignment horizontal="center" readingOrder="0" vertical="center"/>
    </xf>
    <xf borderId="1" fillId="29" fontId="32" numFmtId="0" xfId="0" applyAlignment="1" applyBorder="1" applyFont="1">
      <alignment horizontal="center" readingOrder="0" vertical="center"/>
    </xf>
    <xf borderId="1" fillId="29" fontId="3" numFmtId="0" xfId="0" applyAlignment="1" applyBorder="1" applyFont="1">
      <alignment horizontal="center" vertical="center"/>
    </xf>
    <xf borderId="11" fillId="29" fontId="33" numFmtId="0" xfId="0" applyAlignment="1" applyBorder="1" applyFont="1">
      <alignment horizontal="center" shrinkToFit="0" vertical="center" wrapText="1"/>
    </xf>
    <xf borderId="11" fillId="29" fontId="33" numFmtId="0" xfId="0" applyAlignment="1" applyBorder="1" applyFont="1">
      <alignment horizontal="center" readingOrder="0" shrinkToFit="0" vertical="center" wrapText="1"/>
    </xf>
    <xf borderId="1" fillId="30" fontId="3" numFmtId="0" xfId="0" applyAlignment="1" applyBorder="1" applyFill="1" applyFont="1">
      <alignment horizontal="center" readingOrder="0" vertical="center"/>
    </xf>
    <xf borderId="1" fillId="21" fontId="3" numFmtId="0" xfId="0" applyAlignment="1" applyBorder="1" applyFont="1">
      <alignment horizontal="center" readingOrder="0" vertical="center"/>
    </xf>
    <xf borderId="1" fillId="19" fontId="3" numFmtId="0" xfId="0" applyAlignment="1" applyBorder="1" applyFont="1">
      <alignment horizontal="center" readingOrder="0" vertical="center"/>
    </xf>
    <xf borderId="1" fillId="22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borderId="0" fillId="9" fontId="6" numFmtId="1" xfId="0" applyAlignment="1" applyFont="1" applyNumberFormat="1">
      <alignment horizontal="center" readingOrder="0" shrinkToFit="0" vertical="center" wrapText="1"/>
    </xf>
    <xf borderId="0" fillId="15" fontId="8" numFmtId="0" xfId="0" applyAlignment="1" applyFont="1">
      <alignment horizontal="center" readingOrder="0" shrinkToFit="0" vertical="center" wrapText="1"/>
    </xf>
    <xf borderId="0" fillId="15" fontId="20" numFmtId="0" xfId="0" applyAlignment="1" applyFont="1">
      <alignment horizontal="center" shrinkToFit="0" vertical="bottom" wrapText="1"/>
    </xf>
    <xf borderId="0" fillId="15" fontId="20" numFmtId="0" xfId="0" applyAlignment="1" applyFont="1">
      <alignment horizontal="center" vertical="center"/>
    </xf>
    <xf borderId="0" fillId="10" fontId="20" numFmtId="0" xfId="0" applyAlignment="1" applyFont="1">
      <alignment horizontal="center" vertical="center"/>
    </xf>
    <xf borderId="0" fillId="14" fontId="34" numFmtId="0" xfId="0" applyAlignment="1" applyFont="1">
      <alignment readingOrder="0" vertical="center"/>
    </xf>
    <xf borderId="0" fillId="12" fontId="21" numFmtId="0" xfId="0" applyAlignment="1" applyFont="1">
      <alignment horizontal="center" readingOrder="0" vertical="center"/>
    </xf>
    <xf borderId="0" fillId="15" fontId="20" numFmtId="0" xfId="0" applyAlignment="1" applyFont="1">
      <alignment horizontal="center" readingOrder="0" vertical="center"/>
    </xf>
    <xf borderId="0" fillId="14" fontId="35" numFmtId="0" xfId="0" applyAlignment="1" applyFont="1">
      <alignment readingOrder="0" vertical="center"/>
    </xf>
    <xf borderId="0" fillId="15" fontId="20" numFmtId="0" xfId="0" applyAlignment="1" applyFont="1">
      <alignment horizontal="center" shrinkToFit="0" vertical="center" wrapText="1"/>
    </xf>
    <xf borderId="0" fillId="30" fontId="20" numFmtId="0" xfId="0" applyAlignment="1" applyFont="1">
      <alignment horizontal="center" shrinkToFit="0" vertical="center" wrapText="1"/>
    </xf>
    <xf borderId="0" fillId="15" fontId="20" numFmtId="166" xfId="0" applyAlignment="1" applyFont="1" applyNumberFormat="1">
      <alignment horizontal="center" readingOrder="0" vertical="center"/>
    </xf>
    <xf borderId="0" fillId="14" fontId="36" numFmtId="0" xfId="0" applyAlignment="1" applyFont="1">
      <alignment horizontal="center" readingOrder="0" shrinkToFit="0" vertical="center" wrapText="0"/>
    </xf>
    <xf borderId="0" fillId="12" fontId="21" numFmtId="0" xfId="0" applyAlignment="1" applyFont="1">
      <alignment horizontal="center" vertical="center"/>
    </xf>
    <xf borderId="0" fillId="8" fontId="37" numFmtId="0" xfId="0" applyAlignment="1" applyFont="1">
      <alignment horizontal="center" shrinkToFit="0" vertical="center" wrapText="1"/>
    </xf>
    <xf borderId="0" fillId="15" fontId="20" numFmtId="0" xfId="0" applyAlignment="1" applyFont="1">
      <alignment readingOrder="0" vertical="center"/>
    </xf>
    <xf borderId="0" fillId="15" fontId="20" numFmtId="0" xfId="0" applyAlignment="1" applyFont="1">
      <alignment vertical="center"/>
    </xf>
    <xf borderId="0" fillId="14" fontId="38" numFmtId="0" xfId="0" applyAlignment="1" applyFont="1">
      <alignment horizontal="center" readingOrder="0" shrinkToFit="0" vertical="center" wrapText="0"/>
    </xf>
    <xf borderId="0" fillId="18" fontId="7" numFmtId="1" xfId="0" applyAlignment="1" applyFont="1" applyNumberFormat="1">
      <alignment horizontal="center" readingOrder="0" vertical="center"/>
    </xf>
    <xf borderId="0" fillId="12" fontId="20" numFmtId="0" xfId="0" applyAlignment="1" applyFont="1">
      <alignment horizontal="center" readingOrder="0" vertical="center"/>
    </xf>
    <xf borderId="0" fillId="18" fontId="21" numFmtId="1" xfId="0" applyAlignment="1" applyFont="1" applyNumberFormat="1">
      <alignment horizontal="center" readingOrder="0" vertical="center"/>
    </xf>
    <xf borderId="0" fillId="18" fontId="9" numFmtId="1" xfId="0" applyAlignment="1" applyFont="1" applyNumberFormat="1">
      <alignment horizontal="center" readingOrder="0" vertical="center"/>
    </xf>
    <xf borderId="0" fillId="10" fontId="20" numFmtId="0" xfId="0" applyAlignment="1" applyFont="1">
      <alignment horizontal="center" readingOrder="0" vertical="center"/>
    </xf>
    <xf borderId="0" fillId="15" fontId="8" numFmtId="0" xfId="0" applyAlignment="1" applyFont="1">
      <alignment readingOrder="0" shrinkToFit="0" vertical="center" wrapText="1"/>
    </xf>
    <xf borderId="0" fillId="8" fontId="39" numFmtId="0" xfId="0" applyAlignment="1" applyFont="1">
      <alignment horizontal="center" shrinkToFit="0" vertical="center" wrapText="1"/>
    </xf>
    <xf borderId="0" fillId="15" fontId="20" numFmtId="166" xfId="0" applyAlignment="1" applyFont="1" applyNumberFormat="1">
      <alignment horizontal="center" readingOrder="0" vertical="center"/>
    </xf>
    <xf borderId="0" fillId="18" fontId="7" numFmtId="1" xfId="0" applyAlignment="1" applyFont="1" applyNumberFormat="1">
      <alignment horizontal="center" vertical="center"/>
    </xf>
    <xf borderId="0" fillId="31" fontId="9" numFmtId="0" xfId="0" applyAlignment="1" applyFill="1" applyFont="1">
      <alignment horizontal="center" vertical="center"/>
    </xf>
    <xf borderId="0" fillId="31" fontId="9" numFmtId="166" xfId="0" applyAlignment="1" applyFont="1" applyNumberFormat="1">
      <alignment horizontal="center"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10" fontId="9" numFmtId="0" xfId="0" applyAlignment="1" applyFont="1">
      <alignment horizontal="center" vertical="center"/>
    </xf>
    <xf borderId="0" fillId="23" fontId="20" numFmtId="0" xfId="0" applyAlignment="1" applyFont="1">
      <alignment horizontal="center" shrinkToFit="0" vertical="center" wrapText="1"/>
    </xf>
    <xf borderId="0" fillId="23" fontId="20" numFmtId="0" xfId="0" applyAlignment="1" applyFont="1">
      <alignment horizontal="center" vertical="center"/>
    </xf>
    <xf borderId="0" fillId="23" fontId="20" numFmtId="166" xfId="0" applyAlignment="1" applyFont="1" applyNumberFormat="1">
      <alignment horizontal="center" vertical="center"/>
    </xf>
    <xf borderId="0" fillId="23" fontId="20" numFmtId="0" xfId="0" applyAlignment="1" applyFont="1">
      <alignment vertical="center"/>
    </xf>
    <xf borderId="0" fillId="23" fontId="40" numFmtId="0" xfId="0" applyAlignment="1" applyFont="1">
      <alignment horizontal="center" readingOrder="0" shrinkToFit="0" vertical="center" wrapText="0"/>
    </xf>
    <xf borderId="0" fillId="23" fontId="21" numFmtId="0" xfId="0" applyAlignment="1" applyFont="1">
      <alignment horizontal="center" readingOrder="0" shrinkToFit="0" vertical="center" wrapText="1"/>
    </xf>
    <xf borderId="0" fillId="23" fontId="20" numFmtId="166" xfId="0" applyAlignment="1" applyFont="1" applyNumberFormat="1">
      <alignment horizontal="center" readingOrder="0" vertical="center"/>
    </xf>
    <xf borderId="0" fillId="23" fontId="41" numFmtId="0" xfId="0" applyAlignment="1" applyFont="1">
      <alignment readingOrder="0" vertical="center"/>
    </xf>
    <xf borderId="0" fillId="23" fontId="21" numFmtId="0" xfId="0" applyAlignment="1" applyFont="1">
      <alignment horizontal="center" readingOrder="0" vertical="center"/>
    </xf>
    <xf borderId="0" fillId="18" fontId="9" numFmtId="1" xfId="0" applyAlignment="1" applyFont="1" applyNumberFormat="1">
      <alignment horizontal="center" vertical="center"/>
    </xf>
    <xf borderId="0" fillId="9" fontId="9" numFmtId="1" xfId="0" applyAlignment="1" applyFont="1" applyNumberFormat="1">
      <alignment horizontal="center" vertical="center"/>
    </xf>
    <xf borderId="0" fillId="14" fontId="9" numFmtId="1" xfId="0" applyAlignment="1" applyFont="1" applyNumberFormat="1">
      <alignment horizontal="center" vertical="center"/>
    </xf>
    <xf borderId="0" fillId="32" fontId="6" numFmtId="0" xfId="0" applyAlignment="1" applyFill="1" applyFont="1">
      <alignment horizontal="center" readingOrder="0" shrinkToFit="0" vertical="center" wrapText="1"/>
    </xf>
    <xf borderId="0" fillId="3" fontId="8" numFmtId="0" xfId="0" applyAlignment="1" applyFont="1">
      <alignment horizontal="center" readingOrder="0" vertical="center"/>
    </xf>
    <xf borderId="0" fillId="6" fontId="8" numFmtId="0" xfId="0" applyAlignment="1" applyFont="1">
      <alignment readingOrder="0" shrinkToFit="0" vertical="center" wrapText="1"/>
    </xf>
    <xf borderId="0" fillId="6" fontId="20" numFmtId="0" xfId="0" applyAlignment="1" applyFont="1">
      <alignment horizontal="center" readingOrder="0" vertical="center"/>
    </xf>
    <xf borderId="0" fillId="6" fontId="8" numFmtId="0" xfId="0" applyAlignment="1" applyFont="1">
      <alignment horizontal="center" readingOrder="0" shrinkToFit="0" vertical="center" wrapText="1"/>
    </xf>
    <xf borderId="0" fillId="23" fontId="8" numFmtId="0" xfId="0" applyAlignment="1" applyFont="1">
      <alignment readingOrder="0" vertical="center"/>
    </xf>
    <xf borderId="0" fillId="23" fontId="7" numFmtId="0" xfId="0" applyAlignment="1" applyFont="1">
      <alignment horizontal="center" vertical="center"/>
    </xf>
    <xf borderId="0" fillId="23" fontId="8" numFmtId="0" xfId="0" applyAlignment="1" applyFont="1">
      <alignment horizontal="center" readingOrder="0" shrinkToFit="0" vertical="center" wrapText="1"/>
    </xf>
    <xf borderId="0" fillId="23" fontId="8" numFmtId="166" xfId="0" applyAlignment="1" applyFont="1" applyNumberFormat="1">
      <alignment horizontal="center" readingOrder="0" vertical="center"/>
    </xf>
    <xf borderId="0" fillId="12" fontId="6" numFmtId="0" xfId="0" applyAlignment="1" applyFont="1">
      <alignment readingOrder="0" vertical="center"/>
    </xf>
    <xf borderId="0" fillId="12" fontId="6" numFmtId="0" xfId="0" applyAlignment="1" applyFont="1">
      <alignment horizontal="center" readingOrder="0" vertical="center"/>
    </xf>
    <xf borderId="0" fillId="14" fontId="42" numFmtId="0" xfId="0" applyAlignment="1" applyFont="1">
      <alignment horizontal="center" readingOrder="0" vertical="center"/>
    </xf>
    <xf borderId="0" fillId="12" fontId="8" numFmtId="0" xfId="0" applyAlignment="1" applyFont="1">
      <alignment horizontal="center" shrinkToFit="0" vertical="center" wrapText="1"/>
    </xf>
    <xf borderId="0" fillId="12" fontId="7" numFmtId="1" xfId="0" applyAlignment="1" applyFont="1" applyNumberFormat="1">
      <alignment horizontal="center" readingOrder="0" vertical="center"/>
    </xf>
    <xf borderId="0" fillId="12" fontId="43" numFmtId="0" xfId="0" applyAlignment="1" applyFont="1">
      <alignment horizontal="center" shrinkToFit="0" vertical="center" wrapText="1"/>
    </xf>
    <xf borderId="0" fillId="30" fontId="20" numFmtId="0" xfId="0" applyAlignment="1" applyFont="1">
      <alignment horizontal="center" shrinkToFit="0" vertical="center" wrapText="1"/>
    </xf>
    <xf borderId="0" fillId="12" fontId="43" numFmtId="1" xfId="0" applyAlignment="1" applyFont="1" applyNumberFormat="1">
      <alignment horizontal="center" readingOrder="0" vertical="center"/>
    </xf>
    <xf borderId="0" fillId="12" fontId="43" numFmtId="166" xfId="0" applyAlignment="1" applyFont="1" applyNumberFormat="1">
      <alignment horizontal="center" readingOrder="0" vertical="center"/>
    </xf>
    <xf borderId="0" fillId="12" fontId="44" numFmtId="0" xfId="0" applyAlignment="1" applyFont="1">
      <alignment vertical="center"/>
    </xf>
    <xf borderId="0" fillId="12" fontId="44" numFmtId="0" xfId="0" applyAlignment="1" applyFont="1">
      <alignment horizontal="center" vertical="center"/>
    </xf>
    <xf borderId="0" fillId="12" fontId="43" numFmtId="0" xfId="0" applyAlignment="1" applyFont="1">
      <alignment horizontal="center" vertical="center"/>
    </xf>
    <xf borderId="0" fillId="10" fontId="43" numFmtId="0" xfId="0" applyAlignment="1" applyFont="1">
      <alignment horizontal="center" vertical="center"/>
    </xf>
    <xf borderId="0" fillId="4" fontId="20" numFmtId="0" xfId="0" applyAlignment="1" applyFont="1">
      <alignment horizontal="center" vertical="center"/>
    </xf>
    <xf borderId="0" fillId="14" fontId="45" numFmtId="0" xfId="0" applyAlignment="1" applyFont="1">
      <alignment horizontal="center" readingOrder="0" shrinkToFit="0" vertical="center" wrapText="0"/>
    </xf>
    <xf borderId="0" fillId="18" fontId="21" numFmtId="0" xfId="0" applyAlignment="1" applyFont="1">
      <alignment horizontal="center" readingOrder="0" shrinkToFit="0" vertical="center" wrapText="1"/>
    </xf>
    <xf borderId="0" fillId="12" fontId="43" numFmtId="0" xfId="0" applyAlignment="1" applyFont="1">
      <alignment horizontal="center" readingOrder="0" vertical="center"/>
    </xf>
    <xf borderId="0" fillId="18" fontId="7" numFmtId="0" xfId="0" applyAlignment="1" applyFont="1">
      <alignment horizontal="center" readingOrder="0" shrinkToFit="0" vertical="center" wrapText="1"/>
    </xf>
    <xf borderId="0" fillId="12" fontId="19" numFmtId="0" xfId="0" applyAlignment="1" applyFont="1">
      <alignment readingOrder="0" vertical="center"/>
    </xf>
    <xf borderId="0" fillId="12" fontId="19" numFmtId="0" xfId="0" applyAlignment="1" applyFont="1">
      <alignment horizontal="center" readingOrder="0" vertical="center"/>
    </xf>
    <xf borderId="0" fillId="9" fontId="21" numFmtId="0" xfId="0" applyAlignment="1" applyFont="1">
      <alignment vertical="center"/>
    </xf>
    <xf borderId="0" fillId="13" fontId="21" numFmtId="0" xfId="0" applyAlignment="1" applyFont="1">
      <alignment vertical="center"/>
    </xf>
    <xf borderId="0" fillId="23" fontId="7" numFmtId="0" xfId="0" applyAlignment="1" applyFont="1">
      <alignment horizontal="center" shrinkToFit="0" vertical="center" wrapText="1"/>
    </xf>
    <xf borderId="0" fillId="23" fontId="7" numFmtId="0" xfId="0" applyAlignment="1" applyFont="1">
      <alignment horizontal="center" readingOrder="0" vertical="center"/>
    </xf>
    <xf borderId="0" fillId="23" fontId="9" numFmtId="166" xfId="0" applyAlignment="1" applyFont="1" applyNumberFormat="1">
      <alignment horizontal="center" readingOrder="0" vertical="center"/>
    </xf>
    <xf borderId="0" fillId="23" fontId="19" numFmtId="0" xfId="0" applyAlignment="1" applyFont="1">
      <alignment readingOrder="0" vertical="center"/>
    </xf>
    <xf borderId="0" fillId="23" fontId="19" numFmtId="0" xfId="0" applyAlignment="1" applyFont="1">
      <alignment horizontal="center" readingOrder="0" vertical="center"/>
    </xf>
    <xf borderId="0" fillId="23" fontId="46" numFmtId="0" xfId="0" applyAlignment="1" applyFont="1">
      <alignment horizontal="center" readingOrder="0" vertical="center"/>
    </xf>
    <xf borderId="0" fillId="23" fontId="18" numFmtId="0" xfId="0" applyAlignment="1" applyFont="1">
      <alignment horizontal="center" readingOrder="0" vertical="center"/>
    </xf>
    <xf borderId="0" fillId="23" fontId="47" numFmtId="0" xfId="0" applyAlignment="1" applyFont="1">
      <alignment horizontal="center" readingOrder="0" vertical="center"/>
    </xf>
    <xf borderId="0" fillId="23" fontId="48" numFmtId="0" xfId="0" applyAlignment="1" applyFont="1">
      <alignment horizontal="center" readingOrder="0" vertical="center"/>
    </xf>
    <xf borderId="0" fillId="14" fontId="49" numFmtId="0" xfId="0" applyAlignment="1" applyFont="1">
      <alignment horizontal="center" readingOrder="0" shrinkToFit="0" vertical="center" wrapText="1"/>
    </xf>
    <xf borderId="0" fillId="14" fontId="50" numFmtId="0" xfId="0" applyAlignment="1" applyFont="1">
      <alignment horizontal="center" readingOrder="0" shrinkToFit="0" vertical="center" wrapText="1"/>
    </xf>
    <xf borderId="0" fillId="18" fontId="9" numFmtId="0" xfId="0" applyAlignment="1" applyFont="1">
      <alignment horizontal="center" readingOrder="0" vertical="center"/>
    </xf>
    <xf borderId="0" fillId="18" fontId="21" numFmtId="0" xfId="0" applyAlignment="1" applyFont="1">
      <alignment readingOrder="0" vertical="center"/>
    </xf>
    <xf borderId="0" fillId="12" fontId="8" numFmtId="170" xfId="0" applyAlignment="1" applyFont="1" applyNumberForma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12" fontId="3" numFmtId="0" xfId="0" applyAlignment="1" applyFont="1">
      <alignment horizontal="center" readingOrder="0" vertical="center"/>
    </xf>
    <xf borderId="0" fillId="14" fontId="51" numFmtId="0" xfId="0" applyAlignment="1" applyFont="1">
      <alignment horizontal="center" readingOrder="0" shrinkToFit="0" vertical="center" wrapText="1"/>
    </xf>
    <xf borderId="0" fillId="14" fontId="52" numFmtId="0" xfId="0" applyAlignment="1" applyFont="1">
      <alignment horizontal="center" readingOrder="0" shrinkToFit="0" vertical="center" wrapText="1"/>
    </xf>
    <xf borderId="0" fillId="4" fontId="8" numFmtId="0" xfId="0" applyAlignment="1" applyFont="1">
      <alignment horizontal="left" readingOrder="0" shrinkToFit="0" vertical="center" wrapText="1"/>
    </xf>
    <xf borderId="0" fillId="14" fontId="53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14" fontId="9" numFmtId="0" xfId="0" applyAlignment="1" applyFont="1">
      <alignment horizontal="center" shrinkToFit="0" vertical="center" wrapText="1"/>
    </xf>
    <xf borderId="0" fillId="3" fontId="20" numFmtId="0" xfId="0" applyAlignment="1" applyFont="1">
      <alignment horizontal="center" vertical="center"/>
    </xf>
    <xf borderId="0" fillId="4" fontId="8" numFmtId="170" xfId="0" applyAlignment="1" applyFont="1" applyNumberFormat="1">
      <alignment horizontal="center" readingOrder="0" vertical="center"/>
    </xf>
    <xf quotePrefix="1" borderId="0" fillId="4" fontId="8" numFmtId="0" xfId="0" applyAlignment="1" applyFont="1">
      <alignment horizontal="center" readingOrder="0" vertical="center"/>
    </xf>
    <xf borderId="0" fillId="3" fontId="20" numFmtId="0" xfId="0" applyAlignment="1" applyFont="1">
      <alignment horizontal="center" readingOrder="0" vertical="center"/>
    </xf>
    <xf borderId="0" fillId="4" fontId="8" numFmtId="167" xfId="0" applyAlignment="1" applyFont="1" applyNumberFormat="1">
      <alignment horizontal="center" readingOrder="0" vertical="center"/>
    </xf>
    <xf borderId="0" fillId="12" fontId="16" numFmtId="0" xfId="0" applyAlignment="1" applyFont="1">
      <alignment horizontal="center" readingOrder="0" shrinkToFit="0" vertical="center" wrapText="1"/>
    </xf>
    <xf borderId="0" fillId="4" fontId="8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33" fontId="8" numFmtId="0" xfId="0" applyAlignment="1" applyFill="1" applyFont="1">
      <alignment horizontal="center" readingOrder="0" vertical="center"/>
    </xf>
    <xf borderId="0" fillId="17" fontId="54" numFmtId="0" xfId="0" applyAlignment="1" applyFont="1">
      <alignment horizontal="center" readingOrder="0" vertical="center"/>
    </xf>
    <xf borderId="0" fillId="17" fontId="55" numFmtId="0" xfId="0" applyAlignment="1" applyFont="1">
      <alignment horizontal="center" readingOrder="0" vertical="center"/>
    </xf>
    <xf borderId="0" fillId="4" fontId="8" numFmtId="0" xfId="0" applyAlignment="1" applyFont="1">
      <alignment horizontal="center" shrinkToFit="0" vertical="center" wrapText="1"/>
    </xf>
    <xf borderId="0" fillId="4" fontId="20" numFmtId="0" xfId="0" applyAlignment="1" applyFont="1">
      <alignment horizontal="center" shrinkToFit="0" vertical="bottom" wrapText="1"/>
    </xf>
    <xf borderId="0" fillId="7" fontId="56" numFmtId="0" xfId="0" applyAlignment="1" applyFont="1">
      <alignment horizontal="center" shrinkToFit="0" wrapText="1"/>
    </xf>
    <xf borderId="0" fillId="4" fontId="20" numFmtId="0" xfId="0" applyAlignment="1" applyFont="1">
      <alignment horizontal="center"/>
    </xf>
    <xf borderId="0" fillId="4" fontId="20" numFmtId="166" xfId="0" applyAlignment="1" applyFont="1" applyNumberFormat="1">
      <alignment horizontal="center"/>
    </xf>
    <xf quotePrefix="1" borderId="0" fillId="4" fontId="20" numFmtId="0" xfId="0" applyAlignment="1" applyFont="1">
      <alignment horizontal="center"/>
    </xf>
    <xf borderId="0" fillId="10" fontId="21" numFmtId="0" xfId="0" applyFont="1"/>
    <xf borderId="0" fillId="3" fontId="21" numFmtId="0" xfId="0" applyFont="1"/>
    <xf borderId="0" fillId="14" fontId="57" numFmtId="0" xfId="0" applyAlignment="1" applyFont="1">
      <alignment horizontal="center"/>
    </xf>
    <xf borderId="0" fillId="18" fontId="21" numFmtId="0" xfId="0" applyFont="1"/>
    <xf borderId="0" fillId="12" fontId="20" numFmtId="0" xfId="0" applyAlignment="1" applyFont="1">
      <alignment horizontal="center" shrinkToFit="0" wrapText="1"/>
    </xf>
    <xf borderId="0" fillId="0" fontId="21" numFmtId="0" xfId="0" applyAlignment="1" applyFont="1">
      <alignment vertical="bottom"/>
    </xf>
    <xf borderId="0" fillId="4" fontId="20" numFmtId="0" xfId="0" applyFont="1"/>
    <xf borderId="0" fillId="12" fontId="58" numFmtId="0" xfId="0" applyAlignment="1" applyFont="1">
      <alignment horizontal="center" shrinkToFit="0" wrapText="1"/>
    </xf>
    <xf borderId="0" fillId="15" fontId="8" numFmtId="0" xfId="0" applyAlignment="1" applyFont="1">
      <alignment horizontal="center" shrinkToFit="0" vertical="center" wrapText="1"/>
    </xf>
    <xf borderId="0" fillId="9" fontId="59" numFmtId="0" xfId="0" applyAlignment="1" applyFont="1">
      <alignment horizontal="center" readingOrder="0" vertical="center"/>
    </xf>
    <xf borderId="0" fillId="9" fontId="3" numFmtId="0" xfId="0" applyAlignment="1" applyFont="1">
      <alignment horizontal="center" readingOrder="0" vertical="center"/>
    </xf>
    <xf borderId="0" fillId="12" fontId="8" numFmtId="0" xfId="0" applyAlignment="1" applyFont="1">
      <alignment horizontal="center" readingOrder="0" shrinkToFit="0" vertical="center" wrapText="1"/>
    </xf>
    <xf borderId="0" fillId="9" fontId="60" numFmtId="0" xfId="0" applyAlignment="1" applyFont="1">
      <alignment horizontal="center" readingOrder="0" vertical="center"/>
    </xf>
    <xf borderId="0" fillId="14" fontId="8" numFmtId="0" xfId="0" applyAlignment="1" applyFont="1">
      <alignment horizontal="center" shrinkToFit="0" vertical="center" wrapText="0"/>
    </xf>
    <xf borderId="0" fillId="9" fontId="9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10">
    <dxf>
      <font>
        <b/>
        <u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  <color rgb="FF0000FF"/>
      </font>
      <fill>
        <patternFill patternType="solid">
          <fgColor rgb="FFFF9900"/>
          <bgColor rgb="FFFF9900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00FFFF"/>
          <bgColor rgb="FF00FFFF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3">
    <tableStyle count="3" pivot="0" name="อย-style">
      <tableStyleElement dxfId="7" type="headerRow"/>
      <tableStyleElement dxfId="8" type="firstRowStripe"/>
      <tableStyleElement dxfId="9" type="secondRowStripe"/>
    </tableStyle>
    <tableStyle count="2" pivot="0" name="ปุ๋ย-style">
      <tableStyleElement dxfId="8" type="firstRowStripe"/>
      <tableStyleElement dxfId="9" type="secondRowStripe"/>
    </tableStyle>
    <tableStyle count="2" pivot="0" name="ปุ๋ย-style 2"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M1144" displayName="Table_1" name="Table_1" id="1">
  <tableColumns count="12">
    <tableColumn name="สถานะทะเบียน" id="1"/>
    <tableColumn name="เลขทะเบียน" id="2"/>
    <tableColumn name="วันหมดอายุทะเบียน" id="3"/>
    <tableColumn name="ชื่อการค้า" id="4"/>
    <tableColumn name="ชื่อสารเคมีที่ขอ" id="5"/>
    <tableColumn name="ประเภททะเบียน" id="6"/>
    <tableColumn name="หน่วยงานที่ขึ้นทะเบียน" id="7"/>
    <tableColumn name="ผู้ขอขึ้นทะเบียน" id="8"/>
    <tableColumn name="ผู้จัดจำหน่าย" id="9"/>
    <tableColumn name="PCT." id="10"/>
    <tableColumn name="วันที่ต่ออายุ        image " id="11"/>
    <tableColumn name="ขั้นดำเนินการ" id="12"/>
  </tableColumns>
  <tableStyleInfo name="อย-style" showColumnStripes="0" showFirstColumn="1" showLastColumn="1" showRowStripes="1"/>
</table>
</file>

<file path=xl/tables/table2.xml><?xml version="1.0" encoding="utf-8"?>
<table xmlns="http://schemas.openxmlformats.org/spreadsheetml/2006/main" headerRowCount="0" ref="B75:M80" displayName="Table_2" name="Table_2" id="2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ปุ๋ย-style" showColumnStripes="0" showFirstColumn="1" showLastColumn="1" showRowStripes="1"/>
</table>
</file>

<file path=xl/tables/table3.xml><?xml version="1.0" encoding="utf-8"?>
<table xmlns="http://schemas.openxmlformats.org/spreadsheetml/2006/main" headerRowCount="0" ref="B82:M84" displayName="Table_3" name="Table_3" id="3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ปุ๋ย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OhoAvR6bDcXH4vU3CZcEUoY4dRY67x4q/view?usp=share_link" TargetMode="External"/><Relationship Id="rId2" Type="http://schemas.openxmlformats.org/officeDocument/2006/relationships/hyperlink" Target="https://drive.google.com/file/d/1Xoj46UWPTuPJwiKOwqi1FDGgS_BQGsnC/view?usp=share_link" TargetMode="External"/><Relationship Id="rId3" Type="http://schemas.openxmlformats.org/officeDocument/2006/relationships/hyperlink" Target="https://drive.google.com/file/d/1X8mbUeLRzWaqS2bE8eCzAuuSo_bGOupa/view?usp=sharing" TargetMode="External"/><Relationship Id="rId4" Type="http://schemas.openxmlformats.org/officeDocument/2006/relationships/hyperlink" Target="https://drive.google.com/file/d/1cBnoeHEr-EZqRKgbf-iXL0D9ROF2URAv/view?usp=share_link" TargetMode="External"/><Relationship Id="rId9" Type="http://schemas.openxmlformats.org/officeDocument/2006/relationships/hyperlink" Target="https://drive.google.com/file/d/19sU88TIK08y_J0sJzr3ssZZE6wMzgKaI/view?usp=sharing" TargetMode="External"/><Relationship Id="rId5" Type="http://schemas.openxmlformats.org/officeDocument/2006/relationships/hyperlink" Target="https://drive.google.com/file/d/1cgKNXmC-L5IC-h0FbWAEkq3DKOs7bdt0/view?usp=share_link" TargetMode="External"/><Relationship Id="rId6" Type="http://schemas.openxmlformats.org/officeDocument/2006/relationships/hyperlink" Target="https://drive.google.com/file/d/1Mkg5QAqJLR8A7Jp6jXW4u9sBIy_1ulTw/view?usp=share_link" TargetMode="External"/><Relationship Id="rId7" Type="http://schemas.openxmlformats.org/officeDocument/2006/relationships/hyperlink" Target="https://drive.google.com/file/d/1vKuRJaCTnc3B__99c_xB76r7dRAG-Z3o/view?usp=share_link" TargetMode="External"/><Relationship Id="rId8" Type="http://schemas.openxmlformats.org/officeDocument/2006/relationships/hyperlink" Target="https://drive.google.com/file/d/1pIyga6-incBw-IVQZCTu_NZzE_iJAbsN/view?usp=sharing" TargetMode="External"/><Relationship Id="rId40" Type="http://schemas.openxmlformats.org/officeDocument/2006/relationships/hyperlink" Target="https://drive.google.com/file/d/1uznh8cgTjLQIOgSdqtaBD9-avO6vFzwG/view?usp=sharing" TargetMode="External"/><Relationship Id="rId42" Type="http://schemas.openxmlformats.org/officeDocument/2006/relationships/hyperlink" Target="https://drive.google.com/file/d/1iVlkp3TTVAyxPc7WVbbUgpnUEA0kBbii/view?usp=sharing" TargetMode="External"/><Relationship Id="rId41" Type="http://schemas.openxmlformats.org/officeDocument/2006/relationships/hyperlink" Target="https://drive.google.com/file/d/1vW9PXSuJ2Prrb4epwCsdaEz89a0C0YP2/view?usp=sharing" TargetMode="External"/><Relationship Id="rId44" Type="http://schemas.openxmlformats.org/officeDocument/2006/relationships/hyperlink" Target="https://drive.google.com/file/d/15MApOPSCalJqm9Gq3NNn1SiePvfMa5sW/view?usp=sharing" TargetMode="External"/><Relationship Id="rId43" Type="http://schemas.openxmlformats.org/officeDocument/2006/relationships/hyperlink" Target="https://drive.google.com/file/d/1ygI8oDOffIboohGJbtaNsDTgP7zk8Ve8/view?usp=sharing" TargetMode="External"/><Relationship Id="rId46" Type="http://schemas.openxmlformats.org/officeDocument/2006/relationships/hyperlink" Target="https://drive.google.com/file/d/1CSvurr5-JFEZxkeyvvZlIj8pMaFqTOO5/view?usp=sharing" TargetMode="External"/><Relationship Id="rId45" Type="http://schemas.openxmlformats.org/officeDocument/2006/relationships/hyperlink" Target="https://drive.google.com/file/d/1QJp3wW4dRQ_S4SlP7VqaMOJaPsRou0Pt/view?usp=sharing" TargetMode="External"/><Relationship Id="rId48" Type="http://schemas.openxmlformats.org/officeDocument/2006/relationships/hyperlink" Target="https://drive.google.com/file/d/1JV6bSr3qGPQHsK_qGNQZsNWpkG6xccx9/view?usp=sharing" TargetMode="External"/><Relationship Id="rId47" Type="http://schemas.openxmlformats.org/officeDocument/2006/relationships/hyperlink" Target="https://drive.google.com/file/d/1EjaWtO9_HlAWanXW7NHAyNcp_Xsx0F16/view?usp=sharing" TargetMode="External"/><Relationship Id="rId49" Type="http://schemas.openxmlformats.org/officeDocument/2006/relationships/hyperlink" Target="https://drive.google.com/file/d/1bZnwGh3VC81paf5PCQ94oiuUpLeXkzlO/view?usp=sharing" TargetMode="External"/><Relationship Id="rId31" Type="http://schemas.openxmlformats.org/officeDocument/2006/relationships/hyperlink" Target="https://drive.google.com/file/d/1P-5cZ9gCfZ6CQ91DmmM0oxw3s9LzhX1E/view?usp=sharing" TargetMode="External"/><Relationship Id="rId30" Type="http://schemas.openxmlformats.org/officeDocument/2006/relationships/hyperlink" Target="https://drive.google.com/file/d/17Yb4uCVxAPpZn6HdO9e7SYe-QBvycmwW/view?usp=sharing" TargetMode="External"/><Relationship Id="rId33" Type="http://schemas.openxmlformats.org/officeDocument/2006/relationships/hyperlink" Target="https://drive.google.com/file/d/13PHnCwKAfJD3WunPQUd_vllkX_HUkL5m/view?usp=sharing" TargetMode="External"/><Relationship Id="rId32" Type="http://schemas.openxmlformats.org/officeDocument/2006/relationships/hyperlink" Target="https://drive.google.com/file/d/1FmaOrMHq5JmdA8mTiC_4SaRIZNhhrFJa/view?usp=sharing" TargetMode="External"/><Relationship Id="rId35" Type="http://schemas.openxmlformats.org/officeDocument/2006/relationships/hyperlink" Target="https://drive.google.com/file/d/1hW6lTsh6BUSW_cPX-WITfYJU2ngN1LFY/view?usp=sharing" TargetMode="External"/><Relationship Id="rId34" Type="http://schemas.openxmlformats.org/officeDocument/2006/relationships/hyperlink" Target="https://drive.google.com/file/d/1diZ90KjiJ3s8z3XhVtZBd3OZ0cCaJagG/view?usp=sharing" TargetMode="External"/><Relationship Id="rId37" Type="http://schemas.openxmlformats.org/officeDocument/2006/relationships/hyperlink" Target="https://drive.google.com/file/d/1OT6Hqdq8je1zfan2q0xu9djM7taqGV9G/view?usp=sharing" TargetMode="External"/><Relationship Id="rId36" Type="http://schemas.openxmlformats.org/officeDocument/2006/relationships/hyperlink" Target="https://drive.google.com/file/d/164OUZxy1UP_JaowhkSwtew5V1itIqIIX/view?usp=sharing" TargetMode="External"/><Relationship Id="rId39" Type="http://schemas.openxmlformats.org/officeDocument/2006/relationships/hyperlink" Target="https://drive.google.com/file/d/1VA1658UkFLraxzgl7-6Vw-tSrhKlaZcn/view?usp=sharing" TargetMode="External"/><Relationship Id="rId38" Type="http://schemas.openxmlformats.org/officeDocument/2006/relationships/hyperlink" Target="https://drive.google.com/file/d/1eN1D1HujjobrQ4DSo9Q5eB4L49X0Lk0s/view?usp=sharing" TargetMode="External"/><Relationship Id="rId20" Type="http://schemas.openxmlformats.org/officeDocument/2006/relationships/hyperlink" Target="https://drive.google.com/file/d/1ZaFs0TFfJJce73QBZFx5wSbYrQTpXFz0/view?usp=sharing" TargetMode="External"/><Relationship Id="rId22" Type="http://schemas.openxmlformats.org/officeDocument/2006/relationships/hyperlink" Target="https://drive.google.com/file/d/1FEcVG89kgLhoOh3WKwcHzfjhoPktqXtQ/view?usp=sharing" TargetMode="External"/><Relationship Id="rId21" Type="http://schemas.openxmlformats.org/officeDocument/2006/relationships/hyperlink" Target="https://drive.google.com/file/d/1TJtFmGLOz7w8sgBXlASjDTcxB2XcEg4w/view?usp=sharing" TargetMode="External"/><Relationship Id="rId24" Type="http://schemas.openxmlformats.org/officeDocument/2006/relationships/hyperlink" Target="https://drive.google.com/file/d/1gqKvTD1wCU2xvWExl_q5SvGa0keBa74r/view?usp=sharing" TargetMode="External"/><Relationship Id="rId23" Type="http://schemas.openxmlformats.org/officeDocument/2006/relationships/hyperlink" Target="https://drive.google.com/file/d/1Y_FgEqFrBsSOUKdTumitiHcpCwVw162l/view?usp=sharing" TargetMode="External"/><Relationship Id="rId26" Type="http://schemas.openxmlformats.org/officeDocument/2006/relationships/hyperlink" Target="https://drive.google.com/file/d/17o1hJYXEWSI1PJa4WqenyewSAWei4kbC/view?usp=sharing" TargetMode="External"/><Relationship Id="rId25" Type="http://schemas.openxmlformats.org/officeDocument/2006/relationships/hyperlink" Target="https://drive.google.com/file/d/1DIGcWAEsOvkv6aYJx6wMXgcLXXJOU7if/view?usp=sharing" TargetMode="External"/><Relationship Id="rId28" Type="http://schemas.openxmlformats.org/officeDocument/2006/relationships/hyperlink" Target="https://drive.google.com/file/d/1aw0P49R5X1Tn1mTqd0lqI7XmygLgThDh/view?usp=sharing" TargetMode="External"/><Relationship Id="rId27" Type="http://schemas.openxmlformats.org/officeDocument/2006/relationships/hyperlink" Target="https://drive.google.com/file/d/1ei8LoNaeCgm443f3Ls7yN_NAhe_7XJAI/view?usp=sharing" TargetMode="External"/><Relationship Id="rId29" Type="http://schemas.openxmlformats.org/officeDocument/2006/relationships/hyperlink" Target="https://drive.google.com/file/d/1lLVxlkDfxHCAIsmIyw5EuwWwcNDuuqNO/view?usp=sharing" TargetMode="External"/><Relationship Id="rId11" Type="http://schemas.openxmlformats.org/officeDocument/2006/relationships/hyperlink" Target="https://drive.google.com/file/d/1OCWXFCnOeKaoDBYqFkxUNeFUH8tTa3RC/view?usp=share_link" TargetMode="External"/><Relationship Id="rId10" Type="http://schemas.openxmlformats.org/officeDocument/2006/relationships/hyperlink" Target="https://drive.google.com/file/d/1frluDwXteoFe5nctyApJmZliZd6alZvB/view?usp=sharing" TargetMode="External"/><Relationship Id="rId13" Type="http://schemas.openxmlformats.org/officeDocument/2006/relationships/hyperlink" Target="https://drive.google.com/file/d/13JPJeTWgqM-WduFXgd15PaHp4St6IWBN/view?usp=sharing" TargetMode="External"/><Relationship Id="rId12" Type="http://schemas.openxmlformats.org/officeDocument/2006/relationships/hyperlink" Target="https://drive.google.com/file/d/1TOswX9LHhfUzS-e-4nuQquahVS83NFsk/view?usp=sharing" TargetMode="External"/><Relationship Id="rId15" Type="http://schemas.openxmlformats.org/officeDocument/2006/relationships/hyperlink" Target="https://drive.google.com/file/d/1T1UsWHMpt9OgYgcvPw8ULz75Hvn-D2af/view?usp=sharing" TargetMode="External"/><Relationship Id="rId14" Type="http://schemas.openxmlformats.org/officeDocument/2006/relationships/hyperlink" Target="https://drive.google.com/file/d/1Jq0bG-SCvRCEsIpoK7vJoqcNGFwEWYiT/view?usp=sharing" TargetMode="External"/><Relationship Id="rId17" Type="http://schemas.openxmlformats.org/officeDocument/2006/relationships/hyperlink" Target="https://drive.google.com/file/d/1_gadYA98xKAT08Qx_I6n4O8nfuInD4p1/view?usp=sharing" TargetMode="External"/><Relationship Id="rId16" Type="http://schemas.openxmlformats.org/officeDocument/2006/relationships/hyperlink" Target="https://drive.google.com/file/d/1I4-QWMexYvrH6tR88yi750op8e4pp5uU/view?usp=sharing" TargetMode="External"/><Relationship Id="rId19" Type="http://schemas.openxmlformats.org/officeDocument/2006/relationships/hyperlink" Target="https://drive.google.com/file/d/1A4Ki-mY8A0wcbMzmDThTeu0VS8ed3Bbr/view?usp=sharing" TargetMode="External"/><Relationship Id="rId18" Type="http://schemas.openxmlformats.org/officeDocument/2006/relationships/hyperlink" Target="https://drive.google.com/file/d/1yGxcN-kX6n2v_gk5mGg417k1dfNAq_nc/view?usp=sharing" TargetMode="External"/><Relationship Id="rId62" Type="http://schemas.openxmlformats.org/officeDocument/2006/relationships/table" Target="../tables/table3.xml"/><Relationship Id="rId61" Type="http://schemas.openxmlformats.org/officeDocument/2006/relationships/table" Target="../tables/table2.xml"/><Relationship Id="rId51" Type="http://schemas.openxmlformats.org/officeDocument/2006/relationships/hyperlink" Target="https://drive.google.com/file/d/1OzpQl55o4kVBORVS95kRNLGenHL4zT-f/view?usp=sharing" TargetMode="External"/><Relationship Id="rId50" Type="http://schemas.openxmlformats.org/officeDocument/2006/relationships/hyperlink" Target="https://drive.google.com/file/d/1-v_BJSR9VglnmYgUsrvq83RMPwdSyCbm/view?usp=sharing" TargetMode="External"/><Relationship Id="rId53" Type="http://schemas.openxmlformats.org/officeDocument/2006/relationships/hyperlink" Target="https://drive.google.com/file/d/1PKULbgMH-Y9hd_0qsLKdvtCozkW5BkQ0/view?usp=sharing" TargetMode="External"/><Relationship Id="rId52" Type="http://schemas.openxmlformats.org/officeDocument/2006/relationships/hyperlink" Target="https://drive.google.com/file/d/18ldNCFt8huTx1WjQ7Gwqvl2EZG2xo3Im/view?usp=sharing" TargetMode="External"/><Relationship Id="rId55" Type="http://schemas.openxmlformats.org/officeDocument/2006/relationships/hyperlink" Target="https://drive.google.com/file/d/1Qd6ahbv2Th9VF_M9KlfMnh8DaQ24GBrt/view?usp=sharing" TargetMode="External"/><Relationship Id="rId54" Type="http://schemas.openxmlformats.org/officeDocument/2006/relationships/hyperlink" Target="https://drive.google.com/file/d/10J9qZD4oSuhBlLAS-XzWY_m7ziazCahl/view?usp=sharing" TargetMode="External"/><Relationship Id="rId57" Type="http://schemas.openxmlformats.org/officeDocument/2006/relationships/hyperlink" Target="https://drive.google.com/file/d/1jJfzGJa-55zbIkCGLPJAQvBroZhbqu3V/view?usp=sharing" TargetMode="External"/><Relationship Id="rId56" Type="http://schemas.openxmlformats.org/officeDocument/2006/relationships/hyperlink" Target="https://drive.google.com/file/d/1qNUNzPPi6lj9Rr9rMKoZpIeDRThtknVS/view?usp=sharing" TargetMode="External"/><Relationship Id="rId58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-2UOqopqd3I7kRxk0AOkkAgOi5KAfnaN/view?usp=drive_link" TargetMode="External"/><Relationship Id="rId2" Type="http://schemas.openxmlformats.org/officeDocument/2006/relationships/hyperlink" Target="https://drive.google.com/file/d/12bQcqx13CmgmOcxCe7_qONSxTubmhCc9/view?usp=drive_link" TargetMode="External"/><Relationship Id="rId3" Type="http://schemas.openxmlformats.org/officeDocument/2006/relationships/hyperlink" Target="https://drive.google.com/file/d/1L_57te2jCn2EsnW3Nm8Uto8r3uw0FQfb/view?usp=drive_link" TargetMode="External"/><Relationship Id="rId4" Type="http://schemas.openxmlformats.org/officeDocument/2006/relationships/hyperlink" Target="https://drive.google.com/file/d/1xRAdL0i22cgUm0ayTbTDBec9uM8y5EUi/view?usp=drive_link" TargetMode="External"/><Relationship Id="rId5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uNfNCjKHZqC2wHzP2i28xmFCEabQgFCp" TargetMode="External"/><Relationship Id="rId42" Type="http://schemas.openxmlformats.org/officeDocument/2006/relationships/hyperlink" Target="https://drive.google.com/open?id=1F7NYZiC7VJPnj9vdDVpwrV80I5OALrUa" TargetMode="External"/><Relationship Id="rId41" Type="http://schemas.openxmlformats.org/officeDocument/2006/relationships/hyperlink" Target="https://drive.google.com/open?id=1lyImyCujbeluDPOw4GiwAmL-jnZ1P9wx" TargetMode="External"/><Relationship Id="rId44" Type="http://schemas.openxmlformats.org/officeDocument/2006/relationships/hyperlink" Target="https://drive.google.com/open?id=193DYKBFvU2EitultHg_n_XsYTvWDbASw" TargetMode="External"/><Relationship Id="rId43" Type="http://schemas.openxmlformats.org/officeDocument/2006/relationships/hyperlink" Target="https://drive.google.com/open?id=1n6z1TiGv8Rd7e8FWcIA5X9gxjz8kKsmB" TargetMode="External"/><Relationship Id="rId46" Type="http://schemas.openxmlformats.org/officeDocument/2006/relationships/hyperlink" Target="https://drive.google.com/open?id=1ERIrjR0DCS0itL38TcvFStI8xHKtZoIQ" TargetMode="External"/><Relationship Id="rId45" Type="http://schemas.openxmlformats.org/officeDocument/2006/relationships/hyperlink" Target="https://drive.google.com/open?id=13NsXaWcJ2klMa2eUrU0OkRFnYttNEk8o" TargetMode="External"/><Relationship Id="rId1" Type="http://schemas.openxmlformats.org/officeDocument/2006/relationships/hyperlink" Target="https://drive.google.com/open?id=0B8kol66KgsnzXzNEVEVwZVJBalE" TargetMode="External"/><Relationship Id="rId2" Type="http://schemas.openxmlformats.org/officeDocument/2006/relationships/hyperlink" Target="https://drive.google.com/open?id=1IAyn6c60DpEi4vICYnADCe1w2tUGtH7U" TargetMode="External"/><Relationship Id="rId3" Type="http://schemas.openxmlformats.org/officeDocument/2006/relationships/hyperlink" Target="https://drive.google.com/open?id=1Qsqwp4qFzhZpAQASoSaLuPtSO6U1B-nT" TargetMode="External"/><Relationship Id="rId4" Type="http://schemas.openxmlformats.org/officeDocument/2006/relationships/hyperlink" Target="https://drive.google.com/open?id=1WaI9ll4pv1hjXze9r9CscbDsO8o45OLD" TargetMode="External"/><Relationship Id="rId9" Type="http://schemas.openxmlformats.org/officeDocument/2006/relationships/hyperlink" Target="https://drive.google.com/open?id=1h-xV-Ob0ChVRGS5V0WuFT7GcEFLfVFSA" TargetMode="External"/><Relationship Id="rId48" Type="http://schemas.openxmlformats.org/officeDocument/2006/relationships/hyperlink" Target="https://drive.google.com/open?id=1OaSFz6E_E98noJlINu57COo2WA6GrkDD" TargetMode="External"/><Relationship Id="rId47" Type="http://schemas.openxmlformats.org/officeDocument/2006/relationships/hyperlink" Target="https://drive.google.com/open?id=1ko-MRCg0Uk89RJrwxNcepk_RMUQsVWX5" TargetMode="External"/><Relationship Id="rId49" Type="http://schemas.openxmlformats.org/officeDocument/2006/relationships/hyperlink" Target="https://drive.google.com/open?id=1_uuFeJvBZrVvVng5WkMD2QzYPXVpFeoK" TargetMode="External"/><Relationship Id="rId5" Type="http://schemas.openxmlformats.org/officeDocument/2006/relationships/hyperlink" Target="https://drive.google.com/open?id=1gXyENaBfDuWTGbutQ19hkcPUfPZMJC9N" TargetMode="External"/><Relationship Id="rId6" Type="http://schemas.openxmlformats.org/officeDocument/2006/relationships/hyperlink" Target="https://drive.google.com/open?id=1IYoGeQzT7H63PFo2G4KlZs3R_XRAKKPZ" TargetMode="External"/><Relationship Id="rId7" Type="http://schemas.openxmlformats.org/officeDocument/2006/relationships/hyperlink" Target="https://drive.google.com/open?id=15FXKysh0aSlzZMA_SwPLCKVOd4ZD8xyc" TargetMode="External"/><Relationship Id="rId8" Type="http://schemas.openxmlformats.org/officeDocument/2006/relationships/hyperlink" Target="https://drive.google.com/open?id=1yZMrA6r3A2W8jg6-Y_Y7GV09GY6N5AFn" TargetMode="External"/><Relationship Id="rId31" Type="http://schemas.openxmlformats.org/officeDocument/2006/relationships/hyperlink" Target="https://drive.google.com/open?id=17s_z88fyLAvyCWyDlAzJuaRNh8zQgARt" TargetMode="External"/><Relationship Id="rId30" Type="http://schemas.openxmlformats.org/officeDocument/2006/relationships/hyperlink" Target="https://drive.google.com/open?id=1EZFRPMc1_AYwrSFzsHn9fhQMzKMJy1Vr" TargetMode="External"/><Relationship Id="rId33" Type="http://schemas.openxmlformats.org/officeDocument/2006/relationships/hyperlink" Target="https://drive.google.com/open?id=11Q2HkzDvSAJ-qurke3xJVMpqU3D6XcYP" TargetMode="External"/><Relationship Id="rId32" Type="http://schemas.openxmlformats.org/officeDocument/2006/relationships/hyperlink" Target="https://drive.google.com/open?id=10klsr2PCqS_V32eLVmJ8pGO4VEKSSGPE" TargetMode="External"/><Relationship Id="rId35" Type="http://schemas.openxmlformats.org/officeDocument/2006/relationships/hyperlink" Target="https://drive.google.com/open?id=19CRtFALsNOUBHVQVO7BeN-4XYnLVUgWp" TargetMode="External"/><Relationship Id="rId34" Type="http://schemas.openxmlformats.org/officeDocument/2006/relationships/hyperlink" Target="https://drive.google.com/open?id=1JZ6C8iT83j88PU0IXA8NmdcadFWvpo35" TargetMode="External"/><Relationship Id="rId37" Type="http://schemas.openxmlformats.org/officeDocument/2006/relationships/hyperlink" Target="https://drive.google.com/open?id=1dnJ3q4drg91ejnaR2gBll5inVr6BVLM-" TargetMode="External"/><Relationship Id="rId36" Type="http://schemas.openxmlformats.org/officeDocument/2006/relationships/hyperlink" Target="https://drive.google.com/open?id=1EJOZGnrpaFSMmKnI9knjDDEJz5Pr3FPB" TargetMode="External"/><Relationship Id="rId39" Type="http://schemas.openxmlformats.org/officeDocument/2006/relationships/hyperlink" Target="https://drive.google.com/open?id=1tNWdEzpi1NMv9S0IJVpBhusbrt8HvT_r" TargetMode="External"/><Relationship Id="rId38" Type="http://schemas.openxmlformats.org/officeDocument/2006/relationships/hyperlink" Target="https://drive.google.com/open?id=1ITJMiTis_urf43pc4IfpZuxrqsAGji5v" TargetMode="External"/><Relationship Id="rId62" Type="http://schemas.openxmlformats.org/officeDocument/2006/relationships/hyperlink" Target="https://drive.google.com/open?id=11NYmR2urZspbPoQKxm3q5l97ypPQms8g" TargetMode="External"/><Relationship Id="rId61" Type="http://schemas.openxmlformats.org/officeDocument/2006/relationships/hyperlink" Target="https://drive.google.com/open?id=1ZthVCl0CmYfVM_4ZM3sLXdLq-Mee83Ks" TargetMode="External"/><Relationship Id="rId20" Type="http://schemas.openxmlformats.org/officeDocument/2006/relationships/hyperlink" Target="https://drive.google.com/open?id=1ZNcN0mDffQQav_PHmnAfezKWL5XZzzDi" TargetMode="External"/><Relationship Id="rId64" Type="http://schemas.openxmlformats.org/officeDocument/2006/relationships/hyperlink" Target="https://drive.google.com/open?id=1FAmSvqIaTy8o0d7JkGQve4Nu4XD230A5" TargetMode="External"/><Relationship Id="rId63" Type="http://schemas.openxmlformats.org/officeDocument/2006/relationships/hyperlink" Target="https://drive.google.com/open?id=1OupgIPw5z6fJzRxtInXbZuTaPaclnO82" TargetMode="External"/><Relationship Id="rId22" Type="http://schemas.openxmlformats.org/officeDocument/2006/relationships/hyperlink" Target="https://drive.google.com/open?id=1w_M3ohXDCUU6Rzo6wAk-hdN-SRn6kubJ" TargetMode="External"/><Relationship Id="rId66" Type="http://schemas.openxmlformats.org/officeDocument/2006/relationships/hyperlink" Target="https://drive.google.com/open?id=1mviNcIalUMDtUyjCAPKCVXhkBnY6P6Zq" TargetMode="External"/><Relationship Id="rId21" Type="http://schemas.openxmlformats.org/officeDocument/2006/relationships/hyperlink" Target="https://drive.google.com/open?id=1Qgg3phfh_34uCLHm289yxf9yyuEiNBi5" TargetMode="External"/><Relationship Id="rId65" Type="http://schemas.openxmlformats.org/officeDocument/2006/relationships/hyperlink" Target="https://drive.google.com/open?id=1WBNgDdPLHcAMQj0eaTTj71rp4EqFooYJ" TargetMode="External"/><Relationship Id="rId24" Type="http://schemas.openxmlformats.org/officeDocument/2006/relationships/hyperlink" Target="https://drive.google.com/open?id=1jm5kPqqLLDYpZhPBHgJ0jiXHwiIBHmlR" TargetMode="External"/><Relationship Id="rId68" Type="http://schemas.openxmlformats.org/officeDocument/2006/relationships/hyperlink" Target="https://drive.google.com/open?id=1EW2RjYv4LredSrLHTGu5H4mFvbw7SgNE" TargetMode="External"/><Relationship Id="rId23" Type="http://schemas.openxmlformats.org/officeDocument/2006/relationships/hyperlink" Target="https://drive.google.com/open?id=1PIGjvtMFGGAvWGHGkf8UHaev1OOGKGaN" TargetMode="External"/><Relationship Id="rId67" Type="http://schemas.openxmlformats.org/officeDocument/2006/relationships/hyperlink" Target="https://drive.google.com/open?id=1gCgfyppvIgEpNMd7BhIIRBX2o50bIxqB" TargetMode="External"/><Relationship Id="rId60" Type="http://schemas.openxmlformats.org/officeDocument/2006/relationships/hyperlink" Target="https://drive.google.com/open?id=1OLGLIEhpeWMcJZ38HnBh5LnT1Fqc5nX7" TargetMode="External"/><Relationship Id="rId26" Type="http://schemas.openxmlformats.org/officeDocument/2006/relationships/hyperlink" Target="https://drive.google.com/open?id=1gdMHC-x2lEo9xc0tbkyqa9N7AD6boQrp" TargetMode="External"/><Relationship Id="rId25" Type="http://schemas.openxmlformats.org/officeDocument/2006/relationships/hyperlink" Target="https://drive.google.com/open?id=10dKUnl389oz4Ch4-yThgXLKtViTa3Ylv" TargetMode="External"/><Relationship Id="rId69" Type="http://schemas.openxmlformats.org/officeDocument/2006/relationships/drawing" Target="../drawings/drawing2.xml"/><Relationship Id="rId28" Type="http://schemas.openxmlformats.org/officeDocument/2006/relationships/hyperlink" Target="https://drive.google.com/open?id=1IJB0N0na6K2paK02l4tmKwso8-FGGkdG" TargetMode="External"/><Relationship Id="rId27" Type="http://schemas.openxmlformats.org/officeDocument/2006/relationships/hyperlink" Target="https://drive.google.com/open?id=1TLaPzM3QaUKCsWX8-02DSbiQRCkYKMky" TargetMode="External"/><Relationship Id="rId29" Type="http://schemas.openxmlformats.org/officeDocument/2006/relationships/hyperlink" Target="https://drive.google.com/open?id=1gNC4vNUQGPpHZwF0jS3N8hJX5MD1oNOV" TargetMode="External"/><Relationship Id="rId51" Type="http://schemas.openxmlformats.org/officeDocument/2006/relationships/hyperlink" Target="https://drive.google.com/open?id=1VzyavyEV1QiKRK_TKQhSvJkD4I3US_y5" TargetMode="External"/><Relationship Id="rId50" Type="http://schemas.openxmlformats.org/officeDocument/2006/relationships/hyperlink" Target="https://drive.google.com/open?id=1Odgb-YfS1w8e2Nc2OM0w3kniG2DD5QR7" TargetMode="External"/><Relationship Id="rId53" Type="http://schemas.openxmlformats.org/officeDocument/2006/relationships/hyperlink" Target="https://drive.google.com/open?id=1GLZzvdb_mCEnU8Uzx4j7wCNw6RFEzVsa" TargetMode="External"/><Relationship Id="rId52" Type="http://schemas.openxmlformats.org/officeDocument/2006/relationships/hyperlink" Target="https://drive.google.com/open?id=1Mgl7phq8chCbp7eQjkFW9c6wPW_q7_wX" TargetMode="External"/><Relationship Id="rId11" Type="http://schemas.openxmlformats.org/officeDocument/2006/relationships/hyperlink" Target="https://drive.google.com/open?id=1itGwJ80ZntJEf5lbkrWnKNm3eKC5fb62" TargetMode="External"/><Relationship Id="rId55" Type="http://schemas.openxmlformats.org/officeDocument/2006/relationships/hyperlink" Target="https://drive.google.com/open?id=1ndi8h3PKG_IKHIAbODphHuzK_2zisgkH" TargetMode="External"/><Relationship Id="rId10" Type="http://schemas.openxmlformats.org/officeDocument/2006/relationships/hyperlink" Target="https://drive.google.com/open?id=13oOnKgSStOwaPEkjlQmY7QWz819583Le" TargetMode="External"/><Relationship Id="rId54" Type="http://schemas.openxmlformats.org/officeDocument/2006/relationships/hyperlink" Target="https://drive.google.com/open?id=1h_2nMDi8e1Zj0Qdpur_8d2EM5lD2QFKw" TargetMode="External"/><Relationship Id="rId13" Type="http://schemas.openxmlformats.org/officeDocument/2006/relationships/hyperlink" Target="https://drive.google.com/open?id=1b6zSMxPC5a8zvjOJpWhQpYIComeJSgrR" TargetMode="External"/><Relationship Id="rId57" Type="http://schemas.openxmlformats.org/officeDocument/2006/relationships/hyperlink" Target="https://drive.google.com/open?id=1-42HMbPQ_zqur8spR_g_S9B7s36gsreH" TargetMode="External"/><Relationship Id="rId12" Type="http://schemas.openxmlformats.org/officeDocument/2006/relationships/hyperlink" Target="https://drive.google.com/open?id=1mhLNH7ThH4N_TblI_neoKmhZGq0ZnMR_" TargetMode="External"/><Relationship Id="rId56" Type="http://schemas.openxmlformats.org/officeDocument/2006/relationships/hyperlink" Target="https://drive.google.com/open?id=11z35tyc6iaOZECgUI5x8avOtlDsIuPC_" TargetMode="External"/><Relationship Id="rId15" Type="http://schemas.openxmlformats.org/officeDocument/2006/relationships/hyperlink" Target="https://drive.google.com/open?id=1RVAOn_MorPkwamLIP6LEDjhyYznfTuYx" TargetMode="External"/><Relationship Id="rId59" Type="http://schemas.openxmlformats.org/officeDocument/2006/relationships/hyperlink" Target="https://drive.google.com/open?id=1JabwIQzUzSG58aqRWiEmRv281wpH6rzW" TargetMode="External"/><Relationship Id="rId14" Type="http://schemas.openxmlformats.org/officeDocument/2006/relationships/hyperlink" Target="https://drive.google.com/open?id=1ofh5MUO8yUhl4WujUEsobzli2-PLJntI" TargetMode="External"/><Relationship Id="rId58" Type="http://schemas.openxmlformats.org/officeDocument/2006/relationships/hyperlink" Target="https://drive.google.com/open?id=1E7Xcc8UPiHivxFybc2iSx3XiyLc9gExl" TargetMode="External"/><Relationship Id="rId17" Type="http://schemas.openxmlformats.org/officeDocument/2006/relationships/hyperlink" Target="https://drive.google.com/open?id=1dZyZ4dGfJjhdZmUmowTxBJItY1sXxEWw" TargetMode="External"/><Relationship Id="rId16" Type="http://schemas.openxmlformats.org/officeDocument/2006/relationships/hyperlink" Target="https://drive.google.com/open?id=1ErKhIyawIbDcnnB5-8jHAF2uO51qcf0h" TargetMode="External"/><Relationship Id="rId19" Type="http://schemas.openxmlformats.org/officeDocument/2006/relationships/hyperlink" Target="https://drive.google.com/open?id=128FIM4RMByqQTfFnJSsGaR0EGTpIS6o5" TargetMode="External"/><Relationship Id="rId18" Type="http://schemas.openxmlformats.org/officeDocument/2006/relationships/hyperlink" Target="https://drive.google.com/open?id=1_TKe-OY07XFXs8BJOUAyhQhedHzxE_Tm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file/d/1zwe9oI7g6uPly90ryoGDQLMGomJzGO3k/view?usp=sharing" TargetMode="External"/><Relationship Id="rId194" Type="http://schemas.openxmlformats.org/officeDocument/2006/relationships/hyperlink" Target="https://drive.google.com/file/d/1gO4sRWrjtBU1aLx550hyQXEnwy1p6lzo/view?usp=sharing" TargetMode="External"/><Relationship Id="rId193" Type="http://schemas.openxmlformats.org/officeDocument/2006/relationships/hyperlink" Target="https://drive.google.com/file/d/1h19qsTE95sqajTS3pLtmnhC_uq4usxiv/view?usp=sharing" TargetMode="External"/><Relationship Id="rId192" Type="http://schemas.openxmlformats.org/officeDocument/2006/relationships/hyperlink" Target="https://drive.google.com/file/d/1wWBTEnEnzkWbgCGLk5kc6YEyyvplrVYU/view?usp=sharing" TargetMode="External"/><Relationship Id="rId191" Type="http://schemas.openxmlformats.org/officeDocument/2006/relationships/hyperlink" Target="https://drive.google.com/file/d/1ruFOvWiNGcvyAizU8efiI8Qh-9MOwj9l/view?usp=drive_link" TargetMode="External"/><Relationship Id="rId187" Type="http://schemas.openxmlformats.org/officeDocument/2006/relationships/hyperlink" Target="https://drive.google.com/file/d/1zTW968l4L2l26bm-FPydjHpQYsUtpmZb/view?usp=sharing" TargetMode="External"/><Relationship Id="rId186" Type="http://schemas.openxmlformats.org/officeDocument/2006/relationships/hyperlink" Target="https://drive.google.com/file/d/1P5zGzoiG6LwiMoNeaR_F93200OGXV4uL/view?usp=sharing" TargetMode="External"/><Relationship Id="rId185" Type="http://schemas.openxmlformats.org/officeDocument/2006/relationships/hyperlink" Target="https://drive.google.com/file/d/1b2XTj8tGlksWvYinfFysK0ODmZv3IK6a/view?usp=sharing" TargetMode="External"/><Relationship Id="rId184" Type="http://schemas.openxmlformats.org/officeDocument/2006/relationships/hyperlink" Target="https://drive.google.com/file/d/1fRQeSDeDZtwexGF5I0Pmhjal6VI5RwZI/view?usp=sharing" TargetMode="External"/><Relationship Id="rId189" Type="http://schemas.openxmlformats.org/officeDocument/2006/relationships/hyperlink" Target="https://drive.google.com/file/d/1KvB8XDI32GV6XoLD7WPd6HYv6nma1bs6/view?usp=sharing" TargetMode="External"/><Relationship Id="rId188" Type="http://schemas.openxmlformats.org/officeDocument/2006/relationships/hyperlink" Target="https://drive.google.com/file/d/1mu4BJyJVa_aS9iM3_EbP9UUHA2IUqUGR/view?usp=sharing" TargetMode="External"/><Relationship Id="rId183" Type="http://schemas.openxmlformats.org/officeDocument/2006/relationships/hyperlink" Target="https://drive.google.com/file/d/1ljcKzJfsEERpP3JH5XMbanO996Nw9mVJ/view?usp=sharing" TargetMode="External"/><Relationship Id="rId182" Type="http://schemas.openxmlformats.org/officeDocument/2006/relationships/hyperlink" Target="https://drive.google.com/file/d/1aObEKMdaSa7R5XxIt8YK9zERhMfFWDoA/view?usp=sharing" TargetMode="External"/><Relationship Id="rId181" Type="http://schemas.openxmlformats.org/officeDocument/2006/relationships/hyperlink" Target="https://drive.google.com/file/d/15ranXz1Dg8IIKMPn0sfvrsjzSgrmMPk3/view?usp=sharing" TargetMode="External"/><Relationship Id="rId180" Type="http://schemas.openxmlformats.org/officeDocument/2006/relationships/hyperlink" Target="https://drive.google.com/file/d/1LnJTYVaBC1c7SszOVcyISRK1MLurgvxT/view?usp=sharing" TargetMode="External"/><Relationship Id="rId176" Type="http://schemas.openxmlformats.org/officeDocument/2006/relationships/hyperlink" Target="https://drive.google.com/file/d/1bOuJm_1sZ_6vj3q7Rr_W8D2gCBG-mqMt/view?usp=sharing" TargetMode="External"/><Relationship Id="rId297" Type="http://schemas.openxmlformats.org/officeDocument/2006/relationships/hyperlink" Target="https://drive.google.com/file/d/14kNWmqN65fh-uMfanEiwEdr5vT3OsScz/view?usp=drive_link" TargetMode="External"/><Relationship Id="rId175" Type="http://schemas.openxmlformats.org/officeDocument/2006/relationships/hyperlink" Target="https://drive.google.com/file/d/1cr0VPPiE5h-jiJaN8erErfUihByrHiHR/view?usp=drive_link" TargetMode="External"/><Relationship Id="rId296" Type="http://schemas.openxmlformats.org/officeDocument/2006/relationships/hyperlink" Target="https://drive.google.com/file/d/1q5Fd4Af53YEqAqO_BgSKUsfYq9U-VQ27/view?usp=sharing" TargetMode="External"/><Relationship Id="rId174" Type="http://schemas.openxmlformats.org/officeDocument/2006/relationships/hyperlink" Target="https://drive.google.com/file/d/1yyc-6Xjf35swWfZ-Ye_CWwcArg_ckLDa/view?usp=drive_link" TargetMode="External"/><Relationship Id="rId295" Type="http://schemas.openxmlformats.org/officeDocument/2006/relationships/hyperlink" Target="https://drive.google.com/file/d/1r5DMJRz_Dywsg0xYDqu0mHc_6yGlYdyT/view?usp=drive_link" TargetMode="External"/><Relationship Id="rId173" Type="http://schemas.openxmlformats.org/officeDocument/2006/relationships/hyperlink" Target="https://drive.google.com/file/d/1lnu7YkmI_fBD-YScbgOjjY4e6mgheojF/view?usp=drive_link" TargetMode="External"/><Relationship Id="rId294" Type="http://schemas.openxmlformats.org/officeDocument/2006/relationships/hyperlink" Target="https://drive.google.com/file/d/1SSN5qOzKU9Fwe25YlqglQY-2k20VNG6V/view?usp=sharing" TargetMode="External"/><Relationship Id="rId179" Type="http://schemas.openxmlformats.org/officeDocument/2006/relationships/hyperlink" Target="https://drive.google.com/file/d/1YZ2bt7_cRRAqltbY-rY-y0CL4t-ftJFS/view?usp=sharing" TargetMode="External"/><Relationship Id="rId178" Type="http://schemas.openxmlformats.org/officeDocument/2006/relationships/hyperlink" Target="https://drive.google.com/file/d/1e8z1mujA8tVnetRuzprORibwKCFtLXbu/view?usp=sharing" TargetMode="External"/><Relationship Id="rId299" Type="http://schemas.openxmlformats.org/officeDocument/2006/relationships/hyperlink" Target="https://drive.google.com/file/d/19gV7iUdIpOIJMo7OUFZXN8TxQOM16y0i/view?usp=sharing" TargetMode="External"/><Relationship Id="rId177" Type="http://schemas.openxmlformats.org/officeDocument/2006/relationships/hyperlink" Target="https://drive.google.com/file/d/1zz4UZvaAY0HxSdWirqXdpAg3_Jtji0sf/view?usp=sharing" TargetMode="External"/><Relationship Id="rId298" Type="http://schemas.openxmlformats.org/officeDocument/2006/relationships/hyperlink" Target="https://drive.google.com/file/d/1ETRXBO-R2szP8eci-QyDW6621Bi0sCS0/view?usp=sharing" TargetMode="External"/><Relationship Id="rId198" Type="http://schemas.openxmlformats.org/officeDocument/2006/relationships/hyperlink" Target="https://drive.google.com/file/d/1jpSTso9eTybCj4yI0HXw7gkXCrCG5pyW/view?usp=sharing" TargetMode="External"/><Relationship Id="rId197" Type="http://schemas.openxmlformats.org/officeDocument/2006/relationships/hyperlink" Target="https://drive.google.com/file/d/1umQcfIOmXwEkfup6JwEj5SAJCDl0MSIZ/view?usp=sharing" TargetMode="External"/><Relationship Id="rId196" Type="http://schemas.openxmlformats.org/officeDocument/2006/relationships/hyperlink" Target="https://drive.google.com/file/d/1hfCvhWRJ5ca9IV-O7zZsTHTNuuiJFoys/view?usp=share_link" TargetMode="External"/><Relationship Id="rId195" Type="http://schemas.openxmlformats.org/officeDocument/2006/relationships/hyperlink" Target="https://drive.google.com/file/d/1Yc1T68jbEGDgGWMIwM-pZlD7jRP8RULs/view?usp=sharing" TargetMode="External"/><Relationship Id="rId199" Type="http://schemas.openxmlformats.org/officeDocument/2006/relationships/hyperlink" Target="https://drive.google.com/file/d/19DCR1Y8tktbAAgDXrCozXwJH9UUafzas/view?usp=sharing" TargetMode="External"/><Relationship Id="rId150" Type="http://schemas.openxmlformats.org/officeDocument/2006/relationships/hyperlink" Target="https://drive.google.com/file/d/1ER4T7f_I1VlhZVAbqQOLZhpYsi3rdVns/view?usp=sharing" TargetMode="External"/><Relationship Id="rId271" Type="http://schemas.openxmlformats.org/officeDocument/2006/relationships/hyperlink" Target="https://drive.google.com/file/d/1IXpojLoBSB7uYCxJkhlV6GMqFBkJO4r3/view?usp=sharing" TargetMode="External"/><Relationship Id="rId392" Type="http://schemas.openxmlformats.org/officeDocument/2006/relationships/hyperlink" Target="https://drive.google.com/file/d/1g8dgAjvPm_L7_mfXObi7I4P01KpxTAnY/view?usp=drive_link" TargetMode="External"/><Relationship Id="rId270" Type="http://schemas.openxmlformats.org/officeDocument/2006/relationships/hyperlink" Target="https://drive.google.com/file/d/1j11NKltLAJRN76BapDxxp2ClLy5OWVgk/view?usp=sharing" TargetMode="External"/><Relationship Id="rId391" Type="http://schemas.openxmlformats.org/officeDocument/2006/relationships/hyperlink" Target="https://drive.google.com/file/d/1wMxOHXCcm_gQJnE7Ef-Gfnm7RVP416XU/view?usp=sharing" TargetMode="External"/><Relationship Id="rId390" Type="http://schemas.openxmlformats.org/officeDocument/2006/relationships/hyperlink" Target="https://drive.google.com/file/d/1cxfPYzkHCsB8qIQ68Fx5obb0_y3k3i-J/view?usp=sharing" TargetMode="External"/><Relationship Id="rId1" Type="http://schemas.openxmlformats.org/officeDocument/2006/relationships/hyperlink" Target="https://drive.google.com/file/d/1tKYNQZT4YwUg29V_n_E-mPMgB3o6TRhy/view?usp=sharing" TargetMode="External"/><Relationship Id="rId2" Type="http://schemas.openxmlformats.org/officeDocument/2006/relationships/hyperlink" Target="https://drive.google.com/file/d/1aa78w_KHeGNicEEE_WwgK3WHtSsy1kRG/view?usp=sharing" TargetMode="External"/><Relationship Id="rId3" Type="http://schemas.openxmlformats.org/officeDocument/2006/relationships/hyperlink" Target="https://drive.google.com/file/d/18lqy-zB7NYPrBQM-JOn9maJ91oOv9UvC/view?usp=sharing" TargetMode="External"/><Relationship Id="rId149" Type="http://schemas.openxmlformats.org/officeDocument/2006/relationships/hyperlink" Target="https://drive.google.com/file/d/1T2RXBABXFBcUkkGf3c3s-A907LYEv7wR/view?usp=sharing" TargetMode="External"/><Relationship Id="rId4" Type="http://schemas.openxmlformats.org/officeDocument/2006/relationships/hyperlink" Target="https://drive.google.com/file/d/1q5bkW-0PngvLzs1oMjS5_AtpOwULK2tk/view?usp=sharing" TargetMode="External"/><Relationship Id="rId148" Type="http://schemas.openxmlformats.org/officeDocument/2006/relationships/hyperlink" Target="https://drive.google.com/file/d/1PKUOEj8IaksnYrNJ296C5a8UYrWIA3K2/view?usp=sharing" TargetMode="External"/><Relationship Id="rId269" Type="http://schemas.openxmlformats.org/officeDocument/2006/relationships/hyperlink" Target="https://drive.google.com/file/d/1jK4g0s9rniQJI6jcdCMF1gxTnV6Iz0Fv/view?usp=sharing" TargetMode="External"/><Relationship Id="rId9" Type="http://schemas.openxmlformats.org/officeDocument/2006/relationships/hyperlink" Target="https://drive.google.com/file/d/1N40vJAQ2vVe9XWHvcWTeOJvzlWsGAyCX/view?usp=sharing" TargetMode="External"/><Relationship Id="rId143" Type="http://schemas.openxmlformats.org/officeDocument/2006/relationships/hyperlink" Target="https://drive.google.com/file/d/1brLv7BCD1FA8REK6WYIrr3DrZELcgoIP/view?usp=drive_link" TargetMode="External"/><Relationship Id="rId264" Type="http://schemas.openxmlformats.org/officeDocument/2006/relationships/hyperlink" Target="https://drive.google.com/file/d/1bHBSRLmooLrUPRzz0miU7clEtpdsMVvk/view?usp=sharing" TargetMode="External"/><Relationship Id="rId385" Type="http://schemas.openxmlformats.org/officeDocument/2006/relationships/hyperlink" Target="https://drive.google.com/file/d/1YurrxCYMrIww9hqo3TJ9wLivikcsxXX6/view?usp=sharing" TargetMode="External"/><Relationship Id="rId142" Type="http://schemas.openxmlformats.org/officeDocument/2006/relationships/hyperlink" Target="https://drive.google.com/file/d/18Ky-1Qh3X3g6Up6yJqCGzOatq2g-WEbp/view?usp=share_link" TargetMode="External"/><Relationship Id="rId263" Type="http://schemas.openxmlformats.org/officeDocument/2006/relationships/hyperlink" Target="https://drive.google.com/file/d/14SRXiZ3XZRa_UqMRYdRGk9_DIoL2HaZD/view?usp=sharing" TargetMode="External"/><Relationship Id="rId384" Type="http://schemas.openxmlformats.org/officeDocument/2006/relationships/hyperlink" Target="https://drive.google.com/file/d/1-qXXoA6G9E1GMEJaBy55TCBtYvcYQjJD/view?usp=sharing" TargetMode="External"/><Relationship Id="rId141" Type="http://schemas.openxmlformats.org/officeDocument/2006/relationships/hyperlink" Target="https://drive.google.com/file/d/1iaf9rPhq0o8S4wx1Rrgm6Jv52tpYvtY9/view?usp=share_link" TargetMode="External"/><Relationship Id="rId262" Type="http://schemas.openxmlformats.org/officeDocument/2006/relationships/hyperlink" Target="https://drive.google.com/file/d/1P1-W3CXSlTnM-i4rFHYNvixZ6Nq9tn9c/view?usp=sharing" TargetMode="External"/><Relationship Id="rId383" Type="http://schemas.openxmlformats.org/officeDocument/2006/relationships/hyperlink" Target="https://drive.google.com/file/d/1gT7bkzwX31VffCySEPPCRS5KFlMlVHim/view?usp=sharing" TargetMode="External"/><Relationship Id="rId140" Type="http://schemas.openxmlformats.org/officeDocument/2006/relationships/hyperlink" Target="https://drive.google.com/file/d/1ib4Xe87NAInwSWSFmL1P-mFBKO9QBOGn/view?usp=sharing" TargetMode="External"/><Relationship Id="rId261" Type="http://schemas.openxmlformats.org/officeDocument/2006/relationships/hyperlink" Target="https://drive.google.com/file/d/1eKyQm3oW2kOP9vxrThK20-kPOtEBc1qY/view?usp=sharing" TargetMode="External"/><Relationship Id="rId382" Type="http://schemas.openxmlformats.org/officeDocument/2006/relationships/hyperlink" Target="https://drive.google.com/file/d/1_g_9Nl1mn0fgK6eS4e04t_At9vXAb8FG/view?usp=sharing" TargetMode="External"/><Relationship Id="rId5" Type="http://schemas.openxmlformats.org/officeDocument/2006/relationships/hyperlink" Target="https://drive.google.com/file/d/1lLpgqCrJM90lh98ndN7ocmGzNPE1BubL/view?usp=sharing" TargetMode="External"/><Relationship Id="rId147" Type="http://schemas.openxmlformats.org/officeDocument/2006/relationships/hyperlink" Target="https://drive.google.com/file/d/1aiBbWQ-2ovIypRsIh6DKF6-y-0sQdZXO/view?usp=sharing" TargetMode="External"/><Relationship Id="rId268" Type="http://schemas.openxmlformats.org/officeDocument/2006/relationships/hyperlink" Target="https://drive.google.com/file/d/16MjFfrPTOX_Mxa6w2oJtuBngQkB3MhMX/view?usp=sharing" TargetMode="External"/><Relationship Id="rId389" Type="http://schemas.openxmlformats.org/officeDocument/2006/relationships/hyperlink" Target="https://drive.google.com/file/d/19Nssb8wp27xl8AtY380XJuc04PA7gFzf/view?usp=sharing" TargetMode="External"/><Relationship Id="rId6" Type="http://schemas.openxmlformats.org/officeDocument/2006/relationships/hyperlink" Target="https://drive.google.com/file/d/1nKtwErWtrBJUFPRZ9uZ3OVNMhKeDdOIN/view?usp=sharing" TargetMode="External"/><Relationship Id="rId146" Type="http://schemas.openxmlformats.org/officeDocument/2006/relationships/hyperlink" Target="https://drive.google.com/file/d/1W4fNPupjQV5QfwlUWk7gKMBXE36HwGiI/view?usp=sharing" TargetMode="External"/><Relationship Id="rId267" Type="http://schemas.openxmlformats.org/officeDocument/2006/relationships/hyperlink" Target="https://drive.google.com/file/d/1WPyW_C9383gwVi8FobO647I73_yyQGF_/view?usp=sharing" TargetMode="External"/><Relationship Id="rId388" Type="http://schemas.openxmlformats.org/officeDocument/2006/relationships/hyperlink" Target="https://drive.google.com/file/d/1T-F9g_EixMDntU4F2H5AUknGvCJ3ml90/view?usp=sharing" TargetMode="External"/><Relationship Id="rId7" Type="http://schemas.openxmlformats.org/officeDocument/2006/relationships/hyperlink" Target="https://drive.google.com/file/d/1-MrglIziDL5MnoaVE-WZDPFWDUfApx6Q/view?usp=sharing" TargetMode="External"/><Relationship Id="rId145" Type="http://schemas.openxmlformats.org/officeDocument/2006/relationships/hyperlink" Target="https://drive.google.com/file/d/1WoOEnr5Ze9DqKZBtAwLz_G9crlhuv-A4/view?usp=sharing" TargetMode="External"/><Relationship Id="rId266" Type="http://schemas.openxmlformats.org/officeDocument/2006/relationships/hyperlink" Target="https://drive.google.com/file/d/1b-yVb0LY8MX_MxWJ_XE2kNNtHHfn9ZOm/view?usp=sharing" TargetMode="External"/><Relationship Id="rId387" Type="http://schemas.openxmlformats.org/officeDocument/2006/relationships/hyperlink" Target="https://drive.google.com/file/d/12yi8zsSRtHHkvKfkl-M5WQwgEL8CHPXe/view?usp=sharing" TargetMode="External"/><Relationship Id="rId8" Type="http://schemas.openxmlformats.org/officeDocument/2006/relationships/hyperlink" Target="https://drive.google.com/file/d/1rEXhUCgA8Wd5STQFna2VcOpaseSxq2r1/view?usp=sharing" TargetMode="External"/><Relationship Id="rId144" Type="http://schemas.openxmlformats.org/officeDocument/2006/relationships/hyperlink" Target="https://drive.google.com/file/d/19SIyAQkwiFRjqvwpWfeThVa7fAB-r1Gx/view?usp=share_link" TargetMode="External"/><Relationship Id="rId265" Type="http://schemas.openxmlformats.org/officeDocument/2006/relationships/hyperlink" Target="https://drive.google.com/file/d/1D0vbMlH9oG-zaHwTyInvtKCOhOk_MkG1/view?usp=sharing" TargetMode="External"/><Relationship Id="rId386" Type="http://schemas.openxmlformats.org/officeDocument/2006/relationships/hyperlink" Target="https://drive.google.com/file/d/1hSpwggc0GJ6Ul5kqlj8hMHx9CjEpP-u7/view?usp=sharing" TargetMode="External"/><Relationship Id="rId260" Type="http://schemas.openxmlformats.org/officeDocument/2006/relationships/hyperlink" Target="https://drive.google.com/file/d/1dH3zmVGdZyxnpXwa2BuHiCiVtXJ3_w3v/view?usp=sharing" TargetMode="External"/><Relationship Id="rId381" Type="http://schemas.openxmlformats.org/officeDocument/2006/relationships/hyperlink" Target="https://drive.google.com/file/d/1_s_cd9i1ixNX0K5pfc0K45fdxWkchWkG/view?usp=sharing" TargetMode="External"/><Relationship Id="rId380" Type="http://schemas.openxmlformats.org/officeDocument/2006/relationships/hyperlink" Target="https://drive.google.com/file/d/1PTiXqnzTmZBZU2vjDxJ69RPz_5XMInAn/view?usp=sharing" TargetMode="External"/><Relationship Id="rId139" Type="http://schemas.openxmlformats.org/officeDocument/2006/relationships/hyperlink" Target="https://drive.google.com/file/d/157B0pFs3q8sU5j5V46ru5bnOq8dVRhff/view?usp=share_link" TargetMode="External"/><Relationship Id="rId138" Type="http://schemas.openxmlformats.org/officeDocument/2006/relationships/hyperlink" Target="https://drive.google.com/file/d/1zsYQ2gatPHJkbxakEkNaB47RdkJMuoGt/view?usp=sharing" TargetMode="External"/><Relationship Id="rId259" Type="http://schemas.openxmlformats.org/officeDocument/2006/relationships/hyperlink" Target="https://drive.google.com/file/d/1HcbPRXB-zWOLscQnVlL3t9De8PYA-3mv/view?usp=sharing" TargetMode="External"/><Relationship Id="rId137" Type="http://schemas.openxmlformats.org/officeDocument/2006/relationships/hyperlink" Target="https://drive.google.com/file/d/1otA7v2mmzM7mJ0F26XpblMMN9unxfRTL/view?usp=share_link" TargetMode="External"/><Relationship Id="rId258" Type="http://schemas.openxmlformats.org/officeDocument/2006/relationships/hyperlink" Target="https://drive.google.com/file/d/1DnblNi43i2t0SSIUVXksXOyVvK2yv0MW/view?usp=sharing" TargetMode="External"/><Relationship Id="rId379" Type="http://schemas.openxmlformats.org/officeDocument/2006/relationships/hyperlink" Target="https://drive.google.com/file/d/1xaQjjMpbAZFHEQP--0yogCpN-_SJ9Qro/view?usp=sharing" TargetMode="External"/><Relationship Id="rId132" Type="http://schemas.openxmlformats.org/officeDocument/2006/relationships/hyperlink" Target="https://drive.google.com/file/d/1ANM3Zumtx1x8HQnwydJknj375QfNs_9e/view?usp=drive_link" TargetMode="External"/><Relationship Id="rId253" Type="http://schemas.openxmlformats.org/officeDocument/2006/relationships/hyperlink" Target="https://drive.google.com/file/d/1VxfhmSwRGFCcz1rzCtFV_NyIco90xx4Y/view?usp=sharing" TargetMode="External"/><Relationship Id="rId374" Type="http://schemas.openxmlformats.org/officeDocument/2006/relationships/hyperlink" Target="https://drive.google.com/file/d/17B8KEI6lI-7291nMp7Yk9T60KC8bfOAc/view?usp=sharing" TargetMode="External"/><Relationship Id="rId495" Type="http://schemas.openxmlformats.org/officeDocument/2006/relationships/hyperlink" Target="https://drive.google.com/file/d/1hQM4A1CktxBF2vqyS953iraz909VkuyE/view?usp=sharing" TargetMode="External"/><Relationship Id="rId131" Type="http://schemas.openxmlformats.org/officeDocument/2006/relationships/hyperlink" Target="https://drive.google.com/file/d/1qUlMDsx_A7tMvpOt-_362P9Xjx1RvxSQ/view?usp=sharing" TargetMode="External"/><Relationship Id="rId252" Type="http://schemas.openxmlformats.org/officeDocument/2006/relationships/hyperlink" Target="https://drive.google.com/file/d/1KaTkoA0ymbusEf6GXsUugq9FwC_G4leD/view?usp=sharing" TargetMode="External"/><Relationship Id="rId373" Type="http://schemas.openxmlformats.org/officeDocument/2006/relationships/hyperlink" Target="https://drive.google.com/file/d/17fT3k2_-5GQlot-K_bjuynhrS-cfIaiG/view?usp=sharing" TargetMode="External"/><Relationship Id="rId494" Type="http://schemas.openxmlformats.org/officeDocument/2006/relationships/hyperlink" Target="https://drive.google.com/file/d/1e8ZueKTITZSNHEdtapslaYH0JV3Y32qG/view?usp=sharing" TargetMode="External"/><Relationship Id="rId130" Type="http://schemas.openxmlformats.org/officeDocument/2006/relationships/hyperlink" Target="https://drive.google.com/file/d/1E_ouK1hd74xi7Ne0St1wdwUJEgecRLJx/view?usp=sharing" TargetMode="External"/><Relationship Id="rId251" Type="http://schemas.openxmlformats.org/officeDocument/2006/relationships/hyperlink" Target="https://drive.google.com/file/d/1nOZdg0dXVcUqli9Fii0-YCo21kKmcCMh/view?usp=sharing" TargetMode="External"/><Relationship Id="rId372" Type="http://schemas.openxmlformats.org/officeDocument/2006/relationships/hyperlink" Target="https://drive.google.com/file/d/1maPayi-j2rZgVSvVRxl0rmQcMsF5azt6/view?usp=sharing" TargetMode="External"/><Relationship Id="rId493" Type="http://schemas.openxmlformats.org/officeDocument/2006/relationships/hyperlink" Target="https://drive.google.com/file/d/1HSUVV5AU2QH1fNyS3tJBnHzLF2SGTsxD/view?usp=sharing" TargetMode="External"/><Relationship Id="rId250" Type="http://schemas.openxmlformats.org/officeDocument/2006/relationships/hyperlink" Target="https://drive.google.com/file/d/1wHLZET1IvRpms7vEkSjUUua3hlhA3nBZ/view?usp=sharing" TargetMode="External"/><Relationship Id="rId371" Type="http://schemas.openxmlformats.org/officeDocument/2006/relationships/hyperlink" Target="https://drive.google.com/file/d/1itaO-LHvexJf_DMV9c--qVUn-xwwXY2C/view?usp=sharing" TargetMode="External"/><Relationship Id="rId492" Type="http://schemas.openxmlformats.org/officeDocument/2006/relationships/hyperlink" Target="https://drive.google.com/file/d/1EsKQtir6ZSVzPxTppA-dZ9sTCbN55Ap4/view?usp=sharing" TargetMode="External"/><Relationship Id="rId136" Type="http://schemas.openxmlformats.org/officeDocument/2006/relationships/hyperlink" Target="https://drive.google.com/file/d/1lq2oTV59ddWCTnmx4OxCEpzf94yi2U0Z/view?usp=sharing" TargetMode="External"/><Relationship Id="rId257" Type="http://schemas.openxmlformats.org/officeDocument/2006/relationships/hyperlink" Target="https://drive.google.com/file/d/1BtpyReD3A8c1hhgPuPO3xgBLKqtw2j-l/view?usp=sharing" TargetMode="External"/><Relationship Id="rId378" Type="http://schemas.openxmlformats.org/officeDocument/2006/relationships/hyperlink" Target="https://drive.google.com/file/d/1tDBmU-ba4aPY9brTgPWIf6cYWk70p4yp/view?usp=sharing" TargetMode="External"/><Relationship Id="rId499" Type="http://schemas.openxmlformats.org/officeDocument/2006/relationships/hyperlink" Target="https://drive.google.com/file/d/1Ms-n0MhPPpL10TqYg3BHLATNVkFU_Qcf/view?usp=sharing" TargetMode="External"/><Relationship Id="rId135" Type="http://schemas.openxmlformats.org/officeDocument/2006/relationships/hyperlink" Target="https://drive.google.com/file/d/1bTlWfCE5idgK_ftk026b8D7CVNZKruIG/view?usp=sharing" TargetMode="External"/><Relationship Id="rId256" Type="http://schemas.openxmlformats.org/officeDocument/2006/relationships/hyperlink" Target="https://drive.google.com/file/d/1vh3tAogkQk4AGGook1_vmHwbN9MapmIG/view?usp=sharing" TargetMode="External"/><Relationship Id="rId377" Type="http://schemas.openxmlformats.org/officeDocument/2006/relationships/hyperlink" Target="https://drive.google.com/file/d/1cWzPKhlGmUs286LjD4Mxn7sgNxtB1Ug-/view?usp=sharing" TargetMode="External"/><Relationship Id="rId498" Type="http://schemas.openxmlformats.org/officeDocument/2006/relationships/hyperlink" Target="https://drive.google.com/file/d/1qYBf0QTcEFaWkABgBG1B_fnada9pOdRK/view?usp=sharing" TargetMode="External"/><Relationship Id="rId134" Type="http://schemas.openxmlformats.org/officeDocument/2006/relationships/hyperlink" Target="https://drive.google.com/file/d/1RF-8xxPl6fUs6u7xq9F3q-eX7NOJdA43/view?usp=sharing" TargetMode="External"/><Relationship Id="rId255" Type="http://schemas.openxmlformats.org/officeDocument/2006/relationships/hyperlink" Target="https://drive.google.com/file/d/1bWLt2WplRV5xe3pwpxS4HJ4eVyWWcjF7/view?usp=drive_link" TargetMode="External"/><Relationship Id="rId376" Type="http://schemas.openxmlformats.org/officeDocument/2006/relationships/hyperlink" Target="https://drive.google.com/file/d/1v4MTerE5_xch7xAos0p0xvpe53OiUH0n/view?usp=sharing" TargetMode="External"/><Relationship Id="rId497" Type="http://schemas.openxmlformats.org/officeDocument/2006/relationships/hyperlink" Target="https://drive.google.com/file/d/1maeoK-sK9ZVvb6Rl0Lu_UjyDYVXkzAxS/view?usp=sharing" TargetMode="External"/><Relationship Id="rId133" Type="http://schemas.openxmlformats.org/officeDocument/2006/relationships/hyperlink" Target="https://drive.google.com/file/d/1EdYYoFaBa6AuQ768AeoNp2uIbqemZ-b1/view?usp=sharing" TargetMode="External"/><Relationship Id="rId254" Type="http://schemas.openxmlformats.org/officeDocument/2006/relationships/hyperlink" Target="https://drive.google.com/file/d/1gHtxhmmU2AVYG4kGEAwRxs0VlKUfX1x-/view?usp=sharing" TargetMode="External"/><Relationship Id="rId375" Type="http://schemas.openxmlformats.org/officeDocument/2006/relationships/hyperlink" Target="https://drive.google.com/file/d/1V4DCstq7mhISz0DEGnvURk6-YOSwQaI-/view?usp=sharing" TargetMode="External"/><Relationship Id="rId496" Type="http://schemas.openxmlformats.org/officeDocument/2006/relationships/hyperlink" Target="https://drive.google.com/file/d/1STJpnKJZCr0J8-iLl94NU3PeSnNA4TwB/view?usp=share_link" TargetMode="External"/><Relationship Id="rId172" Type="http://schemas.openxmlformats.org/officeDocument/2006/relationships/hyperlink" Target="https://drive.google.com/file/d/14BxxoG7J9CMKCc2iQS8amQQ1-tDjf1nj/view?usp=drive_link" TargetMode="External"/><Relationship Id="rId293" Type="http://schemas.openxmlformats.org/officeDocument/2006/relationships/hyperlink" Target="https://drive.google.com/file/d/13sZ5kaQ1yaU7y4bBjaMW426g2zWgBx78/view?usp=drive_link" TargetMode="External"/><Relationship Id="rId171" Type="http://schemas.openxmlformats.org/officeDocument/2006/relationships/hyperlink" Target="https://drive.google.com/file/d/1-38Otiy--aQihVLNPCyeEo0KRFn3-x_-/view?usp=drive_link" TargetMode="External"/><Relationship Id="rId292" Type="http://schemas.openxmlformats.org/officeDocument/2006/relationships/hyperlink" Target="https://drive.google.com/file/d/1hUMLEZVBpmQNxi5DaFa_vY4nvuJBpJEu/view?usp=sharing" TargetMode="External"/><Relationship Id="rId170" Type="http://schemas.openxmlformats.org/officeDocument/2006/relationships/hyperlink" Target="https://drive.google.com/file/d/1RFB0Ag1tsEqr-GSXCTw6-G7w2HykrVZW/view?usp=drive_link" TargetMode="External"/><Relationship Id="rId291" Type="http://schemas.openxmlformats.org/officeDocument/2006/relationships/hyperlink" Target="https://drive.google.com/file/d/1V0XmTQKmw9CBvNRJf-RNQrw1zNeZba55/view?usp=drive_link" TargetMode="External"/><Relationship Id="rId290" Type="http://schemas.openxmlformats.org/officeDocument/2006/relationships/hyperlink" Target="https://drive.google.com/file/d/18_Yy5z39QvvKcZ4eOkfnAGQZMZmej5XI/view?usp=drive_link" TargetMode="External"/><Relationship Id="rId165" Type="http://schemas.openxmlformats.org/officeDocument/2006/relationships/hyperlink" Target="https://drive.google.com/file/d/15TkP4kqawVxPgsYJ1sVFSGl9Lfo2wSsX/view?usp=sharing" TargetMode="External"/><Relationship Id="rId286" Type="http://schemas.openxmlformats.org/officeDocument/2006/relationships/hyperlink" Target="https://drive.google.com/file/d/1dAOmHFzi6lKU5SNG4pMIQ1Q4FRcPWvW9/view?usp=sharing" TargetMode="External"/><Relationship Id="rId164" Type="http://schemas.openxmlformats.org/officeDocument/2006/relationships/hyperlink" Target="https://drive.google.com/file/d/1jJqNgEl5MWr1uGX6tZPDHAxzZsON-pq1/view?usp=drive_link" TargetMode="External"/><Relationship Id="rId285" Type="http://schemas.openxmlformats.org/officeDocument/2006/relationships/hyperlink" Target="https://drive.google.com/file/d/1QGhuLdCOe7MYpa6dwTpLCQgIeRf0nCPZ/view?usp=sharing" TargetMode="External"/><Relationship Id="rId163" Type="http://schemas.openxmlformats.org/officeDocument/2006/relationships/hyperlink" Target="https://drive.google.com/file/d/1YwVL996Hd5d89a3xvc4G0B__TtcYFvHW/view?usp=sharing" TargetMode="External"/><Relationship Id="rId284" Type="http://schemas.openxmlformats.org/officeDocument/2006/relationships/hyperlink" Target="https://drive.google.com/file/d/1Tdx447xrUI__83_zwIrTi0tgbYn4-Qix/view?usp=sharing" TargetMode="External"/><Relationship Id="rId162" Type="http://schemas.openxmlformats.org/officeDocument/2006/relationships/hyperlink" Target="https://drive.google.com/file/d/1XQfsjerl6Kb9JBTHnqJ1s6OTgZ2WUbFn/view?usp=drive_link" TargetMode="External"/><Relationship Id="rId283" Type="http://schemas.openxmlformats.org/officeDocument/2006/relationships/hyperlink" Target="https://drive.google.com/file/d/1Ab1rcARVRvSfmIZ38POWbN7PR--yYwR2/view?usp=drive_link" TargetMode="External"/><Relationship Id="rId169" Type="http://schemas.openxmlformats.org/officeDocument/2006/relationships/hyperlink" Target="https://drive.google.com/file/d/1GN2xlnFhVbqovo5dm3YMycRNnxo4QU9U/view?usp=sharing" TargetMode="External"/><Relationship Id="rId168" Type="http://schemas.openxmlformats.org/officeDocument/2006/relationships/hyperlink" Target="https://drive.google.com/file/d/1vz44ZCtacfFX5FidNdjEd3I_0aWezlul/view?usp=sharing" TargetMode="External"/><Relationship Id="rId289" Type="http://schemas.openxmlformats.org/officeDocument/2006/relationships/hyperlink" Target="https://drive.google.com/file/d/1STAWDX_qdXt-bzxMV4YmIJz6WEE7Wwai/view?usp=drive_link" TargetMode="External"/><Relationship Id="rId167" Type="http://schemas.openxmlformats.org/officeDocument/2006/relationships/hyperlink" Target="https://drive.google.com/file/d/1aHs1Sfw-OdZqamnQerBUinqhE_Tez7Jw/view?usp=sharing" TargetMode="External"/><Relationship Id="rId288" Type="http://schemas.openxmlformats.org/officeDocument/2006/relationships/hyperlink" Target="https://drive.google.com/file/d/17mgiWp-bUl_sRtRMv0jemGx1AVNgTonD/view?usp=sharing" TargetMode="External"/><Relationship Id="rId166" Type="http://schemas.openxmlformats.org/officeDocument/2006/relationships/hyperlink" Target="https://drive.google.com/file/d/16z0w8wevXB49cHJal3sHeJLIUrQVPQI8/view?usp=drive_link" TargetMode="External"/><Relationship Id="rId287" Type="http://schemas.openxmlformats.org/officeDocument/2006/relationships/hyperlink" Target="https://drive.google.com/file/d/14uushnd-IyyzcB4s_mwXXb6Yp0G_98jc/view?usp=sharing" TargetMode="External"/><Relationship Id="rId161" Type="http://schemas.openxmlformats.org/officeDocument/2006/relationships/hyperlink" Target="https://drive.google.com/file/d/1IySI8a2C7hYGeQ3T_mj1bOdyIbctRCuP/view?usp=drive_link" TargetMode="External"/><Relationship Id="rId282" Type="http://schemas.openxmlformats.org/officeDocument/2006/relationships/hyperlink" Target="https://drive.google.com/file/d/15IiGZwQ1RIJ8pbkf54pO5jaKP0QfIhqy/view?usp=sharing" TargetMode="External"/><Relationship Id="rId160" Type="http://schemas.openxmlformats.org/officeDocument/2006/relationships/hyperlink" Target="https://drive.google.com/file/d/1XIKsH5nqJy7zmEBAL15fqLSkoRiRO_9v/view?usp=drive_link" TargetMode="External"/><Relationship Id="rId281" Type="http://schemas.openxmlformats.org/officeDocument/2006/relationships/hyperlink" Target="https://drive.google.com/file/d/1hs3A0sHjWBNNOdpliKI5UINViCgie_I6/view?usp=sharing" TargetMode="External"/><Relationship Id="rId280" Type="http://schemas.openxmlformats.org/officeDocument/2006/relationships/hyperlink" Target="https://drive.google.com/file/d/1oJRuDknqh46pHcMsubMkzI6IKVNUKm2d/view?usp=sharing" TargetMode="External"/><Relationship Id="rId159" Type="http://schemas.openxmlformats.org/officeDocument/2006/relationships/hyperlink" Target="https://drive.google.com/file/d/1ScTTSIlkq8Wa3IOtYQkVqDLQL0Ix3nzw/view?usp=sharing" TargetMode="External"/><Relationship Id="rId154" Type="http://schemas.openxmlformats.org/officeDocument/2006/relationships/hyperlink" Target="https://drive.google.com/file/d/1yq34HrUCJT0vgHITFWjbwEzwv8RiA2Hv/view?usp=sharing" TargetMode="External"/><Relationship Id="rId275" Type="http://schemas.openxmlformats.org/officeDocument/2006/relationships/hyperlink" Target="https://drive.google.com/file/d/1wk8ukUlKZYvSD6LArihCldNJvXymXJUw/view?usp=sharing" TargetMode="External"/><Relationship Id="rId396" Type="http://schemas.openxmlformats.org/officeDocument/2006/relationships/hyperlink" Target="https://drive.google.com/file/d/1PiW6iiS3l5TSrL5JA6aDyb4UBGvrT6-C/view?usp=sharing" TargetMode="External"/><Relationship Id="rId153" Type="http://schemas.openxmlformats.org/officeDocument/2006/relationships/hyperlink" Target="https://drive.google.com/file/d/13WLFS3myRfLg8G8xJME6sAGEeypoGTgL/view?usp=sharing" TargetMode="External"/><Relationship Id="rId274" Type="http://schemas.openxmlformats.org/officeDocument/2006/relationships/hyperlink" Target="https://drive.google.com/file/d/18WEciBSeZ08hDF2rVVasNpG_DYfD0srL/view?usp=sharing" TargetMode="External"/><Relationship Id="rId395" Type="http://schemas.openxmlformats.org/officeDocument/2006/relationships/hyperlink" Target="https://drive.google.com/file/d/1NbZF3EkVfgqIpZq_nJZvMHflzoujToK4/view?usp=sharing" TargetMode="External"/><Relationship Id="rId152" Type="http://schemas.openxmlformats.org/officeDocument/2006/relationships/hyperlink" Target="https://drive.google.com/file/d/1Ufq8LheWBjWRnowjIHaU6g4irQf4Xahi/view?usp=sharing" TargetMode="External"/><Relationship Id="rId273" Type="http://schemas.openxmlformats.org/officeDocument/2006/relationships/hyperlink" Target="https://drive.google.com/file/d/11wAx_G5WUVbR5LK-Ckm-RQwqrQ8dNzfz/view?usp=sharing" TargetMode="External"/><Relationship Id="rId394" Type="http://schemas.openxmlformats.org/officeDocument/2006/relationships/hyperlink" Target="https://drive.google.com/file/d/1Z5tGdEMGK9Q9iJjAeyDKo4Br0uefUos3/view?usp=sharing" TargetMode="External"/><Relationship Id="rId151" Type="http://schemas.openxmlformats.org/officeDocument/2006/relationships/hyperlink" Target="https://drive.google.com/file/d/1NeRaHaREo-GPHF6W5k3J0WZWE-yV_0Rc/view?usp=sharing" TargetMode="External"/><Relationship Id="rId272" Type="http://schemas.openxmlformats.org/officeDocument/2006/relationships/hyperlink" Target="https://drive.google.com/file/d/1A2zvzQypOLbQusYdnjin6dzLp6HYQoPm/view?usp=sharing" TargetMode="External"/><Relationship Id="rId393" Type="http://schemas.openxmlformats.org/officeDocument/2006/relationships/hyperlink" Target="https://drive.google.com/file/d/17hkMLyUafv8HupFEu1M45L8CJkLM2VTT/view?usp=sharing" TargetMode="External"/><Relationship Id="rId158" Type="http://schemas.openxmlformats.org/officeDocument/2006/relationships/hyperlink" Target="https://drive.google.com/file/d/1NUN-GrbAqy4omdVwqkQMN21fS-mGEgWT/view?usp=sharing" TargetMode="External"/><Relationship Id="rId279" Type="http://schemas.openxmlformats.org/officeDocument/2006/relationships/hyperlink" Target="https://drive.google.com/file/d/1HhDKLyhipcy5giPc3LFIy65IbfsKabaF/view?usp=sharing" TargetMode="External"/><Relationship Id="rId157" Type="http://schemas.openxmlformats.org/officeDocument/2006/relationships/hyperlink" Target="https://drive.google.com/file/d/1noMV1SiS5EUbYtN2tGVI_i2njMbPMSi_/view?usp=sharing" TargetMode="External"/><Relationship Id="rId278" Type="http://schemas.openxmlformats.org/officeDocument/2006/relationships/hyperlink" Target="https://drive.google.com/file/d/1q81QCqc2xIbZNrbmbDSOS0riYwd6i2Iw/view?usp=sharing" TargetMode="External"/><Relationship Id="rId399" Type="http://schemas.openxmlformats.org/officeDocument/2006/relationships/hyperlink" Target="https://drive.google.com/file/d/1HDF7P_HPBN8USphamFAtvmzZq3vzjkdv/view?usp=share_link" TargetMode="External"/><Relationship Id="rId156" Type="http://schemas.openxmlformats.org/officeDocument/2006/relationships/hyperlink" Target="https://drive.google.com/file/d/1EgF1328b-o05SZIKh-cziAJIhnpg4K1M/view?usp=sharing" TargetMode="External"/><Relationship Id="rId277" Type="http://schemas.openxmlformats.org/officeDocument/2006/relationships/hyperlink" Target="https://drive.google.com/file/d/1FydTmYioc-ISFT459_yoynzdH6zwbcqx/view?usp=sharing" TargetMode="External"/><Relationship Id="rId398" Type="http://schemas.openxmlformats.org/officeDocument/2006/relationships/hyperlink" Target="https://drive.google.com/file/d/1m99wMlRuQglKGC_eXlCb1hzWV5EXj4rB/view?usp=share_link" TargetMode="External"/><Relationship Id="rId155" Type="http://schemas.openxmlformats.org/officeDocument/2006/relationships/hyperlink" Target="https://drive.google.com/file/d/1YWX3ev9y5B4372HMnhIezS52Fm6-Gr6O/view?usp=sharing" TargetMode="External"/><Relationship Id="rId276" Type="http://schemas.openxmlformats.org/officeDocument/2006/relationships/hyperlink" Target="https://drive.google.com/file/d/1oqipdbWRrBDNetIz7uTfzAk1kup9r1Jk/view?usp=sharing" TargetMode="External"/><Relationship Id="rId397" Type="http://schemas.openxmlformats.org/officeDocument/2006/relationships/hyperlink" Target="https://drive.google.com/file/d/1CiNqavuZm4pACmfD4uYb1TRaGftLKJoD/view?usp=share_link" TargetMode="External"/><Relationship Id="rId40" Type="http://schemas.openxmlformats.org/officeDocument/2006/relationships/hyperlink" Target="https://drive.google.com/file/d/17sOSQq_jWqLoUqI27eYYY7LXDkBBnQb0/view?usp=drive_link" TargetMode="External"/><Relationship Id="rId42" Type="http://schemas.openxmlformats.org/officeDocument/2006/relationships/hyperlink" Target="https://drive.google.com/file/d/1Bzmy4erC7jCmmmo0BTAdGAvZLSVQ-Wka/view?usp=sharing" TargetMode="External"/><Relationship Id="rId41" Type="http://schemas.openxmlformats.org/officeDocument/2006/relationships/hyperlink" Target="https://drive.google.com/file/d/1SeRqN-faBix1PbMTF7kZvd3RoRTxiM0i/view?usp=sharing" TargetMode="External"/><Relationship Id="rId44" Type="http://schemas.openxmlformats.org/officeDocument/2006/relationships/hyperlink" Target="https://drive.google.com/file/d/1CPImhTV3RyIP255irRCV3TmSD1-0KxmK/view?usp=sharing" TargetMode="External"/><Relationship Id="rId43" Type="http://schemas.openxmlformats.org/officeDocument/2006/relationships/hyperlink" Target="https://drive.google.com/file/d/1vHhZuoxt9weOVDnWlzkZ1Sy7HMvgPHvA/view?usp=sharing" TargetMode="External"/><Relationship Id="rId46" Type="http://schemas.openxmlformats.org/officeDocument/2006/relationships/hyperlink" Target="https://drive.google.com/file/d/17Tc9UbyOv4duwcvMn0TkaSUiSfy0FYhr/view?usp=sharing" TargetMode="External"/><Relationship Id="rId45" Type="http://schemas.openxmlformats.org/officeDocument/2006/relationships/hyperlink" Target="https://drive.google.com/file/d/1Bttdx5iH2Mv0RpzoVlDN7AKq6Mjn64xR/view?usp=drive_link" TargetMode="External"/><Relationship Id="rId509" Type="http://schemas.openxmlformats.org/officeDocument/2006/relationships/drawing" Target="../drawings/drawing3.xml"/><Relationship Id="rId508" Type="http://schemas.openxmlformats.org/officeDocument/2006/relationships/hyperlink" Target="https://drive.google.com/file/d/1VNFGaimD4uY37QKv5a3fyrHxQn32hkgV/view?usp=sharing" TargetMode="External"/><Relationship Id="rId503" Type="http://schemas.openxmlformats.org/officeDocument/2006/relationships/hyperlink" Target="https://drive.google.com/file/d/1YEHghrQzBCqLfHSj8JE2f4AoAPrlue4s/view?usp=sharing" TargetMode="External"/><Relationship Id="rId502" Type="http://schemas.openxmlformats.org/officeDocument/2006/relationships/hyperlink" Target="https://drive.google.com/file/d/1l8TZrC5lRGvdvyARCTINPfq1taOAiHZU/view?usp=share_link" TargetMode="External"/><Relationship Id="rId501" Type="http://schemas.openxmlformats.org/officeDocument/2006/relationships/hyperlink" Target="https://drive.google.com/file/d/1euyfkpBSxqfAnSQPqCBz5YmgaeIsNEK7/view?usp=sharing" TargetMode="External"/><Relationship Id="rId500" Type="http://schemas.openxmlformats.org/officeDocument/2006/relationships/hyperlink" Target="https://drive.google.com/file/d/1MCkg55AqfgqxZhlJtU5yOe9WVy2HBaoE/view?usp=share_link" TargetMode="External"/><Relationship Id="rId507" Type="http://schemas.openxmlformats.org/officeDocument/2006/relationships/hyperlink" Target="https://drive.google.com/file/d/1KAno1VMAy3SEJ-atDM3cvXj5Gt-gClyr/view?usp=sharing" TargetMode="External"/><Relationship Id="rId506" Type="http://schemas.openxmlformats.org/officeDocument/2006/relationships/hyperlink" Target="https://drive.google.com/file/d/1eIMp2WQjb4u6NnRHYjJc8UaCmHqsSdQQ/view?usp=drive_link" TargetMode="External"/><Relationship Id="rId505" Type="http://schemas.openxmlformats.org/officeDocument/2006/relationships/hyperlink" Target="https://drive.google.com/file/d/1ehfCV2tpGNAvYO35ICnjXg7XiWN7w4Ne/view?usp=sharing" TargetMode="External"/><Relationship Id="rId504" Type="http://schemas.openxmlformats.org/officeDocument/2006/relationships/hyperlink" Target="https://drive.google.com/file/d/1f05OW0NlkKH1qyzOnwO06Ou7SS3o-8c7/view?usp=share_link" TargetMode="External"/><Relationship Id="rId48" Type="http://schemas.openxmlformats.org/officeDocument/2006/relationships/hyperlink" Target="https://drive.google.com/file/d/1xZb1O-ffMHGqtSLQ3HO30WT5qR4lBXOl/view?usp=sharing" TargetMode="External"/><Relationship Id="rId47" Type="http://schemas.openxmlformats.org/officeDocument/2006/relationships/hyperlink" Target="https://drive.google.com/file/d/19Di4tCpLm2-4hDi-t194k13gx2F8oftN/view?usp=drive_link" TargetMode="External"/><Relationship Id="rId49" Type="http://schemas.openxmlformats.org/officeDocument/2006/relationships/hyperlink" Target="https://drive.google.com/file/d/1bPILU0LtGx9dpByg3ukBYjcmf475oGQE/view?usp=drive_link" TargetMode="External"/><Relationship Id="rId31" Type="http://schemas.openxmlformats.org/officeDocument/2006/relationships/hyperlink" Target="https://drive.google.com/file/d/1uINGZWjyDJqyOhJQadyR3Mch5LL9TZnD/view?usp=drive_link" TargetMode="External"/><Relationship Id="rId30" Type="http://schemas.openxmlformats.org/officeDocument/2006/relationships/hyperlink" Target="https://drive.google.com/file/d/1k6bhP002-gxdPoTod9F2VoMML3Yo5SCr/view?usp=sharing" TargetMode="External"/><Relationship Id="rId33" Type="http://schemas.openxmlformats.org/officeDocument/2006/relationships/hyperlink" Target="https://drive.google.com/file/d/1_qeNCmF5Qee6k42CPLirMUj8-3hdVEsr/view?usp=drive_link" TargetMode="External"/><Relationship Id="rId32" Type="http://schemas.openxmlformats.org/officeDocument/2006/relationships/hyperlink" Target="https://drive.google.com/file/d/1HFojSGvQLpe4XtFx4fhoauHMoH5xtrxX/view?usp=sharing" TargetMode="External"/><Relationship Id="rId35" Type="http://schemas.openxmlformats.org/officeDocument/2006/relationships/hyperlink" Target="https://drive.google.com/file/d/13ZWRodnGD9FRcb6g9NjR3Gn3Gv0ca1qN/view?usp=drive_link" TargetMode="External"/><Relationship Id="rId34" Type="http://schemas.openxmlformats.org/officeDocument/2006/relationships/hyperlink" Target="https://drive.google.com/file/d/1LUuedCb_vdnvlRHznGbKVmdMp4VP2Cvb/view?usp=sharing" TargetMode="External"/><Relationship Id="rId37" Type="http://schemas.openxmlformats.org/officeDocument/2006/relationships/hyperlink" Target="https://drive.google.com/file/d/1onCnHQIgKiPVTEniGeUaGzRUTYO7i3Z0/view?usp=drive_link" TargetMode="External"/><Relationship Id="rId36" Type="http://schemas.openxmlformats.org/officeDocument/2006/relationships/hyperlink" Target="https://drive.google.com/file/d/1McWrAvHfrUisIyUCYwA7P9TuDxaSdDkQ/view?usp=sharing" TargetMode="External"/><Relationship Id="rId39" Type="http://schemas.openxmlformats.org/officeDocument/2006/relationships/hyperlink" Target="https://drive.google.com/file/d/1-XvmSx8wZy2aOu_m0QGYhMijOnFjjnmz/view?usp=drive_link" TargetMode="External"/><Relationship Id="rId38" Type="http://schemas.openxmlformats.org/officeDocument/2006/relationships/hyperlink" Target="https://drive.google.com/file/d/1n5qMAR6fuxWXDsS6cwtWxJobKeNpa016/view?usp=sharing" TargetMode="External"/><Relationship Id="rId20" Type="http://schemas.openxmlformats.org/officeDocument/2006/relationships/hyperlink" Target="https://drive.google.com/file/d/1XatniiTqFiXz0AKAEeuKRzqw3XkEtCCD/view?usp=drive_link" TargetMode="External"/><Relationship Id="rId22" Type="http://schemas.openxmlformats.org/officeDocument/2006/relationships/hyperlink" Target="https://drive.google.com/file/d/1zG5H6JkfrOpzXS3ZuzmS3PQmmRJvf5s5/view?usp=sharing" TargetMode="External"/><Relationship Id="rId21" Type="http://schemas.openxmlformats.org/officeDocument/2006/relationships/hyperlink" Target="https://drive.google.com/file/d/1q9S0dSBtolyuGjWuOLDjqPebKTHBI2gd/view?usp=drive_link" TargetMode="External"/><Relationship Id="rId24" Type="http://schemas.openxmlformats.org/officeDocument/2006/relationships/hyperlink" Target="https://drive.google.com/file/d/1eNY3sj2jfVDpXwUmIIM_B3SwUsUzlh1M/view?usp=sharing" TargetMode="External"/><Relationship Id="rId23" Type="http://schemas.openxmlformats.org/officeDocument/2006/relationships/hyperlink" Target="https://drive.google.com/file/d/1ZDouCvROmh-_Kb9xm40U4nJnkb1upFPR/view?usp=drive_link" TargetMode="External"/><Relationship Id="rId409" Type="http://schemas.openxmlformats.org/officeDocument/2006/relationships/hyperlink" Target="https://drive.google.com/file/d/1YE22CJWt55soqlLqmwO4OefXTmLHQCJA/view?usp=drive_link" TargetMode="External"/><Relationship Id="rId404" Type="http://schemas.openxmlformats.org/officeDocument/2006/relationships/hyperlink" Target="https://drive.google.com/file/d/1LVLN_YWePiMHDQDsc9FmkfvwBzlhzPEg/view?usp=share_link" TargetMode="External"/><Relationship Id="rId403" Type="http://schemas.openxmlformats.org/officeDocument/2006/relationships/hyperlink" Target="https://drive.google.com/file/d/1htLCsAphXAy4TAkAyG5JcAQC8L5Ru6_9/view?usp=share_link" TargetMode="External"/><Relationship Id="rId402" Type="http://schemas.openxmlformats.org/officeDocument/2006/relationships/hyperlink" Target="https://drive.google.com/file/d/1qx28UT_2bYQ8gg-6vApb9ueu1MT7bc7c/view?usp=sharing" TargetMode="External"/><Relationship Id="rId401" Type="http://schemas.openxmlformats.org/officeDocument/2006/relationships/hyperlink" Target="https://drive.google.com/file/d/1BQ1SWJiypBnDO_XoXb0KmmtopyKCDt0h/view?usp=drive_link" TargetMode="External"/><Relationship Id="rId408" Type="http://schemas.openxmlformats.org/officeDocument/2006/relationships/hyperlink" Target="https://drive.google.com/file/d/1nIbBL7y7q57o7I6pOB3JkHPrn2hqnm6c/view?usp=sharing" TargetMode="External"/><Relationship Id="rId407" Type="http://schemas.openxmlformats.org/officeDocument/2006/relationships/hyperlink" Target="https://drive.google.com/file/d/1A7EeCXMpqTeyhXzv2AIlWIAlPTwr7_vA/view?usp=drive_link" TargetMode="External"/><Relationship Id="rId406" Type="http://schemas.openxmlformats.org/officeDocument/2006/relationships/hyperlink" Target="https://drive.google.com/file/d/18Yufj58SOquOzjQWP45twPKVDMwei1zK/view?usp=sharing" TargetMode="External"/><Relationship Id="rId405" Type="http://schemas.openxmlformats.org/officeDocument/2006/relationships/hyperlink" Target="https://drive.google.com/file/d/1RmN4Nzj8_KNP827v4nFanRdk4ot8DQhL/view?usp=drive_link" TargetMode="External"/><Relationship Id="rId26" Type="http://schemas.openxmlformats.org/officeDocument/2006/relationships/hyperlink" Target="https://drive.google.com/file/d/1FljDDd60doNi50LHKEkllYTyiXwlV5Gg/view?usp=sharing" TargetMode="External"/><Relationship Id="rId25" Type="http://schemas.openxmlformats.org/officeDocument/2006/relationships/hyperlink" Target="https://drive.google.com/file/d/1hVSR_sFzO5YyrbvmlGWU6YLrFDHzgJ3Q/view?usp=drive_link" TargetMode="External"/><Relationship Id="rId28" Type="http://schemas.openxmlformats.org/officeDocument/2006/relationships/hyperlink" Target="https://drive.google.com/file/d/1p9BLe1ijDshAC6KWB1dUGY8AWYC10sNp/view?usp=sharing" TargetMode="External"/><Relationship Id="rId27" Type="http://schemas.openxmlformats.org/officeDocument/2006/relationships/hyperlink" Target="https://drive.google.com/file/d/1w9XkM-YZVtzmqJIYz_o0lWtjrj9KYcEW/view?usp=drive_link" TargetMode="External"/><Relationship Id="rId400" Type="http://schemas.openxmlformats.org/officeDocument/2006/relationships/hyperlink" Target="https://drive.google.com/file/d/1YAZGLUtePWxTXiBs0GVeibZRXOzjDmz-/view?usp=share_link" TargetMode="External"/><Relationship Id="rId29" Type="http://schemas.openxmlformats.org/officeDocument/2006/relationships/hyperlink" Target="https://drive.google.com/file/d/1JVLKYeaXBj_C_eUxBLLREggsvTUCUBVH/view?usp=drive_link" TargetMode="External"/><Relationship Id="rId11" Type="http://schemas.openxmlformats.org/officeDocument/2006/relationships/hyperlink" Target="https://drive.google.com/file/d/1bNSs_0Sz0fXOW4lni2mMDa84b0QiaiZU/view?usp=share_link" TargetMode="External"/><Relationship Id="rId10" Type="http://schemas.openxmlformats.org/officeDocument/2006/relationships/hyperlink" Target="https://drive.google.com/file/d/1E0Lroln-s6b4aI97cJbkdQ213TnJWM0k/view?usp=share_link" TargetMode="External"/><Relationship Id="rId13" Type="http://schemas.openxmlformats.org/officeDocument/2006/relationships/hyperlink" Target="https://drive.google.com/file/d/15Rc1ByfKQgJkVnC8M5PK6XMV58A2Fak1/view?usp=sharing" TargetMode="External"/><Relationship Id="rId12" Type="http://schemas.openxmlformats.org/officeDocument/2006/relationships/hyperlink" Target="https://drive.google.com/file/d/1GPV2ClYK961fKRGIr6RzqNMC4fm2R5x3/view?usp=drive_link" TargetMode="External"/><Relationship Id="rId15" Type="http://schemas.openxmlformats.org/officeDocument/2006/relationships/hyperlink" Target="https://drive.google.com/file/d/1KYOEFd3a5HzevPrnYvWrnWAJE0h2mt_q/view?usp=drive_link" TargetMode="External"/><Relationship Id="rId14" Type="http://schemas.openxmlformats.org/officeDocument/2006/relationships/hyperlink" Target="https://drive.google.com/file/d/1580vfrnCxzyCOM9jBbcuS1JIPrey5XvX/view?usp=drive_link" TargetMode="External"/><Relationship Id="rId17" Type="http://schemas.openxmlformats.org/officeDocument/2006/relationships/hyperlink" Target="https://drive.google.com/file/d/18vmwntw-E2nc8GQkLPGeFcr6K_DUtXbA/view?usp=drive_link" TargetMode="External"/><Relationship Id="rId16" Type="http://schemas.openxmlformats.org/officeDocument/2006/relationships/hyperlink" Target="https://drive.google.com/file/d/17uvA0NjFndssNBidsUSnr1RH89ViESGV/view?usp=sharing" TargetMode="External"/><Relationship Id="rId19" Type="http://schemas.openxmlformats.org/officeDocument/2006/relationships/hyperlink" Target="https://drive.google.com/file/d/11d2FTN43oybaXpyrgdMZPwy0loe0afgz/view?usp=sharing" TargetMode="External"/><Relationship Id="rId18" Type="http://schemas.openxmlformats.org/officeDocument/2006/relationships/hyperlink" Target="https://drive.google.com/file/d/1bMmUKmC5sOC07FDerCMh-5R2e-5poYr3/view?usp=sharing" TargetMode="External"/><Relationship Id="rId84" Type="http://schemas.openxmlformats.org/officeDocument/2006/relationships/hyperlink" Target="https://drive.google.com/file/d/11MKlb0k0cL9Wlb4Dqi-i9QIdaCYYX1oc/view?usp=sharing" TargetMode="External"/><Relationship Id="rId83" Type="http://schemas.openxmlformats.org/officeDocument/2006/relationships/hyperlink" Target="https://drive.google.com/file/d/13KPzylTIeK2Cnqvi6BeD9zx5Q2Dj6iYh/view?usp=sharing" TargetMode="External"/><Relationship Id="rId86" Type="http://schemas.openxmlformats.org/officeDocument/2006/relationships/hyperlink" Target="https://drive.google.com/file/d/142lGhoP-zRMh3_UKklwutX_MnWJXkzAX/view?usp=sharing" TargetMode="External"/><Relationship Id="rId85" Type="http://schemas.openxmlformats.org/officeDocument/2006/relationships/hyperlink" Target="https://drive.google.com/file/d/1c3J-L-wyptr7DxwcTvGJdNoMy7ovzcCd/view?usp=sharing" TargetMode="External"/><Relationship Id="rId88" Type="http://schemas.openxmlformats.org/officeDocument/2006/relationships/hyperlink" Target="https://drive.google.com/file/d/103A3FGHXrsbrA4WINz8SrRCsxjtn-F_u/view?usp=sharing" TargetMode="External"/><Relationship Id="rId87" Type="http://schemas.openxmlformats.org/officeDocument/2006/relationships/hyperlink" Target="https://drive.google.com/file/d/1QgRPO54RoiWeSBI8BTD3oPlzsZbqgU7e/view?usp=sharing" TargetMode="External"/><Relationship Id="rId89" Type="http://schemas.openxmlformats.org/officeDocument/2006/relationships/hyperlink" Target="https://drive.google.com/file/d/1IhVkD6AJHKrk93IJYeNlAU81IXyejBTb/view?usp=sharing" TargetMode="External"/><Relationship Id="rId80" Type="http://schemas.openxmlformats.org/officeDocument/2006/relationships/hyperlink" Target="https://drive.google.com/file/d/1SoeTRGNtX0sa4D8L-a1MRigYBblHlPz5/view?usp=sharing" TargetMode="External"/><Relationship Id="rId82" Type="http://schemas.openxmlformats.org/officeDocument/2006/relationships/hyperlink" Target="https://drive.google.com/file/d/1NbsHQDxN6Y-fovx6W5UDk-N8WigICXOd/view?usp=sharing" TargetMode="External"/><Relationship Id="rId81" Type="http://schemas.openxmlformats.org/officeDocument/2006/relationships/hyperlink" Target="https://drive.google.com/file/d/1Ob9oQKtWGGL-5gLWoIDZ5uR1zA8e9WNY/view?usp=sharing" TargetMode="External"/><Relationship Id="rId73" Type="http://schemas.openxmlformats.org/officeDocument/2006/relationships/hyperlink" Target="https://drive.google.com/file/d/1k4Dsdb01tdNDE1Ym0q_8APa_kyQvrNVv/view?usp=drive_link" TargetMode="External"/><Relationship Id="rId72" Type="http://schemas.openxmlformats.org/officeDocument/2006/relationships/hyperlink" Target="https://drive.google.com/file/d/1BQApMOwLGERi94rAsaCsImJBGWhm3z39/view?usp=drive_link" TargetMode="External"/><Relationship Id="rId75" Type="http://schemas.openxmlformats.org/officeDocument/2006/relationships/hyperlink" Target="https://drive.google.com/file/d/1Z_B5eCA6OEeSlFKKDV7EA1WRmId3W2eX/view?usp=drive_link" TargetMode="External"/><Relationship Id="rId74" Type="http://schemas.openxmlformats.org/officeDocument/2006/relationships/hyperlink" Target="https://drive.google.com/file/d/1gxWdqd9uMSTY1W2GQVigf6Cy9YMh5dJN/view?usp=drive_link" TargetMode="External"/><Relationship Id="rId77" Type="http://schemas.openxmlformats.org/officeDocument/2006/relationships/hyperlink" Target="https://drive.google.com/file/d/1DHrfrDpOAdep8Nn6WKkiqyzDdx_7t6CS/view?usp=drive_link" TargetMode="External"/><Relationship Id="rId76" Type="http://schemas.openxmlformats.org/officeDocument/2006/relationships/hyperlink" Target="https://drive.google.com/file/d/1P-klGP9IIYPqkB7WUo0uRRTkQYFjI88O/view?usp=drive_link" TargetMode="External"/><Relationship Id="rId79" Type="http://schemas.openxmlformats.org/officeDocument/2006/relationships/hyperlink" Target="https://drive.google.com/file/d/1_T_nJzvhuvDEe0dlgFa-ib4nVPeJ1Rlh/view?usp=sharing" TargetMode="External"/><Relationship Id="rId78" Type="http://schemas.openxmlformats.org/officeDocument/2006/relationships/hyperlink" Target="https://drive.google.com/file/d/10WUSdZPdY5YG6aFBRgbJPh2u9z9gP_dH/view?usp=drive_link" TargetMode="External"/><Relationship Id="rId71" Type="http://schemas.openxmlformats.org/officeDocument/2006/relationships/hyperlink" Target="https://drive.google.com/file/d/16-FyhuzqASDreMqi8ZQeNrhjQzY8mfFP/view?usp=sharing" TargetMode="External"/><Relationship Id="rId70" Type="http://schemas.openxmlformats.org/officeDocument/2006/relationships/hyperlink" Target="https://drive.google.com/file/d/1gFqmWg8qOhrJfk5b4xhsNDURg9vq0_nA/view?usp=drive_link" TargetMode="External"/><Relationship Id="rId62" Type="http://schemas.openxmlformats.org/officeDocument/2006/relationships/hyperlink" Target="https://drive.google.com/file/d/1fMgyAdK6dF6rlTgUzTsTsTlD8Rpbe5OV/view?usp=drive_link" TargetMode="External"/><Relationship Id="rId61" Type="http://schemas.openxmlformats.org/officeDocument/2006/relationships/hyperlink" Target="https://drive.google.com/file/d/1Wra7C8YPZGsJiRWfwIuWIcjlFThilnUt/view?usp=drive_link" TargetMode="External"/><Relationship Id="rId64" Type="http://schemas.openxmlformats.org/officeDocument/2006/relationships/hyperlink" Target="https://drive.google.com/file/d/16JRTVwTKw8_6JpghwqeZENZLMQQ1IvE_/view?usp=drive_link" TargetMode="External"/><Relationship Id="rId63" Type="http://schemas.openxmlformats.org/officeDocument/2006/relationships/hyperlink" Target="https://drive.google.com/file/d/1TvAz9XvCMseUewmRw0ZQCeVZkaGn_Zdf/view?usp=drive_link" TargetMode="External"/><Relationship Id="rId66" Type="http://schemas.openxmlformats.org/officeDocument/2006/relationships/hyperlink" Target="https://drive.google.com/file/d/1w_nsvJbIAPpO74m0wUWi3mQcJ7gNAFg5/view?usp=drive_link" TargetMode="External"/><Relationship Id="rId65" Type="http://schemas.openxmlformats.org/officeDocument/2006/relationships/hyperlink" Target="https://drive.google.com/file/d/1wP-oWxs9W6n6T5ObospjCABsLPz4jBPF/view?usp=drive_link" TargetMode="External"/><Relationship Id="rId68" Type="http://schemas.openxmlformats.org/officeDocument/2006/relationships/hyperlink" Target="https://drive.google.com/file/d/1PpCa9aqCS4TmV_su_Q7FlWbqHlGAi34x/view?usp=sharing" TargetMode="External"/><Relationship Id="rId67" Type="http://schemas.openxmlformats.org/officeDocument/2006/relationships/hyperlink" Target="https://drive.google.com/file/d/1Yte88JiMh9hXynhxU2c1UZjnBgxTYXo8/view?usp=share_link" TargetMode="External"/><Relationship Id="rId60" Type="http://schemas.openxmlformats.org/officeDocument/2006/relationships/hyperlink" Target="https://drive.google.com/file/d/16G_G98o31a1q2mNZp2Pne6EENKowPl4c/view?usp=sharing" TargetMode="External"/><Relationship Id="rId69" Type="http://schemas.openxmlformats.org/officeDocument/2006/relationships/hyperlink" Target="https://drive.google.com/file/d/1P6NofRS_D6lVFCOhnhEbpQS3eEOXVRyi/view?usp=drive_link" TargetMode="External"/><Relationship Id="rId51" Type="http://schemas.openxmlformats.org/officeDocument/2006/relationships/hyperlink" Target="https://drive.google.com/file/d/1XQAOEC5CZHozTAgnnZYZQxqOzw6pael9/view?usp=drive_link" TargetMode="External"/><Relationship Id="rId50" Type="http://schemas.openxmlformats.org/officeDocument/2006/relationships/hyperlink" Target="https://drive.google.com/file/d/1uI6dcsXW306XaC7-7gR1DlM_EMQzZkd9/view?usp=sharing" TargetMode="External"/><Relationship Id="rId53" Type="http://schemas.openxmlformats.org/officeDocument/2006/relationships/hyperlink" Target="https://drive.google.com/file/d/1I9hJ40nMe6pSczKKL2UucuVvfLlUe6An/view?usp=drive_link" TargetMode="External"/><Relationship Id="rId52" Type="http://schemas.openxmlformats.org/officeDocument/2006/relationships/hyperlink" Target="https://drive.google.com/file/d/1R2wvfKPrSXyS6ZTvqYeAt-CtfDxX46JW/view?usp=drive_link" TargetMode="External"/><Relationship Id="rId55" Type="http://schemas.openxmlformats.org/officeDocument/2006/relationships/hyperlink" Target="https://drive.google.com/file/d/19sDLz--qOCvQ1dSxMYp_Lq1akgcB_JYy/view?usp=sharing" TargetMode="External"/><Relationship Id="rId54" Type="http://schemas.openxmlformats.org/officeDocument/2006/relationships/hyperlink" Target="https://drive.google.com/file/d/1uSGCIvtb1kbbG5P7pREpc8REwQ1MfT8k/view?usp=share_link" TargetMode="External"/><Relationship Id="rId57" Type="http://schemas.openxmlformats.org/officeDocument/2006/relationships/hyperlink" Target="https://drive.google.com/file/d/15hlyWYMetIXYJi4egFB_MVIVX8FkeuGG/view?usp=sharing" TargetMode="External"/><Relationship Id="rId56" Type="http://schemas.openxmlformats.org/officeDocument/2006/relationships/hyperlink" Target="https://drive.google.com/file/d/1T9eoTsq-c6XCJPi129Ch7yxGZRjB4iOj/view?usp=sharing" TargetMode="External"/><Relationship Id="rId59" Type="http://schemas.openxmlformats.org/officeDocument/2006/relationships/hyperlink" Target="https://drive.google.com/file/d/1i4kSCRHMaNChOmRdOdPDxlG3jJlWyMPM/view?usp=drive_link" TargetMode="External"/><Relationship Id="rId58" Type="http://schemas.openxmlformats.org/officeDocument/2006/relationships/hyperlink" Target="https://drive.google.com/file/d/1YKJxOCpoT1asUTsxnEgrv7fTrqd9LsTg/view?usp=sharing" TargetMode="External"/><Relationship Id="rId107" Type="http://schemas.openxmlformats.org/officeDocument/2006/relationships/hyperlink" Target="https://drive.google.com/file/d/1L2VHQXBiiil3dqlVwHjL9JxZHPpiHXS6/view?usp=drive_link" TargetMode="External"/><Relationship Id="rId228" Type="http://schemas.openxmlformats.org/officeDocument/2006/relationships/hyperlink" Target="https://drive.google.com/file/d/1dFPq9z038tCMZ6L4FIl2-Cx_yWtoz9ZK/view?usp=sharing" TargetMode="External"/><Relationship Id="rId349" Type="http://schemas.openxmlformats.org/officeDocument/2006/relationships/hyperlink" Target="https://drive.google.com/file/d/1CLb7hE_Jk2Gcmgp8e4MK3naCXKNAgOaA/view?usp=drive_link" TargetMode="External"/><Relationship Id="rId106" Type="http://schemas.openxmlformats.org/officeDocument/2006/relationships/hyperlink" Target="https://drive.google.com/file/d/1pXlpd3-yZE1G870agXTMaAKiiluZEWQ0/view?usp=drive_link" TargetMode="External"/><Relationship Id="rId227" Type="http://schemas.openxmlformats.org/officeDocument/2006/relationships/hyperlink" Target="https://drive.google.com/file/d/1W7y__UNDPhV_GLw2uBTkb1BxaCscQoZ7/view?usp=sharing" TargetMode="External"/><Relationship Id="rId348" Type="http://schemas.openxmlformats.org/officeDocument/2006/relationships/hyperlink" Target="https://drive.google.com/file/d/1ooKaCutWK4hX8gU8S9fQQy26rN1iMxIL/view?usp=sharing" TargetMode="External"/><Relationship Id="rId469" Type="http://schemas.openxmlformats.org/officeDocument/2006/relationships/hyperlink" Target="https://drive.google.com/file/d/1kNrFD2fAI36v7E7UY0-cRBrTnvwDav1O/view?usp=drive_link" TargetMode="External"/><Relationship Id="rId105" Type="http://schemas.openxmlformats.org/officeDocument/2006/relationships/hyperlink" Target="https://drive.google.com/file/d/1UVFrp9TBN-we2KsYiyBp7LuKx5Ic88y7/view?usp=sharing" TargetMode="External"/><Relationship Id="rId226" Type="http://schemas.openxmlformats.org/officeDocument/2006/relationships/hyperlink" Target="https://drive.google.com/file/d/1Nljwk4Cpz9qyZps-j6c6cmk0jwveRaxx/view?usp=sharing" TargetMode="External"/><Relationship Id="rId347" Type="http://schemas.openxmlformats.org/officeDocument/2006/relationships/hyperlink" Target="https://drive.google.com/file/d/1on01aWxtZtoBtzEnzZV76sYgH6WfFmY8/view?usp=sharing" TargetMode="External"/><Relationship Id="rId468" Type="http://schemas.openxmlformats.org/officeDocument/2006/relationships/hyperlink" Target="https://drive.google.com/file/d/19bW_67-ikebcoXhzfnpRlSmfZeqszC9N/view?usp=drive_link" TargetMode="External"/><Relationship Id="rId104" Type="http://schemas.openxmlformats.org/officeDocument/2006/relationships/hyperlink" Target="https://drive.google.com/file/d/1gME2W9fCQdbSi73uLMn-ok2vdYdWI_Cp/view?usp=drive_link" TargetMode="External"/><Relationship Id="rId225" Type="http://schemas.openxmlformats.org/officeDocument/2006/relationships/hyperlink" Target="https://drive.google.com/file/d/1JhW14Td-xJKYIvG9fTPv_s1StpkzaavG/view?usp=sharing" TargetMode="External"/><Relationship Id="rId346" Type="http://schemas.openxmlformats.org/officeDocument/2006/relationships/hyperlink" Target="https://drive.google.com/file/d/1l4NRFFLfMx8BOPmdBAjh2NWqKtnvthcw/view?usp=sharing" TargetMode="External"/><Relationship Id="rId467" Type="http://schemas.openxmlformats.org/officeDocument/2006/relationships/hyperlink" Target="https://drive.google.com/file/d/1p6295QLvJO0tAfc8YVPM6fssHBCq7kSN/view?usp=drive_link" TargetMode="External"/><Relationship Id="rId109" Type="http://schemas.openxmlformats.org/officeDocument/2006/relationships/hyperlink" Target="https://drive.google.com/file/d/1n3Gdcwt6enCRVEaVwFlIoed1-pzEqSgT/view?usp=sharing" TargetMode="External"/><Relationship Id="rId108" Type="http://schemas.openxmlformats.org/officeDocument/2006/relationships/hyperlink" Target="https://drive.google.com/file/d/1g8fsg_gHXu1ab-1SVJfbDs_Pm4HVa916/view?usp=drive_link" TargetMode="External"/><Relationship Id="rId229" Type="http://schemas.openxmlformats.org/officeDocument/2006/relationships/hyperlink" Target="https://drive.google.com/file/d/1b7n1Kbnnrey6Ii1rlyOh2COaCaHD94u8/view?usp=sharing" TargetMode="External"/><Relationship Id="rId220" Type="http://schemas.openxmlformats.org/officeDocument/2006/relationships/hyperlink" Target="https://drive.google.com/file/d/17XxJRJrqFyn8BI4ccgY-jqEnqDZ8EDvW/view?usp=drive_link" TargetMode="External"/><Relationship Id="rId341" Type="http://schemas.openxmlformats.org/officeDocument/2006/relationships/hyperlink" Target="https://drive.google.com/file/d/17fHF58W-CjNCIbj7TkGXdYvhyOfwDqPY/view?usp=drive_link" TargetMode="External"/><Relationship Id="rId462" Type="http://schemas.openxmlformats.org/officeDocument/2006/relationships/hyperlink" Target="https://drive.google.com/file/d/15J4mhAtoN911dDiZOHj668FO5TurRThn/view?usp=sharing" TargetMode="External"/><Relationship Id="rId340" Type="http://schemas.openxmlformats.org/officeDocument/2006/relationships/hyperlink" Target="https://drive.google.com/file/d/1uyjxu4six1QGJ4kDk0SXOQkURqAjkvU9/view?usp=drive_link" TargetMode="External"/><Relationship Id="rId461" Type="http://schemas.openxmlformats.org/officeDocument/2006/relationships/hyperlink" Target="https://drive.google.com/file/d/1tA7m-BrbfxdpFswpjvqqZTzBkS8hUizH/view?usp=sharing" TargetMode="External"/><Relationship Id="rId460" Type="http://schemas.openxmlformats.org/officeDocument/2006/relationships/hyperlink" Target="https://drive.google.com/file/d/1WIMu2mRHvC-2nVF-8vUBGZIjKLHa9twv/view?usp=sharing" TargetMode="External"/><Relationship Id="rId103" Type="http://schemas.openxmlformats.org/officeDocument/2006/relationships/hyperlink" Target="https://drive.google.com/file/d/1orkDw4eZk3f2UvRApVOsYUXVSp_rxe9o/view?usp=drive_link" TargetMode="External"/><Relationship Id="rId224" Type="http://schemas.openxmlformats.org/officeDocument/2006/relationships/hyperlink" Target="https://drive.google.com/file/d/1n6gZmn2VoJ9uIV2tZEzcfNwQ7WAtgUtZ/view?usp=sharing" TargetMode="External"/><Relationship Id="rId345" Type="http://schemas.openxmlformats.org/officeDocument/2006/relationships/hyperlink" Target="https://drive.google.com/file/d/18o-Fv5HEIHNcfYAO0c07m6lnbsp7X81x/view?usp=sharing" TargetMode="External"/><Relationship Id="rId466" Type="http://schemas.openxmlformats.org/officeDocument/2006/relationships/hyperlink" Target="https://drive.google.com/file/d/17RtNfm1wO-WwgXvbj4YwYCbubrNcDzO_/view?usp=drive_link" TargetMode="External"/><Relationship Id="rId102" Type="http://schemas.openxmlformats.org/officeDocument/2006/relationships/hyperlink" Target="https://drive.google.com/file/d/1b84ep1OpXQP-7kt9gsS25kOvo6NwGoZc/view?usp=drive_link" TargetMode="External"/><Relationship Id="rId223" Type="http://schemas.openxmlformats.org/officeDocument/2006/relationships/hyperlink" Target="https://drive.google.com/file/d/1YVcwM-9gRi8K9EfhxHkJEAD4WP0nt2ta/view?usp=drive_link" TargetMode="External"/><Relationship Id="rId344" Type="http://schemas.openxmlformats.org/officeDocument/2006/relationships/hyperlink" Target="https://drive.google.com/file/d/1F2u9vtKqUqi63QE3qee2cP7ZGhdPZZli/view?usp=drive_link" TargetMode="External"/><Relationship Id="rId465" Type="http://schemas.openxmlformats.org/officeDocument/2006/relationships/hyperlink" Target="https://drive.google.com/file/d/151IrxgwB18lyVwEGBz4edLaRamR0ySWn/view?usp=sharing" TargetMode="External"/><Relationship Id="rId101" Type="http://schemas.openxmlformats.org/officeDocument/2006/relationships/hyperlink" Target="https://drive.google.com/file/d/1QMNnPH_tuwRLoFGg8KPjk874O7RPNkMP/view?usp=drive_link" TargetMode="External"/><Relationship Id="rId222" Type="http://schemas.openxmlformats.org/officeDocument/2006/relationships/hyperlink" Target="https://drive.google.com/file/d/13DzT6jnYqXqheTFjjbnPDgWCGCViJBjP/view?usp=drive_link" TargetMode="External"/><Relationship Id="rId343" Type="http://schemas.openxmlformats.org/officeDocument/2006/relationships/hyperlink" Target="https://drive.google.com/file/d/1ia0R169Fmueo6dCHlJrcg-kJis6zwg8y/view?usp=drive_link" TargetMode="External"/><Relationship Id="rId464" Type="http://schemas.openxmlformats.org/officeDocument/2006/relationships/hyperlink" Target="https://drive.google.com/file/d/10wkCKGSxEKRNNp5euzebGivvUJOx2312/view?usp=sharing" TargetMode="External"/><Relationship Id="rId100" Type="http://schemas.openxmlformats.org/officeDocument/2006/relationships/hyperlink" Target="https://drive.google.com/file/d/14ZX5ptP3otv7RCFNJFa1OejbefGSWbNW/view?usp=sharing" TargetMode="External"/><Relationship Id="rId221" Type="http://schemas.openxmlformats.org/officeDocument/2006/relationships/hyperlink" Target="https://drive.google.com/file/d/1GLV5XGRUE4HqH7EGSvSdzOOQnotGHChZ/view?usp=drive_link" TargetMode="External"/><Relationship Id="rId342" Type="http://schemas.openxmlformats.org/officeDocument/2006/relationships/hyperlink" Target="https://drive.google.com/file/d/19wV0NWifNnLt2UWMhc0RSOwh3FWFcXm2/view?usp=drive_link" TargetMode="External"/><Relationship Id="rId463" Type="http://schemas.openxmlformats.org/officeDocument/2006/relationships/hyperlink" Target="https://drive.google.com/file/d/1GldIfSf18ds9D6rL9F0vDQiJT7E-qbwc/view?usp=sharing" TargetMode="External"/><Relationship Id="rId217" Type="http://schemas.openxmlformats.org/officeDocument/2006/relationships/hyperlink" Target="https://drive.google.com/file/d/19pef3aQC1pt1jiLOWnt4zfSB7TQwODTh/view?usp=drive_link" TargetMode="External"/><Relationship Id="rId338" Type="http://schemas.openxmlformats.org/officeDocument/2006/relationships/hyperlink" Target="https://drive.google.com/file/d/12eOVucD-K13d-mgqi0Kk9FB_oXrJQeYx/view?usp=sharing" TargetMode="External"/><Relationship Id="rId459" Type="http://schemas.openxmlformats.org/officeDocument/2006/relationships/hyperlink" Target="https://drive.google.com/file/d/1r5xRi4sUO7fjwQGL9fy1tUp3rocwqeje/view?usp=share_link" TargetMode="External"/><Relationship Id="rId216" Type="http://schemas.openxmlformats.org/officeDocument/2006/relationships/hyperlink" Target="https://drive.google.com/file/d/1EvgyMkOl5Rqh_afcfMWeGm6n0q8QVmEr/view?usp=drive_link" TargetMode="External"/><Relationship Id="rId337" Type="http://schemas.openxmlformats.org/officeDocument/2006/relationships/hyperlink" Target="https://drive.google.com/file/d/1UUBTGnTbkASrZCV3437z-aMlIgehmDMz/view?usp=sharing" TargetMode="External"/><Relationship Id="rId458" Type="http://schemas.openxmlformats.org/officeDocument/2006/relationships/hyperlink" Target="https://drive.google.com/file/d/1VzIL8TwUoCxkymvbcEzItWbvtrng9jH5/view?usp=sharing" TargetMode="External"/><Relationship Id="rId215" Type="http://schemas.openxmlformats.org/officeDocument/2006/relationships/hyperlink" Target="https://drive.google.com/file/d/1vyr03LSxEX4f10XdOtgYDPeVurzNPcRN/view?usp=drive_link" TargetMode="External"/><Relationship Id="rId336" Type="http://schemas.openxmlformats.org/officeDocument/2006/relationships/hyperlink" Target="https://drive.google.com/file/d/1iRt-E2vPVLlKn3WY3dBlpwuv2Q4tWjoB/view?usp=sharing" TargetMode="External"/><Relationship Id="rId457" Type="http://schemas.openxmlformats.org/officeDocument/2006/relationships/hyperlink" Target="https://drive.google.com/file/d/1Mv8UmcTu7y3WDEG8p8UdVCzknGQoyqhA/view?usp=share_link" TargetMode="External"/><Relationship Id="rId214" Type="http://schemas.openxmlformats.org/officeDocument/2006/relationships/hyperlink" Target="https://drive.google.com/file/d/1uP1uV5BN-1ZjXGnpBBUxeZhxbTMA9y10/view?usp=drive_link" TargetMode="External"/><Relationship Id="rId335" Type="http://schemas.openxmlformats.org/officeDocument/2006/relationships/hyperlink" Target="https://drive.google.com/file/d/1fHmoAr_fdqk-8nhTC3d5FiurUp_8HTMx/view?usp=sharing" TargetMode="External"/><Relationship Id="rId456" Type="http://schemas.openxmlformats.org/officeDocument/2006/relationships/hyperlink" Target="https://drive.google.com/file/d/1XgpuxwMwR7zPiFuVQzh4_B-cjwsLdHuk/view?usp=sharing" TargetMode="External"/><Relationship Id="rId219" Type="http://schemas.openxmlformats.org/officeDocument/2006/relationships/hyperlink" Target="https://drive.google.com/file/d/13BAeMVmNxK0KHifgO6S5o1QGZ_FoLgkP/view?usp=sharing" TargetMode="External"/><Relationship Id="rId218" Type="http://schemas.openxmlformats.org/officeDocument/2006/relationships/hyperlink" Target="https://drive.google.com/file/d/19uqNXBPLE2IRHBoqUrCN65vJy1UfjWlu/view?usp=drive_link" TargetMode="External"/><Relationship Id="rId339" Type="http://schemas.openxmlformats.org/officeDocument/2006/relationships/hyperlink" Target="https://drive.google.com/file/d/1-z8oKvAycSUkq5SxacaydemJOPh4JzrP/view?usp=drive_link" TargetMode="External"/><Relationship Id="rId330" Type="http://schemas.openxmlformats.org/officeDocument/2006/relationships/hyperlink" Target="https://drive.google.com/file/d/1sxmEEY2HnmOvCPprKvrRD0iA_JiHSde9/view?usp=sharing" TargetMode="External"/><Relationship Id="rId451" Type="http://schemas.openxmlformats.org/officeDocument/2006/relationships/hyperlink" Target="https://drive.google.com/file/d/1FJb8ZYN5RSVK3GWww-mRct8Vrz9jzLxR/view?usp=drive_link" TargetMode="External"/><Relationship Id="rId450" Type="http://schemas.openxmlformats.org/officeDocument/2006/relationships/hyperlink" Target="https://drive.google.com/file/d/1D0XoxWK5R4-qlBnkHhlipTne-dr_6BjL/view?usp=sharing" TargetMode="External"/><Relationship Id="rId213" Type="http://schemas.openxmlformats.org/officeDocument/2006/relationships/hyperlink" Target="https://drive.google.com/file/d/1XixSWLi_wq_b_-b7HTt2FpsEKQgva-ON/view?usp=sharing" TargetMode="External"/><Relationship Id="rId334" Type="http://schemas.openxmlformats.org/officeDocument/2006/relationships/hyperlink" Target="https://drive.google.com/file/d/16LsJ6f2csNWpH_NneGxgdP4MzTbn2Jxe/view?usp=sharing" TargetMode="External"/><Relationship Id="rId455" Type="http://schemas.openxmlformats.org/officeDocument/2006/relationships/hyperlink" Target="https://drive.google.com/file/d/1Co6YOnE3m_-gZEMo9P2h948hnzOt5odz/view?usp=sharing" TargetMode="External"/><Relationship Id="rId212" Type="http://schemas.openxmlformats.org/officeDocument/2006/relationships/hyperlink" Target="https://drive.google.com/file/d/1tNUCEz1EDxAHRcDnqHzI6KsB7eoHX86K/view?usp=share_link" TargetMode="External"/><Relationship Id="rId333" Type="http://schemas.openxmlformats.org/officeDocument/2006/relationships/hyperlink" Target="https://drive.google.com/file/d/1XvXFAtXBG0MK_a93ffnp6I3PkFroP2nG/view?usp=sharing" TargetMode="External"/><Relationship Id="rId454" Type="http://schemas.openxmlformats.org/officeDocument/2006/relationships/hyperlink" Target="https://drive.google.com/file/d/1NLfuTHOPS_GrwPDGejwcmnbgLroK7fqs/view?usp=sharing" TargetMode="External"/><Relationship Id="rId211" Type="http://schemas.openxmlformats.org/officeDocument/2006/relationships/hyperlink" Target="https://drive.google.com/file/d/1xgN_PpiWbk-CDK8TIM47W9LTNcZlPNMG/view?usp=sharing" TargetMode="External"/><Relationship Id="rId332" Type="http://schemas.openxmlformats.org/officeDocument/2006/relationships/hyperlink" Target="https://drive.google.com/file/d/1d-rEikxcriQBhjEg9QoPHhXUa_PjNjDH/view?usp=sharing" TargetMode="External"/><Relationship Id="rId453" Type="http://schemas.openxmlformats.org/officeDocument/2006/relationships/hyperlink" Target="https://drive.google.com/file/d/1CtKkrwVjFwTYjageWWIsznQnk4E6v3bN/view?usp=sharing" TargetMode="External"/><Relationship Id="rId210" Type="http://schemas.openxmlformats.org/officeDocument/2006/relationships/hyperlink" Target="https://drive.google.com/file/d/10a_vkSSzF-vSk0Y6U_0XlD7p9PUYXoPE/view?usp=share_link" TargetMode="External"/><Relationship Id="rId331" Type="http://schemas.openxmlformats.org/officeDocument/2006/relationships/hyperlink" Target="https://drive.google.com/file/d/1Li3-Bm3ubHdYq5NBIPNPG6TNXUh_kEtA/view?usp=sharing" TargetMode="External"/><Relationship Id="rId452" Type="http://schemas.openxmlformats.org/officeDocument/2006/relationships/hyperlink" Target="https://drive.google.com/file/d/1b8ckLjpeSa1BQljGLEqIh-cGGTxp3Hv_/view?usp=sharing" TargetMode="External"/><Relationship Id="rId370" Type="http://schemas.openxmlformats.org/officeDocument/2006/relationships/hyperlink" Target="https://drive.google.com/file/d/1uRt6UJoe2KA-J4MqfnPeMdCLBCipmdtR/view?usp=sharing" TargetMode="External"/><Relationship Id="rId491" Type="http://schemas.openxmlformats.org/officeDocument/2006/relationships/hyperlink" Target="https://drive.google.com/file/d/1pJT-_p38oMTY2bU-c8A3-hxs1v7dAUih/view?usp=sharing" TargetMode="External"/><Relationship Id="rId490" Type="http://schemas.openxmlformats.org/officeDocument/2006/relationships/hyperlink" Target="https://drive.google.com/file/d/1WLP0sAnGgGpXGwcXUqDp-TI4kVac8a_i/view?usp=sharing" TargetMode="External"/><Relationship Id="rId129" Type="http://schemas.openxmlformats.org/officeDocument/2006/relationships/hyperlink" Target="https://drive.google.com/file/d/1ebAfnnACscDfs5hVtNq9DUgvQ5tSB_mt/view?usp=sharing" TargetMode="External"/><Relationship Id="rId128" Type="http://schemas.openxmlformats.org/officeDocument/2006/relationships/hyperlink" Target="https://drive.google.com/file/d/1F5B7WCTiQzF7cO9trLcxU7potzAF9d9Y/view?usp=sharing" TargetMode="External"/><Relationship Id="rId249" Type="http://schemas.openxmlformats.org/officeDocument/2006/relationships/hyperlink" Target="https://drive.google.com/file/d/1Np9-xl9GYavQ8qVZ6fSo-gBpUunmo92u/view?usp=sharing" TargetMode="External"/><Relationship Id="rId127" Type="http://schemas.openxmlformats.org/officeDocument/2006/relationships/hyperlink" Target="https://drive.google.com/file/d/1-6s-WXe0fXB95SPk399qMRkfU_1nZtYn/view?usp=sharing" TargetMode="External"/><Relationship Id="rId248" Type="http://schemas.openxmlformats.org/officeDocument/2006/relationships/hyperlink" Target="https://drive.google.com/file/d/1jmTvhICQDvQS7nVmhkIBYrlxvCoYlWmB/view?usp=sharing" TargetMode="External"/><Relationship Id="rId369" Type="http://schemas.openxmlformats.org/officeDocument/2006/relationships/hyperlink" Target="https://drive.google.com/file/d/1VF2IZc2JL0QI11aYnds7P6xmU0BRBYr-/view?usp=sharing" TargetMode="External"/><Relationship Id="rId126" Type="http://schemas.openxmlformats.org/officeDocument/2006/relationships/hyperlink" Target="https://drive.google.com/file/d/1JuGln8mF-cDPU9DTRqTPbNmpyzswKt50/view?usp=sharing" TargetMode="External"/><Relationship Id="rId247" Type="http://schemas.openxmlformats.org/officeDocument/2006/relationships/hyperlink" Target="https://drive.google.com/file/d/1KgIGE5o_5rmwKS5j2kBebKLPAU8MmF3Z/view?usp=sharing" TargetMode="External"/><Relationship Id="rId368" Type="http://schemas.openxmlformats.org/officeDocument/2006/relationships/hyperlink" Target="https://drive.google.com/file/d/145R5OETRsm8I-Suk9es_Qa8SO_lZVr13/view?usp=sharing" TargetMode="External"/><Relationship Id="rId489" Type="http://schemas.openxmlformats.org/officeDocument/2006/relationships/hyperlink" Target="https://drive.google.com/file/d/1UwxzKu3F4Aa-TpO5LlffI_S_UcDHvarm/view?usp=sharing" TargetMode="External"/><Relationship Id="rId121" Type="http://schemas.openxmlformats.org/officeDocument/2006/relationships/hyperlink" Target="https://drive.google.com/file/d/1NQuHaqoIoG1qsiPsf5fdYinpyRGKMK6M/view?usp=drive_link" TargetMode="External"/><Relationship Id="rId242" Type="http://schemas.openxmlformats.org/officeDocument/2006/relationships/hyperlink" Target="https://drive.google.com/file/d/19JF7wVSDafdS5aa11sOWD1XVJS96MgNl/view?usp=sharing" TargetMode="External"/><Relationship Id="rId363" Type="http://schemas.openxmlformats.org/officeDocument/2006/relationships/hyperlink" Target="https://drive.google.com/file/d/1midloeQnMg8IE2ZC9DJwFPLnmEcW7fy4/view?usp=sharing" TargetMode="External"/><Relationship Id="rId484" Type="http://schemas.openxmlformats.org/officeDocument/2006/relationships/hyperlink" Target="https://drive.google.com/file/d/1mrqts0v6Fc8FnTd7XGG8ovlFb67efTm-/view?usp=sharing" TargetMode="External"/><Relationship Id="rId120" Type="http://schemas.openxmlformats.org/officeDocument/2006/relationships/hyperlink" Target="https://drive.google.com/file/d/1tEGMt-Xb91wU_Xy3Gq1sbgIRGhv7U36n/view?usp=sharing" TargetMode="External"/><Relationship Id="rId241" Type="http://schemas.openxmlformats.org/officeDocument/2006/relationships/hyperlink" Target="https://drive.google.com/file/d/13RcH0kgK30BlDPSzj15Zo-E5PEovQ7UV/view?usp=sharing" TargetMode="External"/><Relationship Id="rId362" Type="http://schemas.openxmlformats.org/officeDocument/2006/relationships/hyperlink" Target="https://drive.google.com/file/d/1aKc3tJimn6WfdcQ0Nu4i4OMMmKmjyPi-/view?usp=sharing" TargetMode="External"/><Relationship Id="rId483" Type="http://schemas.openxmlformats.org/officeDocument/2006/relationships/hyperlink" Target="https://drive.google.com/file/d/1H4o97e3b7YAPK5znaT1JpMBye1q_bGjr/view?usp=sharing" TargetMode="External"/><Relationship Id="rId240" Type="http://schemas.openxmlformats.org/officeDocument/2006/relationships/hyperlink" Target="https://drive.google.com/file/d/1z2IRgrVMZetB4YcQRRnNfZzGPCrS9D0B/view?usp=sharing" TargetMode="External"/><Relationship Id="rId361" Type="http://schemas.openxmlformats.org/officeDocument/2006/relationships/hyperlink" Target="https://drive.google.com/file/d/1bCGFnrCC6RDJ8HxWmDPG043ekWc0dUR-/view?usp=sharing" TargetMode="External"/><Relationship Id="rId482" Type="http://schemas.openxmlformats.org/officeDocument/2006/relationships/hyperlink" Target="https://drive.google.com/file/d/1G_WsZNkgWWTQLzuSDEEKb0vS7JJG6HU5/view?usp=sharing" TargetMode="External"/><Relationship Id="rId360" Type="http://schemas.openxmlformats.org/officeDocument/2006/relationships/hyperlink" Target="https://drive.google.com/file/d/1MRLij5jUBWbzA2s2UbNEwPrF3ThnZ9vV/view?usp=sharing" TargetMode="External"/><Relationship Id="rId481" Type="http://schemas.openxmlformats.org/officeDocument/2006/relationships/hyperlink" Target="https://drive.google.com/file/d/1qLFOR3j5uZY3-Ii5EWdxDjt8sPIjegwy/view?usp=sharing" TargetMode="External"/><Relationship Id="rId125" Type="http://schemas.openxmlformats.org/officeDocument/2006/relationships/hyperlink" Target="https://drive.google.com/file/d/1IGmMeP6h4zMI3H7xYkJYoCi-RAMkNX_Y/view?usp=drive_link" TargetMode="External"/><Relationship Id="rId246" Type="http://schemas.openxmlformats.org/officeDocument/2006/relationships/hyperlink" Target="https://drive.google.com/file/d/1-Q9R29argHPn4gUcKwJYxhozpCXcxqDb/view?usp=drive_link" TargetMode="External"/><Relationship Id="rId367" Type="http://schemas.openxmlformats.org/officeDocument/2006/relationships/hyperlink" Target="https://drive.google.com/file/d/1YJlpKiwzKrU_25SCaJhzMYz4Pw9MAbYR/view?usp=sharing" TargetMode="External"/><Relationship Id="rId488" Type="http://schemas.openxmlformats.org/officeDocument/2006/relationships/hyperlink" Target="https://drive.google.com/file/d/15YMXi8g90agwLiZykw7Xc-F4I8QyseG5/view?usp=sharing" TargetMode="External"/><Relationship Id="rId124" Type="http://schemas.openxmlformats.org/officeDocument/2006/relationships/hyperlink" Target="https://drive.google.com/file/d/1qHL8uNjMKTZ8p8pNuGv0m9v67fHS1OZu/view?usp=sharing" TargetMode="External"/><Relationship Id="rId245" Type="http://schemas.openxmlformats.org/officeDocument/2006/relationships/hyperlink" Target="https://drive.google.com/file/d/14WHuhDhBEDQs4RW9FA3YXOpvL8tpHkKW/view?usp=sharing" TargetMode="External"/><Relationship Id="rId366" Type="http://schemas.openxmlformats.org/officeDocument/2006/relationships/hyperlink" Target="https://drive.google.com/file/d/12oF0RTQXQBRou31daIld96Dxuii_Z-R0/view?usp=sharing" TargetMode="External"/><Relationship Id="rId487" Type="http://schemas.openxmlformats.org/officeDocument/2006/relationships/hyperlink" Target="https://drive.google.com/file/d/1dLnLBj-NLwpTNKGLOXTJPAIj9abqLbF2/view?usp=sharing" TargetMode="External"/><Relationship Id="rId123" Type="http://schemas.openxmlformats.org/officeDocument/2006/relationships/hyperlink" Target="https://drive.google.com/file/d/1vGwGMDlbHg_Npa_Cl-3yLJ0KLClKXM2c/view?usp=share_link" TargetMode="External"/><Relationship Id="rId244" Type="http://schemas.openxmlformats.org/officeDocument/2006/relationships/hyperlink" Target="https://drive.google.com/file/d/1xsf0g3yyyMfG8ls_Rc9mv6jyABdof1l0/view?usp=sharing" TargetMode="External"/><Relationship Id="rId365" Type="http://schemas.openxmlformats.org/officeDocument/2006/relationships/hyperlink" Target="https://drive.google.com/file/d/1rf2RC8w6W3dGjjDyX_LSQ-178aVp5OLV/view?usp=sharing" TargetMode="External"/><Relationship Id="rId486" Type="http://schemas.openxmlformats.org/officeDocument/2006/relationships/hyperlink" Target="https://drive.google.com/file/d/14R5Ex_JK-U7PfqPzQ6jKgNg3mkC-ojmB/view?usp=sharing" TargetMode="External"/><Relationship Id="rId122" Type="http://schemas.openxmlformats.org/officeDocument/2006/relationships/hyperlink" Target="https://drive.google.com/file/d/1vAYWuZA-4jHUM2KXe-8gV3HYEAWeyfNF/view?usp=drive_link" TargetMode="External"/><Relationship Id="rId243" Type="http://schemas.openxmlformats.org/officeDocument/2006/relationships/hyperlink" Target="https://drive.google.com/file/d/1CdrWtthAZoUEgZvpFXkMEjBYVk9KGPGA/view?usp=sharing" TargetMode="External"/><Relationship Id="rId364" Type="http://schemas.openxmlformats.org/officeDocument/2006/relationships/hyperlink" Target="https://drive.google.com/file/d/1MRLij5jUBWbzA2s2UbNEwPrF3ThnZ9vV/view?usp=sharing" TargetMode="External"/><Relationship Id="rId485" Type="http://schemas.openxmlformats.org/officeDocument/2006/relationships/hyperlink" Target="https://drive.google.com/file/d/1efPdOqZ7LD6t_iYYvzS-mGJ4I2fs56Eh/view?usp=sharing" TargetMode="External"/><Relationship Id="rId95" Type="http://schemas.openxmlformats.org/officeDocument/2006/relationships/hyperlink" Target="https://drive.google.com/file/d/1X5u9VahRsvJoEQl8XVQri5skWkIQVMor/view?usp=sharing" TargetMode="External"/><Relationship Id="rId94" Type="http://schemas.openxmlformats.org/officeDocument/2006/relationships/hyperlink" Target="https://drive.google.com/file/d/1XCio1MozZVpb1NKblwigNBGNLtXZpqYB/view?usp=drive_link" TargetMode="External"/><Relationship Id="rId97" Type="http://schemas.openxmlformats.org/officeDocument/2006/relationships/hyperlink" Target="https://drive.google.com/file/d/1Tz9ZKzU_p1mOrNc2dF5xNppBDYOHorXE/view?usp=sharing" TargetMode="External"/><Relationship Id="rId96" Type="http://schemas.openxmlformats.org/officeDocument/2006/relationships/hyperlink" Target="https://drive.google.com/file/d/1XE5l8CZgYs9HznBR0NnD84bJRkPQgkOI/view?usp=sharing" TargetMode="External"/><Relationship Id="rId99" Type="http://schemas.openxmlformats.org/officeDocument/2006/relationships/hyperlink" Target="https://drive.google.com/file/d/13JpZ60_gF4hwRdpOxH4XKbuu3y3mK_ZD/view?usp=sharing" TargetMode="External"/><Relationship Id="rId480" Type="http://schemas.openxmlformats.org/officeDocument/2006/relationships/hyperlink" Target="https://drive.google.com/file/d/1LXzgfocIMGIRYShoIi7FgVqpF-ezwU2d/view?usp=sharing" TargetMode="External"/><Relationship Id="rId98" Type="http://schemas.openxmlformats.org/officeDocument/2006/relationships/hyperlink" Target="https://drive.google.com/file/d/1FCtxb61NsuEvO1ZP3lv7D8Wdgy0n_b_F/view?usp=sharing" TargetMode="External"/><Relationship Id="rId91" Type="http://schemas.openxmlformats.org/officeDocument/2006/relationships/hyperlink" Target="https://drive.google.com/file/d/1_by7EafuaBnV65CdS2rB_StMkI6LnMk2/view?usp=sharing" TargetMode="External"/><Relationship Id="rId90" Type="http://schemas.openxmlformats.org/officeDocument/2006/relationships/hyperlink" Target="https://drive.google.com/file/d/11q4KfPR6tCKA6HYQGcsYfRDoSXc4xCyU/view?usp=sharing" TargetMode="External"/><Relationship Id="rId93" Type="http://schemas.openxmlformats.org/officeDocument/2006/relationships/hyperlink" Target="https://drive.google.com/file/d/1rHaIRjFFn9j_K55qkT9yz05kEh6c29CG/view?usp=sharing" TargetMode="External"/><Relationship Id="rId92" Type="http://schemas.openxmlformats.org/officeDocument/2006/relationships/hyperlink" Target="https://drive.google.com/file/d/13dF7auRmxfAB87KZZvoEVeKIGDC7k4ZY/view?usp=sharing" TargetMode="External"/><Relationship Id="rId118" Type="http://schemas.openxmlformats.org/officeDocument/2006/relationships/hyperlink" Target="https://drive.google.com/file/d/1wJxa-7r13hsT72eLHXqNcVF3v7huXW6l/view?usp=drive_link" TargetMode="External"/><Relationship Id="rId239" Type="http://schemas.openxmlformats.org/officeDocument/2006/relationships/hyperlink" Target="https://drive.google.com/file/d/1G2K7MAzVkUYugWWzx7TdyYz7RLFgbX5b/view?usp=sharing" TargetMode="External"/><Relationship Id="rId117" Type="http://schemas.openxmlformats.org/officeDocument/2006/relationships/hyperlink" Target="https://drive.google.com/file/d/1mLm_hahedoRvxCjqbvxUazvIMMyKVA16/view?usp=sharing" TargetMode="External"/><Relationship Id="rId238" Type="http://schemas.openxmlformats.org/officeDocument/2006/relationships/hyperlink" Target="https://drive.google.com/file/d/1ztUaO47d-mKJt-teLNERY9j-DzWY2toK/view?usp=sharing" TargetMode="External"/><Relationship Id="rId359" Type="http://schemas.openxmlformats.org/officeDocument/2006/relationships/hyperlink" Target="https://drive.google.com/file/d/15mQoTGtQ9RQdhXN9mARbwUxAXTHb3SRG/view?usp=sharing" TargetMode="External"/><Relationship Id="rId116" Type="http://schemas.openxmlformats.org/officeDocument/2006/relationships/hyperlink" Target="https://drive.google.com/file/d/1S3wN0S52dNqklB1LVpIEzQzvEYS_prdO/view?usp=drive_link" TargetMode="External"/><Relationship Id="rId237" Type="http://schemas.openxmlformats.org/officeDocument/2006/relationships/hyperlink" Target="https://drive.google.com/file/d/1rPfmlZGq4grBmIyapGX1d3QVdVqPdF-S/view?usp=sharing" TargetMode="External"/><Relationship Id="rId358" Type="http://schemas.openxmlformats.org/officeDocument/2006/relationships/hyperlink" Target="https://drive.google.com/file/d/1cQEIwdrZe56PTOWUaT4Dsd7tXH6Mee5-/view?usp=sharing" TargetMode="External"/><Relationship Id="rId479" Type="http://schemas.openxmlformats.org/officeDocument/2006/relationships/hyperlink" Target="https://drive.google.com/file/d/1dLWxEAz6bW2-MXUhAk9wFG95DL1XsFJm/view?usp=sharing" TargetMode="External"/><Relationship Id="rId115" Type="http://schemas.openxmlformats.org/officeDocument/2006/relationships/hyperlink" Target="https://drive.google.com/file/d/1cQb7dgG_KMhy83okhQknlKUX-5BHjjBJ/view?usp=sharing" TargetMode="External"/><Relationship Id="rId236" Type="http://schemas.openxmlformats.org/officeDocument/2006/relationships/hyperlink" Target="https://drive.google.com/file/d/1PU7NysqRpF_-LhCJeIiHrvT5pJ1Ou3Lx/view?usp=sharing" TargetMode="External"/><Relationship Id="rId357" Type="http://schemas.openxmlformats.org/officeDocument/2006/relationships/hyperlink" Target="https://drive.google.com/file/d/1JnkGH70DmPhL3z3wFEWPQdTLYoB19d9I/view?usp=sharing" TargetMode="External"/><Relationship Id="rId478" Type="http://schemas.openxmlformats.org/officeDocument/2006/relationships/hyperlink" Target="https://drive.google.com/file/d/1JY7bZwxigdhvPqS33d74nqXdbsOFKYeG/view?usp=sharing" TargetMode="External"/><Relationship Id="rId119" Type="http://schemas.openxmlformats.org/officeDocument/2006/relationships/hyperlink" Target="https://drive.google.com/file/d/1yDqjm77UrEpVT3QOrcRyw4fNOKOxjDh2/view?usp=sharing" TargetMode="External"/><Relationship Id="rId110" Type="http://schemas.openxmlformats.org/officeDocument/2006/relationships/hyperlink" Target="https://drive.google.com/file/d/1fTaamVyUNOfT13hozSmr7Z_An3lpoRp2/view?usp=sharing" TargetMode="External"/><Relationship Id="rId231" Type="http://schemas.openxmlformats.org/officeDocument/2006/relationships/hyperlink" Target="https://drive.google.com/file/d/1njFCztNBUqwswAgo98GkuPpYSlv-JPgT/view?usp=sharing" TargetMode="External"/><Relationship Id="rId352" Type="http://schemas.openxmlformats.org/officeDocument/2006/relationships/hyperlink" Target="https://drive.google.com/file/d/1lR7236e1gKwa0cvoM-XBbDgh6bZVp_qn/view?usp=drive_link" TargetMode="External"/><Relationship Id="rId473" Type="http://schemas.openxmlformats.org/officeDocument/2006/relationships/hyperlink" Target="https://drive.google.com/file/d/1vwMSFGJPDmMuHBV6-U9dxPWNatXO8LWk/view?usp=sharing" TargetMode="External"/><Relationship Id="rId230" Type="http://schemas.openxmlformats.org/officeDocument/2006/relationships/hyperlink" Target="https://drive.google.com/file/d/1729q0UwzXSM67Stqdln9TvDZ9XLla7OI/view?usp=sharing" TargetMode="External"/><Relationship Id="rId351" Type="http://schemas.openxmlformats.org/officeDocument/2006/relationships/hyperlink" Target="https://drive.google.com/file/d/10qgPH1wmWeZjr6jrJSgXXKsrNyw3pOKq/view?usp=drive_link" TargetMode="External"/><Relationship Id="rId472" Type="http://schemas.openxmlformats.org/officeDocument/2006/relationships/hyperlink" Target="https://drive.google.com/file/d/1Gmb7FaESIuEiKhjFV-Qr_pQUYAAOa56F/view?usp=share_link" TargetMode="External"/><Relationship Id="rId350" Type="http://schemas.openxmlformats.org/officeDocument/2006/relationships/hyperlink" Target="https://drive.google.com/file/d/1MlBUlpJq-bsGaXv5Q6sNGho5E9SFYXt3/view?usp=drive_link" TargetMode="External"/><Relationship Id="rId471" Type="http://schemas.openxmlformats.org/officeDocument/2006/relationships/hyperlink" Target="https://drive.google.com/file/d/1CZWpJ2Bq3nUObVq_ol5axmcgQsc_1e6Q/view?usp=share_link" TargetMode="External"/><Relationship Id="rId470" Type="http://schemas.openxmlformats.org/officeDocument/2006/relationships/hyperlink" Target="https://drive.google.com/file/d/1FW9HOhE_GHB4FE48QBs84Bfwl1W_a7R2/view?usp=share_link" TargetMode="External"/><Relationship Id="rId114" Type="http://schemas.openxmlformats.org/officeDocument/2006/relationships/hyperlink" Target="https://drive.google.com/file/d/1RcqPQXXZrL4o545g-eIVTf2fVP6ykgut/view?usp=drive_link" TargetMode="External"/><Relationship Id="rId235" Type="http://schemas.openxmlformats.org/officeDocument/2006/relationships/hyperlink" Target="https://drive.google.com/file/d/1GdjQKJwiwmV8iUUcX3PbCPpT2LmZXiLA/view?usp=sharing" TargetMode="External"/><Relationship Id="rId356" Type="http://schemas.openxmlformats.org/officeDocument/2006/relationships/hyperlink" Target="https://drive.google.com/file/d/1593mdJbTWsWwd5JThUuse5RKyvKwtdP2/view?usp=drive_link" TargetMode="External"/><Relationship Id="rId477" Type="http://schemas.openxmlformats.org/officeDocument/2006/relationships/hyperlink" Target="https://drive.google.com/file/d/1ZjA41xi4Fia_NPDJVglsG22IRU71TZbJ/view?usp=sharing" TargetMode="External"/><Relationship Id="rId113" Type="http://schemas.openxmlformats.org/officeDocument/2006/relationships/hyperlink" Target="https://drive.google.com/file/d/19VRMDRiw7UK_A35gvXZA8cr0Vkw_p8i4/view?usp=sharing" TargetMode="External"/><Relationship Id="rId234" Type="http://schemas.openxmlformats.org/officeDocument/2006/relationships/hyperlink" Target="https://drive.google.com/file/d/1uNbdfSmXHlucS-o3B2zOr-M_BFx4KHU0/view?usp=sharing" TargetMode="External"/><Relationship Id="rId355" Type="http://schemas.openxmlformats.org/officeDocument/2006/relationships/hyperlink" Target="https://drive.google.com/file/d/1qHlhQEtxHfvRY-Qyt1lDh7EHfXZG8-RJ/view?usp=drive_link" TargetMode="External"/><Relationship Id="rId476" Type="http://schemas.openxmlformats.org/officeDocument/2006/relationships/hyperlink" Target="https://drive.google.com/file/d/1xKzdUmbGzpeK2CXdPGXXucJRiR0dtUl2/view?usp=sharing" TargetMode="External"/><Relationship Id="rId112" Type="http://schemas.openxmlformats.org/officeDocument/2006/relationships/hyperlink" Target="https://drive.google.com/file/d/1GbhC_PWB4-QxE0qf78SPnHSnbxNgoNR3/view?usp=sharing" TargetMode="External"/><Relationship Id="rId233" Type="http://schemas.openxmlformats.org/officeDocument/2006/relationships/hyperlink" Target="https://drive.google.com/file/d/12DQuxJrFAcRTXd0kO1mB3bEdzFBvI-3U/view?usp=sharing" TargetMode="External"/><Relationship Id="rId354" Type="http://schemas.openxmlformats.org/officeDocument/2006/relationships/hyperlink" Target="https://drive.google.com/file/d/1NFTaB2QuZRiezV00Vqg9SZFqQbm9cr33/view?usp=drive_link" TargetMode="External"/><Relationship Id="rId475" Type="http://schemas.openxmlformats.org/officeDocument/2006/relationships/hyperlink" Target="https://drive.google.com/file/d/1HdIp-ug8HtHzSbzSQD-0cG6qkP_HIdYn/view?usp=sharing" TargetMode="External"/><Relationship Id="rId111" Type="http://schemas.openxmlformats.org/officeDocument/2006/relationships/hyperlink" Target="https://drive.google.com/file/d/1CEoUnwsfIt5djsX5v5zWxP-s9lAb258w/view?usp=drive_link" TargetMode="External"/><Relationship Id="rId232" Type="http://schemas.openxmlformats.org/officeDocument/2006/relationships/hyperlink" Target="https://drive.google.com/file/d/1OZBJQKfJlt-fzSTWoCSxgq7-6hzLvRcE/view?usp=sharing" TargetMode="External"/><Relationship Id="rId353" Type="http://schemas.openxmlformats.org/officeDocument/2006/relationships/hyperlink" Target="https://drive.google.com/file/d/1MU3RAUc9rasBf8MouOLHtxzRVPvtJeGN/view?usp=drive_link" TargetMode="External"/><Relationship Id="rId474" Type="http://schemas.openxmlformats.org/officeDocument/2006/relationships/hyperlink" Target="https://drive.google.com/file/d/1mKv1zc9JFcPNl7KMNL_g16KUolnb1dgA/view?usp=sharing" TargetMode="External"/><Relationship Id="rId305" Type="http://schemas.openxmlformats.org/officeDocument/2006/relationships/hyperlink" Target="https://drive.google.com/file/d/1GG7vHsFpxaxmJr-SeFRsfmVTSQ5cXy80/view?usp=drive_link" TargetMode="External"/><Relationship Id="rId426" Type="http://schemas.openxmlformats.org/officeDocument/2006/relationships/hyperlink" Target="https://drive.google.com/file/d/18fxf3f_OPvOZyhGQ9NO5LmC3lHsxH-Yk/view?usp=sharing" TargetMode="External"/><Relationship Id="rId304" Type="http://schemas.openxmlformats.org/officeDocument/2006/relationships/hyperlink" Target="https://drive.google.com/file/d/12OmCW_3XRcRxRWwZ_Fq4UlYIE6KxC5Kp/view?usp=sharing" TargetMode="External"/><Relationship Id="rId425" Type="http://schemas.openxmlformats.org/officeDocument/2006/relationships/hyperlink" Target="https://drive.google.com/file/d/15rMrnRxq_WfB5IHeGGo2Oit4n0mtxsj6/view?usp=sharing" TargetMode="External"/><Relationship Id="rId303" Type="http://schemas.openxmlformats.org/officeDocument/2006/relationships/hyperlink" Target="https://drive.google.com/file/d/1QhChJUz29ExTuYStoX1zYYDRe7dFosyi/view?usp=sharing" TargetMode="External"/><Relationship Id="rId424" Type="http://schemas.openxmlformats.org/officeDocument/2006/relationships/hyperlink" Target="https://drive.google.com/file/d/1l3WmoaPgGBtWMuVbAGlAWw1cbjwEF8w4/view?usp=sharing" TargetMode="External"/><Relationship Id="rId302" Type="http://schemas.openxmlformats.org/officeDocument/2006/relationships/hyperlink" Target="https://drive.google.com/file/d/1dHKFAWN7JYclGCmRBploCjeiS70W3ejq/view?usp=sharing" TargetMode="External"/><Relationship Id="rId423" Type="http://schemas.openxmlformats.org/officeDocument/2006/relationships/hyperlink" Target="https://drive.google.com/file/d/1XrYQdotHEkdaeU8NXhjGpYxPrizrBeWM/view?usp=sharing" TargetMode="External"/><Relationship Id="rId309" Type="http://schemas.openxmlformats.org/officeDocument/2006/relationships/hyperlink" Target="https://drive.google.com/file/d/1-aEFhQ38WWQp5xpmbqBHkgKO5cgz-VCo/view?usp=drive_link" TargetMode="External"/><Relationship Id="rId308" Type="http://schemas.openxmlformats.org/officeDocument/2006/relationships/hyperlink" Target="https://drive.google.com/file/d/1nRK6vtoFDdLUyW1fhyTUlKFlrEhpv_df/view?usp=sharing" TargetMode="External"/><Relationship Id="rId429" Type="http://schemas.openxmlformats.org/officeDocument/2006/relationships/hyperlink" Target="https://drive.google.com/file/d/1Nffzfpy2Ai0mkU06NUDFMUclPS5kFZhg/view?usp=sharing" TargetMode="External"/><Relationship Id="rId307" Type="http://schemas.openxmlformats.org/officeDocument/2006/relationships/hyperlink" Target="https://drive.google.com/file/d/1oWE1L0N_JMNZCJRhQKoME40sJf_gBxqb/view?usp=sharing" TargetMode="External"/><Relationship Id="rId428" Type="http://schemas.openxmlformats.org/officeDocument/2006/relationships/hyperlink" Target="https://drive.google.com/file/d/1N6hV-_dMWO7zgg93anGVXaMPpWrDsBws/view?usp=sharing" TargetMode="External"/><Relationship Id="rId306" Type="http://schemas.openxmlformats.org/officeDocument/2006/relationships/hyperlink" Target="https://drive.google.com/file/d/179k8JRP83jbVk0ORB1RCaga8TDToxLlx/view?usp=sharing" TargetMode="External"/><Relationship Id="rId427" Type="http://schemas.openxmlformats.org/officeDocument/2006/relationships/hyperlink" Target="https://drive.google.com/file/d/1jodCsudvtRM3bbh6mHoa7k2BsOzm68IJ/view?usp=sharing" TargetMode="External"/><Relationship Id="rId301" Type="http://schemas.openxmlformats.org/officeDocument/2006/relationships/hyperlink" Target="https://drive.google.com/file/d/1L-Khvd0HffYNU1Ch1RH_Nk_Yrubi4-IG/view?usp=sharing" TargetMode="External"/><Relationship Id="rId422" Type="http://schemas.openxmlformats.org/officeDocument/2006/relationships/hyperlink" Target="https://drive.google.com/file/d/1T-2ciRXlF_AXvPFpC_d1pqCPOTiXhEI7/view?usp=drive_link" TargetMode="External"/><Relationship Id="rId300" Type="http://schemas.openxmlformats.org/officeDocument/2006/relationships/hyperlink" Target="https://drive.google.com/file/d/1pVxcQI2i1LFDz4NmhfZQTmHozkJmQuxP/view?usp=sharing" TargetMode="External"/><Relationship Id="rId421" Type="http://schemas.openxmlformats.org/officeDocument/2006/relationships/hyperlink" Target="https://drive.google.com/file/d/1HOeF4ZmLceAD0PDRUVFegOO6UjQlAcRJ/view?usp=drive_link" TargetMode="External"/><Relationship Id="rId420" Type="http://schemas.openxmlformats.org/officeDocument/2006/relationships/hyperlink" Target="https://drive.google.com/file/d/16A8Zj9RJJNoG4XZhAJkOO5zCn5UcY9jJ/view?usp=drive_link" TargetMode="External"/><Relationship Id="rId415" Type="http://schemas.openxmlformats.org/officeDocument/2006/relationships/hyperlink" Target="https://drive.google.com/file/d/1185hGL67Hq3JukcK2rk8S38i3X-x0Rj_/view?usp=drive_link" TargetMode="External"/><Relationship Id="rId414" Type="http://schemas.openxmlformats.org/officeDocument/2006/relationships/hyperlink" Target="https://drive.google.com/file/d/1FFi7X-FN4SPOE4WFhnT07yNxCo6uyfll/view?usp=share_link" TargetMode="External"/><Relationship Id="rId413" Type="http://schemas.openxmlformats.org/officeDocument/2006/relationships/hyperlink" Target="https://drive.google.com/file/d/1DX9I90l-tFllxXz3XhPFo0Kl9_gxy3NP/view?usp=share_link" TargetMode="External"/><Relationship Id="rId412" Type="http://schemas.openxmlformats.org/officeDocument/2006/relationships/hyperlink" Target="https://drive.google.com/file/d/1gN0tdLCeDSxfJJfg8VOPestaVTpn0AqW/view?usp=sharing" TargetMode="External"/><Relationship Id="rId419" Type="http://schemas.openxmlformats.org/officeDocument/2006/relationships/hyperlink" Target="https://drive.google.com/file/d/1datbdo6JgLfWPUwraFXMPF7ndnivkW4A/view?usp=sharing" TargetMode="External"/><Relationship Id="rId418" Type="http://schemas.openxmlformats.org/officeDocument/2006/relationships/hyperlink" Target="https://drive.google.com/file/d/19sIQyzph3VX6vMPqOrHpUkQkWWN3vaCr/view?usp=drive_link" TargetMode="External"/><Relationship Id="rId417" Type="http://schemas.openxmlformats.org/officeDocument/2006/relationships/hyperlink" Target="https://drive.google.com/file/d/1iAuhrP4iIn1hAAPRpQGp2niComSMwALh/view?usp=drive_link" TargetMode="External"/><Relationship Id="rId416" Type="http://schemas.openxmlformats.org/officeDocument/2006/relationships/hyperlink" Target="https://drive.google.com/file/d/1kieZp2zB6MhTepurBSFtvkeyRV2Q5iTO/view?usp=drive_link" TargetMode="External"/><Relationship Id="rId411" Type="http://schemas.openxmlformats.org/officeDocument/2006/relationships/hyperlink" Target="https://drive.google.com/file/d/10l2D56TyxUhzYN86upq8ZceryyGGOObI/view?usp=drive_link" TargetMode="External"/><Relationship Id="rId410" Type="http://schemas.openxmlformats.org/officeDocument/2006/relationships/hyperlink" Target="https://drive.google.com/file/d/11YRG-sZ8IELcChQwVVZW76IOlBimscde/view?usp=sharing" TargetMode="External"/><Relationship Id="rId206" Type="http://schemas.openxmlformats.org/officeDocument/2006/relationships/hyperlink" Target="https://drive.google.com/file/d/1CsHUvIWFSPW4-c5NDsEC3YUDkIqwfL1a/view?usp=sharing" TargetMode="External"/><Relationship Id="rId327" Type="http://schemas.openxmlformats.org/officeDocument/2006/relationships/hyperlink" Target="https://drive.google.com/file/d/1aZ7g2G-4xr53_y8eqshYv34w0UpjAj1n/view?usp=sharing" TargetMode="External"/><Relationship Id="rId448" Type="http://schemas.openxmlformats.org/officeDocument/2006/relationships/hyperlink" Target="https://drive.google.com/file/d/1BaL2oLq9kvwsVjDNbj2-5_N8Ze1hLfyK/view?usp=sharing" TargetMode="External"/><Relationship Id="rId205" Type="http://schemas.openxmlformats.org/officeDocument/2006/relationships/hyperlink" Target="https://drive.google.com/file/d/1W_OASJHZfCHBTUP4zW81kxPwNdI57Fn7/view?usp=sharing" TargetMode="External"/><Relationship Id="rId326" Type="http://schemas.openxmlformats.org/officeDocument/2006/relationships/hyperlink" Target="https://drive.google.com/file/d/14MBJ_NPhX8BeeUvfyZlktic_nZusWcNx/view?usp=sharing" TargetMode="External"/><Relationship Id="rId447" Type="http://schemas.openxmlformats.org/officeDocument/2006/relationships/hyperlink" Target="https://drive.google.com/file/d/1E9DGBb3k-Y-3Z6Qmy3AmM9vBTCUAP3XZ/view?usp=drive_link" TargetMode="External"/><Relationship Id="rId204" Type="http://schemas.openxmlformats.org/officeDocument/2006/relationships/hyperlink" Target="https://drive.google.com/file/d/1rckmgAxjqxar2QqzyW05tkGEWcuQTMAY/view?usp=drive_link" TargetMode="External"/><Relationship Id="rId325" Type="http://schemas.openxmlformats.org/officeDocument/2006/relationships/hyperlink" Target="https://drive.google.com/file/d/1eZOQ8KKKWd4OmprDDKppsGxKFQMqeD7B/view?usp=sharing" TargetMode="External"/><Relationship Id="rId446" Type="http://schemas.openxmlformats.org/officeDocument/2006/relationships/hyperlink" Target="https://drive.google.com/file/d/11L5AghWzbWpEA5vmOendoQgyERTfvRqB/view?usp=sharing" TargetMode="External"/><Relationship Id="rId203" Type="http://schemas.openxmlformats.org/officeDocument/2006/relationships/hyperlink" Target="https://drive.google.com/file/d/1C8qnmtcb3ytN6pb9TlL87LIG0PH86nF1/view?usp=sharing" TargetMode="External"/><Relationship Id="rId324" Type="http://schemas.openxmlformats.org/officeDocument/2006/relationships/hyperlink" Target="https://drive.google.com/file/d/12c_QqR07Fk87aInQ6zYMFO3askFQwkoq/view?usp=sharing" TargetMode="External"/><Relationship Id="rId445" Type="http://schemas.openxmlformats.org/officeDocument/2006/relationships/hyperlink" Target="https://drive.google.com/file/d/1HFShCQYlMg_NHhLA_TdEzh3smaKXcP6q/view?usp=sharing" TargetMode="External"/><Relationship Id="rId209" Type="http://schemas.openxmlformats.org/officeDocument/2006/relationships/hyperlink" Target="https://drive.google.com/file/d/1T5m3Y1MJgyjArghIinV3Sc8iv7J7qsAU/view?usp=sharing" TargetMode="External"/><Relationship Id="rId208" Type="http://schemas.openxmlformats.org/officeDocument/2006/relationships/hyperlink" Target="https://drive.google.com/file/d/1m7cebmkH7ei7Rfo6fOvNf0HUFtrmYB-j/view?usp=sharing" TargetMode="External"/><Relationship Id="rId329" Type="http://schemas.openxmlformats.org/officeDocument/2006/relationships/hyperlink" Target="https://drive.google.com/file/d/11IS2L6QzEgYKNNfKodQKnXsCLe8HBDQA/view?usp=sharing" TargetMode="External"/><Relationship Id="rId207" Type="http://schemas.openxmlformats.org/officeDocument/2006/relationships/hyperlink" Target="https://drive.google.com/file/d/1YP4QYa8jmzmuSPuxL2ADcdeAKWYYuttG/view?usp=sharing" TargetMode="External"/><Relationship Id="rId328" Type="http://schemas.openxmlformats.org/officeDocument/2006/relationships/hyperlink" Target="https://drive.google.com/file/d/1nYCI_gB6pTa4bvCbDGdYG_a5-nX8uD2s/view?usp=sharing" TargetMode="External"/><Relationship Id="rId449" Type="http://schemas.openxmlformats.org/officeDocument/2006/relationships/hyperlink" Target="https://drive.google.com/file/d/1IeWIPQJ2ptWcnbw9a0h-gDFohGstKik8/view?usp=share_link" TargetMode="External"/><Relationship Id="rId440" Type="http://schemas.openxmlformats.org/officeDocument/2006/relationships/hyperlink" Target="https://drive.google.com/file/d/1dLBxB7MAxkMsFSzsBvn7icDsFaYjMm6X/view?usp=sharing" TargetMode="External"/><Relationship Id="rId202" Type="http://schemas.openxmlformats.org/officeDocument/2006/relationships/hyperlink" Target="https://drive.google.com/file/d/1JGzPNvCwD5SlMwUHQC_e2wrurLUJT9ny/view?usp=drive_link" TargetMode="External"/><Relationship Id="rId323" Type="http://schemas.openxmlformats.org/officeDocument/2006/relationships/hyperlink" Target="https://drive.google.com/file/d/1x2KNQqiQPum4LPLneK33WBmopYbgeYpn/view?usp=share_link" TargetMode="External"/><Relationship Id="rId444" Type="http://schemas.openxmlformats.org/officeDocument/2006/relationships/hyperlink" Target="https://drive.google.com/file/d/11uNi22Gw403hizUmsrAS49DCGg5c4to3/view?usp=sharing" TargetMode="External"/><Relationship Id="rId201" Type="http://schemas.openxmlformats.org/officeDocument/2006/relationships/hyperlink" Target="https://drive.google.com/file/d/1EWM3TFkHt4-DToo5S-JDGtqIwh_t6Lqb/view?usp=sharing" TargetMode="External"/><Relationship Id="rId322" Type="http://schemas.openxmlformats.org/officeDocument/2006/relationships/hyperlink" Target="https://drive.google.com/file/d/1OckopGKSZPgQqO7ehcv_JlKK64E_hmSc/view?usp=drive_link" TargetMode="External"/><Relationship Id="rId443" Type="http://schemas.openxmlformats.org/officeDocument/2006/relationships/hyperlink" Target="https://drive.google.com/file/d/1GOqfGlpA8N1N6YNLu6Ag-dIr7lqSzdUK/view?usp=sharing" TargetMode="External"/><Relationship Id="rId200" Type="http://schemas.openxmlformats.org/officeDocument/2006/relationships/hyperlink" Target="https://drive.google.com/file/d/1jR0Zv1ZvARXpgiCE3PRn-Z4GmSZHyemm/view?usp=drive_link" TargetMode="External"/><Relationship Id="rId321" Type="http://schemas.openxmlformats.org/officeDocument/2006/relationships/hyperlink" Target="https://drive.google.com/file/d/1lSeF6hxcnsXWb8zpYGpzmRcgt8aqw9hU/view?usp=drive_link" TargetMode="External"/><Relationship Id="rId442" Type="http://schemas.openxmlformats.org/officeDocument/2006/relationships/hyperlink" Target="https://drive.google.com/file/d/1E2I47CzjCWTkobxW4ke9_0OEkbxklERq/view?usp=sharing" TargetMode="External"/><Relationship Id="rId320" Type="http://schemas.openxmlformats.org/officeDocument/2006/relationships/hyperlink" Target="https://drive.google.com/file/d/1_xI0pUBvABkHnO49LvjqYl-uclfrNuSU/view?usp=drive_link" TargetMode="External"/><Relationship Id="rId441" Type="http://schemas.openxmlformats.org/officeDocument/2006/relationships/hyperlink" Target="https://drive.google.com/file/d/1J06Sz7_bm3YxvtWp6ISkIiJS_48uk7Ud/view?usp=share_link" TargetMode="External"/><Relationship Id="rId316" Type="http://schemas.openxmlformats.org/officeDocument/2006/relationships/hyperlink" Target="https://drive.google.com/file/d/1z7R5sKbYStFHNBAhrCt4_aeTVR65pAFX/view?usp=drive_link" TargetMode="External"/><Relationship Id="rId437" Type="http://schemas.openxmlformats.org/officeDocument/2006/relationships/hyperlink" Target="https://drive.google.com/file/d/11APZcRp1x8PJYjlFos0POgR9EwFJZ917/view?usp=sharing" TargetMode="External"/><Relationship Id="rId315" Type="http://schemas.openxmlformats.org/officeDocument/2006/relationships/hyperlink" Target="https://drive.google.com/file/d/1bHIk2WwM4sTdUKcGRxB7hYSXkwAjreki/view?usp=drive_link" TargetMode="External"/><Relationship Id="rId436" Type="http://schemas.openxmlformats.org/officeDocument/2006/relationships/hyperlink" Target="https://drive.google.com/file/d/12__YwrazmOxgC5-MziOwwOsMqFkRk90u/view?usp=sharing" TargetMode="External"/><Relationship Id="rId314" Type="http://schemas.openxmlformats.org/officeDocument/2006/relationships/hyperlink" Target="https://drive.google.com/file/d/1jt29PmDuvm37DA_C8X0WApp8aXLJmtTW/view?usp=sharing" TargetMode="External"/><Relationship Id="rId435" Type="http://schemas.openxmlformats.org/officeDocument/2006/relationships/hyperlink" Target="https://drive.google.com/file/d/17jFt9_yf-BhgFfe1MOKwciR0b4IVNmRA/view?usp=sharing" TargetMode="External"/><Relationship Id="rId313" Type="http://schemas.openxmlformats.org/officeDocument/2006/relationships/hyperlink" Target="https://drive.google.com/file/d/1Phiy2v8PVopHN5HPeO_aBFnwHOmL9Gvv/view?usp=drive_link" TargetMode="External"/><Relationship Id="rId434" Type="http://schemas.openxmlformats.org/officeDocument/2006/relationships/hyperlink" Target="https://drive.google.com/file/d/1sUi9e86ucevu4y5fx1vJOT8RPyCtCyPU/view?usp=sharing" TargetMode="External"/><Relationship Id="rId319" Type="http://schemas.openxmlformats.org/officeDocument/2006/relationships/hyperlink" Target="https://drive.google.com/file/d/1cpio3i9i4WpEhmYxcfOBww_B1TwatkpZ/view?usp=sharing" TargetMode="External"/><Relationship Id="rId318" Type="http://schemas.openxmlformats.org/officeDocument/2006/relationships/hyperlink" Target="https://drive.google.com/file/d/1r_9eLE2OtUABzXjNFJL5uvZH6mxLKTgs/view?usp=drive_link" TargetMode="External"/><Relationship Id="rId439" Type="http://schemas.openxmlformats.org/officeDocument/2006/relationships/hyperlink" Target="https://drive.google.com/file/d/112JkeHJkZOvOnTiPPDWgkyCu_ZrZevzJ/view?usp=sharing" TargetMode="External"/><Relationship Id="rId317" Type="http://schemas.openxmlformats.org/officeDocument/2006/relationships/hyperlink" Target="https://drive.google.com/file/d/1feKdgofMbeC0eShbBjO5pAuhSPfcB-Ux/view?usp=drive_link" TargetMode="External"/><Relationship Id="rId438" Type="http://schemas.openxmlformats.org/officeDocument/2006/relationships/hyperlink" Target="https://drive.google.com/file/d/1mr9YEAJ2IrmMIftUoWm4ODV1DZrsasL7/view?usp=sharing" TargetMode="External"/><Relationship Id="rId312" Type="http://schemas.openxmlformats.org/officeDocument/2006/relationships/hyperlink" Target="https://drive.google.com/file/d/1dQZ2h0iCgY93QTjf9zNCdwsjz54m90jD/view?usp=sharing" TargetMode="External"/><Relationship Id="rId433" Type="http://schemas.openxmlformats.org/officeDocument/2006/relationships/hyperlink" Target="https://drive.google.com/file/d/1TEjzrqiVQL6BvuAVjnnav9829h00TR1D/view?usp=sharing" TargetMode="External"/><Relationship Id="rId311" Type="http://schemas.openxmlformats.org/officeDocument/2006/relationships/hyperlink" Target="https://drive.google.com/file/d/1rrh6ihHJyQVEoiuWrA69AGGTG8O1oX51/view?usp=drive_link" TargetMode="External"/><Relationship Id="rId432" Type="http://schemas.openxmlformats.org/officeDocument/2006/relationships/hyperlink" Target="https://drive.google.com/file/d/18QhkAC4J7SnBQ64c52zqzC5_juLAbiJF/view?usp=sharing" TargetMode="External"/><Relationship Id="rId310" Type="http://schemas.openxmlformats.org/officeDocument/2006/relationships/hyperlink" Target="https://drive.google.com/file/d/1nm6BxJ-Um24FGGUa-j6aQIUBVbIapVKh/view?usp=sharing" TargetMode="External"/><Relationship Id="rId431" Type="http://schemas.openxmlformats.org/officeDocument/2006/relationships/hyperlink" Target="https://drive.google.com/file/d/1cxW9RMAPi_owjGmEqRJinJcye4PbJlbx/view?usp=sharing" TargetMode="External"/><Relationship Id="rId430" Type="http://schemas.openxmlformats.org/officeDocument/2006/relationships/hyperlink" Target="https://drive.google.com/file/d/1JleF3bD1kBuKKJfWvs9O7lkCye4sc4UE/view?usp=sharing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file/d/1zwe9oI7g6uPly90ryoGDQLMGomJzGO3k/view?usp=sharing" TargetMode="External"/><Relationship Id="rId194" Type="http://schemas.openxmlformats.org/officeDocument/2006/relationships/hyperlink" Target="https://drive.google.com/file/d/1gO4sRWrjtBU1aLx550hyQXEnwy1p6lzo/view?usp=sharing" TargetMode="External"/><Relationship Id="rId193" Type="http://schemas.openxmlformats.org/officeDocument/2006/relationships/hyperlink" Target="https://drive.google.com/file/d/1h19qsTE95sqajTS3pLtmnhC_uq4usxiv/view?usp=sharing" TargetMode="External"/><Relationship Id="rId192" Type="http://schemas.openxmlformats.org/officeDocument/2006/relationships/hyperlink" Target="https://drive.google.com/file/d/1wWBTEnEnzkWbgCGLk5kc6YEyyvplrVYU/view?usp=sharing" TargetMode="External"/><Relationship Id="rId191" Type="http://schemas.openxmlformats.org/officeDocument/2006/relationships/hyperlink" Target="https://drive.google.com/file/d/1ruFOvWiNGcvyAizU8efiI8Qh-9MOwj9l/view?usp=drive_link" TargetMode="External"/><Relationship Id="rId187" Type="http://schemas.openxmlformats.org/officeDocument/2006/relationships/hyperlink" Target="https://drive.google.com/file/d/1zTW968l4L2l26bm-FPydjHpQYsUtpmZb/view?usp=sharing" TargetMode="External"/><Relationship Id="rId186" Type="http://schemas.openxmlformats.org/officeDocument/2006/relationships/hyperlink" Target="https://drive.google.com/file/d/1P5zGzoiG6LwiMoNeaR_F93200OGXV4uL/view?usp=sharing" TargetMode="External"/><Relationship Id="rId185" Type="http://schemas.openxmlformats.org/officeDocument/2006/relationships/hyperlink" Target="https://drive.google.com/file/d/1b2XTj8tGlksWvYinfFysK0ODmZv3IK6a/view?usp=sharing" TargetMode="External"/><Relationship Id="rId184" Type="http://schemas.openxmlformats.org/officeDocument/2006/relationships/hyperlink" Target="https://drive.google.com/file/d/1fRQeSDeDZtwexGF5I0Pmhjal6VI5RwZI/view?usp=sharing" TargetMode="External"/><Relationship Id="rId189" Type="http://schemas.openxmlformats.org/officeDocument/2006/relationships/hyperlink" Target="https://drive.google.com/file/d/1KvB8XDI32GV6XoLD7WPd6HYv6nma1bs6/view?usp=sharing" TargetMode="External"/><Relationship Id="rId188" Type="http://schemas.openxmlformats.org/officeDocument/2006/relationships/hyperlink" Target="https://drive.google.com/file/d/1mu4BJyJVa_aS9iM3_EbP9UUHA2IUqUGR/view?usp=sharing" TargetMode="External"/><Relationship Id="rId183" Type="http://schemas.openxmlformats.org/officeDocument/2006/relationships/hyperlink" Target="https://drive.google.com/file/d/1ljcKzJfsEERpP3JH5XMbanO996Nw9mVJ/view?usp=sharing" TargetMode="External"/><Relationship Id="rId182" Type="http://schemas.openxmlformats.org/officeDocument/2006/relationships/hyperlink" Target="https://drive.google.com/file/d/1aObEKMdaSa7R5XxIt8YK9zERhMfFWDoA/view?usp=sharing" TargetMode="External"/><Relationship Id="rId181" Type="http://schemas.openxmlformats.org/officeDocument/2006/relationships/hyperlink" Target="https://drive.google.com/file/d/15ranXz1Dg8IIKMPn0sfvrsjzSgrmMPk3/view?usp=sharing" TargetMode="External"/><Relationship Id="rId180" Type="http://schemas.openxmlformats.org/officeDocument/2006/relationships/hyperlink" Target="https://drive.google.com/file/d/1LnJTYVaBC1c7SszOVcyISRK1MLurgvxT/view?usp=sharing" TargetMode="External"/><Relationship Id="rId176" Type="http://schemas.openxmlformats.org/officeDocument/2006/relationships/hyperlink" Target="https://drive.google.com/file/d/1bOuJm_1sZ_6vj3q7Rr_W8D2gCBG-mqMt/view?usp=sharing" TargetMode="External"/><Relationship Id="rId297" Type="http://schemas.openxmlformats.org/officeDocument/2006/relationships/hyperlink" Target="https://drive.google.com/file/d/14kNWmqN65fh-uMfanEiwEdr5vT3OsScz/view?usp=drive_link" TargetMode="External"/><Relationship Id="rId175" Type="http://schemas.openxmlformats.org/officeDocument/2006/relationships/hyperlink" Target="https://drive.google.com/file/d/1cr0VPPiE5h-jiJaN8erErfUihByrHiHR/view?usp=drive_link" TargetMode="External"/><Relationship Id="rId296" Type="http://schemas.openxmlformats.org/officeDocument/2006/relationships/hyperlink" Target="https://drive.google.com/file/d/1q5Fd4Af53YEqAqO_BgSKUsfYq9U-VQ27/view?usp=sharing" TargetMode="External"/><Relationship Id="rId174" Type="http://schemas.openxmlformats.org/officeDocument/2006/relationships/hyperlink" Target="https://drive.google.com/file/d/1yyc-6Xjf35swWfZ-Ye_CWwcArg_ckLDa/view?usp=drive_link" TargetMode="External"/><Relationship Id="rId295" Type="http://schemas.openxmlformats.org/officeDocument/2006/relationships/hyperlink" Target="https://drive.google.com/file/d/1r5DMJRz_Dywsg0xYDqu0mHc_6yGlYdyT/view?usp=drive_link" TargetMode="External"/><Relationship Id="rId173" Type="http://schemas.openxmlformats.org/officeDocument/2006/relationships/hyperlink" Target="https://drive.google.com/file/d/1lnu7YkmI_fBD-YScbgOjjY4e6mgheojF/view?usp=drive_link" TargetMode="External"/><Relationship Id="rId294" Type="http://schemas.openxmlformats.org/officeDocument/2006/relationships/hyperlink" Target="https://drive.google.com/file/d/1SSN5qOzKU9Fwe25YlqglQY-2k20VNG6V/view?usp=sharing" TargetMode="External"/><Relationship Id="rId179" Type="http://schemas.openxmlformats.org/officeDocument/2006/relationships/hyperlink" Target="https://drive.google.com/file/d/1YZ2bt7_cRRAqltbY-rY-y0CL4t-ftJFS/view?usp=sharing" TargetMode="External"/><Relationship Id="rId178" Type="http://schemas.openxmlformats.org/officeDocument/2006/relationships/hyperlink" Target="https://drive.google.com/file/d/1e8z1mujA8tVnetRuzprORibwKCFtLXbu/view?usp=sharing" TargetMode="External"/><Relationship Id="rId299" Type="http://schemas.openxmlformats.org/officeDocument/2006/relationships/hyperlink" Target="https://drive.google.com/file/d/19gV7iUdIpOIJMo7OUFZXN8TxQOM16y0i/view?usp=sharing" TargetMode="External"/><Relationship Id="rId177" Type="http://schemas.openxmlformats.org/officeDocument/2006/relationships/hyperlink" Target="https://drive.google.com/file/d/1zz4UZvaAY0HxSdWirqXdpAg3_Jtji0sf/view?usp=sharing" TargetMode="External"/><Relationship Id="rId298" Type="http://schemas.openxmlformats.org/officeDocument/2006/relationships/hyperlink" Target="https://drive.google.com/file/d/1ETRXBO-R2szP8eci-QyDW6621Bi0sCS0/view?usp=sharing" TargetMode="External"/><Relationship Id="rId198" Type="http://schemas.openxmlformats.org/officeDocument/2006/relationships/hyperlink" Target="https://drive.google.com/file/d/1jpSTso9eTybCj4yI0HXw7gkXCrCG5pyW/view?usp=sharing" TargetMode="External"/><Relationship Id="rId197" Type="http://schemas.openxmlformats.org/officeDocument/2006/relationships/hyperlink" Target="https://drive.google.com/file/d/1umQcfIOmXwEkfup6JwEj5SAJCDl0MSIZ/view?usp=sharing" TargetMode="External"/><Relationship Id="rId196" Type="http://schemas.openxmlformats.org/officeDocument/2006/relationships/hyperlink" Target="https://drive.google.com/file/d/1hfCvhWRJ5ca9IV-O7zZsTHTNuuiJFoys/view?usp=share_link" TargetMode="External"/><Relationship Id="rId195" Type="http://schemas.openxmlformats.org/officeDocument/2006/relationships/hyperlink" Target="https://drive.google.com/file/d/1Yc1T68jbEGDgGWMIwM-pZlD7jRP8RULs/view?usp=sharing" TargetMode="External"/><Relationship Id="rId199" Type="http://schemas.openxmlformats.org/officeDocument/2006/relationships/hyperlink" Target="https://drive.google.com/file/d/19DCR1Y8tktbAAgDXrCozXwJH9UUafzas/view?usp=sharing" TargetMode="External"/><Relationship Id="rId150" Type="http://schemas.openxmlformats.org/officeDocument/2006/relationships/hyperlink" Target="https://drive.google.com/file/d/1ER4T7f_I1VlhZVAbqQOLZhpYsi3rdVns/view?usp=sharing" TargetMode="External"/><Relationship Id="rId271" Type="http://schemas.openxmlformats.org/officeDocument/2006/relationships/hyperlink" Target="https://drive.google.com/file/d/1IXpojLoBSB7uYCxJkhlV6GMqFBkJO4r3/view?usp=sharing" TargetMode="External"/><Relationship Id="rId392" Type="http://schemas.openxmlformats.org/officeDocument/2006/relationships/hyperlink" Target="https://drive.google.com/file/d/1g8dgAjvPm_L7_mfXObi7I4P01KpxTAnY/view?usp=drive_link" TargetMode="External"/><Relationship Id="rId270" Type="http://schemas.openxmlformats.org/officeDocument/2006/relationships/hyperlink" Target="https://drive.google.com/file/d/1j11NKltLAJRN76BapDxxp2ClLy5OWVgk/view?usp=sharing" TargetMode="External"/><Relationship Id="rId391" Type="http://schemas.openxmlformats.org/officeDocument/2006/relationships/hyperlink" Target="https://drive.google.com/file/d/1wMxOHXCcm_gQJnE7Ef-Gfnm7RVP416XU/view?usp=sharing" TargetMode="External"/><Relationship Id="rId390" Type="http://schemas.openxmlformats.org/officeDocument/2006/relationships/hyperlink" Target="https://drive.google.com/file/d/1cxfPYzkHCsB8qIQ68Fx5obb0_y3k3i-J/view?usp=sharing" TargetMode="External"/><Relationship Id="rId1" Type="http://schemas.openxmlformats.org/officeDocument/2006/relationships/hyperlink" Target="https://drive.google.com/file/d/1tKYNQZT4YwUg29V_n_E-mPMgB3o6TRhy/view?usp=sharing" TargetMode="External"/><Relationship Id="rId2" Type="http://schemas.openxmlformats.org/officeDocument/2006/relationships/hyperlink" Target="https://drive.google.com/file/d/1aa78w_KHeGNicEEE_WwgK3WHtSsy1kRG/view?usp=sharing" TargetMode="External"/><Relationship Id="rId3" Type="http://schemas.openxmlformats.org/officeDocument/2006/relationships/hyperlink" Target="https://drive.google.com/file/d/18lqy-zB7NYPrBQM-JOn9maJ91oOv9UvC/view?usp=sharing" TargetMode="External"/><Relationship Id="rId149" Type="http://schemas.openxmlformats.org/officeDocument/2006/relationships/hyperlink" Target="https://drive.google.com/file/d/1T2RXBABXFBcUkkGf3c3s-A907LYEv7wR/view?usp=sharing" TargetMode="External"/><Relationship Id="rId4" Type="http://schemas.openxmlformats.org/officeDocument/2006/relationships/hyperlink" Target="https://drive.google.com/file/d/1q5bkW-0PngvLzs1oMjS5_AtpOwULK2tk/view?usp=sharing" TargetMode="External"/><Relationship Id="rId148" Type="http://schemas.openxmlformats.org/officeDocument/2006/relationships/hyperlink" Target="https://drive.google.com/file/d/1PKUOEj8IaksnYrNJ296C5a8UYrWIA3K2/view?usp=sharing" TargetMode="External"/><Relationship Id="rId269" Type="http://schemas.openxmlformats.org/officeDocument/2006/relationships/hyperlink" Target="https://drive.google.com/file/d/1jK4g0s9rniQJI6jcdCMF1gxTnV6Iz0Fv/view?usp=sharing" TargetMode="External"/><Relationship Id="rId9" Type="http://schemas.openxmlformats.org/officeDocument/2006/relationships/hyperlink" Target="https://drive.google.com/file/d/1N40vJAQ2vVe9XWHvcWTeOJvzlWsGAyCX/view?usp=sharing" TargetMode="External"/><Relationship Id="rId143" Type="http://schemas.openxmlformats.org/officeDocument/2006/relationships/hyperlink" Target="https://drive.google.com/file/d/1brLv7BCD1FA8REK6WYIrr3DrZELcgoIP/view?usp=drive_link" TargetMode="External"/><Relationship Id="rId264" Type="http://schemas.openxmlformats.org/officeDocument/2006/relationships/hyperlink" Target="https://drive.google.com/file/d/1bHBSRLmooLrUPRzz0miU7clEtpdsMVvk/view?usp=sharing" TargetMode="External"/><Relationship Id="rId385" Type="http://schemas.openxmlformats.org/officeDocument/2006/relationships/hyperlink" Target="https://drive.google.com/file/d/1YurrxCYMrIww9hqo3TJ9wLivikcsxXX6/view?usp=sharing" TargetMode="External"/><Relationship Id="rId142" Type="http://schemas.openxmlformats.org/officeDocument/2006/relationships/hyperlink" Target="https://drive.google.com/file/d/18Ky-1Qh3X3g6Up6yJqCGzOatq2g-WEbp/view?usp=share_link" TargetMode="External"/><Relationship Id="rId263" Type="http://schemas.openxmlformats.org/officeDocument/2006/relationships/hyperlink" Target="https://drive.google.com/file/d/14SRXiZ3XZRa_UqMRYdRGk9_DIoL2HaZD/view?usp=sharing" TargetMode="External"/><Relationship Id="rId384" Type="http://schemas.openxmlformats.org/officeDocument/2006/relationships/hyperlink" Target="https://drive.google.com/file/d/1-qXXoA6G9E1GMEJaBy55TCBtYvcYQjJD/view?usp=sharing" TargetMode="External"/><Relationship Id="rId141" Type="http://schemas.openxmlformats.org/officeDocument/2006/relationships/hyperlink" Target="https://drive.google.com/file/d/1iaf9rPhq0o8S4wx1Rrgm6Jv52tpYvtY9/view?usp=share_link" TargetMode="External"/><Relationship Id="rId262" Type="http://schemas.openxmlformats.org/officeDocument/2006/relationships/hyperlink" Target="https://drive.google.com/file/d/1P1-W3CXSlTnM-i4rFHYNvixZ6Nq9tn9c/view?usp=sharing" TargetMode="External"/><Relationship Id="rId383" Type="http://schemas.openxmlformats.org/officeDocument/2006/relationships/hyperlink" Target="https://drive.google.com/file/d/1gT7bkzwX31VffCySEPPCRS5KFlMlVHim/view?usp=sharing" TargetMode="External"/><Relationship Id="rId140" Type="http://schemas.openxmlformats.org/officeDocument/2006/relationships/hyperlink" Target="https://drive.google.com/file/d/1ib4Xe87NAInwSWSFmL1P-mFBKO9QBOGn/view?usp=sharing" TargetMode="External"/><Relationship Id="rId261" Type="http://schemas.openxmlformats.org/officeDocument/2006/relationships/hyperlink" Target="https://drive.google.com/file/d/1eKyQm3oW2kOP9vxrThK20-kPOtEBc1qY/view?usp=sharing" TargetMode="External"/><Relationship Id="rId382" Type="http://schemas.openxmlformats.org/officeDocument/2006/relationships/hyperlink" Target="https://drive.google.com/file/d/1_g_9Nl1mn0fgK6eS4e04t_At9vXAb8FG/view?usp=sharing" TargetMode="External"/><Relationship Id="rId5" Type="http://schemas.openxmlformats.org/officeDocument/2006/relationships/hyperlink" Target="https://drive.google.com/file/d/1lLpgqCrJM90lh98ndN7ocmGzNPE1BubL/view?usp=sharing" TargetMode="External"/><Relationship Id="rId147" Type="http://schemas.openxmlformats.org/officeDocument/2006/relationships/hyperlink" Target="https://drive.google.com/file/d/1aiBbWQ-2ovIypRsIh6DKF6-y-0sQdZXO/view?usp=sharing" TargetMode="External"/><Relationship Id="rId268" Type="http://schemas.openxmlformats.org/officeDocument/2006/relationships/hyperlink" Target="https://drive.google.com/file/d/16MjFfrPTOX_Mxa6w2oJtuBngQkB3MhMX/view?usp=sharing" TargetMode="External"/><Relationship Id="rId389" Type="http://schemas.openxmlformats.org/officeDocument/2006/relationships/hyperlink" Target="https://drive.google.com/file/d/19Nssb8wp27xl8AtY380XJuc04PA7gFzf/view?usp=sharing" TargetMode="External"/><Relationship Id="rId6" Type="http://schemas.openxmlformats.org/officeDocument/2006/relationships/hyperlink" Target="https://drive.google.com/file/d/1nKtwErWtrBJUFPRZ9uZ3OVNMhKeDdOIN/view?usp=sharing" TargetMode="External"/><Relationship Id="rId146" Type="http://schemas.openxmlformats.org/officeDocument/2006/relationships/hyperlink" Target="https://drive.google.com/file/d/1W4fNPupjQV5QfwlUWk7gKMBXE36HwGiI/view?usp=sharing" TargetMode="External"/><Relationship Id="rId267" Type="http://schemas.openxmlformats.org/officeDocument/2006/relationships/hyperlink" Target="https://drive.google.com/file/d/1WPyW_C9383gwVi8FobO647I73_yyQGF_/view?usp=sharing" TargetMode="External"/><Relationship Id="rId388" Type="http://schemas.openxmlformats.org/officeDocument/2006/relationships/hyperlink" Target="https://drive.google.com/file/d/1T-F9g_EixMDntU4F2H5AUknGvCJ3ml90/view?usp=sharing" TargetMode="External"/><Relationship Id="rId7" Type="http://schemas.openxmlformats.org/officeDocument/2006/relationships/hyperlink" Target="https://drive.google.com/file/d/1-MrglIziDL5MnoaVE-WZDPFWDUfApx6Q/view?usp=sharing" TargetMode="External"/><Relationship Id="rId145" Type="http://schemas.openxmlformats.org/officeDocument/2006/relationships/hyperlink" Target="https://drive.google.com/file/d/1WoOEnr5Ze9DqKZBtAwLz_G9crlhuv-A4/view?usp=sharing" TargetMode="External"/><Relationship Id="rId266" Type="http://schemas.openxmlformats.org/officeDocument/2006/relationships/hyperlink" Target="https://drive.google.com/file/d/1b-yVb0LY8MX_MxWJ_XE2kNNtHHfn9ZOm/view?usp=sharing" TargetMode="External"/><Relationship Id="rId387" Type="http://schemas.openxmlformats.org/officeDocument/2006/relationships/hyperlink" Target="https://drive.google.com/file/d/12yi8zsSRtHHkvKfkl-M5WQwgEL8CHPXe/view?usp=sharing" TargetMode="External"/><Relationship Id="rId8" Type="http://schemas.openxmlformats.org/officeDocument/2006/relationships/hyperlink" Target="https://drive.google.com/file/d/1rEXhUCgA8Wd5STQFna2VcOpaseSxq2r1/view?usp=sharing" TargetMode="External"/><Relationship Id="rId144" Type="http://schemas.openxmlformats.org/officeDocument/2006/relationships/hyperlink" Target="https://drive.google.com/file/d/19SIyAQkwiFRjqvwpWfeThVa7fAB-r1Gx/view?usp=share_link" TargetMode="External"/><Relationship Id="rId265" Type="http://schemas.openxmlformats.org/officeDocument/2006/relationships/hyperlink" Target="https://drive.google.com/file/d/1D0vbMlH9oG-zaHwTyInvtKCOhOk_MkG1/view?usp=sharing" TargetMode="External"/><Relationship Id="rId386" Type="http://schemas.openxmlformats.org/officeDocument/2006/relationships/hyperlink" Target="https://drive.google.com/file/d/1hSpwggc0GJ6Ul5kqlj8hMHx9CjEpP-u7/view?usp=sharing" TargetMode="External"/><Relationship Id="rId260" Type="http://schemas.openxmlformats.org/officeDocument/2006/relationships/hyperlink" Target="https://drive.google.com/file/d/1dH3zmVGdZyxnpXwa2BuHiCiVtXJ3_w3v/view?usp=sharing" TargetMode="External"/><Relationship Id="rId381" Type="http://schemas.openxmlformats.org/officeDocument/2006/relationships/hyperlink" Target="https://drive.google.com/file/d/1_s_cd9i1ixNX0K5pfc0K45fdxWkchWkG/view?usp=sharing" TargetMode="External"/><Relationship Id="rId380" Type="http://schemas.openxmlformats.org/officeDocument/2006/relationships/hyperlink" Target="https://drive.google.com/file/d/1PTiXqnzTmZBZU2vjDxJ69RPz_5XMInAn/view?usp=sharing" TargetMode="External"/><Relationship Id="rId139" Type="http://schemas.openxmlformats.org/officeDocument/2006/relationships/hyperlink" Target="https://drive.google.com/file/d/157B0pFs3q8sU5j5V46ru5bnOq8dVRhff/view?usp=share_link" TargetMode="External"/><Relationship Id="rId138" Type="http://schemas.openxmlformats.org/officeDocument/2006/relationships/hyperlink" Target="https://drive.google.com/file/d/1zsYQ2gatPHJkbxakEkNaB47RdkJMuoGt/view?usp=sharing" TargetMode="External"/><Relationship Id="rId259" Type="http://schemas.openxmlformats.org/officeDocument/2006/relationships/hyperlink" Target="https://drive.google.com/file/d/1HcbPRXB-zWOLscQnVlL3t9De8PYA-3mv/view?usp=sharing" TargetMode="External"/><Relationship Id="rId137" Type="http://schemas.openxmlformats.org/officeDocument/2006/relationships/hyperlink" Target="https://drive.google.com/file/d/1otA7v2mmzM7mJ0F26XpblMMN9unxfRTL/view?usp=share_link" TargetMode="External"/><Relationship Id="rId258" Type="http://schemas.openxmlformats.org/officeDocument/2006/relationships/hyperlink" Target="https://drive.google.com/file/d/1DnblNi43i2t0SSIUVXksXOyVvK2yv0MW/view?usp=sharing" TargetMode="External"/><Relationship Id="rId379" Type="http://schemas.openxmlformats.org/officeDocument/2006/relationships/hyperlink" Target="https://drive.google.com/file/d/1xaQjjMpbAZFHEQP--0yogCpN-_SJ9Qro/view?usp=sharing" TargetMode="External"/><Relationship Id="rId132" Type="http://schemas.openxmlformats.org/officeDocument/2006/relationships/hyperlink" Target="https://drive.google.com/file/d/1ANM3Zumtx1x8HQnwydJknj375QfNs_9e/view?usp=drive_link" TargetMode="External"/><Relationship Id="rId253" Type="http://schemas.openxmlformats.org/officeDocument/2006/relationships/hyperlink" Target="https://drive.google.com/file/d/1VxfhmSwRGFCcz1rzCtFV_NyIco90xx4Y/view?usp=sharing" TargetMode="External"/><Relationship Id="rId374" Type="http://schemas.openxmlformats.org/officeDocument/2006/relationships/hyperlink" Target="https://drive.google.com/file/d/17B8KEI6lI-7291nMp7Yk9T60KC8bfOAc/view?usp=sharing" TargetMode="External"/><Relationship Id="rId495" Type="http://schemas.openxmlformats.org/officeDocument/2006/relationships/hyperlink" Target="https://drive.google.com/file/d/1hQM4A1CktxBF2vqyS953iraz909VkuyE/view?usp=sharing" TargetMode="External"/><Relationship Id="rId131" Type="http://schemas.openxmlformats.org/officeDocument/2006/relationships/hyperlink" Target="https://drive.google.com/file/d/1qUlMDsx_A7tMvpOt-_362P9Xjx1RvxSQ/view?usp=sharing" TargetMode="External"/><Relationship Id="rId252" Type="http://schemas.openxmlformats.org/officeDocument/2006/relationships/hyperlink" Target="https://drive.google.com/file/d/1KaTkoA0ymbusEf6GXsUugq9FwC_G4leD/view?usp=sharing" TargetMode="External"/><Relationship Id="rId373" Type="http://schemas.openxmlformats.org/officeDocument/2006/relationships/hyperlink" Target="https://drive.google.com/file/d/17fT3k2_-5GQlot-K_bjuynhrS-cfIaiG/view?usp=sharing" TargetMode="External"/><Relationship Id="rId494" Type="http://schemas.openxmlformats.org/officeDocument/2006/relationships/hyperlink" Target="https://drive.google.com/file/d/1e8ZueKTITZSNHEdtapslaYH0JV3Y32qG/view?usp=sharing" TargetMode="External"/><Relationship Id="rId130" Type="http://schemas.openxmlformats.org/officeDocument/2006/relationships/hyperlink" Target="https://drive.google.com/file/d/1E_ouK1hd74xi7Ne0St1wdwUJEgecRLJx/view?usp=sharing" TargetMode="External"/><Relationship Id="rId251" Type="http://schemas.openxmlformats.org/officeDocument/2006/relationships/hyperlink" Target="https://drive.google.com/file/d/1nOZdg0dXVcUqli9Fii0-YCo21kKmcCMh/view?usp=sharing" TargetMode="External"/><Relationship Id="rId372" Type="http://schemas.openxmlformats.org/officeDocument/2006/relationships/hyperlink" Target="https://drive.google.com/file/d/1maPayi-j2rZgVSvVRxl0rmQcMsF5azt6/view?usp=sharing" TargetMode="External"/><Relationship Id="rId493" Type="http://schemas.openxmlformats.org/officeDocument/2006/relationships/hyperlink" Target="https://drive.google.com/file/d/1HSUVV5AU2QH1fNyS3tJBnHzLF2SGTsxD/view?usp=sharing" TargetMode="External"/><Relationship Id="rId250" Type="http://schemas.openxmlformats.org/officeDocument/2006/relationships/hyperlink" Target="https://drive.google.com/file/d/1wHLZET1IvRpms7vEkSjUUua3hlhA3nBZ/view?usp=sharing" TargetMode="External"/><Relationship Id="rId371" Type="http://schemas.openxmlformats.org/officeDocument/2006/relationships/hyperlink" Target="https://drive.google.com/file/d/1itaO-LHvexJf_DMV9c--qVUn-xwwXY2C/view?usp=sharing" TargetMode="External"/><Relationship Id="rId492" Type="http://schemas.openxmlformats.org/officeDocument/2006/relationships/hyperlink" Target="https://drive.google.com/file/d/1EsKQtir6ZSVzPxTppA-dZ9sTCbN55Ap4/view?usp=sharing" TargetMode="External"/><Relationship Id="rId136" Type="http://schemas.openxmlformats.org/officeDocument/2006/relationships/hyperlink" Target="https://drive.google.com/file/d/1lq2oTV59ddWCTnmx4OxCEpzf94yi2U0Z/view?usp=sharing" TargetMode="External"/><Relationship Id="rId257" Type="http://schemas.openxmlformats.org/officeDocument/2006/relationships/hyperlink" Target="https://drive.google.com/file/d/1BtpyReD3A8c1hhgPuPO3xgBLKqtw2j-l/view?usp=sharing" TargetMode="External"/><Relationship Id="rId378" Type="http://schemas.openxmlformats.org/officeDocument/2006/relationships/hyperlink" Target="https://drive.google.com/file/d/1tDBmU-ba4aPY9brTgPWIf6cYWk70p4yp/view?usp=sharing" TargetMode="External"/><Relationship Id="rId499" Type="http://schemas.openxmlformats.org/officeDocument/2006/relationships/hyperlink" Target="https://drive.google.com/file/d/1Ms-n0MhPPpL10TqYg3BHLATNVkFU_Qcf/view?usp=sharing" TargetMode="External"/><Relationship Id="rId135" Type="http://schemas.openxmlformats.org/officeDocument/2006/relationships/hyperlink" Target="https://drive.google.com/file/d/1bTlWfCE5idgK_ftk026b8D7CVNZKruIG/view?usp=sharing" TargetMode="External"/><Relationship Id="rId256" Type="http://schemas.openxmlformats.org/officeDocument/2006/relationships/hyperlink" Target="https://drive.google.com/file/d/1vh3tAogkQk4AGGook1_vmHwbN9MapmIG/view?usp=sharing" TargetMode="External"/><Relationship Id="rId377" Type="http://schemas.openxmlformats.org/officeDocument/2006/relationships/hyperlink" Target="https://drive.google.com/file/d/1cWzPKhlGmUs286LjD4Mxn7sgNxtB1Ug-/view?usp=sharing" TargetMode="External"/><Relationship Id="rId498" Type="http://schemas.openxmlformats.org/officeDocument/2006/relationships/hyperlink" Target="https://drive.google.com/file/d/1qYBf0QTcEFaWkABgBG1B_fnada9pOdRK/view?usp=sharing" TargetMode="External"/><Relationship Id="rId134" Type="http://schemas.openxmlformats.org/officeDocument/2006/relationships/hyperlink" Target="https://drive.google.com/file/d/1RF-8xxPl6fUs6u7xq9F3q-eX7NOJdA43/view?usp=sharing" TargetMode="External"/><Relationship Id="rId255" Type="http://schemas.openxmlformats.org/officeDocument/2006/relationships/hyperlink" Target="https://drive.google.com/file/d/1bWLt2WplRV5xe3pwpxS4HJ4eVyWWcjF7/view?usp=drive_link" TargetMode="External"/><Relationship Id="rId376" Type="http://schemas.openxmlformats.org/officeDocument/2006/relationships/hyperlink" Target="https://drive.google.com/file/d/1v4MTerE5_xch7xAos0p0xvpe53OiUH0n/view?usp=sharing" TargetMode="External"/><Relationship Id="rId497" Type="http://schemas.openxmlformats.org/officeDocument/2006/relationships/hyperlink" Target="https://drive.google.com/file/d/1maeoK-sK9ZVvb6Rl0Lu_UjyDYVXkzAxS/view?usp=sharing" TargetMode="External"/><Relationship Id="rId133" Type="http://schemas.openxmlformats.org/officeDocument/2006/relationships/hyperlink" Target="https://drive.google.com/file/d/1EdYYoFaBa6AuQ768AeoNp2uIbqemZ-b1/view?usp=sharing" TargetMode="External"/><Relationship Id="rId254" Type="http://schemas.openxmlformats.org/officeDocument/2006/relationships/hyperlink" Target="https://drive.google.com/file/d/1gHtxhmmU2AVYG4kGEAwRxs0VlKUfX1x-/view?usp=sharing" TargetMode="External"/><Relationship Id="rId375" Type="http://schemas.openxmlformats.org/officeDocument/2006/relationships/hyperlink" Target="https://drive.google.com/file/d/1V4DCstq7mhISz0DEGnvURk6-YOSwQaI-/view?usp=sharing" TargetMode="External"/><Relationship Id="rId496" Type="http://schemas.openxmlformats.org/officeDocument/2006/relationships/hyperlink" Target="https://drive.google.com/file/d/1STJpnKJZCr0J8-iLl94NU3PeSnNA4TwB/view?usp=share_link" TargetMode="External"/><Relationship Id="rId172" Type="http://schemas.openxmlformats.org/officeDocument/2006/relationships/hyperlink" Target="https://drive.google.com/file/d/14BxxoG7J9CMKCc2iQS8amQQ1-tDjf1nj/view?usp=drive_link" TargetMode="External"/><Relationship Id="rId293" Type="http://schemas.openxmlformats.org/officeDocument/2006/relationships/hyperlink" Target="https://drive.google.com/file/d/13sZ5kaQ1yaU7y4bBjaMW426g2zWgBx78/view?usp=drive_link" TargetMode="External"/><Relationship Id="rId171" Type="http://schemas.openxmlformats.org/officeDocument/2006/relationships/hyperlink" Target="https://drive.google.com/file/d/1-38Otiy--aQihVLNPCyeEo0KRFn3-x_-/view?usp=drive_link" TargetMode="External"/><Relationship Id="rId292" Type="http://schemas.openxmlformats.org/officeDocument/2006/relationships/hyperlink" Target="https://drive.google.com/file/d/1hUMLEZVBpmQNxi5DaFa_vY4nvuJBpJEu/view?usp=sharing" TargetMode="External"/><Relationship Id="rId170" Type="http://schemas.openxmlformats.org/officeDocument/2006/relationships/hyperlink" Target="https://drive.google.com/file/d/1RFB0Ag1tsEqr-GSXCTw6-G7w2HykrVZW/view?usp=drive_link" TargetMode="External"/><Relationship Id="rId291" Type="http://schemas.openxmlformats.org/officeDocument/2006/relationships/hyperlink" Target="https://drive.google.com/file/d/1V0XmTQKmw9CBvNRJf-RNQrw1zNeZba55/view?usp=drive_link" TargetMode="External"/><Relationship Id="rId290" Type="http://schemas.openxmlformats.org/officeDocument/2006/relationships/hyperlink" Target="https://drive.google.com/file/d/18_Yy5z39QvvKcZ4eOkfnAGQZMZmej5XI/view?usp=drive_link" TargetMode="External"/><Relationship Id="rId165" Type="http://schemas.openxmlformats.org/officeDocument/2006/relationships/hyperlink" Target="https://drive.google.com/file/d/15TkP4kqawVxPgsYJ1sVFSGl9Lfo2wSsX/view?usp=sharing" TargetMode="External"/><Relationship Id="rId286" Type="http://schemas.openxmlformats.org/officeDocument/2006/relationships/hyperlink" Target="https://drive.google.com/file/d/1dAOmHFzi6lKU5SNG4pMIQ1Q4FRcPWvW9/view?usp=sharing" TargetMode="External"/><Relationship Id="rId164" Type="http://schemas.openxmlformats.org/officeDocument/2006/relationships/hyperlink" Target="https://drive.google.com/file/d/1jJqNgEl5MWr1uGX6tZPDHAxzZsON-pq1/view?usp=drive_link" TargetMode="External"/><Relationship Id="rId285" Type="http://schemas.openxmlformats.org/officeDocument/2006/relationships/hyperlink" Target="https://drive.google.com/file/d/1QGhuLdCOe7MYpa6dwTpLCQgIeRf0nCPZ/view?usp=sharing" TargetMode="External"/><Relationship Id="rId163" Type="http://schemas.openxmlformats.org/officeDocument/2006/relationships/hyperlink" Target="https://drive.google.com/file/d/1YwVL996Hd5d89a3xvc4G0B__TtcYFvHW/view?usp=sharing" TargetMode="External"/><Relationship Id="rId284" Type="http://schemas.openxmlformats.org/officeDocument/2006/relationships/hyperlink" Target="https://drive.google.com/file/d/1Tdx447xrUI__83_zwIrTi0tgbYn4-Qix/view?usp=sharing" TargetMode="External"/><Relationship Id="rId162" Type="http://schemas.openxmlformats.org/officeDocument/2006/relationships/hyperlink" Target="https://drive.google.com/file/d/1XQfsjerl6Kb9JBTHnqJ1s6OTgZ2WUbFn/view?usp=drive_link" TargetMode="External"/><Relationship Id="rId283" Type="http://schemas.openxmlformats.org/officeDocument/2006/relationships/hyperlink" Target="https://drive.google.com/file/d/1Ab1rcARVRvSfmIZ38POWbN7PR--yYwR2/view?usp=drive_link" TargetMode="External"/><Relationship Id="rId169" Type="http://schemas.openxmlformats.org/officeDocument/2006/relationships/hyperlink" Target="https://drive.google.com/file/d/1GN2xlnFhVbqovo5dm3YMycRNnxo4QU9U/view?usp=sharing" TargetMode="External"/><Relationship Id="rId168" Type="http://schemas.openxmlformats.org/officeDocument/2006/relationships/hyperlink" Target="https://drive.google.com/file/d/1vz44ZCtacfFX5FidNdjEd3I_0aWezlul/view?usp=sharing" TargetMode="External"/><Relationship Id="rId289" Type="http://schemas.openxmlformats.org/officeDocument/2006/relationships/hyperlink" Target="https://drive.google.com/file/d/1STAWDX_qdXt-bzxMV4YmIJz6WEE7Wwai/view?usp=drive_link" TargetMode="External"/><Relationship Id="rId167" Type="http://schemas.openxmlformats.org/officeDocument/2006/relationships/hyperlink" Target="https://drive.google.com/file/d/1aHs1Sfw-OdZqamnQerBUinqhE_Tez7Jw/view?usp=sharing" TargetMode="External"/><Relationship Id="rId288" Type="http://schemas.openxmlformats.org/officeDocument/2006/relationships/hyperlink" Target="https://drive.google.com/file/d/17mgiWp-bUl_sRtRMv0jemGx1AVNgTonD/view?usp=sharing" TargetMode="External"/><Relationship Id="rId166" Type="http://schemas.openxmlformats.org/officeDocument/2006/relationships/hyperlink" Target="https://drive.google.com/file/d/16z0w8wevXB49cHJal3sHeJLIUrQVPQI8/view?usp=drive_link" TargetMode="External"/><Relationship Id="rId287" Type="http://schemas.openxmlformats.org/officeDocument/2006/relationships/hyperlink" Target="https://drive.google.com/file/d/14uushnd-IyyzcB4s_mwXXb6Yp0G_98jc/view?usp=sharing" TargetMode="External"/><Relationship Id="rId161" Type="http://schemas.openxmlformats.org/officeDocument/2006/relationships/hyperlink" Target="https://drive.google.com/file/d/1IySI8a2C7hYGeQ3T_mj1bOdyIbctRCuP/view?usp=drive_link" TargetMode="External"/><Relationship Id="rId282" Type="http://schemas.openxmlformats.org/officeDocument/2006/relationships/hyperlink" Target="https://drive.google.com/file/d/15IiGZwQ1RIJ8pbkf54pO5jaKP0QfIhqy/view?usp=sharing" TargetMode="External"/><Relationship Id="rId160" Type="http://schemas.openxmlformats.org/officeDocument/2006/relationships/hyperlink" Target="https://drive.google.com/file/d/1XIKsH5nqJy7zmEBAL15fqLSkoRiRO_9v/view?usp=drive_link" TargetMode="External"/><Relationship Id="rId281" Type="http://schemas.openxmlformats.org/officeDocument/2006/relationships/hyperlink" Target="https://drive.google.com/file/d/1hs3A0sHjWBNNOdpliKI5UINViCgie_I6/view?usp=sharing" TargetMode="External"/><Relationship Id="rId280" Type="http://schemas.openxmlformats.org/officeDocument/2006/relationships/hyperlink" Target="https://drive.google.com/file/d/1oJRuDknqh46pHcMsubMkzI6IKVNUKm2d/view?usp=sharing" TargetMode="External"/><Relationship Id="rId159" Type="http://schemas.openxmlformats.org/officeDocument/2006/relationships/hyperlink" Target="https://drive.google.com/file/d/1ScTTSIlkq8Wa3IOtYQkVqDLQL0Ix3nzw/view?usp=sharing" TargetMode="External"/><Relationship Id="rId154" Type="http://schemas.openxmlformats.org/officeDocument/2006/relationships/hyperlink" Target="https://drive.google.com/file/d/1yq34HrUCJT0vgHITFWjbwEzwv8RiA2Hv/view?usp=sharing" TargetMode="External"/><Relationship Id="rId275" Type="http://schemas.openxmlformats.org/officeDocument/2006/relationships/hyperlink" Target="https://drive.google.com/file/d/1wk8ukUlKZYvSD6LArihCldNJvXymXJUw/view?usp=sharing" TargetMode="External"/><Relationship Id="rId396" Type="http://schemas.openxmlformats.org/officeDocument/2006/relationships/hyperlink" Target="https://drive.google.com/file/d/1PiW6iiS3l5TSrL5JA6aDyb4UBGvrT6-C/view?usp=sharing" TargetMode="External"/><Relationship Id="rId153" Type="http://schemas.openxmlformats.org/officeDocument/2006/relationships/hyperlink" Target="https://drive.google.com/file/d/13WLFS3myRfLg8G8xJME6sAGEeypoGTgL/view?usp=sharing" TargetMode="External"/><Relationship Id="rId274" Type="http://schemas.openxmlformats.org/officeDocument/2006/relationships/hyperlink" Target="https://drive.google.com/file/d/18WEciBSeZ08hDF2rVVasNpG_DYfD0srL/view?usp=sharing" TargetMode="External"/><Relationship Id="rId395" Type="http://schemas.openxmlformats.org/officeDocument/2006/relationships/hyperlink" Target="https://drive.google.com/file/d/1NbZF3EkVfgqIpZq_nJZvMHflzoujToK4/view?usp=sharing" TargetMode="External"/><Relationship Id="rId152" Type="http://schemas.openxmlformats.org/officeDocument/2006/relationships/hyperlink" Target="https://drive.google.com/file/d/1Ufq8LheWBjWRnowjIHaU6g4irQf4Xahi/view?usp=sharing" TargetMode="External"/><Relationship Id="rId273" Type="http://schemas.openxmlformats.org/officeDocument/2006/relationships/hyperlink" Target="https://drive.google.com/file/d/11wAx_G5WUVbR5LK-Ckm-RQwqrQ8dNzfz/view?usp=sharing" TargetMode="External"/><Relationship Id="rId394" Type="http://schemas.openxmlformats.org/officeDocument/2006/relationships/hyperlink" Target="https://drive.google.com/file/d/1Z5tGdEMGK9Q9iJjAeyDKo4Br0uefUos3/view?usp=sharing" TargetMode="External"/><Relationship Id="rId151" Type="http://schemas.openxmlformats.org/officeDocument/2006/relationships/hyperlink" Target="https://drive.google.com/file/d/1NeRaHaREo-GPHF6W5k3J0WZWE-yV_0Rc/view?usp=sharing" TargetMode="External"/><Relationship Id="rId272" Type="http://schemas.openxmlformats.org/officeDocument/2006/relationships/hyperlink" Target="https://drive.google.com/file/d/1A2zvzQypOLbQusYdnjin6dzLp6HYQoPm/view?usp=sharing" TargetMode="External"/><Relationship Id="rId393" Type="http://schemas.openxmlformats.org/officeDocument/2006/relationships/hyperlink" Target="https://drive.google.com/file/d/17hkMLyUafv8HupFEu1M45L8CJkLM2VTT/view?usp=sharing" TargetMode="External"/><Relationship Id="rId158" Type="http://schemas.openxmlformats.org/officeDocument/2006/relationships/hyperlink" Target="https://drive.google.com/file/d/1NUN-GrbAqy4omdVwqkQMN21fS-mGEgWT/view?usp=sharing" TargetMode="External"/><Relationship Id="rId279" Type="http://schemas.openxmlformats.org/officeDocument/2006/relationships/hyperlink" Target="https://drive.google.com/file/d/1HhDKLyhipcy5giPc3LFIy65IbfsKabaF/view?usp=sharing" TargetMode="External"/><Relationship Id="rId157" Type="http://schemas.openxmlformats.org/officeDocument/2006/relationships/hyperlink" Target="https://drive.google.com/file/d/1noMV1SiS5EUbYtN2tGVI_i2njMbPMSi_/view?usp=sharing" TargetMode="External"/><Relationship Id="rId278" Type="http://schemas.openxmlformats.org/officeDocument/2006/relationships/hyperlink" Target="https://drive.google.com/file/d/1q81QCqc2xIbZNrbmbDSOS0riYwd6i2Iw/view?usp=sharing" TargetMode="External"/><Relationship Id="rId399" Type="http://schemas.openxmlformats.org/officeDocument/2006/relationships/hyperlink" Target="https://drive.google.com/file/d/1HDF7P_HPBN8USphamFAtvmzZq3vzjkdv/view?usp=share_link" TargetMode="External"/><Relationship Id="rId156" Type="http://schemas.openxmlformats.org/officeDocument/2006/relationships/hyperlink" Target="https://drive.google.com/file/d/1EgF1328b-o05SZIKh-cziAJIhnpg4K1M/view?usp=sharing" TargetMode="External"/><Relationship Id="rId277" Type="http://schemas.openxmlformats.org/officeDocument/2006/relationships/hyperlink" Target="https://drive.google.com/file/d/1FydTmYioc-ISFT459_yoynzdH6zwbcqx/view?usp=sharing" TargetMode="External"/><Relationship Id="rId398" Type="http://schemas.openxmlformats.org/officeDocument/2006/relationships/hyperlink" Target="https://drive.google.com/file/d/1m99wMlRuQglKGC_eXlCb1hzWV5EXj4rB/view?usp=share_link" TargetMode="External"/><Relationship Id="rId155" Type="http://schemas.openxmlformats.org/officeDocument/2006/relationships/hyperlink" Target="https://drive.google.com/file/d/1YWX3ev9y5B4372HMnhIezS52Fm6-Gr6O/view?usp=sharing" TargetMode="External"/><Relationship Id="rId276" Type="http://schemas.openxmlformats.org/officeDocument/2006/relationships/hyperlink" Target="https://drive.google.com/file/d/1oqipdbWRrBDNetIz7uTfzAk1kup9r1Jk/view?usp=sharing" TargetMode="External"/><Relationship Id="rId397" Type="http://schemas.openxmlformats.org/officeDocument/2006/relationships/hyperlink" Target="https://drive.google.com/file/d/1CiNqavuZm4pACmfD4uYb1TRaGftLKJoD/view?usp=share_link" TargetMode="External"/><Relationship Id="rId40" Type="http://schemas.openxmlformats.org/officeDocument/2006/relationships/hyperlink" Target="https://drive.google.com/file/d/17sOSQq_jWqLoUqI27eYYY7LXDkBBnQb0/view?usp=drive_link" TargetMode="External"/><Relationship Id="rId42" Type="http://schemas.openxmlformats.org/officeDocument/2006/relationships/hyperlink" Target="https://drive.google.com/file/d/1Bzmy4erC7jCmmmo0BTAdGAvZLSVQ-Wka/view?usp=sharing" TargetMode="External"/><Relationship Id="rId41" Type="http://schemas.openxmlformats.org/officeDocument/2006/relationships/hyperlink" Target="https://drive.google.com/file/d/1SeRqN-faBix1PbMTF7kZvd3RoRTxiM0i/view?usp=sharing" TargetMode="External"/><Relationship Id="rId44" Type="http://schemas.openxmlformats.org/officeDocument/2006/relationships/hyperlink" Target="https://drive.google.com/file/d/1CPImhTV3RyIP255irRCV3TmSD1-0KxmK/view?usp=sharing" TargetMode="External"/><Relationship Id="rId43" Type="http://schemas.openxmlformats.org/officeDocument/2006/relationships/hyperlink" Target="https://drive.google.com/file/d/1vHhZuoxt9weOVDnWlzkZ1Sy7HMvgPHvA/view?usp=sharing" TargetMode="External"/><Relationship Id="rId46" Type="http://schemas.openxmlformats.org/officeDocument/2006/relationships/hyperlink" Target="https://drive.google.com/file/d/17Tc9UbyOv4duwcvMn0TkaSUiSfy0FYhr/view?usp=sharing" TargetMode="External"/><Relationship Id="rId45" Type="http://schemas.openxmlformats.org/officeDocument/2006/relationships/hyperlink" Target="https://drive.google.com/file/d/1Bttdx5iH2Mv0RpzoVlDN7AKq6Mjn64xR/view?usp=drive_link" TargetMode="External"/><Relationship Id="rId509" Type="http://schemas.openxmlformats.org/officeDocument/2006/relationships/drawing" Target="../drawings/drawing4.xml"/><Relationship Id="rId508" Type="http://schemas.openxmlformats.org/officeDocument/2006/relationships/hyperlink" Target="https://drive.google.com/file/d/1VNFGaimD4uY37QKv5a3fyrHxQn32hkgV/view?usp=sharing" TargetMode="External"/><Relationship Id="rId503" Type="http://schemas.openxmlformats.org/officeDocument/2006/relationships/hyperlink" Target="https://drive.google.com/file/d/1YEHghrQzBCqLfHSj8JE2f4AoAPrlue4s/view?usp=sharing" TargetMode="External"/><Relationship Id="rId502" Type="http://schemas.openxmlformats.org/officeDocument/2006/relationships/hyperlink" Target="https://drive.google.com/file/d/1l8TZrC5lRGvdvyARCTINPfq1taOAiHZU/view?usp=share_link" TargetMode="External"/><Relationship Id="rId501" Type="http://schemas.openxmlformats.org/officeDocument/2006/relationships/hyperlink" Target="https://drive.google.com/file/d/1euyfkpBSxqfAnSQPqCBz5YmgaeIsNEK7/view?usp=sharing" TargetMode="External"/><Relationship Id="rId500" Type="http://schemas.openxmlformats.org/officeDocument/2006/relationships/hyperlink" Target="https://drive.google.com/file/d/1MCkg55AqfgqxZhlJtU5yOe9WVy2HBaoE/view?usp=share_link" TargetMode="External"/><Relationship Id="rId507" Type="http://schemas.openxmlformats.org/officeDocument/2006/relationships/hyperlink" Target="https://drive.google.com/file/d/1KAno1VMAy3SEJ-atDM3cvXj5Gt-gClyr/view?usp=sharing" TargetMode="External"/><Relationship Id="rId506" Type="http://schemas.openxmlformats.org/officeDocument/2006/relationships/hyperlink" Target="https://drive.google.com/file/d/1eIMp2WQjb4u6NnRHYjJc8UaCmHqsSdQQ/view?usp=drive_link" TargetMode="External"/><Relationship Id="rId505" Type="http://schemas.openxmlformats.org/officeDocument/2006/relationships/hyperlink" Target="https://drive.google.com/file/d/1ehfCV2tpGNAvYO35ICnjXg7XiWN7w4Ne/view?usp=sharing" TargetMode="External"/><Relationship Id="rId504" Type="http://schemas.openxmlformats.org/officeDocument/2006/relationships/hyperlink" Target="https://drive.google.com/file/d/1f05OW0NlkKH1qyzOnwO06Ou7SS3o-8c7/view?usp=share_link" TargetMode="External"/><Relationship Id="rId48" Type="http://schemas.openxmlformats.org/officeDocument/2006/relationships/hyperlink" Target="https://drive.google.com/file/d/1xZb1O-ffMHGqtSLQ3HO30WT5qR4lBXOl/view?usp=sharing" TargetMode="External"/><Relationship Id="rId47" Type="http://schemas.openxmlformats.org/officeDocument/2006/relationships/hyperlink" Target="https://drive.google.com/file/d/19Di4tCpLm2-4hDi-t194k13gx2F8oftN/view?usp=drive_link" TargetMode="External"/><Relationship Id="rId49" Type="http://schemas.openxmlformats.org/officeDocument/2006/relationships/hyperlink" Target="https://drive.google.com/file/d/1bPILU0LtGx9dpByg3ukBYjcmf475oGQE/view?usp=drive_link" TargetMode="External"/><Relationship Id="rId31" Type="http://schemas.openxmlformats.org/officeDocument/2006/relationships/hyperlink" Target="https://drive.google.com/file/d/1uINGZWjyDJqyOhJQadyR3Mch5LL9TZnD/view?usp=drive_link" TargetMode="External"/><Relationship Id="rId30" Type="http://schemas.openxmlformats.org/officeDocument/2006/relationships/hyperlink" Target="https://drive.google.com/file/d/1k6bhP002-gxdPoTod9F2VoMML3Yo5SCr/view?usp=sharing" TargetMode="External"/><Relationship Id="rId33" Type="http://schemas.openxmlformats.org/officeDocument/2006/relationships/hyperlink" Target="https://drive.google.com/file/d/1_qeNCmF5Qee6k42CPLirMUj8-3hdVEsr/view?usp=drive_link" TargetMode="External"/><Relationship Id="rId32" Type="http://schemas.openxmlformats.org/officeDocument/2006/relationships/hyperlink" Target="https://drive.google.com/file/d/1HFojSGvQLpe4XtFx4fhoauHMoH5xtrxX/view?usp=sharing" TargetMode="External"/><Relationship Id="rId35" Type="http://schemas.openxmlformats.org/officeDocument/2006/relationships/hyperlink" Target="https://drive.google.com/file/d/13ZWRodnGD9FRcb6g9NjR3Gn3Gv0ca1qN/view?usp=drive_link" TargetMode="External"/><Relationship Id="rId34" Type="http://schemas.openxmlformats.org/officeDocument/2006/relationships/hyperlink" Target="https://drive.google.com/file/d/1LUuedCb_vdnvlRHznGbKVmdMp4VP2Cvb/view?usp=sharing" TargetMode="External"/><Relationship Id="rId37" Type="http://schemas.openxmlformats.org/officeDocument/2006/relationships/hyperlink" Target="https://drive.google.com/file/d/1onCnHQIgKiPVTEniGeUaGzRUTYO7i3Z0/view?usp=drive_link" TargetMode="External"/><Relationship Id="rId36" Type="http://schemas.openxmlformats.org/officeDocument/2006/relationships/hyperlink" Target="https://drive.google.com/file/d/1McWrAvHfrUisIyUCYwA7P9TuDxaSdDkQ/view?usp=sharing" TargetMode="External"/><Relationship Id="rId39" Type="http://schemas.openxmlformats.org/officeDocument/2006/relationships/hyperlink" Target="https://drive.google.com/file/d/1-XvmSx8wZy2aOu_m0QGYhMijOnFjjnmz/view?usp=drive_link" TargetMode="External"/><Relationship Id="rId38" Type="http://schemas.openxmlformats.org/officeDocument/2006/relationships/hyperlink" Target="https://drive.google.com/file/d/1n5qMAR6fuxWXDsS6cwtWxJobKeNpa016/view?usp=sharing" TargetMode="External"/><Relationship Id="rId20" Type="http://schemas.openxmlformats.org/officeDocument/2006/relationships/hyperlink" Target="https://drive.google.com/file/d/1XatniiTqFiXz0AKAEeuKRzqw3XkEtCCD/view?usp=drive_link" TargetMode="External"/><Relationship Id="rId22" Type="http://schemas.openxmlformats.org/officeDocument/2006/relationships/hyperlink" Target="https://drive.google.com/file/d/1zG5H6JkfrOpzXS3ZuzmS3PQmmRJvf5s5/view?usp=sharing" TargetMode="External"/><Relationship Id="rId21" Type="http://schemas.openxmlformats.org/officeDocument/2006/relationships/hyperlink" Target="https://drive.google.com/file/d/1q9S0dSBtolyuGjWuOLDjqPebKTHBI2gd/view?usp=drive_link" TargetMode="External"/><Relationship Id="rId24" Type="http://schemas.openxmlformats.org/officeDocument/2006/relationships/hyperlink" Target="https://drive.google.com/file/d/1eNY3sj2jfVDpXwUmIIM_B3SwUsUzlh1M/view?usp=sharing" TargetMode="External"/><Relationship Id="rId23" Type="http://schemas.openxmlformats.org/officeDocument/2006/relationships/hyperlink" Target="https://drive.google.com/file/d/1ZDouCvROmh-_Kb9xm40U4nJnkb1upFPR/view?usp=drive_link" TargetMode="External"/><Relationship Id="rId409" Type="http://schemas.openxmlformats.org/officeDocument/2006/relationships/hyperlink" Target="https://drive.google.com/file/d/1YE22CJWt55soqlLqmwO4OefXTmLHQCJA/view?usp=drive_link" TargetMode="External"/><Relationship Id="rId404" Type="http://schemas.openxmlformats.org/officeDocument/2006/relationships/hyperlink" Target="https://drive.google.com/file/d/1LVLN_YWePiMHDQDsc9FmkfvwBzlhzPEg/view?usp=share_link" TargetMode="External"/><Relationship Id="rId403" Type="http://schemas.openxmlformats.org/officeDocument/2006/relationships/hyperlink" Target="https://drive.google.com/file/d/1htLCsAphXAy4TAkAyG5JcAQC8L5Ru6_9/view?usp=share_link" TargetMode="External"/><Relationship Id="rId402" Type="http://schemas.openxmlformats.org/officeDocument/2006/relationships/hyperlink" Target="https://drive.google.com/file/d/1qx28UT_2bYQ8gg-6vApb9ueu1MT7bc7c/view?usp=sharing" TargetMode="External"/><Relationship Id="rId401" Type="http://schemas.openxmlformats.org/officeDocument/2006/relationships/hyperlink" Target="https://drive.google.com/file/d/1BQ1SWJiypBnDO_XoXb0KmmtopyKCDt0h/view?usp=drive_link" TargetMode="External"/><Relationship Id="rId408" Type="http://schemas.openxmlformats.org/officeDocument/2006/relationships/hyperlink" Target="https://drive.google.com/file/d/1nIbBL7y7q57o7I6pOB3JkHPrn2hqnm6c/view?usp=sharing" TargetMode="External"/><Relationship Id="rId407" Type="http://schemas.openxmlformats.org/officeDocument/2006/relationships/hyperlink" Target="https://drive.google.com/file/d/1A7EeCXMpqTeyhXzv2AIlWIAlPTwr7_vA/view?usp=drive_link" TargetMode="External"/><Relationship Id="rId406" Type="http://schemas.openxmlformats.org/officeDocument/2006/relationships/hyperlink" Target="https://drive.google.com/file/d/18Yufj58SOquOzjQWP45twPKVDMwei1zK/view?usp=sharing" TargetMode="External"/><Relationship Id="rId405" Type="http://schemas.openxmlformats.org/officeDocument/2006/relationships/hyperlink" Target="https://drive.google.com/file/d/1RmN4Nzj8_KNP827v4nFanRdk4ot8DQhL/view?usp=drive_link" TargetMode="External"/><Relationship Id="rId26" Type="http://schemas.openxmlformats.org/officeDocument/2006/relationships/hyperlink" Target="https://drive.google.com/file/d/1FljDDd60doNi50LHKEkllYTyiXwlV5Gg/view?usp=sharing" TargetMode="External"/><Relationship Id="rId25" Type="http://schemas.openxmlformats.org/officeDocument/2006/relationships/hyperlink" Target="https://drive.google.com/file/d/1hVSR_sFzO5YyrbvmlGWU6YLrFDHzgJ3Q/view?usp=drive_link" TargetMode="External"/><Relationship Id="rId28" Type="http://schemas.openxmlformats.org/officeDocument/2006/relationships/hyperlink" Target="https://drive.google.com/file/d/1p9BLe1ijDshAC6KWB1dUGY8AWYC10sNp/view?usp=sharing" TargetMode="External"/><Relationship Id="rId27" Type="http://schemas.openxmlformats.org/officeDocument/2006/relationships/hyperlink" Target="https://drive.google.com/file/d/1w9XkM-YZVtzmqJIYz_o0lWtjrj9KYcEW/view?usp=drive_link" TargetMode="External"/><Relationship Id="rId400" Type="http://schemas.openxmlformats.org/officeDocument/2006/relationships/hyperlink" Target="https://drive.google.com/file/d/1YAZGLUtePWxTXiBs0GVeibZRXOzjDmz-/view?usp=share_link" TargetMode="External"/><Relationship Id="rId29" Type="http://schemas.openxmlformats.org/officeDocument/2006/relationships/hyperlink" Target="https://drive.google.com/file/d/1JVLKYeaXBj_C_eUxBLLREggsvTUCUBVH/view?usp=drive_link" TargetMode="External"/><Relationship Id="rId11" Type="http://schemas.openxmlformats.org/officeDocument/2006/relationships/hyperlink" Target="https://drive.google.com/file/d/1bNSs_0Sz0fXOW4lni2mMDa84b0QiaiZU/view?usp=share_link" TargetMode="External"/><Relationship Id="rId10" Type="http://schemas.openxmlformats.org/officeDocument/2006/relationships/hyperlink" Target="https://drive.google.com/file/d/1E0Lroln-s6b4aI97cJbkdQ213TnJWM0k/view?usp=share_link" TargetMode="External"/><Relationship Id="rId13" Type="http://schemas.openxmlformats.org/officeDocument/2006/relationships/hyperlink" Target="https://drive.google.com/file/d/15Rc1ByfKQgJkVnC8M5PK6XMV58A2Fak1/view?usp=sharing" TargetMode="External"/><Relationship Id="rId12" Type="http://schemas.openxmlformats.org/officeDocument/2006/relationships/hyperlink" Target="https://drive.google.com/file/d/1GPV2ClYK961fKRGIr6RzqNMC4fm2R5x3/view?usp=drive_link" TargetMode="External"/><Relationship Id="rId15" Type="http://schemas.openxmlformats.org/officeDocument/2006/relationships/hyperlink" Target="https://drive.google.com/file/d/1KYOEFd3a5HzevPrnYvWrnWAJE0h2mt_q/view?usp=drive_link" TargetMode="External"/><Relationship Id="rId14" Type="http://schemas.openxmlformats.org/officeDocument/2006/relationships/hyperlink" Target="https://drive.google.com/file/d/1580vfrnCxzyCOM9jBbcuS1JIPrey5XvX/view?usp=drive_link" TargetMode="External"/><Relationship Id="rId17" Type="http://schemas.openxmlformats.org/officeDocument/2006/relationships/hyperlink" Target="https://drive.google.com/file/d/18vmwntw-E2nc8GQkLPGeFcr6K_DUtXbA/view?usp=drive_link" TargetMode="External"/><Relationship Id="rId16" Type="http://schemas.openxmlformats.org/officeDocument/2006/relationships/hyperlink" Target="https://drive.google.com/file/d/17uvA0NjFndssNBidsUSnr1RH89ViESGV/view?usp=sharing" TargetMode="External"/><Relationship Id="rId19" Type="http://schemas.openxmlformats.org/officeDocument/2006/relationships/hyperlink" Target="https://drive.google.com/file/d/11d2FTN43oybaXpyrgdMZPwy0loe0afgz/view?usp=sharing" TargetMode="External"/><Relationship Id="rId18" Type="http://schemas.openxmlformats.org/officeDocument/2006/relationships/hyperlink" Target="https://drive.google.com/file/d/1bMmUKmC5sOC07FDerCMh-5R2e-5poYr3/view?usp=sharing" TargetMode="External"/><Relationship Id="rId84" Type="http://schemas.openxmlformats.org/officeDocument/2006/relationships/hyperlink" Target="https://drive.google.com/file/d/11MKlb0k0cL9Wlb4Dqi-i9QIdaCYYX1oc/view?usp=sharing" TargetMode="External"/><Relationship Id="rId83" Type="http://schemas.openxmlformats.org/officeDocument/2006/relationships/hyperlink" Target="https://drive.google.com/file/d/13KPzylTIeK2Cnqvi6BeD9zx5Q2Dj6iYh/view?usp=sharing" TargetMode="External"/><Relationship Id="rId86" Type="http://schemas.openxmlformats.org/officeDocument/2006/relationships/hyperlink" Target="https://drive.google.com/file/d/142lGhoP-zRMh3_UKklwutX_MnWJXkzAX/view?usp=sharing" TargetMode="External"/><Relationship Id="rId85" Type="http://schemas.openxmlformats.org/officeDocument/2006/relationships/hyperlink" Target="https://drive.google.com/file/d/1c3J-L-wyptr7DxwcTvGJdNoMy7ovzcCd/view?usp=sharing" TargetMode="External"/><Relationship Id="rId88" Type="http://schemas.openxmlformats.org/officeDocument/2006/relationships/hyperlink" Target="https://drive.google.com/file/d/103A3FGHXrsbrA4WINz8SrRCsxjtn-F_u/view?usp=sharing" TargetMode="External"/><Relationship Id="rId87" Type="http://schemas.openxmlformats.org/officeDocument/2006/relationships/hyperlink" Target="https://drive.google.com/file/d/1QgRPO54RoiWeSBI8BTD3oPlzsZbqgU7e/view?usp=sharing" TargetMode="External"/><Relationship Id="rId89" Type="http://schemas.openxmlformats.org/officeDocument/2006/relationships/hyperlink" Target="https://drive.google.com/file/d/1IhVkD6AJHKrk93IJYeNlAU81IXyejBTb/view?usp=sharing" TargetMode="External"/><Relationship Id="rId80" Type="http://schemas.openxmlformats.org/officeDocument/2006/relationships/hyperlink" Target="https://drive.google.com/file/d/1SoeTRGNtX0sa4D8L-a1MRigYBblHlPz5/view?usp=sharing" TargetMode="External"/><Relationship Id="rId82" Type="http://schemas.openxmlformats.org/officeDocument/2006/relationships/hyperlink" Target="https://drive.google.com/file/d/1NbsHQDxN6Y-fovx6W5UDk-N8WigICXOd/view?usp=sharing" TargetMode="External"/><Relationship Id="rId81" Type="http://schemas.openxmlformats.org/officeDocument/2006/relationships/hyperlink" Target="https://drive.google.com/file/d/1Ob9oQKtWGGL-5gLWoIDZ5uR1zA8e9WNY/view?usp=sharing" TargetMode="External"/><Relationship Id="rId73" Type="http://schemas.openxmlformats.org/officeDocument/2006/relationships/hyperlink" Target="https://drive.google.com/file/d/1k4Dsdb01tdNDE1Ym0q_8APa_kyQvrNVv/view?usp=drive_link" TargetMode="External"/><Relationship Id="rId72" Type="http://schemas.openxmlformats.org/officeDocument/2006/relationships/hyperlink" Target="https://drive.google.com/file/d/1BQApMOwLGERi94rAsaCsImJBGWhm3z39/view?usp=drive_link" TargetMode="External"/><Relationship Id="rId75" Type="http://schemas.openxmlformats.org/officeDocument/2006/relationships/hyperlink" Target="https://drive.google.com/file/d/1Z_B5eCA6OEeSlFKKDV7EA1WRmId3W2eX/view?usp=drive_link" TargetMode="External"/><Relationship Id="rId74" Type="http://schemas.openxmlformats.org/officeDocument/2006/relationships/hyperlink" Target="https://drive.google.com/file/d/1gxWdqd9uMSTY1W2GQVigf6Cy9YMh5dJN/view?usp=drive_link" TargetMode="External"/><Relationship Id="rId77" Type="http://schemas.openxmlformats.org/officeDocument/2006/relationships/hyperlink" Target="https://drive.google.com/file/d/1DHrfrDpOAdep8Nn6WKkiqyzDdx_7t6CS/view?usp=drive_link" TargetMode="External"/><Relationship Id="rId76" Type="http://schemas.openxmlformats.org/officeDocument/2006/relationships/hyperlink" Target="https://drive.google.com/file/d/1P-klGP9IIYPqkB7WUo0uRRTkQYFjI88O/view?usp=drive_link" TargetMode="External"/><Relationship Id="rId79" Type="http://schemas.openxmlformats.org/officeDocument/2006/relationships/hyperlink" Target="https://drive.google.com/file/d/1_T_nJzvhuvDEe0dlgFa-ib4nVPeJ1Rlh/view?usp=sharing" TargetMode="External"/><Relationship Id="rId78" Type="http://schemas.openxmlformats.org/officeDocument/2006/relationships/hyperlink" Target="https://drive.google.com/file/d/10WUSdZPdY5YG6aFBRgbJPh2u9z9gP_dH/view?usp=drive_link" TargetMode="External"/><Relationship Id="rId71" Type="http://schemas.openxmlformats.org/officeDocument/2006/relationships/hyperlink" Target="https://drive.google.com/file/d/16-FyhuzqASDreMqi8ZQeNrhjQzY8mfFP/view?usp=sharing" TargetMode="External"/><Relationship Id="rId70" Type="http://schemas.openxmlformats.org/officeDocument/2006/relationships/hyperlink" Target="https://drive.google.com/file/d/1gFqmWg8qOhrJfk5b4xhsNDURg9vq0_nA/view?usp=drive_link" TargetMode="External"/><Relationship Id="rId62" Type="http://schemas.openxmlformats.org/officeDocument/2006/relationships/hyperlink" Target="https://drive.google.com/file/d/1fMgyAdK6dF6rlTgUzTsTsTlD8Rpbe5OV/view?usp=drive_link" TargetMode="External"/><Relationship Id="rId61" Type="http://schemas.openxmlformats.org/officeDocument/2006/relationships/hyperlink" Target="https://drive.google.com/file/d/1Wra7C8YPZGsJiRWfwIuWIcjlFThilnUt/view?usp=drive_link" TargetMode="External"/><Relationship Id="rId64" Type="http://schemas.openxmlformats.org/officeDocument/2006/relationships/hyperlink" Target="https://drive.google.com/file/d/16JRTVwTKw8_6JpghwqeZENZLMQQ1IvE_/view?usp=drive_link" TargetMode="External"/><Relationship Id="rId63" Type="http://schemas.openxmlformats.org/officeDocument/2006/relationships/hyperlink" Target="https://drive.google.com/file/d/1TvAz9XvCMseUewmRw0ZQCeVZkaGn_Zdf/view?usp=drive_link" TargetMode="External"/><Relationship Id="rId66" Type="http://schemas.openxmlformats.org/officeDocument/2006/relationships/hyperlink" Target="https://drive.google.com/file/d/1w_nsvJbIAPpO74m0wUWi3mQcJ7gNAFg5/view?usp=drive_link" TargetMode="External"/><Relationship Id="rId65" Type="http://schemas.openxmlformats.org/officeDocument/2006/relationships/hyperlink" Target="https://drive.google.com/file/d/1wP-oWxs9W6n6T5ObospjCABsLPz4jBPF/view?usp=drive_link" TargetMode="External"/><Relationship Id="rId68" Type="http://schemas.openxmlformats.org/officeDocument/2006/relationships/hyperlink" Target="https://drive.google.com/file/d/1PpCa9aqCS4TmV_su_Q7FlWbqHlGAi34x/view?usp=sharing" TargetMode="External"/><Relationship Id="rId67" Type="http://schemas.openxmlformats.org/officeDocument/2006/relationships/hyperlink" Target="https://drive.google.com/file/d/1Yte88JiMh9hXynhxU2c1UZjnBgxTYXo8/view?usp=share_link" TargetMode="External"/><Relationship Id="rId60" Type="http://schemas.openxmlformats.org/officeDocument/2006/relationships/hyperlink" Target="https://drive.google.com/file/d/16G_G98o31a1q2mNZp2Pne6EENKowPl4c/view?usp=sharing" TargetMode="External"/><Relationship Id="rId69" Type="http://schemas.openxmlformats.org/officeDocument/2006/relationships/hyperlink" Target="https://drive.google.com/file/d/1P6NofRS_D6lVFCOhnhEbpQS3eEOXVRyi/view?usp=drive_link" TargetMode="External"/><Relationship Id="rId51" Type="http://schemas.openxmlformats.org/officeDocument/2006/relationships/hyperlink" Target="https://drive.google.com/file/d/1XQAOEC5CZHozTAgnnZYZQxqOzw6pael9/view?usp=drive_link" TargetMode="External"/><Relationship Id="rId50" Type="http://schemas.openxmlformats.org/officeDocument/2006/relationships/hyperlink" Target="https://drive.google.com/file/d/1uI6dcsXW306XaC7-7gR1DlM_EMQzZkd9/view?usp=sharing" TargetMode="External"/><Relationship Id="rId53" Type="http://schemas.openxmlformats.org/officeDocument/2006/relationships/hyperlink" Target="https://drive.google.com/file/d/1I9hJ40nMe6pSczKKL2UucuVvfLlUe6An/view?usp=drive_link" TargetMode="External"/><Relationship Id="rId52" Type="http://schemas.openxmlformats.org/officeDocument/2006/relationships/hyperlink" Target="https://drive.google.com/file/d/1R2wvfKPrSXyS6ZTvqYeAt-CtfDxX46JW/view?usp=drive_link" TargetMode="External"/><Relationship Id="rId55" Type="http://schemas.openxmlformats.org/officeDocument/2006/relationships/hyperlink" Target="https://drive.google.com/file/d/19sDLz--qOCvQ1dSxMYp_Lq1akgcB_JYy/view?usp=sharing" TargetMode="External"/><Relationship Id="rId54" Type="http://schemas.openxmlformats.org/officeDocument/2006/relationships/hyperlink" Target="https://drive.google.com/file/d/1uSGCIvtb1kbbG5P7pREpc8REwQ1MfT8k/view?usp=share_link" TargetMode="External"/><Relationship Id="rId57" Type="http://schemas.openxmlformats.org/officeDocument/2006/relationships/hyperlink" Target="https://drive.google.com/file/d/15hlyWYMetIXYJi4egFB_MVIVX8FkeuGG/view?usp=sharing" TargetMode="External"/><Relationship Id="rId56" Type="http://schemas.openxmlformats.org/officeDocument/2006/relationships/hyperlink" Target="https://drive.google.com/file/d/1T9eoTsq-c6XCJPi129Ch7yxGZRjB4iOj/view?usp=sharing" TargetMode="External"/><Relationship Id="rId59" Type="http://schemas.openxmlformats.org/officeDocument/2006/relationships/hyperlink" Target="https://drive.google.com/file/d/1i4kSCRHMaNChOmRdOdPDxlG3jJlWyMPM/view?usp=drive_link" TargetMode="External"/><Relationship Id="rId58" Type="http://schemas.openxmlformats.org/officeDocument/2006/relationships/hyperlink" Target="https://drive.google.com/file/d/1YKJxOCpoT1asUTsxnEgrv7fTrqd9LsTg/view?usp=sharing" TargetMode="External"/><Relationship Id="rId107" Type="http://schemas.openxmlformats.org/officeDocument/2006/relationships/hyperlink" Target="https://drive.google.com/file/d/1L2VHQXBiiil3dqlVwHjL9JxZHPpiHXS6/view?usp=drive_link" TargetMode="External"/><Relationship Id="rId228" Type="http://schemas.openxmlformats.org/officeDocument/2006/relationships/hyperlink" Target="https://drive.google.com/file/d/1dFPq9z038tCMZ6L4FIl2-Cx_yWtoz9ZK/view?usp=sharing" TargetMode="External"/><Relationship Id="rId349" Type="http://schemas.openxmlformats.org/officeDocument/2006/relationships/hyperlink" Target="https://drive.google.com/file/d/1CLb7hE_Jk2Gcmgp8e4MK3naCXKNAgOaA/view?usp=drive_link" TargetMode="External"/><Relationship Id="rId106" Type="http://schemas.openxmlformats.org/officeDocument/2006/relationships/hyperlink" Target="https://drive.google.com/file/d/1pXlpd3-yZE1G870agXTMaAKiiluZEWQ0/view?usp=drive_link" TargetMode="External"/><Relationship Id="rId227" Type="http://schemas.openxmlformats.org/officeDocument/2006/relationships/hyperlink" Target="https://drive.google.com/file/d/1W7y__UNDPhV_GLw2uBTkb1BxaCscQoZ7/view?usp=sharing" TargetMode="External"/><Relationship Id="rId348" Type="http://schemas.openxmlformats.org/officeDocument/2006/relationships/hyperlink" Target="https://drive.google.com/file/d/1ooKaCutWK4hX8gU8S9fQQy26rN1iMxIL/view?usp=sharing" TargetMode="External"/><Relationship Id="rId469" Type="http://schemas.openxmlformats.org/officeDocument/2006/relationships/hyperlink" Target="https://drive.google.com/file/d/1kNrFD2fAI36v7E7UY0-cRBrTnvwDav1O/view?usp=drive_link" TargetMode="External"/><Relationship Id="rId105" Type="http://schemas.openxmlformats.org/officeDocument/2006/relationships/hyperlink" Target="https://drive.google.com/file/d/1UVFrp9TBN-we2KsYiyBp7LuKx5Ic88y7/view?usp=sharing" TargetMode="External"/><Relationship Id="rId226" Type="http://schemas.openxmlformats.org/officeDocument/2006/relationships/hyperlink" Target="https://drive.google.com/file/d/1Nljwk4Cpz9qyZps-j6c6cmk0jwveRaxx/view?usp=sharing" TargetMode="External"/><Relationship Id="rId347" Type="http://schemas.openxmlformats.org/officeDocument/2006/relationships/hyperlink" Target="https://drive.google.com/file/d/1on01aWxtZtoBtzEnzZV76sYgH6WfFmY8/view?usp=sharing" TargetMode="External"/><Relationship Id="rId468" Type="http://schemas.openxmlformats.org/officeDocument/2006/relationships/hyperlink" Target="https://drive.google.com/file/d/19bW_67-ikebcoXhzfnpRlSmfZeqszC9N/view?usp=drive_link" TargetMode="External"/><Relationship Id="rId104" Type="http://schemas.openxmlformats.org/officeDocument/2006/relationships/hyperlink" Target="https://drive.google.com/file/d/1gME2W9fCQdbSi73uLMn-ok2vdYdWI_Cp/view?usp=drive_link" TargetMode="External"/><Relationship Id="rId225" Type="http://schemas.openxmlformats.org/officeDocument/2006/relationships/hyperlink" Target="https://drive.google.com/file/d/1JhW14Td-xJKYIvG9fTPv_s1StpkzaavG/view?usp=sharing" TargetMode="External"/><Relationship Id="rId346" Type="http://schemas.openxmlformats.org/officeDocument/2006/relationships/hyperlink" Target="https://drive.google.com/file/d/1l4NRFFLfMx8BOPmdBAjh2NWqKtnvthcw/view?usp=sharing" TargetMode="External"/><Relationship Id="rId467" Type="http://schemas.openxmlformats.org/officeDocument/2006/relationships/hyperlink" Target="https://drive.google.com/file/d/1p6295QLvJO0tAfc8YVPM6fssHBCq7kSN/view?usp=drive_link" TargetMode="External"/><Relationship Id="rId109" Type="http://schemas.openxmlformats.org/officeDocument/2006/relationships/hyperlink" Target="https://drive.google.com/file/d/1n3Gdcwt6enCRVEaVwFlIoed1-pzEqSgT/view?usp=sharing" TargetMode="External"/><Relationship Id="rId108" Type="http://schemas.openxmlformats.org/officeDocument/2006/relationships/hyperlink" Target="https://drive.google.com/file/d/1g8fsg_gHXu1ab-1SVJfbDs_Pm4HVa916/view?usp=drive_link" TargetMode="External"/><Relationship Id="rId229" Type="http://schemas.openxmlformats.org/officeDocument/2006/relationships/hyperlink" Target="https://drive.google.com/file/d/1b7n1Kbnnrey6Ii1rlyOh2COaCaHD94u8/view?usp=sharing" TargetMode="External"/><Relationship Id="rId220" Type="http://schemas.openxmlformats.org/officeDocument/2006/relationships/hyperlink" Target="https://drive.google.com/file/d/17XxJRJrqFyn8BI4ccgY-jqEnqDZ8EDvW/view?usp=drive_link" TargetMode="External"/><Relationship Id="rId341" Type="http://schemas.openxmlformats.org/officeDocument/2006/relationships/hyperlink" Target="https://drive.google.com/file/d/17fHF58W-CjNCIbj7TkGXdYvhyOfwDqPY/view?usp=drive_link" TargetMode="External"/><Relationship Id="rId462" Type="http://schemas.openxmlformats.org/officeDocument/2006/relationships/hyperlink" Target="https://drive.google.com/file/d/15J4mhAtoN911dDiZOHj668FO5TurRThn/view?usp=sharing" TargetMode="External"/><Relationship Id="rId340" Type="http://schemas.openxmlformats.org/officeDocument/2006/relationships/hyperlink" Target="https://drive.google.com/file/d/1uyjxu4six1QGJ4kDk0SXOQkURqAjkvU9/view?usp=drive_link" TargetMode="External"/><Relationship Id="rId461" Type="http://schemas.openxmlformats.org/officeDocument/2006/relationships/hyperlink" Target="https://drive.google.com/file/d/1tA7m-BrbfxdpFswpjvqqZTzBkS8hUizH/view?usp=sharing" TargetMode="External"/><Relationship Id="rId460" Type="http://schemas.openxmlformats.org/officeDocument/2006/relationships/hyperlink" Target="https://drive.google.com/file/d/1WIMu2mRHvC-2nVF-8vUBGZIjKLHa9twv/view?usp=sharing" TargetMode="External"/><Relationship Id="rId103" Type="http://schemas.openxmlformats.org/officeDocument/2006/relationships/hyperlink" Target="https://drive.google.com/file/d/1orkDw4eZk3f2UvRApVOsYUXVSp_rxe9o/view?usp=drive_link" TargetMode="External"/><Relationship Id="rId224" Type="http://schemas.openxmlformats.org/officeDocument/2006/relationships/hyperlink" Target="https://drive.google.com/file/d/1n6gZmn2VoJ9uIV2tZEzcfNwQ7WAtgUtZ/view?usp=sharing" TargetMode="External"/><Relationship Id="rId345" Type="http://schemas.openxmlformats.org/officeDocument/2006/relationships/hyperlink" Target="https://drive.google.com/file/d/18o-Fv5HEIHNcfYAO0c07m6lnbsp7X81x/view?usp=sharing" TargetMode="External"/><Relationship Id="rId466" Type="http://schemas.openxmlformats.org/officeDocument/2006/relationships/hyperlink" Target="https://drive.google.com/file/d/17RtNfm1wO-WwgXvbj4YwYCbubrNcDzO_/view?usp=drive_link" TargetMode="External"/><Relationship Id="rId102" Type="http://schemas.openxmlformats.org/officeDocument/2006/relationships/hyperlink" Target="https://drive.google.com/file/d/1b84ep1OpXQP-7kt9gsS25kOvo6NwGoZc/view?usp=drive_link" TargetMode="External"/><Relationship Id="rId223" Type="http://schemas.openxmlformats.org/officeDocument/2006/relationships/hyperlink" Target="https://drive.google.com/file/d/1YVcwM-9gRi8K9EfhxHkJEAD4WP0nt2ta/view?usp=drive_link" TargetMode="External"/><Relationship Id="rId344" Type="http://schemas.openxmlformats.org/officeDocument/2006/relationships/hyperlink" Target="https://drive.google.com/file/d/1F2u9vtKqUqi63QE3qee2cP7ZGhdPZZli/view?usp=drive_link" TargetMode="External"/><Relationship Id="rId465" Type="http://schemas.openxmlformats.org/officeDocument/2006/relationships/hyperlink" Target="https://drive.google.com/file/d/151IrxgwB18lyVwEGBz4edLaRamR0ySWn/view?usp=sharing" TargetMode="External"/><Relationship Id="rId101" Type="http://schemas.openxmlformats.org/officeDocument/2006/relationships/hyperlink" Target="https://drive.google.com/file/d/1QMNnPH_tuwRLoFGg8KPjk874O7RPNkMP/view?usp=drive_link" TargetMode="External"/><Relationship Id="rId222" Type="http://schemas.openxmlformats.org/officeDocument/2006/relationships/hyperlink" Target="https://drive.google.com/file/d/13DzT6jnYqXqheTFjjbnPDgWCGCViJBjP/view?usp=drive_link" TargetMode="External"/><Relationship Id="rId343" Type="http://schemas.openxmlformats.org/officeDocument/2006/relationships/hyperlink" Target="https://drive.google.com/file/d/1ia0R169Fmueo6dCHlJrcg-kJis6zwg8y/view?usp=drive_link" TargetMode="External"/><Relationship Id="rId464" Type="http://schemas.openxmlformats.org/officeDocument/2006/relationships/hyperlink" Target="https://drive.google.com/file/d/10wkCKGSxEKRNNp5euzebGivvUJOx2312/view?usp=sharing" TargetMode="External"/><Relationship Id="rId100" Type="http://schemas.openxmlformats.org/officeDocument/2006/relationships/hyperlink" Target="https://drive.google.com/file/d/14ZX5ptP3otv7RCFNJFa1OejbefGSWbNW/view?usp=sharing" TargetMode="External"/><Relationship Id="rId221" Type="http://schemas.openxmlformats.org/officeDocument/2006/relationships/hyperlink" Target="https://drive.google.com/file/d/1GLV5XGRUE4HqH7EGSvSdzOOQnotGHChZ/view?usp=drive_link" TargetMode="External"/><Relationship Id="rId342" Type="http://schemas.openxmlformats.org/officeDocument/2006/relationships/hyperlink" Target="https://drive.google.com/file/d/19wV0NWifNnLt2UWMhc0RSOwh3FWFcXm2/view?usp=drive_link" TargetMode="External"/><Relationship Id="rId463" Type="http://schemas.openxmlformats.org/officeDocument/2006/relationships/hyperlink" Target="https://drive.google.com/file/d/1GldIfSf18ds9D6rL9F0vDQiJT7E-qbwc/view?usp=sharing" TargetMode="External"/><Relationship Id="rId217" Type="http://schemas.openxmlformats.org/officeDocument/2006/relationships/hyperlink" Target="https://drive.google.com/file/d/19pef3aQC1pt1jiLOWnt4zfSB7TQwODTh/view?usp=drive_link" TargetMode="External"/><Relationship Id="rId338" Type="http://schemas.openxmlformats.org/officeDocument/2006/relationships/hyperlink" Target="https://drive.google.com/file/d/12eOVucD-K13d-mgqi0Kk9FB_oXrJQeYx/view?usp=sharing" TargetMode="External"/><Relationship Id="rId459" Type="http://schemas.openxmlformats.org/officeDocument/2006/relationships/hyperlink" Target="https://drive.google.com/file/d/1r5xRi4sUO7fjwQGL9fy1tUp3rocwqeje/view?usp=share_link" TargetMode="External"/><Relationship Id="rId216" Type="http://schemas.openxmlformats.org/officeDocument/2006/relationships/hyperlink" Target="https://drive.google.com/file/d/1EvgyMkOl5Rqh_afcfMWeGm6n0q8QVmEr/view?usp=drive_link" TargetMode="External"/><Relationship Id="rId337" Type="http://schemas.openxmlformats.org/officeDocument/2006/relationships/hyperlink" Target="https://drive.google.com/file/d/1UUBTGnTbkASrZCV3437z-aMlIgehmDMz/view?usp=sharing" TargetMode="External"/><Relationship Id="rId458" Type="http://schemas.openxmlformats.org/officeDocument/2006/relationships/hyperlink" Target="https://drive.google.com/file/d/1VzIL8TwUoCxkymvbcEzItWbvtrng9jH5/view?usp=sharing" TargetMode="External"/><Relationship Id="rId215" Type="http://schemas.openxmlformats.org/officeDocument/2006/relationships/hyperlink" Target="https://drive.google.com/file/d/1vyr03LSxEX4f10XdOtgYDPeVurzNPcRN/view?usp=drive_link" TargetMode="External"/><Relationship Id="rId336" Type="http://schemas.openxmlformats.org/officeDocument/2006/relationships/hyperlink" Target="https://drive.google.com/file/d/1iRt-E2vPVLlKn3WY3dBlpwuv2Q4tWjoB/view?usp=sharing" TargetMode="External"/><Relationship Id="rId457" Type="http://schemas.openxmlformats.org/officeDocument/2006/relationships/hyperlink" Target="https://drive.google.com/file/d/1Mv8UmcTu7y3WDEG8p8UdVCzknGQoyqhA/view?usp=share_link" TargetMode="External"/><Relationship Id="rId214" Type="http://schemas.openxmlformats.org/officeDocument/2006/relationships/hyperlink" Target="https://drive.google.com/file/d/1uP1uV5BN-1ZjXGnpBBUxeZhxbTMA9y10/view?usp=drive_link" TargetMode="External"/><Relationship Id="rId335" Type="http://schemas.openxmlformats.org/officeDocument/2006/relationships/hyperlink" Target="https://drive.google.com/file/d/1fHmoAr_fdqk-8nhTC3d5FiurUp_8HTMx/view?usp=sharing" TargetMode="External"/><Relationship Id="rId456" Type="http://schemas.openxmlformats.org/officeDocument/2006/relationships/hyperlink" Target="https://drive.google.com/file/d/1XgpuxwMwR7zPiFuVQzh4_B-cjwsLdHuk/view?usp=sharing" TargetMode="External"/><Relationship Id="rId219" Type="http://schemas.openxmlformats.org/officeDocument/2006/relationships/hyperlink" Target="https://drive.google.com/file/d/13BAeMVmNxK0KHifgO6S5o1QGZ_FoLgkP/view?usp=sharing" TargetMode="External"/><Relationship Id="rId218" Type="http://schemas.openxmlformats.org/officeDocument/2006/relationships/hyperlink" Target="https://drive.google.com/file/d/19uqNXBPLE2IRHBoqUrCN65vJy1UfjWlu/view?usp=drive_link" TargetMode="External"/><Relationship Id="rId339" Type="http://schemas.openxmlformats.org/officeDocument/2006/relationships/hyperlink" Target="https://drive.google.com/file/d/1-z8oKvAycSUkq5SxacaydemJOPh4JzrP/view?usp=drive_link" TargetMode="External"/><Relationship Id="rId330" Type="http://schemas.openxmlformats.org/officeDocument/2006/relationships/hyperlink" Target="https://drive.google.com/file/d/1sxmEEY2HnmOvCPprKvrRD0iA_JiHSde9/view?usp=sharing" TargetMode="External"/><Relationship Id="rId451" Type="http://schemas.openxmlformats.org/officeDocument/2006/relationships/hyperlink" Target="https://drive.google.com/file/d/1FJb8ZYN5RSVK3GWww-mRct8Vrz9jzLxR/view?usp=drive_link" TargetMode="External"/><Relationship Id="rId450" Type="http://schemas.openxmlformats.org/officeDocument/2006/relationships/hyperlink" Target="https://drive.google.com/file/d/1D0XoxWK5R4-qlBnkHhlipTne-dr_6BjL/view?usp=sharing" TargetMode="External"/><Relationship Id="rId213" Type="http://schemas.openxmlformats.org/officeDocument/2006/relationships/hyperlink" Target="https://drive.google.com/file/d/1XixSWLi_wq_b_-b7HTt2FpsEKQgva-ON/view?usp=sharing" TargetMode="External"/><Relationship Id="rId334" Type="http://schemas.openxmlformats.org/officeDocument/2006/relationships/hyperlink" Target="https://drive.google.com/file/d/16LsJ6f2csNWpH_NneGxgdP4MzTbn2Jxe/view?usp=sharing" TargetMode="External"/><Relationship Id="rId455" Type="http://schemas.openxmlformats.org/officeDocument/2006/relationships/hyperlink" Target="https://drive.google.com/file/d/1Co6YOnE3m_-gZEMo9P2h948hnzOt5odz/view?usp=sharing" TargetMode="External"/><Relationship Id="rId212" Type="http://schemas.openxmlformats.org/officeDocument/2006/relationships/hyperlink" Target="https://drive.google.com/file/d/1tNUCEz1EDxAHRcDnqHzI6KsB7eoHX86K/view?usp=share_link" TargetMode="External"/><Relationship Id="rId333" Type="http://schemas.openxmlformats.org/officeDocument/2006/relationships/hyperlink" Target="https://drive.google.com/file/d/1XvXFAtXBG0MK_a93ffnp6I3PkFroP2nG/view?usp=sharing" TargetMode="External"/><Relationship Id="rId454" Type="http://schemas.openxmlformats.org/officeDocument/2006/relationships/hyperlink" Target="https://drive.google.com/file/d/1NLfuTHOPS_GrwPDGejwcmnbgLroK7fqs/view?usp=sharing" TargetMode="External"/><Relationship Id="rId211" Type="http://schemas.openxmlformats.org/officeDocument/2006/relationships/hyperlink" Target="https://drive.google.com/file/d/1xgN_PpiWbk-CDK8TIM47W9LTNcZlPNMG/view?usp=sharing" TargetMode="External"/><Relationship Id="rId332" Type="http://schemas.openxmlformats.org/officeDocument/2006/relationships/hyperlink" Target="https://drive.google.com/file/d/1d-rEikxcriQBhjEg9QoPHhXUa_PjNjDH/view?usp=sharing" TargetMode="External"/><Relationship Id="rId453" Type="http://schemas.openxmlformats.org/officeDocument/2006/relationships/hyperlink" Target="https://drive.google.com/file/d/1CtKkrwVjFwTYjageWWIsznQnk4E6v3bN/view?usp=sharing" TargetMode="External"/><Relationship Id="rId210" Type="http://schemas.openxmlformats.org/officeDocument/2006/relationships/hyperlink" Target="https://drive.google.com/file/d/10a_vkSSzF-vSk0Y6U_0XlD7p9PUYXoPE/view?usp=share_link" TargetMode="External"/><Relationship Id="rId331" Type="http://schemas.openxmlformats.org/officeDocument/2006/relationships/hyperlink" Target="https://drive.google.com/file/d/1Li3-Bm3ubHdYq5NBIPNPG6TNXUh_kEtA/view?usp=sharing" TargetMode="External"/><Relationship Id="rId452" Type="http://schemas.openxmlformats.org/officeDocument/2006/relationships/hyperlink" Target="https://drive.google.com/file/d/1b8ckLjpeSa1BQljGLEqIh-cGGTxp3Hv_/view?usp=sharing" TargetMode="External"/><Relationship Id="rId370" Type="http://schemas.openxmlformats.org/officeDocument/2006/relationships/hyperlink" Target="https://drive.google.com/file/d/1uRt6UJoe2KA-J4MqfnPeMdCLBCipmdtR/view?usp=sharing" TargetMode="External"/><Relationship Id="rId491" Type="http://schemas.openxmlformats.org/officeDocument/2006/relationships/hyperlink" Target="https://drive.google.com/file/d/1pJT-_p38oMTY2bU-c8A3-hxs1v7dAUih/view?usp=sharing" TargetMode="External"/><Relationship Id="rId490" Type="http://schemas.openxmlformats.org/officeDocument/2006/relationships/hyperlink" Target="https://drive.google.com/file/d/1WLP0sAnGgGpXGwcXUqDp-TI4kVac8a_i/view?usp=sharing" TargetMode="External"/><Relationship Id="rId129" Type="http://schemas.openxmlformats.org/officeDocument/2006/relationships/hyperlink" Target="https://drive.google.com/file/d/1ebAfnnACscDfs5hVtNq9DUgvQ5tSB_mt/view?usp=sharing" TargetMode="External"/><Relationship Id="rId128" Type="http://schemas.openxmlformats.org/officeDocument/2006/relationships/hyperlink" Target="https://drive.google.com/file/d/1F5B7WCTiQzF7cO9trLcxU7potzAF9d9Y/view?usp=sharing" TargetMode="External"/><Relationship Id="rId249" Type="http://schemas.openxmlformats.org/officeDocument/2006/relationships/hyperlink" Target="https://drive.google.com/file/d/1Np9-xl9GYavQ8qVZ6fSo-gBpUunmo92u/view?usp=sharing" TargetMode="External"/><Relationship Id="rId127" Type="http://schemas.openxmlformats.org/officeDocument/2006/relationships/hyperlink" Target="https://drive.google.com/file/d/1-6s-WXe0fXB95SPk399qMRkfU_1nZtYn/view?usp=sharing" TargetMode="External"/><Relationship Id="rId248" Type="http://schemas.openxmlformats.org/officeDocument/2006/relationships/hyperlink" Target="https://drive.google.com/file/d/1jmTvhICQDvQS7nVmhkIBYrlxvCoYlWmB/view?usp=sharing" TargetMode="External"/><Relationship Id="rId369" Type="http://schemas.openxmlformats.org/officeDocument/2006/relationships/hyperlink" Target="https://drive.google.com/file/d/1VF2IZc2JL0QI11aYnds7P6xmU0BRBYr-/view?usp=sharing" TargetMode="External"/><Relationship Id="rId126" Type="http://schemas.openxmlformats.org/officeDocument/2006/relationships/hyperlink" Target="https://drive.google.com/file/d/1JuGln8mF-cDPU9DTRqTPbNmpyzswKt50/view?usp=sharing" TargetMode="External"/><Relationship Id="rId247" Type="http://schemas.openxmlformats.org/officeDocument/2006/relationships/hyperlink" Target="https://drive.google.com/file/d/1KgIGE5o_5rmwKS5j2kBebKLPAU8MmF3Z/view?usp=sharing" TargetMode="External"/><Relationship Id="rId368" Type="http://schemas.openxmlformats.org/officeDocument/2006/relationships/hyperlink" Target="https://drive.google.com/file/d/145R5OETRsm8I-Suk9es_Qa8SO_lZVr13/view?usp=sharing" TargetMode="External"/><Relationship Id="rId489" Type="http://schemas.openxmlformats.org/officeDocument/2006/relationships/hyperlink" Target="https://drive.google.com/file/d/1UwxzKu3F4Aa-TpO5LlffI_S_UcDHvarm/view?usp=sharing" TargetMode="External"/><Relationship Id="rId121" Type="http://schemas.openxmlformats.org/officeDocument/2006/relationships/hyperlink" Target="https://drive.google.com/file/d/1NQuHaqoIoG1qsiPsf5fdYinpyRGKMK6M/view?usp=drive_link" TargetMode="External"/><Relationship Id="rId242" Type="http://schemas.openxmlformats.org/officeDocument/2006/relationships/hyperlink" Target="https://drive.google.com/file/d/19JF7wVSDafdS5aa11sOWD1XVJS96MgNl/view?usp=sharing" TargetMode="External"/><Relationship Id="rId363" Type="http://schemas.openxmlformats.org/officeDocument/2006/relationships/hyperlink" Target="https://drive.google.com/file/d/1midloeQnMg8IE2ZC9DJwFPLnmEcW7fy4/view?usp=sharing" TargetMode="External"/><Relationship Id="rId484" Type="http://schemas.openxmlformats.org/officeDocument/2006/relationships/hyperlink" Target="https://drive.google.com/file/d/1mrqts0v6Fc8FnTd7XGG8ovlFb67efTm-/view?usp=sharing" TargetMode="External"/><Relationship Id="rId120" Type="http://schemas.openxmlformats.org/officeDocument/2006/relationships/hyperlink" Target="https://drive.google.com/file/d/1tEGMt-Xb91wU_Xy3Gq1sbgIRGhv7U36n/view?usp=sharing" TargetMode="External"/><Relationship Id="rId241" Type="http://schemas.openxmlformats.org/officeDocument/2006/relationships/hyperlink" Target="https://drive.google.com/file/d/13RcH0kgK30BlDPSzj15Zo-E5PEovQ7UV/view?usp=sharing" TargetMode="External"/><Relationship Id="rId362" Type="http://schemas.openxmlformats.org/officeDocument/2006/relationships/hyperlink" Target="https://drive.google.com/file/d/1aKc3tJimn6WfdcQ0Nu4i4OMMmKmjyPi-/view?usp=sharing" TargetMode="External"/><Relationship Id="rId483" Type="http://schemas.openxmlformats.org/officeDocument/2006/relationships/hyperlink" Target="https://drive.google.com/file/d/1H4o97e3b7YAPK5znaT1JpMBye1q_bGjr/view?usp=sharing" TargetMode="External"/><Relationship Id="rId240" Type="http://schemas.openxmlformats.org/officeDocument/2006/relationships/hyperlink" Target="https://drive.google.com/file/d/1z2IRgrVMZetB4YcQRRnNfZzGPCrS9D0B/view?usp=sharing" TargetMode="External"/><Relationship Id="rId361" Type="http://schemas.openxmlformats.org/officeDocument/2006/relationships/hyperlink" Target="https://drive.google.com/file/d/1bCGFnrCC6RDJ8HxWmDPG043ekWc0dUR-/view?usp=sharing" TargetMode="External"/><Relationship Id="rId482" Type="http://schemas.openxmlformats.org/officeDocument/2006/relationships/hyperlink" Target="https://drive.google.com/file/d/1G_WsZNkgWWTQLzuSDEEKb0vS7JJG6HU5/view?usp=sharing" TargetMode="External"/><Relationship Id="rId360" Type="http://schemas.openxmlformats.org/officeDocument/2006/relationships/hyperlink" Target="https://drive.google.com/file/d/1MRLij5jUBWbzA2s2UbNEwPrF3ThnZ9vV/view?usp=sharing" TargetMode="External"/><Relationship Id="rId481" Type="http://schemas.openxmlformats.org/officeDocument/2006/relationships/hyperlink" Target="https://drive.google.com/file/d/1qLFOR3j5uZY3-Ii5EWdxDjt8sPIjegwy/view?usp=sharing" TargetMode="External"/><Relationship Id="rId125" Type="http://schemas.openxmlformats.org/officeDocument/2006/relationships/hyperlink" Target="https://drive.google.com/file/d/1IGmMeP6h4zMI3H7xYkJYoCi-RAMkNX_Y/view?usp=drive_link" TargetMode="External"/><Relationship Id="rId246" Type="http://schemas.openxmlformats.org/officeDocument/2006/relationships/hyperlink" Target="https://drive.google.com/file/d/1-Q9R29argHPn4gUcKwJYxhozpCXcxqDb/view?usp=drive_link" TargetMode="External"/><Relationship Id="rId367" Type="http://schemas.openxmlformats.org/officeDocument/2006/relationships/hyperlink" Target="https://drive.google.com/file/d/1YJlpKiwzKrU_25SCaJhzMYz4Pw9MAbYR/view?usp=sharing" TargetMode="External"/><Relationship Id="rId488" Type="http://schemas.openxmlformats.org/officeDocument/2006/relationships/hyperlink" Target="https://drive.google.com/file/d/15YMXi8g90agwLiZykw7Xc-F4I8QyseG5/view?usp=sharing" TargetMode="External"/><Relationship Id="rId124" Type="http://schemas.openxmlformats.org/officeDocument/2006/relationships/hyperlink" Target="https://drive.google.com/file/d/1qHL8uNjMKTZ8p8pNuGv0m9v67fHS1OZu/view?usp=sharing" TargetMode="External"/><Relationship Id="rId245" Type="http://schemas.openxmlformats.org/officeDocument/2006/relationships/hyperlink" Target="https://drive.google.com/file/d/14WHuhDhBEDQs4RW9FA3YXOpvL8tpHkKW/view?usp=sharing" TargetMode="External"/><Relationship Id="rId366" Type="http://schemas.openxmlformats.org/officeDocument/2006/relationships/hyperlink" Target="https://drive.google.com/file/d/12oF0RTQXQBRou31daIld96Dxuii_Z-R0/view?usp=sharing" TargetMode="External"/><Relationship Id="rId487" Type="http://schemas.openxmlformats.org/officeDocument/2006/relationships/hyperlink" Target="https://drive.google.com/file/d/1dLnLBj-NLwpTNKGLOXTJPAIj9abqLbF2/view?usp=sharing" TargetMode="External"/><Relationship Id="rId123" Type="http://schemas.openxmlformats.org/officeDocument/2006/relationships/hyperlink" Target="https://drive.google.com/file/d/1vGwGMDlbHg_Npa_Cl-3yLJ0KLClKXM2c/view?usp=share_link" TargetMode="External"/><Relationship Id="rId244" Type="http://schemas.openxmlformats.org/officeDocument/2006/relationships/hyperlink" Target="https://drive.google.com/file/d/1xsf0g3yyyMfG8ls_Rc9mv6jyABdof1l0/view?usp=sharing" TargetMode="External"/><Relationship Id="rId365" Type="http://schemas.openxmlformats.org/officeDocument/2006/relationships/hyperlink" Target="https://drive.google.com/file/d/1rf2RC8w6W3dGjjDyX_LSQ-178aVp5OLV/view?usp=sharing" TargetMode="External"/><Relationship Id="rId486" Type="http://schemas.openxmlformats.org/officeDocument/2006/relationships/hyperlink" Target="https://drive.google.com/file/d/14R5Ex_JK-U7PfqPzQ6jKgNg3mkC-ojmB/view?usp=sharing" TargetMode="External"/><Relationship Id="rId122" Type="http://schemas.openxmlformats.org/officeDocument/2006/relationships/hyperlink" Target="https://drive.google.com/file/d/1vAYWuZA-4jHUM2KXe-8gV3HYEAWeyfNF/view?usp=drive_link" TargetMode="External"/><Relationship Id="rId243" Type="http://schemas.openxmlformats.org/officeDocument/2006/relationships/hyperlink" Target="https://drive.google.com/file/d/1CdrWtthAZoUEgZvpFXkMEjBYVk9KGPGA/view?usp=sharing" TargetMode="External"/><Relationship Id="rId364" Type="http://schemas.openxmlformats.org/officeDocument/2006/relationships/hyperlink" Target="https://drive.google.com/file/d/1MRLij5jUBWbzA2s2UbNEwPrF3ThnZ9vV/view?usp=sharing" TargetMode="External"/><Relationship Id="rId485" Type="http://schemas.openxmlformats.org/officeDocument/2006/relationships/hyperlink" Target="https://drive.google.com/file/d/1efPdOqZ7LD6t_iYYvzS-mGJ4I2fs56Eh/view?usp=sharing" TargetMode="External"/><Relationship Id="rId95" Type="http://schemas.openxmlformats.org/officeDocument/2006/relationships/hyperlink" Target="https://drive.google.com/file/d/1X5u9VahRsvJoEQl8XVQri5skWkIQVMor/view?usp=sharing" TargetMode="External"/><Relationship Id="rId94" Type="http://schemas.openxmlformats.org/officeDocument/2006/relationships/hyperlink" Target="https://drive.google.com/file/d/1XCio1MozZVpb1NKblwigNBGNLtXZpqYB/view?usp=drive_link" TargetMode="External"/><Relationship Id="rId97" Type="http://schemas.openxmlformats.org/officeDocument/2006/relationships/hyperlink" Target="https://drive.google.com/file/d/1Tz9ZKzU_p1mOrNc2dF5xNppBDYOHorXE/view?usp=sharing" TargetMode="External"/><Relationship Id="rId96" Type="http://schemas.openxmlformats.org/officeDocument/2006/relationships/hyperlink" Target="https://drive.google.com/file/d/1XE5l8CZgYs9HznBR0NnD84bJRkPQgkOI/view?usp=sharing" TargetMode="External"/><Relationship Id="rId99" Type="http://schemas.openxmlformats.org/officeDocument/2006/relationships/hyperlink" Target="https://drive.google.com/file/d/13JpZ60_gF4hwRdpOxH4XKbuu3y3mK_ZD/view?usp=sharing" TargetMode="External"/><Relationship Id="rId480" Type="http://schemas.openxmlformats.org/officeDocument/2006/relationships/hyperlink" Target="https://drive.google.com/file/d/1LXzgfocIMGIRYShoIi7FgVqpF-ezwU2d/view?usp=sharing" TargetMode="External"/><Relationship Id="rId98" Type="http://schemas.openxmlformats.org/officeDocument/2006/relationships/hyperlink" Target="https://drive.google.com/file/d/1FCtxb61NsuEvO1ZP3lv7D8Wdgy0n_b_F/view?usp=sharing" TargetMode="External"/><Relationship Id="rId91" Type="http://schemas.openxmlformats.org/officeDocument/2006/relationships/hyperlink" Target="https://drive.google.com/file/d/1_by7EafuaBnV65CdS2rB_StMkI6LnMk2/view?usp=sharing" TargetMode="External"/><Relationship Id="rId90" Type="http://schemas.openxmlformats.org/officeDocument/2006/relationships/hyperlink" Target="https://drive.google.com/file/d/11q4KfPR6tCKA6HYQGcsYfRDoSXc4xCyU/view?usp=sharing" TargetMode="External"/><Relationship Id="rId93" Type="http://schemas.openxmlformats.org/officeDocument/2006/relationships/hyperlink" Target="https://drive.google.com/file/d/1rHaIRjFFn9j_K55qkT9yz05kEh6c29CG/view?usp=sharing" TargetMode="External"/><Relationship Id="rId92" Type="http://schemas.openxmlformats.org/officeDocument/2006/relationships/hyperlink" Target="https://drive.google.com/file/d/13dF7auRmxfAB87KZZvoEVeKIGDC7k4ZY/view?usp=sharing" TargetMode="External"/><Relationship Id="rId118" Type="http://schemas.openxmlformats.org/officeDocument/2006/relationships/hyperlink" Target="https://drive.google.com/file/d/1wJxa-7r13hsT72eLHXqNcVF3v7huXW6l/view?usp=drive_link" TargetMode="External"/><Relationship Id="rId239" Type="http://schemas.openxmlformats.org/officeDocument/2006/relationships/hyperlink" Target="https://drive.google.com/file/d/1G2K7MAzVkUYugWWzx7TdyYz7RLFgbX5b/view?usp=sharing" TargetMode="External"/><Relationship Id="rId117" Type="http://schemas.openxmlformats.org/officeDocument/2006/relationships/hyperlink" Target="https://drive.google.com/file/d/1mLm_hahedoRvxCjqbvxUazvIMMyKVA16/view?usp=sharing" TargetMode="External"/><Relationship Id="rId238" Type="http://schemas.openxmlformats.org/officeDocument/2006/relationships/hyperlink" Target="https://drive.google.com/file/d/1ztUaO47d-mKJt-teLNERY9j-DzWY2toK/view?usp=sharing" TargetMode="External"/><Relationship Id="rId359" Type="http://schemas.openxmlformats.org/officeDocument/2006/relationships/hyperlink" Target="https://drive.google.com/file/d/15mQoTGtQ9RQdhXN9mARbwUxAXTHb3SRG/view?usp=sharing" TargetMode="External"/><Relationship Id="rId116" Type="http://schemas.openxmlformats.org/officeDocument/2006/relationships/hyperlink" Target="https://drive.google.com/file/d/1S3wN0S52dNqklB1LVpIEzQzvEYS_prdO/view?usp=drive_link" TargetMode="External"/><Relationship Id="rId237" Type="http://schemas.openxmlformats.org/officeDocument/2006/relationships/hyperlink" Target="https://drive.google.com/file/d/1rPfmlZGq4grBmIyapGX1d3QVdVqPdF-S/view?usp=sharing" TargetMode="External"/><Relationship Id="rId358" Type="http://schemas.openxmlformats.org/officeDocument/2006/relationships/hyperlink" Target="https://drive.google.com/file/d/1cQEIwdrZe56PTOWUaT4Dsd7tXH6Mee5-/view?usp=sharing" TargetMode="External"/><Relationship Id="rId479" Type="http://schemas.openxmlformats.org/officeDocument/2006/relationships/hyperlink" Target="https://drive.google.com/file/d/1dLWxEAz6bW2-MXUhAk9wFG95DL1XsFJm/view?usp=sharing" TargetMode="External"/><Relationship Id="rId115" Type="http://schemas.openxmlformats.org/officeDocument/2006/relationships/hyperlink" Target="https://drive.google.com/file/d/1cQb7dgG_KMhy83okhQknlKUX-5BHjjBJ/view?usp=sharing" TargetMode="External"/><Relationship Id="rId236" Type="http://schemas.openxmlformats.org/officeDocument/2006/relationships/hyperlink" Target="https://drive.google.com/file/d/1PU7NysqRpF_-LhCJeIiHrvT5pJ1Ou3Lx/view?usp=sharing" TargetMode="External"/><Relationship Id="rId357" Type="http://schemas.openxmlformats.org/officeDocument/2006/relationships/hyperlink" Target="https://drive.google.com/file/d/1JnkGH70DmPhL3z3wFEWPQdTLYoB19d9I/view?usp=sharing" TargetMode="External"/><Relationship Id="rId478" Type="http://schemas.openxmlformats.org/officeDocument/2006/relationships/hyperlink" Target="https://drive.google.com/file/d/1JY7bZwxigdhvPqS33d74nqXdbsOFKYeG/view?usp=sharing" TargetMode="External"/><Relationship Id="rId119" Type="http://schemas.openxmlformats.org/officeDocument/2006/relationships/hyperlink" Target="https://drive.google.com/file/d/1yDqjm77UrEpVT3QOrcRyw4fNOKOxjDh2/view?usp=sharing" TargetMode="External"/><Relationship Id="rId110" Type="http://schemas.openxmlformats.org/officeDocument/2006/relationships/hyperlink" Target="https://drive.google.com/file/d/1fTaamVyUNOfT13hozSmr7Z_An3lpoRp2/view?usp=sharing" TargetMode="External"/><Relationship Id="rId231" Type="http://schemas.openxmlformats.org/officeDocument/2006/relationships/hyperlink" Target="https://drive.google.com/file/d/1njFCztNBUqwswAgo98GkuPpYSlv-JPgT/view?usp=sharing" TargetMode="External"/><Relationship Id="rId352" Type="http://schemas.openxmlformats.org/officeDocument/2006/relationships/hyperlink" Target="https://drive.google.com/file/d/1lR7236e1gKwa0cvoM-XBbDgh6bZVp_qn/view?usp=drive_link" TargetMode="External"/><Relationship Id="rId473" Type="http://schemas.openxmlformats.org/officeDocument/2006/relationships/hyperlink" Target="https://drive.google.com/file/d/1vwMSFGJPDmMuHBV6-U9dxPWNatXO8LWk/view?usp=sharing" TargetMode="External"/><Relationship Id="rId230" Type="http://schemas.openxmlformats.org/officeDocument/2006/relationships/hyperlink" Target="https://drive.google.com/file/d/1729q0UwzXSM67Stqdln9TvDZ9XLla7OI/view?usp=sharing" TargetMode="External"/><Relationship Id="rId351" Type="http://schemas.openxmlformats.org/officeDocument/2006/relationships/hyperlink" Target="https://drive.google.com/file/d/10qgPH1wmWeZjr6jrJSgXXKsrNyw3pOKq/view?usp=drive_link" TargetMode="External"/><Relationship Id="rId472" Type="http://schemas.openxmlformats.org/officeDocument/2006/relationships/hyperlink" Target="https://drive.google.com/file/d/1Gmb7FaESIuEiKhjFV-Qr_pQUYAAOa56F/view?usp=share_link" TargetMode="External"/><Relationship Id="rId350" Type="http://schemas.openxmlformats.org/officeDocument/2006/relationships/hyperlink" Target="https://drive.google.com/file/d/1MlBUlpJq-bsGaXv5Q6sNGho5E9SFYXt3/view?usp=drive_link" TargetMode="External"/><Relationship Id="rId471" Type="http://schemas.openxmlformats.org/officeDocument/2006/relationships/hyperlink" Target="https://drive.google.com/file/d/1CZWpJ2Bq3nUObVq_ol5axmcgQsc_1e6Q/view?usp=share_link" TargetMode="External"/><Relationship Id="rId470" Type="http://schemas.openxmlformats.org/officeDocument/2006/relationships/hyperlink" Target="https://drive.google.com/file/d/1FW9HOhE_GHB4FE48QBs84Bfwl1W_a7R2/view?usp=share_link" TargetMode="External"/><Relationship Id="rId114" Type="http://schemas.openxmlformats.org/officeDocument/2006/relationships/hyperlink" Target="https://drive.google.com/file/d/1RcqPQXXZrL4o545g-eIVTf2fVP6ykgut/view?usp=drive_link" TargetMode="External"/><Relationship Id="rId235" Type="http://schemas.openxmlformats.org/officeDocument/2006/relationships/hyperlink" Target="https://drive.google.com/file/d/1GdjQKJwiwmV8iUUcX3PbCPpT2LmZXiLA/view?usp=sharing" TargetMode="External"/><Relationship Id="rId356" Type="http://schemas.openxmlformats.org/officeDocument/2006/relationships/hyperlink" Target="https://drive.google.com/file/d/1593mdJbTWsWwd5JThUuse5RKyvKwtdP2/view?usp=drive_link" TargetMode="External"/><Relationship Id="rId477" Type="http://schemas.openxmlformats.org/officeDocument/2006/relationships/hyperlink" Target="https://drive.google.com/file/d/1ZjA41xi4Fia_NPDJVglsG22IRU71TZbJ/view?usp=sharing" TargetMode="External"/><Relationship Id="rId113" Type="http://schemas.openxmlformats.org/officeDocument/2006/relationships/hyperlink" Target="https://drive.google.com/file/d/19VRMDRiw7UK_A35gvXZA8cr0Vkw_p8i4/view?usp=sharing" TargetMode="External"/><Relationship Id="rId234" Type="http://schemas.openxmlformats.org/officeDocument/2006/relationships/hyperlink" Target="https://drive.google.com/file/d/1uNbdfSmXHlucS-o3B2zOr-M_BFx4KHU0/view?usp=sharing" TargetMode="External"/><Relationship Id="rId355" Type="http://schemas.openxmlformats.org/officeDocument/2006/relationships/hyperlink" Target="https://drive.google.com/file/d/1qHlhQEtxHfvRY-Qyt1lDh7EHfXZG8-RJ/view?usp=drive_link" TargetMode="External"/><Relationship Id="rId476" Type="http://schemas.openxmlformats.org/officeDocument/2006/relationships/hyperlink" Target="https://drive.google.com/file/d/1xKzdUmbGzpeK2CXdPGXXucJRiR0dtUl2/view?usp=sharing" TargetMode="External"/><Relationship Id="rId112" Type="http://schemas.openxmlformats.org/officeDocument/2006/relationships/hyperlink" Target="https://drive.google.com/file/d/1GbhC_PWB4-QxE0qf78SPnHSnbxNgoNR3/view?usp=sharing" TargetMode="External"/><Relationship Id="rId233" Type="http://schemas.openxmlformats.org/officeDocument/2006/relationships/hyperlink" Target="https://drive.google.com/file/d/12DQuxJrFAcRTXd0kO1mB3bEdzFBvI-3U/view?usp=sharing" TargetMode="External"/><Relationship Id="rId354" Type="http://schemas.openxmlformats.org/officeDocument/2006/relationships/hyperlink" Target="https://drive.google.com/file/d/1NFTaB2QuZRiezV00Vqg9SZFqQbm9cr33/view?usp=drive_link" TargetMode="External"/><Relationship Id="rId475" Type="http://schemas.openxmlformats.org/officeDocument/2006/relationships/hyperlink" Target="https://drive.google.com/file/d/1HdIp-ug8HtHzSbzSQD-0cG6qkP_HIdYn/view?usp=sharing" TargetMode="External"/><Relationship Id="rId111" Type="http://schemas.openxmlformats.org/officeDocument/2006/relationships/hyperlink" Target="https://drive.google.com/file/d/1CEoUnwsfIt5djsX5v5zWxP-s9lAb258w/view?usp=drive_link" TargetMode="External"/><Relationship Id="rId232" Type="http://schemas.openxmlformats.org/officeDocument/2006/relationships/hyperlink" Target="https://drive.google.com/file/d/1OZBJQKfJlt-fzSTWoCSxgq7-6hzLvRcE/view?usp=sharing" TargetMode="External"/><Relationship Id="rId353" Type="http://schemas.openxmlformats.org/officeDocument/2006/relationships/hyperlink" Target="https://drive.google.com/file/d/1MU3RAUc9rasBf8MouOLHtxzRVPvtJeGN/view?usp=drive_link" TargetMode="External"/><Relationship Id="rId474" Type="http://schemas.openxmlformats.org/officeDocument/2006/relationships/hyperlink" Target="https://drive.google.com/file/d/1mKv1zc9JFcPNl7KMNL_g16KUolnb1dgA/view?usp=sharing" TargetMode="External"/><Relationship Id="rId305" Type="http://schemas.openxmlformats.org/officeDocument/2006/relationships/hyperlink" Target="https://drive.google.com/file/d/1GG7vHsFpxaxmJr-SeFRsfmVTSQ5cXy80/view?usp=drive_link" TargetMode="External"/><Relationship Id="rId426" Type="http://schemas.openxmlformats.org/officeDocument/2006/relationships/hyperlink" Target="https://drive.google.com/file/d/18fxf3f_OPvOZyhGQ9NO5LmC3lHsxH-Yk/view?usp=sharing" TargetMode="External"/><Relationship Id="rId304" Type="http://schemas.openxmlformats.org/officeDocument/2006/relationships/hyperlink" Target="https://drive.google.com/file/d/12OmCW_3XRcRxRWwZ_Fq4UlYIE6KxC5Kp/view?usp=sharing" TargetMode="External"/><Relationship Id="rId425" Type="http://schemas.openxmlformats.org/officeDocument/2006/relationships/hyperlink" Target="https://drive.google.com/file/d/15rMrnRxq_WfB5IHeGGo2Oit4n0mtxsj6/view?usp=sharing" TargetMode="External"/><Relationship Id="rId303" Type="http://schemas.openxmlformats.org/officeDocument/2006/relationships/hyperlink" Target="https://drive.google.com/file/d/1QhChJUz29ExTuYStoX1zYYDRe7dFosyi/view?usp=sharing" TargetMode="External"/><Relationship Id="rId424" Type="http://schemas.openxmlformats.org/officeDocument/2006/relationships/hyperlink" Target="https://drive.google.com/file/d/1l3WmoaPgGBtWMuVbAGlAWw1cbjwEF8w4/view?usp=sharing" TargetMode="External"/><Relationship Id="rId302" Type="http://schemas.openxmlformats.org/officeDocument/2006/relationships/hyperlink" Target="https://drive.google.com/file/d/1dHKFAWN7JYclGCmRBploCjeiS70W3ejq/view?usp=sharing" TargetMode="External"/><Relationship Id="rId423" Type="http://schemas.openxmlformats.org/officeDocument/2006/relationships/hyperlink" Target="https://drive.google.com/file/d/1XrYQdotHEkdaeU8NXhjGpYxPrizrBeWM/view?usp=sharing" TargetMode="External"/><Relationship Id="rId309" Type="http://schemas.openxmlformats.org/officeDocument/2006/relationships/hyperlink" Target="https://drive.google.com/file/d/1-aEFhQ38WWQp5xpmbqBHkgKO5cgz-VCo/view?usp=drive_link" TargetMode="External"/><Relationship Id="rId308" Type="http://schemas.openxmlformats.org/officeDocument/2006/relationships/hyperlink" Target="https://drive.google.com/file/d/1nRK6vtoFDdLUyW1fhyTUlKFlrEhpv_df/view?usp=sharing" TargetMode="External"/><Relationship Id="rId429" Type="http://schemas.openxmlformats.org/officeDocument/2006/relationships/hyperlink" Target="https://drive.google.com/file/d/1Nffzfpy2Ai0mkU06NUDFMUclPS5kFZhg/view?usp=sharing" TargetMode="External"/><Relationship Id="rId307" Type="http://schemas.openxmlformats.org/officeDocument/2006/relationships/hyperlink" Target="https://drive.google.com/file/d/1oWE1L0N_JMNZCJRhQKoME40sJf_gBxqb/view?usp=sharing" TargetMode="External"/><Relationship Id="rId428" Type="http://schemas.openxmlformats.org/officeDocument/2006/relationships/hyperlink" Target="https://drive.google.com/file/d/1N6hV-_dMWO7zgg93anGVXaMPpWrDsBws/view?usp=sharing" TargetMode="External"/><Relationship Id="rId306" Type="http://schemas.openxmlformats.org/officeDocument/2006/relationships/hyperlink" Target="https://drive.google.com/file/d/179k8JRP83jbVk0ORB1RCaga8TDToxLlx/view?usp=sharing" TargetMode="External"/><Relationship Id="rId427" Type="http://schemas.openxmlformats.org/officeDocument/2006/relationships/hyperlink" Target="https://drive.google.com/file/d/1jodCsudvtRM3bbh6mHoa7k2BsOzm68IJ/view?usp=sharing" TargetMode="External"/><Relationship Id="rId301" Type="http://schemas.openxmlformats.org/officeDocument/2006/relationships/hyperlink" Target="https://drive.google.com/file/d/1L-Khvd0HffYNU1Ch1RH_Nk_Yrubi4-IG/view?usp=sharing" TargetMode="External"/><Relationship Id="rId422" Type="http://schemas.openxmlformats.org/officeDocument/2006/relationships/hyperlink" Target="https://drive.google.com/file/d/1T-2ciRXlF_AXvPFpC_d1pqCPOTiXhEI7/view?usp=drive_link" TargetMode="External"/><Relationship Id="rId300" Type="http://schemas.openxmlformats.org/officeDocument/2006/relationships/hyperlink" Target="https://drive.google.com/file/d/1pVxcQI2i1LFDz4NmhfZQTmHozkJmQuxP/view?usp=sharing" TargetMode="External"/><Relationship Id="rId421" Type="http://schemas.openxmlformats.org/officeDocument/2006/relationships/hyperlink" Target="https://drive.google.com/file/d/1HOeF4ZmLceAD0PDRUVFegOO6UjQlAcRJ/view?usp=drive_link" TargetMode="External"/><Relationship Id="rId420" Type="http://schemas.openxmlformats.org/officeDocument/2006/relationships/hyperlink" Target="https://drive.google.com/file/d/16A8Zj9RJJNoG4XZhAJkOO5zCn5UcY9jJ/view?usp=drive_link" TargetMode="External"/><Relationship Id="rId415" Type="http://schemas.openxmlformats.org/officeDocument/2006/relationships/hyperlink" Target="https://drive.google.com/file/d/1185hGL67Hq3JukcK2rk8S38i3X-x0Rj_/view?usp=drive_link" TargetMode="External"/><Relationship Id="rId414" Type="http://schemas.openxmlformats.org/officeDocument/2006/relationships/hyperlink" Target="https://drive.google.com/file/d/1FFi7X-FN4SPOE4WFhnT07yNxCo6uyfll/view?usp=share_link" TargetMode="External"/><Relationship Id="rId413" Type="http://schemas.openxmlformats.org/officeDocument/2006/relationships/hyperlink" Target="https://drive.google.com/file/d/1DX9I90l-tFllxXz3XhPFo0Kl9_gxy3NP/view?usp=share_link" TargetMode="External"/><Relationship Id="rId412" Type="http://schemas.openxmlformats.org/officeDocument/2006/relationships/hyperlink" Target="https://drive.google.com/file/d/1gN0tdLCeDSxfJJfg8VOPestaVTpn0AqW/view?usp=sharing" TargetMode="External"/><Relationship Id="rId419" Type="http://schemas.openxmlformats.org/officeDocument/2006/relationships/hyperlink" Target="https://drive.google.com/file/d/1datbdo6JgLfWPUwraFXMPF7ndnivkW4A/view?usp=sharing" TargetMode="External"/><Relationship Id="rId418" Type="http://schemas.openxmlformats.org/officeDocument/2006/relationships/hyperlink" Target="https://drive.google.com/file/d/19sIQyzph3VX6vMPqOrHpUkQkWWN3vaCr/view?usp=drive_link" TargetMode="External"/><Relationship Id="rId417" Type="http://schemas.openxmlformats.org/officeDocument/2006/relationships/hyperlink" Target="https://drive.google.com/file/d/1iAuhrP4iIn1hAAPRpQGp2niComSMwALh/view?usp=drive_link" TargetMode="External"/><Relationship Id="rId416" Type="http://schemas.openxmlformats.org/officeDocument/2006/relationships/hyperlink" Target="https://drive.google.com/file/d/1kieZp2zB6MhTepurBSFtvkeyRV2Q5iTO/view?usp=drive_link" TargetMode="External"/><Relationship Id="rId411" Type="http://schemas.openxmlformats.org/officeDocument/2006/relationships/hyperlink" Target="https://drive.google.com/file/d/10l2D56TyxUhzYN86upq8ZceryyGGOObI/view?usp=drive_link" TargetMode="External"/><Relationship Id="rId410" Type="http://schemas.openxmlformats.org/officeDocument/2006/relationships/hyperlink" Target="https://drive.google.com/file/d/11YRG-sZ8IELcChQwVVZW76IOlBimscde/view?usp=sharing" TargetMode="External"/><Relationship Id="rId206" Type="http://schemas.openxmlformats.org/officeDocument/2006/relationships/hyperlink" Target="https://drive.google.com/file/d/1CsHUvIWFSPW4-c5NDsEC3YUDkIqwfL1a/view?usp=sharing" TargetMode="External"/><Relationship Id="rId327" Type="http://schemas.openxmlformats.org/officeDocument/2006/relationships/hyperlink" Target="https://drive.google.com/file/d/1aZ7g2G-4xr53_y8eqshYv34w0UpjAj1n/view?usp=sharing" TargetMode="External"/><Relationship Id="rId448" Type="http://schemas.openxmlformats.org/officeDocument/2006/relationships/hyperlink" Target="https://drive.google.com/file/d/1BaL2oLq9kvwsVjDNbj2-5_N8Ze1hLfyK/view?usp=sharing" TargetMode="External"/><Relationship Id="rId205" Type="http://schemas.openxmlformats.org/officeDocument/2006/relationships/hyperlink" Target="https://drive.google.com/file/d/1W_OASJHZfCHBTUP4zW81kxPwNdI57Fn7/view?usp=sharing" TargetMode="External"/><Relationship Id="rId326" Type="http://schemas.openxmlformats.org/officeDocument/2006/relationships/hyperlink" Target="https://drive.google.com/file/d/14MBJ_NPhX8BeeUvfyZlktic_nZusWcNx/view?usp=sharing" TargetMode="External"/><Relationship Id="rId447" Type="http://schemas.openxmlformats.org/officeDocument/2006/relationships/hyperlink" Target="https://drive.google.com/file/d/1E9DGBb3k-Y-3Z6Qmy3AmM9vBTCUAP3XZ/view?usp=drive_link" TargetMode="External"/><Relationship Id="rId204" Type="http://schemas.openxmlformats.org/officeDocument/2006/relationships/hyperlink" Target="https://drive.google.com/file/d/1rckmgAxjqxar2QqzyW05tkGEWcuQTMAY/view?usp=drive_link" TargetMode="External"/><Relationship Id="rId325" Type="http://schemas.openxmlformats.org/officeDocument/2006/relationships/hyperlink" Target="https://drive.google.com/file/d/1eZOQ8KKKWd4OmprDDKppsGxKFQMqeD7B/view?usp=sharing" TargetMode="External"/><Relationship Id="rId446" Type="http://schemas.openxmlformats.org/officeDocument/2006/relationships/hyperlink" Target="https://drive.google.com/file/d/11L5AghWzbWpEA5vmOendoQgyERTfvRqB/view?usp=sharing" TargetMode="External"/><Relationship Id="rId203" Type="http://schemas.openxmlformats.org/officeDocument/2006/relationships/hyperlink" Target="https://drive.google.com/file/d/1C8qnmtcb3ytN6pb9TlL87LIG0PH86nF1/view?usp=sharing" TargetMode="External"/><Relationship Id="rId324" Type="http://schemas.openxmlformats.org/officeDocument/2006/relationships/hyperlink" Target="https://drive.google.com/file/d/12c_QqR07Fk87aInQ6zYMFO3askFQwkoq/view?usp=sharing" TargetMode="External"/><Relationship Id="rId445" Type="http://schemas.openxmlformats.org/officeDocument/2006/relationships/hyperlink" Target="https://drive.google.com/file/d/1HFShCQYlMg_NHhLA_TdEzh3smaKXcP6q/view?usp=sharing" TargetMode="External"/><Relationship Id="rId209" Type="http://schemas.openxmlformats.org/officeDocument/2006/relationships/hyperlink" Target="https://drive.google.com/file/d/1T5m3Y1MJgyjArghIinV3Sc8iv7J7qsAU/view?usp=sharing" TargetMode="External"/><Relationship Id="rId208" Type="http://schemas.openxmlformats.org/officeDocument/2006/relationships/hyperlink" Target="https://drive.google.com/file/d/1m7cebmkH7ei7Rfo6fOvNf0HUFtrmYB-j/view?usp=sharing" TargetMode="External"/><Relationship Id="rId329" Type="http://schemas.openxmlformats.org/officeDocument/2006/relationships/hyperlink" Target="https://drive.google.com/file/d/11IS2L6QzEgYKNNfKodQKnXsCLe8HBDQA/view?usp=sharing" TargetMode="External"/><Relationship Id="rId207" Type="http://schemas.openxmlformats.org/officeDocument/2006/relationships/hyperlink" Target="https://drive.google.com/file/d/1YP4QYa8jmzmuSPuxL2ADcdeAKWYYuttG/view?usp=sharing" TargetMode="External"/><Relationship Id="rId328" Type="http://schemas.openxmlformats.org/officeDocument/2006/relationships/hyperlink" Target="https://drive.google.com/file/d/1nYCI_gB6pTa4bvCbDGdYG_a5-nX8uD2s/view?usp=sharing" TargetMode="External"/><Relationship Id="rId449" Type="http://schemas.openxmlformats.org/officeDocument/2006/relationships/hyperlink" Target="https://drive.google.com/file/d/1IeWIPQJ2ptWcnbw9a0h-gDFohGstKik8/view?usp=share_link" TargetMode="External"/><Relationship Id="rId440" Type="http://schemas.openxmlformats.org/officeDocument/2006/relationships/hyperlink" Target="https://drive.google.com/file/d/1dLBxB7MAxkMsFSzsBvn7icDsFaYjMm6X/view?usp=sharing" TargetMode="External"/><Relationship Id="rId202" Type="http://schemas.openxmlformats.org/officeDocument/2006/relationships/hyperlink" Target="https://drive.google.com/file/d/1JGzPNvCwD5SlMwUHQC_e2wrurLUJT9ny/view?usp=drive_link" TargetMode="External"/><Relationship Id="rId323" Type="http://schemas.openxmlformats.org/officeDocument/2006/relationships/hyperlink" Target="https://drive.google.com/file/d/1x2KNQqiQPum4LPLneK33WBmopYbgeYpn/view?usp=share_link" TargetMode="External"/><Relationship Id="rId444" Type="http://schemas.openxmlformats.org/officeDocument/2006/relationships/hyperlink" Target="https://drive.google.com/file/d/11uNi22Gw403hizUmsrAS49DCGg5c4to3/view?usp=sharing" TargetMode="External"/><Relationship Id="rId201" Type="http://schemas.openxmlformats.org/officeDocument/2006/relationships/hyperlink" Target="https://drive.google.com/file/d/1EWM3TFkHt4-DToo5S-JDGtqIwh_t6Lqb/view?usp=sharing" TargetMode="External"/><Relationship Id="rId322" Type="http://schemas.openxmlformats.org/officeDocument/2006/relationships/hyperlink" Target="https://drive.google.com/file/d/1OckopGKSZPgQqO7ehcv_JlKK64E_hmSc/view?usp=drive_link" TargetMode="External"/><Relationship Id="rId443" Type="http://schemas.openxmlformats.org/officeDocument/2006/relationships/hyperlink" Target="https://drive.google.com/file/d/1GOqfGlpA8N1N6YNLu6Ag-dIr7lqSzdUK/view?usp=sharing" TargetMode="External"/><Relationship Id="rId200" Type="http://schemas.openxmlformats.org/officeDocument/2006/relationships/hyperlink" Target="https://drive.google.com/file/d/1jR0Zv1ZvARXpgiCE3PRn-Z4GmSZHyemm/view?usp=drive_link" TargetMode="External"/><Relationship Id="rId321" Type="http://schemas.openxmlformats.org/officeDocument/2006/relationships/hyperlink" Target="https://drive.google.com/file/d/1lSeF6hxcnsXWb8zpYGpzmRcgt8aqw9hU/view?usp=drive_link" TargetMode="External"/><Relationship Id="rId442" Type="http://schemas.openxmlformats.org/officeDocument/2006/relationships/hyperlink" Target="https://drive.google.com/file/d/1E2I47CzjCWTkobxW4ke9_0OEkbxklERq/view?usp=sharing" TargetMode="External"/><Relationship Id="rId320" Type="http://schemas.openxmlformats.org/officeDocument/2006/relationships/hyperlink" Target="https://drive.google.com/file/d/1_xI0pUBvABkHnO49LvjqYl-uclfrNuSU/view?usp=drive_link" TargetMode="External"/><Relationship Id="rId441" Type="http://schemas.openxmlformats.org/officeDocument/2006/relationships/hyperlink" Target="https://drive.google.com/file/d/1J06Sz7_bm3YxvtWp6ISkIiJS_48uk7Ud/view?usp=share_link" TargetMode="External"/><Relationship Id="rId316" Type="http://schemas.openxmlformats.org/officeDocument/2006/relationships/hyperlink" Target="https://drive.google.com/file/d/1z7R5sKbYStFHNBAhrCt4_aeTVR65pAFX/view?usp=drive_link" TargetMode="External"/><Relationship Id="rId437" Type="http://schemas.openxmlformats.org/officeDocument/2006/relationships/hyperlink" Target="https://drive.google.com/file/d/11APZcRp1x8PJYjlFos0POgR9EwFJZ917/view?usp=sharing" TargetMode="External"/><Relationship Id="rId315" Type="http://schemas.openxmlformats.org/officeDocument/2006/relationships/hyperlink" Target="https://drive.google.com/file/d/1bHIk2WwM4sTdUKcGRxB7hYSXkwAjreki/view?usp=drive_link" TargetMode="External"/><Relationship Id="rId436" Type="http://schemas.openxmlformats.org/officeDocument/2006/relationships/hyperlink" Target="https://drive.google.com/file/d/12__YwrazmOxgC5-MziOwwOsMqFkRk90u/view?usp=sharing" TargetMode="External"/><Relationship Id="rId314" Type="http://schemas.openxmlformats.org/officeDocument/2006/relationships/hyperlink" Target="https://drive.google.com/file/d/1jt29PmDuvm37DA_C8X0WApp8aXLJmtTW/view?usp=sharing" TargetMode="External"/><Relationship Id="rId435" Type="http://schemas.openxmlformats.org/officeDocument/2006/relationships/hyperlink" Target="https://drive.google.com/file/d/17jFt9_yf-BhgFfe1MOKwciR0b4IVNmRA/view?usp=sharing" TargetMode="External"/><Relationship Id="rId313" Type="http://schemas.openxmlformats.org/officeDocument/2006/relationships/hyperlink" Target="https://drive.google.com/file/d/1Phiy2v8PVopHN5HPeO_aBFnwHOmL9Gvv/view?usp=drive_link" TargetMode="External"/><Relationship Id="rId434" Type="http://schemas.openxmlformats.org/officeDocument/2006/relationships/hyperlink" Target="https://drive.google.com/file/d/1sUi9e86ucevu4y5fx1vJOT8RPyCtCyPU/view?usp=sharing" TargetMode="External"/><Relationship Id="rId319" Type="http://schemas.openxmlformats.org/officeDocument/2006/relationships/hyperlink" Target="https://drive.google.com/file/d/1cpio3i9i4WpEhmYxcfOBww_B1TwatkpZ/view?usp=sharing" TargetMode="External"/><Relationship Id="rId318" Type="http://schemas.openxmlformats.org/officeDocument/2006/relationships/hyperlink" Target="https://drive.google.com/file/d/1r_9eLE2OtUABzXjNFJL5uvZH6mxLKTgs/view?usp=drive_link" TargetMode="External"/><Relationship Id="rId439" Type="http://schemas.openxmlformats.org/officeDocument/2006/relationships/hyperlink" Target="https://drive.google.com/file/d/112JkeHJkZOvOnTiPPDWgkyCu_ZrZevzJ/view?usp=sharing" TargetMode="External"/><Relationship Id="rId317" Type="http://schemas.openxmlformats.org/officeDocument/2006/relationships/hyperlink" Target="https://drive.google.com/file/d/1feKdgofMbeC0eShbBjO5pAuhSPfcB-Ux/view?usp=drive_link" TargetMode="External"/><Relationship Id="rId438" Type="http://schemas.openxmlformats.org/officeDocument/2006/relationships/hyperlink" Target="https://drive.google.com/file/d/1mr9YEAJ2IrmMIftUoWm4ODV1DZrsasL7/view?usp=sharing" TargetMode="External"/><Relationship Id="rId312" Type="http://schemas.openxmlformats.org/officeDocument/2006/relationships/hyperlink" Target="https://drive.google.com/file/d/1dQZ2h0iCgY93QTjf9zNCdwsjz54m90jD/view?usp=sharing" TargetMode="External"/><Relationship Id="rId433" Type="http://schemas.openxmlformats.org/officeDocument/2006/relationships/hyperlink" Target="https://drive.google.com/file/d/1TEjzrqiVQL6BvuAVjnnav9829h00TR1D/view?usp=sharing" TargetMode="External"/><Relationship Id="rId311" Type="http://schemas.openxmlformats.org/officeDocument/2006/relationships/hyperlink" Target="https://drive.google.com/file/d/1rrh6ihHJyQVEoiuWrA69AGGTG8O1oX51/view?usp=drive_link" TargetMode="External"/><Relationship Id="rId432" Type="http://schemas.openxmlformats.org/officeDocument/2006/relationships/hyperlink" Target="https://drive.google.com/file/d/18QhkAC4J7SnBQ64c52zqzC5_juLAbiJF/view?usp=sharing" TargetMode="External"/><Relationship Id="rId310" Type="http://schemas.openxmlformats.org/officeDocument/2006/relationships/hyperlink" Target="https://drive.google.com/file/d/1nm6BxJ-Um24FGGUa-j6aQIUBVbIapVKh/view?usp=sharing" TargetMode="External"/><Relationship Id="rId431" Type="http://schemas.openxmlformats.org/officeDocument/2006/relationships/hyperlink" Target="https://drive.google.com/file/d/1cxW9RMAPi_owjGmEqRJinJcye4PbJlbx/view?usp=sharing" TargetMode="External"/><Relationship Id="rId430" Type="http://schemas.openxmlformats.org/officeDocument/2006/relationships/hyperlink" Target="https://drive.google.com/file/d/1JleF3bD1kBuKKJfWvs9O7lkCye4sc4UE/view?usp=sharing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6MOh7sWl4YIp1JvmUtzVqetbRlAGqwt3/view?usp=drive_link" TargetMode="External"/><Relationship Id="rId2" Type="http://schemas.openxmlformats.org/officeDocument/2006/relationships/hyperlink" Target="https://drive.google.com/file/d/1TgeiGJSby2LId73cz2p1o2VYfcvB0BKy/view?usp=drive_link" TargetMode="External"/><Relationship Id="rId3" Type="http://schemas.openxmlformats.org/officeDocument/2006/relationships/hyperlink" Target="https://drive.google.com/file/d/1bcQsKfCq53F_YjrV_oTjXJfuTPZF-x79/view?usp=drive_link" TargetMode="External"/><Relationship Id="rId4" Type="http://schemas.openxmlformats.org/officeDocument/2006/relationships/hyperlink" Target="https://drive.google.com/file/d/1WMGp22s7Wg6KsYXoWHVmEE4B4_YocG5c/view?usp=drive_link" TargetMode="External"/><Relationship Id="rId9" Type="http://schemas.openxmlformats.org/officeDocument/2006/relationships/hyperlink" Target="https://drive.google.com/file/d/1D5s82FxZ0RiWbH7sKif2kMyYvT4jTVEy/view?usp=share_link" TargetMode="External"/><Relationship Id="rId5" Type="http://schemas.openxmlformats.org/officeDocument/2006/relationships/hyperlink" Target="https://drive.google.com/file/d/1lcIHuQA3TtwVl05VW6kGHVcGpKCQjetf/view?usp=drive_link" TargetMode="External"/><Relationship Id="rId6" Type="http://schemas.openxmlformats.org/officeDocument/2006/relationships/hyperlink" Target="https://drive.google.com/file/d/15e-bMU6NJCtWwlv01zEH2ADsd0VTBA6g/view?usp=drive_link" TargetMode="External"/><Relationship Id="rId7" Type="http://schemas.openxmlformats.org/officeDocument/2006/relationships/hyperlink" Target="https://drive.google.com/file/d/1Rovr-6VygBRV9tvVrvo8xZmP9Fr6s9h0/view?usp=sharing" TargetMode="External"/><Relationship Id="rId8" Type="http://schemas.openxmlformats.org/officeDocument/2006/relationships/hyperlink" Target="https://drive.google.com/file/d/1Ggz4064mBWgDNsJTXpjq8I0ASjWD_sdE/view?usp=drive_link" TargetMode="External"/><Relationship Id="rId131" Type="http://schemas.openxmlformats.org/officeDocument/2006/relationships/drawing" Target="../drawings/drawing6.xml"/><Relationship Id="rId130" Type="http://schemas.openxmlformats.org/officeDocument/2006/relationships/hyperlink" Target="https://drive.google.com/file/d/1APHy20Q8z1eqQh7JCJOkIe6XRtEVYA1o/view?usp=sharing" TargetMode="External"/><Relationship Id="rId133" Type="http://schemas.openxmlformats.org/officeDocument/2006/relationships/table" Target="../tables/table1.xml"/><Relationship Id="rId40" Type="http://schemas.openxmlformats.org/officeDocument/2006/relationships/hyperlink" Target="https://drive.google.com/file/d/1_iUujeQOFFWLiECJW8V7ub75Nara33jb/view?usp=drive_link" TargetMode="External"/><Relationship Id="rId42" Type="http://schemas.openxmlformats.org/officeDocument/2006/relationships/hyperlink" Target="https://drive.google.com/file/d/11PMwcqKfEBsTaJ0K9RMJfY3-6s8gMgdf/view?usp=drive_link" TargetMode="External"/><Relationship Id="rId41" Type="http://schemas.openxmlformats.org/officeDocument/2006/relationships/hyperlink" Target="https://drive.google.com/file/d/12LGNagsNJ0sNbRvcjcb9F2R3RGxjB8uO/view?usp=drive_link" TargetMode="External"/><Relationship Id="rId44" Type="http://schemas.openxmlformats.org/officeDocument/2006/relationships/hyperlink" Target="https://drive.google.com/file/d/1wjTF8mkyOzcsZhTLDAwG36BCChkE3WMe/view?usp=drive_link" TargetMode="External"/><Relationship Id="rId43" Type="http://schemas.openxmlformats.org/officeDocument/2006/relationships/hyperlink" Target="https://drive.google.com/file/d/1EZ9hrZdu2i57GQdSSvBaOf-cXR-DoZhO/view?usp=sharing" TargetMode="External"/><Relationship Id="rId46" Type="http://schemas.openxmlformats.org/officeDocument/2006/relationships/hyperlink" Target="https://drive.google.com/file/d/1BRL77IYj99z1pgIExJ16qoQn3Govha6Z/view?usp=drive_link" TargetMode="External"/><Relationship Id="rId45" Type="http://schemas.openxmlformats.org/officeDocument/2006/relationships/hyperlink" Target="https://drive.google.com/file/d/1lgSnQ0jaCUijSKA2_5gnPX1KoxS2wshv/view?usp=sharing" TargetMode="External"/><Relationship Id="rId48" Type="http://schemas.openxmlformats.org/officeDocument/2006/relationships/hyperlink" Target="https://drive.google.com/file/d/1gEWsycH_SW1qzR-5DKyZf-A808U-3ty4/view?usp=drive_link" TargetMode="External"/><Relationship Id="rId47" Type="http://schemas.openxmlformats.org/officeDocument/2006/relationships/hyperlink" Target="https://drive.google.com/file/d/1HG3FFki7UiF4GJMRqhfHsOqZcfFAKAUl/view?usp=sharing" TargetMode="External"/><Relationship Id="rId49" Type="http://schemas.openxmlformats.org/officeDocument/2006/relationships/hyperlink" Target="https://drive.google.com/file/d/1Ypv1Tb3fO4SdZgnR-ueOX88hjE800Fi8/view?usp=sharing" TargetMode="External"/><Relationship Id="rId31" Type="http://schemas.openxmlformats.org/officeDocument/2006/relationships/hyperlink" Target="https://drive.google.com/file/d/16BDxV67-Uoa63EWftS9XoINn3uAiQ6Gu/view?usp=drive_link" TargetMode="External"/><Relationship Id="rId30" Type="http://schemas.openxmlformats.org/officeDocument/2006/relationships/hyperlink" Target="https://drive.google.com/file/d/1_otfJIMGCU4RHLfzjxJwKduPXj70-nOD/view?usp=drive_link" TargetMode="External"/><Relationship Id="rId33" Type="http://schemas.openxmlformats.org/officeDocument/2006/relationships/hyperlink" Target="https://drive.google.com/file/d/1Gx0eLlT3aNXDWxZHxXGphMY0XKcvaRPP/view?usp=drive_link" TargetMode="External"/><Relationship Id="rId32" Type="http://schemas.openxmlformats.org/officeDocument/2006/relationships/hyperlink" Target="https://drive.google.com/file/d/1nKQ_2pkSfYFViVQ_w2gKXX7lmOUBCGR-/view?usp=drive_link" TargetMode="External"/><Relationship Id="rId35" Type="http://schemas.openxmlformats.org/officeDocument/2006/relationships/hyperlink" Target="https://drive.google.com/file/d/1cvCqSM64WJKuijwWJqQ_GbjjLzmdz8pq/view?usp=drive_link" TargetMode="External"/><Relationship Id="rId34" Type="http://schemas.openxmlformats.org/officeDocument/2006/relationships/hyperlink" Target="https://drive.google.com/file/d/1q4tgGO1zBfSHYwxBTKE3GcNfLvP_xu8m/view?usp=drive_link" TargetMode="External"/><Relationship Id="rId37" Type="http://schemas.openxmlformats.org/officeDocument/2006/relationships/hyperlink" Target="https://drive.google.com/file/d/1xg_ULsfsw3bFlG3I5BOME41o9I_k8G3L/view?usp=drive_link" TargetMode="External"/><Relationship Id="rId36" Type="http://schemas.openxmlformats.org/officeDocument/2006/relationships/hyperlink" Target="https://drive.google.com/file/d/158N3_NOPivPlBD9bFAZw6hvrRXPSHemE/view?usp=drive_link" TargetMode="External"/><Relationship Id="rId39" Type="http://schemas.openxmlformats.org/officeDocument/2006/relationships/hyperlink" Target="https://drive.google.com/file/d/18LBv-cQvZf7l8dfIB5_OI9-za_r99RBe/view?usp=drive_link" TargetMode="External"/><Relationship Id="rId38" Type="http://schemas.openxmlformats.org/officeDocument/2006/relationships/hyperlink" Target="https://drive.google.com/file/d/1vK6kHIHt5khJ1-Bgbd7uWgosNUvhOl3X/view?usp=drive_link" TargetMode="External"/><Relationship Id="rId20" Type="http://schemas.openxmlformats.org/officeDocument/2006/relationships/hyperlink" Target="https://drive.google.com/file/d/1k9v056ISY2WOHHRal2BgksGAXjDEHgfs/view?usp=drive_link" TargetMode="External"/><Relationship Id="rId22" Type="http://schemas.openxmlformats.org/officeDocument/2006/relationships/hyperlink" Target="https://drive.google.com/file/d/1Ggs2AJttQX8z8mqSZOM0nZhqxzVg6Sro/view?usp=drive_link" TargetMode="External"/><Relationship Id="rId21" Type="http://schemas.openxmlformats.org/officeDocument/2006/relationships/hyperlink" Target="https://drive.google.com/file/d/1VUnXkZYwba9Cerw3-z_hI7ziXmz-HYCR/view?usp=drive_link" TargetMode="External"/><Relationship Id="rId24" Type="http://schemas.openxmlformats.org/officeDocument/2006/relationships/hyperlink" Target="https://drive.google.com/file/d/1gm1fez8AwxYy8qFuvY-sz36lNXUzj1Km/view?usp=drive_link" TargetMode="External"/><Relationship Id="rId23" Type="http://schemas.openxmlformats.org/officeDocument/2006/relationships/hyperlink" Target="https://drive.google.com/file/d/130ss2x57bRIgkGAcUm8gPSdtzwI_6hWH/view?usp=drive_link" TargetMode="External"/><Relationship Id="rId26" Type="http://schemas.openxmlformats.org/officeDocument/2006/relationships/hyperlink" Target="https://drive.google.com/file/d/1A6j8OQjD1n_M0m8fwma58flq7izwCKxL/view?usp=drive_link" TargetMode="External"/><Relationship Id="rId25" Type="http://schemas.openxmlformats.org/officeDocument/2006/relationships/hyperlink" Target="https://drive.google.com/file/d/1Ec8XMG2L8NLVnufyAouySmcfj5Pr58pJ/view?usp=share_link" TargetMode="External"/><Relationship Id="rId28" Type="http://schemas.openxmlformats.org/officeDocument/2006/relationships/hyperlink" Target="https://drive.google.com/file/d/1Im6YoSgE4LG39iTZOf1Wy3Sj0OjnZnDO/view?usp=drive_link" TargetMode="External"/><Relationship Id="rId27" Type="http://schemas.openxmlformats.org/officeDocument/2006/relationships/hyperlink" Target="https://drive.google.com/file/d/1v0ZKIUUr6lO7nM0ohqp0xNLGfC3I3HRo/view?usp=drive_link" TargetMode="External"/><Relationship Id="rId29" Type="http://schemas.openxmlformats.org/officeDocument/2006/relationships/hyperlink" Target="https://drive.google.com/file/d/1xq8F0nPM44A8_KbKVH-vC4FesFcxFa1F/view?usp=drive_link" TargetMode="External"/><Relationship Id="rId11" Type="http://schemas.openxmlformats.org/officeDocument/2006/relationships/hyperlink" Target="https://drive.google.com/file/d/14ujqQSkeOqD9M4m5d_pVJn-CLEM4Hzmq/view?usp=drive_link" TargetMode="External"/><Relationship Id="rId10" Type="http://schemas.openxmlformats.org/officeDocument/2006/relationships/hyperlink" Target="https://drive.google.com/file/d/1Y91VHCgk8a9xS3pj2gfTh9x072WvVf9z/view?usp=sharing" TargetMode="External"/><Relationship Id="rId13" Type="http://schemas.openxmlformats.org/officeDocument/2006/relationships/hyperlink" Target="https://drive.google.com/file/d/1XrUPzSeBYJBHkoJvvBsGp2SnKB0mlSi6/view?usp=drive_link" TargetMode="External"/><Relationship Id="rId12" Type="http://schemas.openxmlformats.org/officeDocument/2006/relationships/hyperlink" Target="https://drive.google.com/file/d/18TnQ65pdtmJdNNKKaMCoi6hgO9QfpBK5/view?usp=drive_link" TargetMode="External"/><Relationship Id="rId15" Type="http://schemas.openxmlformats.org/officeDocument/2006/relationships/hyperlink" Target="https://drive.google.com/file/d/112EzKuXJIhvdrzBrXqHryttDvNHykjsh/view?usp=sharing" TargetMode="External"/><Relationship Id="rId14" Type="http://schemas.openxmlformats.org/officeDocument/2006/relationships/hyperlink" Target="https://drive.google.com/file/d/1mdN9teLtfJtTCi8zRUxX4TCIdSZS8yQf/view?usp=drive_link" TargetMode="External"/><Relationship Id="rId17" Type="http://schemas.openxmlformats.org/officeDocument/2006/relationships/hyperlink" Target="https://drive.google.com/file/d/18_oLRhi-d8h0mH7wXKlDJ3u4gLgt8nrz/view?usp=drive_link" TargetMode="External"/><Relationship Id="rId16" Type="http://schemas.openxmlformats.org/officeDocument/2006/relationships/hyperlink" Target="https://drive.google.com/file/d/1PlUWGjXn-mP_8zi5gzkfq8C6c9z5Q17Y/view?usp=share_link" TargetMode="External"/><Relationship Id="rId19" Type="http://schemas.openxmlformats.org/officeDocument/2006/relationships/hyperlink" Target="https://drive.google.com/file/d/12zMt_tyNyDIIGMKugz7eCexlek7hP6c8/view?usp=drive_link" TargetMode="External"/><Relationship Id="rId18" Type="http://schemas.openxmlformats.org/officeDocument/2006/relationships/hyperlink" Target="https://drive.google.com/file/d/1uDFK86UX2fgII2nFZ5O60Fw-D9sA2kRs/view?usp=drive_link" TargetMode="External"/><Relationship Id="rId84" Type="http://schemas.openxmlformats.org/officeDocument/2006/relationships/hyperlink" Target="https://drive.google.com/file/d/1mTrZpITwu3p5QzezwX1Rp2VRrlu-C4oM/view?usp=drive_link" TargetMode="External"/><Relationship Id="rId83" Type="http://schemas.openxmlformats.org/officeDocument/2006/relationships/hyperlink" Target="https://drive.google.com/file/d/1Gj8IBI3WehChY9oPMjVbfVi4MZ4iefFr/view?usp=drive_link" TargetMode="External"/><Relationship Id="rId86" Type="http://schemas.openxmlformats.org/officeDocument/2006/relationships/hyperlink" Target="https://drive.google.com/file/d/16Oa8sR8mWRaLEjssbCk-WY-MPW9Ksydo/view?usp=drive_link" TargetMode="External"/><Relationship Id="rId85" Type="http://schemas.openxmlformats.org/officeDocument/2006/relationships/hyperlink" Target="https://drive.google.com/file/d/1AV5eAscOj6uSqRmSQS_bRCe4hDmSVW4Q/view?usp=drive_link" TargetMode="External"/><Relationship Id="rId88" Type="http://schemas.openxmlformats.org/officeDocument/2006/relationships/hyperlink" Target="https://drive.google.com/file/d/1p1exSzdCQHaTG6kOxq6TZ2Enpp6_O5Nc/view?usp=drive_link" TargetMode="External"/><Relationship Id="rId87" Type="http://schemas.openxmlformats.org/officeDocument/2006/relationships/hyperlink" Target="https://drive.google.com/file/d/1HhX1YZ-wDj8X0biKrP32u-tLD3DcL15T/view?usp=drive_link" TargetMode="External"/><Relationship Id="rId89" Type="http://schemas.openxmlformats.org/officeDocument/2006/relationships/hyperlink" Target="https://drive.google.com/file/d/1J1SNhpGfEqbNrX9-x9eqYzlC7SOhSgCc/view?usp=drive_link" TargetMode="External"/><Relationship Id="rId80" Type="http://schemas.openxmlformats.org/officeDocument/2006/relationships/hyperlink" Target="https://drive.google.com/file/d/1VrKuwvqf0J2Hj7oWkdGjDFFEzHSQXGvE/view?usp=drive_link" TargetMode="External"/><Relationship Id="rId82" Type="http://schemas.openxmlformats.org/officeDocument/2006/relationships/hyperlink" Target="https://drive.google.com/file/d/1PZwzJAMMkkYyGy9KcOi3oWJEogkw1faz/view?usp=drive_link" TargetMode="External"/><Relationship Id="rId81" Type="http://schemas.openxmlformats.org/officeDocument/2006/relationships/hyperlink" Target="https://drive.google.com/file/d/1UWlrDnc8rEyrlGGu6a_RKAJuh_gPJ8cA/view?usp=sharing" TargetMode="External"/><Relationship Id="rId73" Type="http://schemas.openxmlformats.org/officeDocument/2006/relationships/hyperlink" Target="https://drive.google.com/file/d/1kgNe9bMJDMjWOpByjuWsmwkU9NJ_AAyD/view?usp=drive_link" TargetMode="External"/><Relationship Id="rId72" Type="http://schemas.openxmlformats.org/officeDocument/2006/relationships/hyperlink" Target="https://drive.google.com/file/d/1yEQtcd5MGwiyZH1WII3zAyQob0ceNo5j/view?usp=drive_link" TargetMode="External"/><Relationship Id="rId75" Type="http://schemas.openxmlformats.org/officeDocument/2006/relationships/hyperlink" Target="https://drive.google.com/file/d/1fVJpQ2NXh6m6RM1GKVfhPYxkAPUet8JE/view?usp=drive_link" TargetMode="External"/><Relationship Id="rId74" Type="http://schemas.openxmlformats.org/officeDocument/2006/relationships/hyperlink" Target="https://drive.google.com/file/d/1A0WchuuEzIXebyJMuQCNH731Da4ZJNHw/view?usp=drive_link" TargetMode="External"/><Relationship Id="rId77" Type="http://schemas.openxmlformats.org/officeDocument/2006/relationships/hyperlink" Target="https://drive.google.com/file/d/1Zra0vveh1vjJhD-5NacHwaqV-XOjyAr3/view?usp=drive_link" TargetMode="External"/><Relationship Id="rId76" Type="http://schemas.openxmlformats.org/officeDocument/2006/relationships/hyperlink" Target="https://drive.google.com/file/d/1mWgdlTTk3sf6yk8_ce55wU7guh2O0hff/view?usp=drive_link" TargetMode="External"/><Relationship Id="rId79" Type="http://schemas.openxmlformats.org/officeDocument/2006/relationships/hyperlink" Target="https://drive.google.com/file/d/1xzYBGKYwud2cssok1VLfiu-PFe_FnBzj/view?usp=drive_link" TargetMode="External"/><Relationship Id="rId78" Type="http://schemas.openxmlformats.org/officeDocument/2006/relationships/hyperlink" Target="https://drive.google.com/file/d/1_89fiDtM1g-MlzjymV2xpZzPP1wOfSzN/view?usp=drive_link" TargetMode="External"/><Relationship Id="rId71" Type="http://schemas.openxmlformats.org/officeDocument/2006/relationships/hyperlink" Target="https://drive.google.com/file/d/1ynDGNxGtg6o9fJPtTLZdoYXE-_PA0bUA/view?usp=drive_link" TargetMode="External"/><Relationship Id="rId70" Type="http://schemas.openxmlformats.org/officeDocument/2006/relationships/hyperlink" Target="https://drive.google.com/file/d/1fLL1uMmXMlD3jU7AM-CdQwdxY8d9pKnZ/view?usp=share_link" TargetMode="External"/><Relationship Id="rId62" Type="http://schemas.openxmlformats.org/officeDocument/2006/relationships/hyperlink" Target="https://drive.google.com/file/d/1ojoPEYkKmfV19kOngUr0chLPzEWsd8pK/view?usp=drive_link" TargetMode="External"/><Relationship Id="rId61" Type="http://schemas.openxmlformats.org/officeDocument/2006/relationships/hyperlink" Target="https://drive.google.com/file/d/196PyUJGTOSaiE9ZstleBEaS9paZG9I8H/view?usp=drive_link" TargetMode="External"/><Relationship Id="rId64" Type="http://schemas.openxmlformats.org/officeDocument/2006/relationships/hyperlink" Target="https://drive.google.com/file/d/17FG5tRDp_58rBMmxOGkjCFi4VLobZuI4/view?usp=drive_link" TargetMode="External"/><Relationship Id="rId63" Type="http://schemas.openxmlformats.org/officeDocument/2006/relationships/hyperlink" Target="https://drive.google.com/file/d/1NF4qnaeATJHkrYTGka4ctBExpf235msV/view?usp=drive_link" TargetMode="External"/><Relationship Id="rId66" Type="http://schemas.openxmlformats.org/officeDocument/2006/relationships/hyperlink" Target="https://drive.google.com/file/d/1hpE_Qyxd1rjKycOKMFOTKs7v47ZbrvVz/view?usp=drive_link" TargetMode="External"/><Relationship Id="rId65" Type="http://schemas.openxmlformats.org/officeDocument/2006/relationships/hyperlink" Target="https://drive.google.com/file/d/1uOOLLFz7jlFIBeW2ywPjBqyzDBG2Igja/view?usp=drive_link" TargetMode="External"/><Relationship Id="rId68" Type="http://schemas.openxmlformats.org/officeDocument/2006/relationships/hyperlink" Target="https://drive.google.com/file/d/1XUadcYHKKLtsQkgryUoW2HXAAaYLwWeT/view?usp=drive_link" TargetMode="External"/><Relationship Id="rId67" Type="http://schemas.openxmlformats.org/officeDocument/2006/relationships/hyperlink" Target="https://drive.google.com/file/d/1dmvWmDrExet2di_HlJQflLnKyFUXk-Z4/view?usp=sharing" TargetMode="External"/><Relationship Id="rId60" Type="http://schemas.openxmlformats.org/officeDocument/2006/relationships/hyperlink" Target="https://drive.google.com/file/d/1-t86uA_ZsNY92CpRwQzPq6DVXolcbIpN/view?usp=drive_link" TargetMode="External"/><Relationship Id="rId69" Type="http://schemas.openxmlformats.org/officeDocument/2006/relationships/hyperlink" Target="https://drive.google.com/file/d/10eJY1E7NyjSW1DI53J5JLbEPqDW_dZ5u/view?usp=share_link" TargetMode="External"/><Relationship Id="rId51" Type="http://schemas.openxmlformats.org/officeDocument/2006/relationships/hyperlink" Target="https://drive.google.com/file/d/1CJDF6ckqcJF5r5t-P4aN7LxmT_AadpFJ/view?usp=sharing" TargetMode="External"/><Relationship Id="rId50" Type="http://schemas.openxmlformats.org/officeDocument/2006/relationships/hyperlink" Target="https://drive.google.com/file/d/1vXYk2tFwFJKfzSHKO_e2VcE2usjCMydj/view?usp=drive_link" TargetMode="External"/><Relationship Id="rId53" Type="http://schemas.openxmlformats.org/officeDocument/2006/relationships/hyperlink" Target="https://drive.google.com/file/d/1xNwzQN0SIrc3q18OBKtsXS_IaFebgGub/view?usp=sharing" TargetMode="External"/><Relationship Id="rId52" Type="http://schemas.openxmlformats.org/officeDocument/2006/relationships/hyperlink" Target="https://drive.google.com/file/d/1pWwQeuhIXfY_iijzU1wP1bVTGOGsOIBe/view?usp=drive_link" TargetMode="External"/><Relationship Id="rId55" Type="http://schemas.openxmlformats.org/officeDocument/2006/relationships/hyperlink" Target="https://drive.google.com/file/d/1hqHmt0DzXk8Dbe0qRgMAOxCOlceLPl7A/view?usp=share_link" TargetMode="External"/><Relationship Id="rId54" Type="http://schemas.openxmlformats.org/officeDocument/2006/relationships/hyperlink" Target="https://drive.google.com/file/d/18KGVL9F37ONm5L9jbodrxTEZL4YDedk4/view?usp=drive_link" TargetMode="External"/><Relationship Id="rId57" Type="http://schemas.openxmlformats.org/officeDocument/2006/relationships/hyperlink" Target="https://drive.google.com/file/d/1MaURQiYIrrNSfByagmempQY9wxMNx7Mb/view?usp=drive_link" TargetMode="External"/><Relationship Id="rId56" Type="http://schemas.openxmlformats.org/officeDocument/2006/relationships/hyperlink" Target="https://drive.google.com/file/d/1_VUzzV69z1V1Ywb3kiWmz-4uIVNCGOxb/view?usp=drive_link" TargetMode="External"/><Relationship Id="rId59" Type="http://schemas.openxmlformats.org/officeDocument/2006/relationships/hyperlink" Target="https://drive.google.com/file/d/1kRBX1A-48BgmZ5C6JFZvysquMnfSs_pi/view?usp=drive_link" TargetMode="External"/><Relationship Id="rId58" Type="http://schemas.openxmlformats.org/officeDocument/2006/relationships/hyperlink" Target="https://drive.google.com/file/d/1BIs1Zza7bw1DoBuXjS8zDQJNlX4PDJac/view?usp=drive_link" TargetMode="External"/><Relationship Id="rId107" Type="http://schemas.openxmlformats.org/officeDocument/2006/relationships/hyperlink" Target="https://drive.google.com/file/d/1_r59LYoTXAp7NK9AGDa42ZZ3mrvRc3Ew/view?usp=drive_link" TargetMode="External"/><Relationship Id="rId106" Type="http://schemas.openxmlformats.org/officeDocument/2006/relationships/hyperlink" Target="https://drive.google.com/file/d/13u7cylfdYgg3pPFXKXH0ctNLc2n48mSZ/view?usp=drive_link" TargetMode="External"/><Relationship Id="rId105" Type="http://schemas.openxmlformats.org/officeDocument/2006/relationships/hyperlink" Target="https://drive.google.com/file/d/1tcfTY1wmc8aweZa-LcxdupT_2Z3L7a0S/view?usp=drive_link" TargetMode="External"/><Relationship Id="rId104" Type="http://schemas.openxmlformats.org/officeDocument/2006/relationships/hyperlink" Target="https://drive.google.com/file/d/19tNrQuVd9rdjAazZK5uLlNOybgsqhFY3/view?usp=drive_link" TargetMode="External"/><Relationship Id="rId109" Type="http://schemas.openxmlformats.org/officeDocument/2006/relationships/hyperlink" Target="https://drive.google.com/file/d/1Xs7m_q3x0r8A8833RJ1Qj4k4hQrdgXIM/view?usp=drive_link" TargetMode="External"/><Relationship Id="rId108" Type="http://schemas.openxmlformats.org/officeDocument/2006/relationships/hyperlink" Target="https://drive.google.com/file/d/1v6Em55Up37S9zz55JWxh4GB1nYHro_ob/view?usp=drive_link" TargetMode="External"/><Relationship Id="rId103" Type="http://schemas.openxmlformats.org/officeDocument/2006/relationships/hyperlink" Target="https://drive.google.com/file/d/1wzBLpGa8ePvqgjzwSH1H6qlnpbMYfrKG/view?usp=drive_link" TargetMode="External"/><Relationship Id="rId102" Type="http://schemas.openxmlformats.org/officeDocument/2006/relationships/hyperlink" Target="https://drive.google.com/file/d/1t-GbaesncbdMV1YQRyxX2NHYxOBhU_GI/view?usp=drive_link" TargetMode="External"/><Relationship Id="rId101" Type="http://schemas.openxmlformats.org/officeDocument/2006/relationships/hyperlink" Target="https://drive.google.com/file/d/1UvtrtaNYoiYbe3dGulhN_Y92XMI9Wzqe/view?usp=drive_link" TargetMode="External"/><Relationship Id="rId100" Type="http://schemas.openxmlformats.org/officeDocument/2006/relationships/hyperlink" Target="https://drive.google.com/file/d/1FSrPTXD8QRh0MRejyFwL-99EvCnNEOzs/view?usp=drive_link" TargetMode="External"/><Relationship Id="rId129" Type="http://schemas.openxmlformats.org/officeDocument/2006/relationships/hyperlink" Target="https://drive.google.com/file/d/1dX0IYcNlv-5X22mCm3eGNHfJqICZV27O/view?usp=sharing" TargetMode="External"/><Relationship Id="rId128" Type="http://schemas.openxmlformats.org/officeDocument/2006/relationships/hyperlink" Target="https://drive.google.com/file/d/1cYPvUdzqjALTbQnhygQIg6wxc_MURQEP/view?usp=share_link" TargetMode="External"/><Relationship Id="rId127" Type="http://schemas.openxmlformats.org/officeDocument/2006/relationships/hyperlink" Target="https://drive.google.com/file/d/1ZMCg6fB9EwNk0y-6BhNgEhgofd_OIwlJ/view?usp=share_link" TargetMode="External"/><Relationship Id="rId126" Type="http://schemas.openxmlformats.org/officeDocument/2006/relationships/hyperlink" Target="https://drive.google.com/file/d/11KtxBxe80cWEKY78nVt8GEmKuvYZGvO9/view?usp=drive_link" TargetMode="External"/><Relationship Id="rId121" Type="http://schemas.openxmlformats.org/officeDocument/2006/relationships/hyperlink" Target="https://drive.google.com/file/d/15Ia2vIypJI7mTsOMR-A3_tjWoEtIoKzh/view?usp=share_link" TargetMode="External"/><Relationship Id="rId120" Type="http://schemas.openxmlformats.org/officeDocument/2006/relationships/hyperlink" Target="https://drive.google.com/file/d/1pnlBVwNzJjW2vAdjtaG2NWRoF0MF5nsx/view?usp=drive_link" TargetMode="External"/><Relationship Id="rId125" Type="http://schemas.openxmlformats.org/officeDocument/2006/relationships/hyperlink" Target="https://drive.google.com/file/d/1syx_vcb82pRu8h6HzCxMMqc8GoTqTy3V/view?usp=sharing" TargetMode="External"/><Relationship Id="rId124" Type="http://schemas.openxmlformats.org/officeDocument/2006/relationships/hyperlink" Target="https://drive.google.com/file/d/1xs_CGSpCax93TA_mNeDPs6f975Q5NS5F/view?usp=share_link" TargetMode="External"/><Relationship Id="rId123" Type="http://schemas.openxmlformats.org/officeDocument/2006/relationships/hyperlink" Target="https://drive.google.com/file/d/1Wyg5alVO7W9vAP2cR_tvvHECG3DD9je4/view?usp=share_link" TargetMode="External"/><Relationship Id="rId122" Type="http://schemas.openxmlformats.org/officeDocument/2006/relationships/hyperlink" Target="https://drive.google.com/file/d/1e0fVaXaQcZiCw1AG3ytrvIpPGH_OZI5c/view?usp=share_link" TargetMode="External"/><Relationship Id="rId95" Type="http://schemas.openxmlformats.org/officeDocument/2006/relationships/hyperlink" Target="https://drive.google.com/file/d/1Sxgrrtua_XmZG7F2U2BXVEOukpoKKqgL/view?usp=drive_link" TargetMode="External"/><Relationship Id="rId94" Type="http://schemas.openxmlformats.org/officeDocument/2006/relationships/hyperlink" Target="https://drive.google.com/file/d/1Xl6R0AvN_Kl6c6WTqHtlDNQxBw9vllL9/view?usp=drive_link" TargetMode="External"/><Relationship Id="rId97" Type="http://schemas.openxmlformats.org/officeDocument/2006/relationships/hyperlink" Target="https://drive.google.com/file/d/12QhQKM3KmF3cC2BvNRTxfeJsEE6QPwLF/view?usp=sharing" TargetMode="External"/><Relationship Id="rId96" Type="http://schemas.openxmlformats.org/officeDocument/2006/relationships/hyperlink" Target="https://drive.google.com/file/d/1yYE4jiSsi3hrKSrVpdKLzm2iwshcZ4rh/view?usp=drive_link" TargetMode="External"/><Relationship Id="rId99" Type="http://schemas.openxmlformats.org/officeDocument/2006/relationships/hyperlink" Target="https://drive.google.com/file/d/1DgmGLnIEz5SC6q2R2Ft4eFaBAQr2SjB2/view?usp=drive_link" TargetMode="External"/><Relationship Id="rId98" Type="http://schemas.openxmlformats.org/officeDocument/2006/relationships/hyperlink" Target="https://drive.google.com/file/d/1MiBeawPdtU-qHXD2XMQBiYDhVoU0qe_o/view?usp=drive_link" TargetMode="External"/><Relationship Id="rId91" Type="http://schemas.openxmlformats.org/officeDocument/2006/relationships/hyperlink" Target="https://drive.google.com/file/d/1i1YBiQ8EhTeNqoL-D5zhphnDiDJZ3ttE/view?usp=drive_link" TargetMode="External"/><Relationship Id="rId90" Type="http://schemas.openxmlformats.org/officeDocument/2006/relationships/hyperlink" Target="https://drive.google.com/file/d/19XxbULpx330nR7fRNN2oq9RqFl5jdcWf/view?usp=drive_link" TargetMode="External"/><Relationship Id="rId93" Type="http://schemas.openxmlformats.org/officeDocument/2006/relationships/hyperlink" Target="https://drive.google.com/file/d/1Zj4HgLXpZC_eLT8xKPVESzVFqOqw-yKU/view?usp=drive_link" TargetMode="External"/><Relationship Id="rId92" Type="http://schemas.openxmlformats.org/officeDocument/2006/relationships/hyperlink" Target="https://drive.google.com/file/d/1lMtG-n_j67WGL5m_Sz6sxIIWf3FeQVJd/view?usp=drive_link" TargetMode="External"/><Relationship Id="rId118" Type="http://schemas.openxmlformats.org/officeDocument/2006/relationships/hyperlink" Target="https://drive.google.com/file/d/1WfwWoGs2yiGXzdfIfSWYsw1d-MUg4nAj/view?usp=drive_link" TargetMode="External"/><Relationship Id="rId117" Type="http://schemas.openxmlformats.org/officeDocument/2006/relationships/hyperlink" Target="https://drive.google.com/file/d/1XAoDyX6F1kDkmBoFy0fs3bwZiu0xAkNs/view?usp=sharing" TargetMode="External"/><Relationship Id="rId116" Type="http://schemas.openxmlformats.org/officeDocument/2006/relationships/hyperlink" Target="https://drive.google.com/file/d/1HWYFy0ZTXY129LoohDWSv6b3liQiqM57/view?usp=drive_link" TargetMode="External"/><Relationship Id="rId115" Type="http://schemas.openxmlformats.org/officeDocument/2006/relationships/hyperlink" Target="https://drive.google.com/file/d/1HwVGnOktefAkqErsie8QAD10AIdBNAYy/view?usp=sharing" TargetMode="External"/><Relationship Id="rId119" Type="http://schemas.openxmlformats.org/officeDocument/2006/relationships/hyperlink" Target="https://drive.google.com/file/d/1tkBFWB0y-2Jn4OMSL_kdGPMKcpkEKOND/view?usp=sharing" TargetMode="External"/><Relationship Id="rId110" Type="http://schemas.openxmlformats.org/officeDocument/2006/relationships/hyperlink" Target="https://drive.google.com/file/d/1i2phnwE53RJMRA6LDAqUDZp8yuI0W2Ux/view?usp=drive_link" TargetMode="External"/><Relationship Id="rId114" Type="http://schemas.openxmlformats.org/officeDocument/2006/relationships/hyperlink" Target="https://drive.google.com/file/d/1FPFNn5k-6dhvOzr0im66zkZFqtf2PLfO/view?usp=drive_link" TargetMode="External"/><Relationship Id="rId113" Type="http://schemas.openxmlformats.org/officeDocument/2006/relationships/hyperlink" Target="https://drive.google.com/file/d/1z2bI04R3eJO5OuD6wS4opFh7WJA9SGTQ/view?usp=sharing" TargetMode="External"/><Relationship Id="rId112" Type="http://schemas.openxmlformats.org/officeDocument/2006/relationships/hyperlink" Target="https://drive.google.com/file/d/1X_IiPtDYM7zd-_D3VWPkT3zR6CchVlYx/view?usp=drive_link" TargetMode="External"/><Relationship Id="rId111" Type="http://schemas.openxmlformats.org/officeDocument/2006/relationships/hyperlink" Target="https://drive.google.com/file/d/1SBRLlutLqT3nlheVzN4XoCRuP4JqJY4-/view?usp=sharing" TargetMode="Externa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file/d/1et5Ir6GHDsi11XtwBTcb-vPZMbxZv4xt/view?usp=drive_link" TargetMode="External"/><Relationship Id="rId194" Type="http://schemas.openxmlformats.org/officeDocument/2006/relationships/hyperlink" Target="https://drive.google.com/file/d/1kvBsu5-Vv1fQSOmcB2IfjLlDKjIRiTjU/view?usp=share_link" TargetMode="External"/><Relationship Id="rId193" Type="http://schemas.openxmlformats.org/officeDocument/2006/relationships/hyperlink" Target="https://drive.google.com/file/d/1MnPCm9tJ373g1cmn7sq0LUM5Rg1A9l7F/view?usp=share_link" TargetMode="External"/><Relationship Id="rId192" Type="http://schemas.openxmlformats.org/officeDocument/2006/relationships/hyperlink" Target="https://drive.google.com/file/d/1uhAkwFBE_V6xiESGbQqjs3ZPFaOu7CVK/view?usp=share_link" TargetMode="External"/><Relationship Id="rId191" Type="http://schemas.openxmlformats.org/officeDocument/2006/relationships/hyperlink" Target="https://drive.google.com/file/d/1uhAkwFBE_V6xiESGbQqjs3ZPFaOu7CVK/view?usp=sharing" TargetMode="External"/><Relationship Id="rId187" Type="http://schemas.openxmlformats.org/officeDocument/2006/relationships/hyperlink" Target="https://drive.google.com/file/d/1WLSf2jIk8Tb9CbT3nry8i-j9GlFQONcc/view?usp=drive_link" TargetMode="External"/><Relationship Id="rId186" Type="http://schemas.openxmlformats.org/officeDocument/2006/relationships/hyperlink" Target="https://drive.google.com/file/d/1VWSWw-Fyo_btKxxuQUlWoglfPzJqwt76/view?usp=share_link" TargetMode="External"/><Relationship Id="rId185" Type="http://schemas.openxmlformats.org/officeDocument/2006/relationships/hyperlink" Target="https://drive.google.com/file/d/1thP8yuJUQZWaxf7pJmTSyvPnSTPxfdOG/view?usp=drive_link" TargetMode="External"/><Relationship Id="rId184" Type="http://schemas.openxmlformats.org/officeDocument/2006/relationships/hyperlink" Target="https://drive.google.com/file/d/1egw3zySIodSvUVqCcc6b0s14WtILOA3K/view?usp=share_link" TargetMode="External"/><Relationship Id="rId189" Type="http://schemas.openxmlformats.org/officeDocument/2006/relationships/hyperlink" Target="https://drive.google.com/file/d/1C05P8sn8-NaMG-cOQNJQgPstnNfZuFuc/view?usp=drive_link" TargetMode="External"/><Relationship Id="rId188" Type="http://schemas.openxmlformats.org/officeDocument/2006/relationships/hyperlink" Target="https://drive.google.com/file/d/1caCLB_OpkStZSpdcICN2NFCC47ZtZGFI/view?usp=drive_link" TargetMode="External"/><Relationship Id="rId183" Type="http://schemas.openxmlformats.org/officeDocument/2006/relationships/hyperlink" Target="https://drive.google.com/file/d/1dBsybKvx_avgsrhftb8g9xE7BWrbP-nV/view?usp=sharing" TargetMode="External"/><Relationship Id="rId182" Type="http://schemas.openxmlformats.org/officeDocument/2006/relationships/hyperlink" Target="https://drive.google.com/file/d/1IR1wM_u3btAD1w63gXqrCwExxbbiH-rA/view?usp=drive_link" TargetMode="External"/><Relationship Id="rId181" Type="http://schemas.openxmlformats.org/officeDocument/2006/relationships/hyperlink" Target="https://drive.google.com/file/d/128xJyKHTVBbdU7DfYxXXG1QaJ6bS4CCb/view?usp=sharing" TargetMode="External"/><Relationship Id="rId180" Type="http://schemas.openxmlformats.org/officeDocument/2006/relationships/hyperlink" Target="https://drive.google.com/file/d/1cJ-Xvt0vArvFeRkRGtakoeBhFtdiT9gA/view?usp=drive_link" TargetMode="External"/><Relationship Id="rId176" Type="http://schemas.openxmlformats.org/officeDocument/2006/relationships/hyperlink" Target="https://drive.google.com/file/d/1_JVa7M0pIIjEfYghuTix5BesSOkjoLmG/view?usp=drive_link" TargetMode="External"/><Relationship Id="rId175" Type="http://schemas.openxmlformats.org/officeDocument/2006/relationships/hyperlink" Target="https://drive.google.com/file/d/1REioKtUx-HoHNWwYZj1j0mfSJ4iohxjN/view?usp=sharing" TargetMode="External"/><Relationship Id="rId174" Type="http://schemas.openxmlformats.org/officeDocument/2006/relationships/hyperlink" Target="https://drive.google.com/file/d/1hWM__mlD3kFd_IojEHwWIqxgKD_lVppJ/view?usp=drive_link" TargetMode="External"/><Relationship Id="rId173" Type="http://schemas.openxmlformats.org/officeDocument/2006/relationships/hyperlink" Target="https://drive.google.com/file/d/1l39_kwC5rB1KEzQMT5A_Grp3aQ9mFrGl/view?usp=sharing" TargetMode="External"/><Relationship Id="rId179" Type="http://schemas.openxmlformats.org/officeDocument/2006/relationships/hyperlink" Target="https://drive.google.com/file/d/1W9IKpw-lV43ID0cyS1osV88qB-865D1O/view?usp=share_link" TargetMode="External"/><Relationship Id="rId178" Type="http://schemas.openxmlformats.org/officeDocument/2006/relationships/hyperlink" Target="https://drive.google.com/file/d/1XNDen28Wd0r7hhJ1jTCdYUhJ81-y9jEf/view?usp=drive_link" TargetMode="External"/><Relationship Id="rId177" Type="http://schemas.openxmlformats.org/officeDocument/2006/relationships/hyperlink" Target="https://drive.google.com/file/d/1ZNXmm7BeeF3ZI7Yc60plSa03D8RcUDRF/view?usp=sharing" TargetMode="External"/><Relationship Id="rId198" Type="http://schemas.openxmlformats.org/officeDocument/2006/relationships/hyperlink" Target="https://drive.google.com/file/d/1G6OXmKCE5NncYL4MTa-JHQiLdujK8KPt/view?usp=share_link" TargetMode="External"/><Relationship Id="rId197" Type="http://schemas.openxmlformats.org/officeDocument/2006/relationships/hyperlink" Target="https://drive.google.com/file/d/1Lr9XRI1DtvauDC9PZkPz7MTPtkx3hdb8/view?usp=sharing" TargetMode="External"/><Relationship Id="rId196" Type="http://schemas.openxmlformats.org/officeDocument/2006/relationships/hyperlink" Target="https://drive.google.com/file/d/1Bcgi6O1OUct9VQypfMS0ljHlzWS8ozQB/view?usp=share_link" TargetMode="External"/><Relationship Id="rId195" Type="http://schemas.openxmlformats.org/officeDocument/2006/relationships/hyperlink" Target="https://drive.google.com/file/d/1LGy0dYzI6flu6YcNfzoHyMFCRPJjwMl2/view?usp=share_link" TargetMode="External"/><Relationship Id="rId199" Type="http://schemas.openxmlformats.org/officeDocument/2006/relationships/hyperlink" Target="https://drive.google.com/file/d/1nAidEuDZZ7a7uZUGBJwFYIgw_5rHR9K4/view?usp=share_link" TargetMode="External"/><Relationship Id="rId150" Type="http://schemas.openxmlformats.org/officeDocument/2006/relationships/hyperlink" Target="https://drive.google.com/file/d/1D-Rno7zLfbdzBYb3QzWY2R0Erdil7YZe/view?usp=drive_link" TargetMode="External"/><Relationship Id="rId1" Type="http://schemas.openxmlformats.org/officeDocument/2006/relationships/hyperlink" Target="https://drive.google.com/file/d/1yaEzmaOF29fVy1Bv7dmfxp9UF8ZMH1KE/view?usp=drive_link" TargetMode="External"/><Relationship Id="rId2" Type="http://schemas.openxmlformats.org/officeDocument/2006/relationships/hyperlink" Target="https://drive.google.com/file/d/1LTs_berNDYHDSD4bv_MvZ6UjBh15JQrn/view?usp=drive_link" TargetMode="External"/><Relationship Id="rId3" Type="http://schemas.openxmlformats.org/officeDocument/2006/relationships/hyperlink" Target="https://drive.google.com/file/d/1z0VMON-e8aSauCsCnWj2ajFP55hl35Di/view?usp=drive_link" TargetMode="External"/><Relationship Id="rId149" Type="http://schemas.openxmlformats.org/officeDocument/2006/relationships/hyperlink" Target="https://drive.google.com/file/d/1_C6dRcIWbx7X30aa1cwSpSDqNMVv-rmY/view?usp=drive_link" TargetMode="External"/><Relationship Id="rId4" Type="http://schemas.openxmlformats.org/officeDocument/2006/relationships/hyperlink" Target="https://drive.google.com/file/d/1gJjvquIj0h5X8mObJ3RnsOVexf39vU5c/view?usp=drive_link" TargetMode="External"/><Relationship Id="rId148" Type="http://schemas.openxmlformats.org/officeDocument/2006/relationships/hyperlink" Target="https://drive.google.com/file/d/1fcqUvnpB8pL4GO8iSHyqbkS7i880az7X/view?usp=drive_link" TargetMode="External"/><Relationship Id="rId9" Type="http://schemas.openxmlformats.org/officeDocument/2006/relationships/hyperlink" Target="https://drive.google.com/file/d/1DjLguelHg_DRUc3s63TEmFUpYphkjYz3/view?usp=share_link" TargetMode="External"/><Relationship Id="rId143" Type="http://schemas.openxmlformats.org/officeDocument/2006/relationships/hyperlink" Target="https://drive.google.com/file/d/1TyM34QRDRrj0B3v5_tlZCytXjrSmsPIu/view?usp=drive_link" TargetMode="External"/><Relationship Id="rId142" Type="http://schemas.openxmlformats.org/officeDocument/2006/relationships/hyperlink" Target="https://drive.google.com/file/d/1Eutxbf5aAFKUA7uxrkfzfGOViERnZwUJ/view?usp=drive_link" TargetMode="External"/><Relationship Id="rId263" Type="http://schemas.openxmlformats.org/officeDocument/2006/relationships/drawing" Target="../drawings/drawing7.xml"/><Relationship Id="rId141" Type="http://schemas.openxmlformats.org/officeDocument/2006/relationships/hyperlink" Target="https://drive.google.com/file/d/1qjNNrcwnSZqN9U2ZY_SW-mp41vJI7Ea9/view?usp=drive_link" TargetMode="External"/><Relationship Id="rId262" Type="http://schemas.openxmlformats.org/officeDocument/2006/relationships/hyperlink" Target="https://drive.google.com/file/d/1cejdRq6Spo0MA1bBez7Hbs0ZLvHMM8mY/view?usp=sharing" TargetMode="External"/><Relationship Id="rId140" Type="http://schemas.openxmlformats.org/officeDocument/2006/relationships/hyperlink" Target="https://drive.google.com/file/d/1yaqReB5jLntkgva2lFL2v9JjjQ_p996u/view?usp=drive_link" TargetMode="External"/><Relationship Id="rId261" Type="http://schemas.openxmlformats.org/officeDocument/2006/relationships/hyperlink" Target="https://drive.google.com/file/d/1dGlluE2UeVsAH-EbmTxOEOEGDAuUMAY8/view?usp=sharing" TargetMode="External"/><Relationship Id="rId5" Type="http://schemas.openxmlformats.org/officeDocument/2006/relationships/hyperlink" Target="https://drive.google.com/file/d/17EhRg6ScOfrZl9w308J5ZoZjygGAcy-q/view?usp=drive_link" TargetMode="External"/><Relationship Id="rId147" Type="http://schemas.openxmlformats.org/officeDocument/2006/relationships/hyperlink" Target="https://drive.google.com/file/d/1kSQf37_JE43Jn0LO-tVCRmv0MjE0zvWA/view?usp=drive_link" TargetMode="External"/><Relationship Id="rId6" Type="http://schemas.openxmlformats.org/officeDocument/2006/relationships/hyperlink" Target="https://drive.google.com/file/d/12w1ImmoJYrrFfed8Sy4Fp8s3FB7Izf_L/view?usp=drive_link" TargetMode="External"/><Relationship Id="rId146" Type="http://schemas.openxmlformats.org/officeDocument/2006/relationships/hyperlink" Target="https://drive.google.com/file/d/18U7qm-qn_aycmNODGBUU1Whm9SyEhtwB/view?usp=drive_link" TargetMode="External"/><Relationship Id="rId7" Type="http://schemas.openxmlformats.org/officeDocument/2006/relationships/hyperlink" Target="https://drive.google.com/file/d/1cWJ1hB1CV4rzcAgN7pEZTWZvqGv9wWDv/view?usp=drive_link" TargetMode="External"/><Relationship Id="rId145" Type="http://schemas.openxmlformats.org/officeDocument/2006/relationships/hyperlink" Target="https://drive.google.com/file/d/1L-No5MnoP_aGXCmE5oSjKpStn-UfG409/view?usp=drive_link" TargetMode="External"/><Relationship Id="rId8" Type="http://schemas.openxmlformats.org/officeDocument/2006/relationships/hyperlink" Target="https://drive.google.com/file/d/1hn6pUIYQnrPrI2kEARuPl2SSoq2vH9Aa/view?usp=drive_link" TargetMode="External"/><Relationship Id="rId144" Type="http://schemas.openxmlformats.org/officeDocument/2006/relationships/hyperlink" Target="https://drive.google.com/file/d/1WiLU1DReNkl7quKnsFj7eLZkxN4r5kHQ/view?usp=drive_link" TargetMode="External"/><Relationship Id="rId260" Type="http://schemas.openxmlformats.org/officeDocument/2006/relationships/hyperlink" Target="https://drive.google.com/file/d/1dQNHL1dyjDuQTEte6e7DmKMY7OFMCqus/view?usp=drive_link" TargetMode="External"/><Relationship Id="rId139" Type="http://schemas.openxmlformats.org/officeDocument/2006/relationships/hyperlink" Target="https://drive.google.com/file/d/1vzh8tRjORYd1GYpYuskODNR-hHd7dIvA/view?usp=drive_link" TargetMode="External"/><Relationship Id="rId138" Type="http://schemas.openxmlformats.org/officeDocument/2006/relationships/hyperlink" Target="https://drive.google.com/file/d/1iyIHV_jcQXCen3nGrUJDYXKNS0Ri_L9x/view?usp=drive_link" TargetMode="External"/><Relationship Id="rId259" Type="http://schemas.openxmlformats.org/officeDocument/2006/relationships/hyperlink" Target="https://drive.google.com/file/d/1Lq-h2CCn4-gbaxNMjhQ1J9KpaEwvfjw_/view?usp=drive_link" TargetMode="External"/><Relationship Id="rId137" Type="http://schemas.openxmlformats.org/officeDocument/2006/relationships/hyperlink" Target="https://drive.google.com/file/d/1Fu3apg2xsKuw_QrgDiniqHzhaqyx5iWw/view?usp=drive_link" TargetMode="External"/><Relationship Id="rId258" Type="http://schemas.openxmlformats.org/officeDocument/2006/relationships/hyperlink" Target="https://drive.google.com/file/d/1Dyh1hIsKKqVOTCuzK2XlxRtu0rP2F9Rg/view?usp=drive_link" TargetMode="External"/><Relationship Id="rId132" Type="http://schemas.openxmlformats.org/officeDocument/2006/relationships/hyperlink" Target="https://drive.google.com/file/d/18jY3-FZ_69WvDZnemQEMDHnvf3ZyYBBO/view?usp=drive_link" TargetMode="External"/><Relationship Id="rId253" Type="http://schemas.openxmlformats.org/officeDocument/2006/relationships/hyperlink" Target="https://drive.google.com/file/d/1VdO4LlE48aP2EN0ZK6n8GIL9sLhNSZtL/view?usp=sharing" TargetMode="External"/><Relationship Id="rId131" Type="http://schemas.openxmlformats.org/officeDocument/2006/relationships/hyperlink" Target="https://drive.google.com/file/d/14Ic_F3KFhGWKkcNbUXy1HbqMl7QSVKiI/view?usp=drive_link" TargetMode="External"/><Relationship Id="rId252" Type="http://schemas.openxmlformats.org/officeDocument/2006/relationships/hyperlink" Target="https://drive.google.com/file/d/1Sgeeh5UKe6RDuShUkHDyRDt8CjbhM55l/view?usp=drive_link" TargetMode="External"/><Relationship Id="rId130" Type="http://schemas.openxmlformats.org/officeDocument/2006/relationships/hyperlink" Target="https://drive.google.com/file/d/1NIAQBadjGQe2Pk-Od0f9eyQURcCRL6-9/view?usp=drive_link" TargetMode="External"/><Relationship Id="rId251" Type="http://schemas.openxmlformats.org/officeDocument/2006/relationships/hyperlink" Target="https://drive.google.com/file/d/11oh3hWoZmKmC3sjJNplfkt8HS8vZd1ZJ/view?usp=sharing" TargetMode="External"/><Relationship Id="rId250" Type="http://schemas.openxmlformats.org/officeDocument/2006/relationships/hyperlink" Target="https://drive.google.com/file/d/1Yyv9j2soylZOeIpQAc80FPIkhfrKIxAt/view?usp=drive_link" TargetMode="External"/><Relationship Id="rId136" Type="http://schemas.openxmlformats.org/officeDocument/2006/relationships/hyperlink" Target="https://drive.google.com/file/d/13hHO94W07i8mjV0qp_molJsqxek8fFW5/view?usp=drive_link" TargetMode="External"/><Relationship Id="rId257" Type="http://schemas.openxmlformats.org/officeDocument/2006/relationships/hyperlink" Target="https://drive.google.com/file/d/1TesDEsBMMVnRMrpLpwGiDIpIMn7v5p0Z/view?usp=sharing" TargetMode="External"/><Relationship Id="rId135" Type="http://schemas.openxmlformats.org/officeDocument/2006/relationships/hyperlink" Target="https://drive.google.com/file/d/14q9Jfy_eJAAXlx6ASJ2oPwYs_tbj5sno/view?usp=drive_link" TargetMode="External"/><Relationship Id="rId256" Type="http://schemas.openxmlformats.org/officeDocument/2006/relationships/hyperlink" Target="https://drive.google.com/file/d/1_VLR0N22oXDAuQU-DgJawURN_g89nPmB/view?usp=drive_link" TargetMode="External"/><Relationship Id="rId134" Type="http://schemas.openxmlformats.org/officeDocument/2006/relationships/hyperlink" Target="https://drive.google.com/file/d/1Fogc3Sk0bEsHmKjLYDtaIGc7mybrEP3m/view?usp=drive_link" TargetMode="External"/><Relationship Id="rId255" Type="http://schemas.openxmlformats.org/officeDocument/2006/relationships/hyperlink" Target="https://drive.google.com/file/d/1ZcRwT5w8URQF48qt3ElNjp4MjGuHZsOK/view?usp=sharing" TargetMode="External"/><Relationship Id="rId133" Type="http://schemas.openxmlformats.org/officeDocument/2006/relationships/hyperlink" Target="https://drive.google.com/file/d/1vD4O-MimgIH3Pt3imr2RHY9rPTgLHdBd/view?usp=drive_link" TargetMode="External"/><Relationship Id="rId254" Type="http://schemas.openxmlformats.org/officeDocument/2006/relationships/hyperlink" Target="https://drive.google.com/file/d/1LPgPuiQ1lPFiC0gzoz7BcXczQBL2zbnJ/view?usp=drive_link" TargetMode="External"/><Relationship Id="rId172" Type="http://schemas.openxmlformats.org/officeDocument/2006/relationships/hyperlink" Target="https://drive.google.com/file/d/1NFVImd3mrFR3mMlnOxt0B_UjpjlL-MZX/view?usp=share_link" TargetMode="External"/><Relationship Id="rId171" Type="http://schemas.openxmlformats.org/officeDocument/2006/relationships/hyperlink" Target="https://drive.google.com/file/d/1hxqqenvQ7KKEvHnegPHvEHMaK8zW1HHY/view?usp=share_link" TargetMode="External"/><Relationship Id="rId170" Type="http://schemas.openxmlformats.org/officeDocument/2006/relationships/hyperlink" Target="https://drive.google.com/file/d/16xCTWARoEqynueZ1P90CySWYzuryGRzb/view?usp=drive_link" TargetMode="External"/><Relationship Id="rId165" Type="http://schemas.openxmlformats.org/officeDocument/2006/relationships/hyperlink" Target="https://drive.google.com/file/d/12Fldg-pg5RAbIdBVQF2pvM0qgh0xJiX_/view?usp=drive_link" TargetMode="External"/><Relationship Id="rId164" Type="http://schemas.openxmlformats.org/officeDocument/2006/relationships/hyperlink" Target="https://drive.google.com/file/d/1wM15toUTv8WUa4CSRL2_vi9kBBK7mim9/view?usp=share_link" TargetMode="External"/><Relationship Id="rId163" Type="http://schemas.openxmlformats.org/officeDocument/2006/relationships/hyperlink" Target="https://drive.google.com/file/d/1UjIHiy72BLL1hlz2Xomw1i1a2hubmoR7/view?usp=share_link" TargetMode="External"/><Relationship Id="rId162" Type="http://schemas.openxmlformats.org/officeDocument/2006/relationships/hyperlink" Target="https://drive.google.com/file/d/1uffnbBMsowDFPBJK1xx2NpcJ8hF0cXeG/view?usp=drive_link" TargetMode="External"/><Relationship Id="rId169" Type="http://schemas.openxmlformats.org/officeDocument/2006/relationships/hyperlink" Target="https://drive.google.com/file/d/1_D5aPn1k_9h1aKq_DCjsv1qVmnvHgNRy/view?usp=share_link" TargetMode="External"/><Relationship Id="rId168" Type="http://schemas.openxmlformats.org/officeDocument/2006/relationships/hyperlink" Target="https://drive.google.com/file/d/1PLSZB3IKjUVlppJ48ETaqBliI0DC324r/view?usp=drive_link" TargetMode="External"/><Relationship Id="rId167" Type="http://schemas.openxmlformats.org/officeDocument/2006/relationships/hyperlink" Target="https://drive.google.com/file/d/10Tt8dknBjEFVJtiZrwrHHv6s1NmBD9QD/view?usp=drive_link" TargetMode="External"/><Relationship Id="rId166" Type="http://schemas.openxmlformats.org/officeDocument/2006/relationships/hyperlink" Target="https://drive.google.com/file/d/1IgpmT7wV-g-frdn9Hx3ypGve2laRMXKo/view?usp=drive_link" TargetMode="External"/><Relationship Id="rId161" Type="http://schemas.openxmlformats.org/officeDocument/2006/relationships/hyperlink" Target="https://drive.google.com/file/d/1TJd1XTrOIo1-LcD2yj_YZQC19cNDpO4w/view?usp=drive_link" TargetMode="External"/><Relationship Id="rId160" Type="http://schemas.openxmlformats.org/officeDocument/2006/relationships/hyperlink" Target="https://drive.google.com/file/d/1g4SFNEy41NxAk6yy5vVza7akHphDhgbj/view?usp=share_link" TargetMode="External"/><Relationship Id="rId159" Type="http://schemas.openxmlformats.org/officeDocument/2006/relationships/hyperlink" Target="https://drive.google.com/file/d/16mSfHgXAYT4fPOK-jc_uw1tOzr8c9dRw/view?usp=drive_link" TargetMode="External"/><Relationship Id="rId154" Type="http://schemas.openxmlformats.org/officeDocument/2006/relationships/hyperlink" Target="https://drive.google.com/file/d/1EaVp3j5Mt8tvurh4j1CN9LyFslAYcd8X/view?usp=drive_link" TargetMode="External"/><Relationship Id="rId153" Type="http://schemas.openxmlformats.org/officeDocument/2006/relationships/hyperlink" Target="https://drive.google.com/file/d/1NSK7xHhZDaMEJlpzBC7z_O7KK0v7yJjW/view?usp=drive_link" TargetMode="External"/><Relationship Id="rId152" Type="http://schemas.openxmlformats.org/officeDocument/2006/relationships/hyperlink" Target="https://drive.google.com/file/d/104lpDapCxU-e8vhvicpAac3v35WXd9Bf/view?usp=drive_link" TargetMode="External"/><Relationship Id="rId151" Type="http://schemas.openxmlformats.org/officeDocument/2006/relationships/hyperlink" Target="https://drive.google.com/file/d/1rhNZ-UmSr0oDAnf_aW6p39yglv4IUU6-/view?usp=drive_link" TargetMode="External"/><Relationship Id="rId158" Type="http://schemas.openxmlformats.org/officeDocument/2006/relationships/hyperlink" Target="https://drive.google.com/file/d/1QENJBXymG3EqCdEpzY9_NlnpVkgMvO7b/view?usp=sharing" TargetMode="External"/><Relationship Id="rId157" Type="http://schemas.openxmlformats.org/officeDocument/2006/relationships/hyperlink" Target="https://drive.google.com/file/d/1C5QrqeEaC_3YO7kksudZvGiK5nH5-mbB/view?usp=drive_link" TargetMode="External"/><Relationship Id="rId156" Type="http://schemas.openxmlformats.org/officeDocument/2006/relationships/hyperlink" Target="https://drive.google.com/file/d/106u2lIucytoCKpTNY0dVqH9u1j5k7prD/view?usp=share_link" TargetMode="External"/><Relationship Id="rId155" Type="http://schemas.openxmlformats.org/officeDocument/2006/relationships/hyperlink" Target="https://drive.google.com/file/d/1Hd3Uhybn0etQUGfzVv0-CnOzSNMR4nRg/view?usp=drive_link" TargetMode="External"/><Relationship Id="rId40" Type="http://schemas.openxmlformats.org/officeDocument/2006/relationships/hyperlink" Target="https://drive.google.com/file/d/1m5wHV5wlokcu7aCHlEO7rQFSNTYrrRnj/view?usp=drive_link" TargetMode="External"/><Relationship Id="rId42" Type="http://schemas.openxmlformats.org/officeDocument/2006/relationships/hyperlink" Target="https://drive.google.com/file/d/1Tkzldqn4p5wwpGeBKza19jaw8gBiYhqx/view?usp=drive_link" TargetMode="External"/><Relationship Id="rId41" Type="http://schemas.openxmlformats.org/officeDocument/2006/relationships/hyperlink" Target="https://drive.google.com/file/d/1ytw7oiW56HotqAaMNlncAc_RP0MS4v6F/view?usp=drive_link" TargetMode="External"/><Relationship Id="rId44" Type="http://schemas.openxmlformats.org/officeDocument/2006/relationships/hyperlink" Target="https://drive.google.com/file/d/138M7tbeY6KXOBiJO-Vii7zkh7aqTiEJg/view?usp=drive_link" TargetMode="External"/><Relationship Id="rId43" Type="http://schemas.openxmlformats.org/officeDocument/2006/relationships/hyperlink" Target="https://drive.google.com/file/d/1SOogEHhkuhcjBpYgO-bDg0A1zfb6Up1S/view?usp=drive_link" TargetMode="External"/><Relationship Id="rId46" Type="http://schemas.openxmlformats.org/officeDocument/2006/relationships/hyperlink" Target="https://drive.google.com/file/d/1-5LGc39v6J03aUYZqa6dTS6KMS0HYD2A/view?usp=drive_link" TargetMode="External"/><Relationship Id="rId45" Type="http://schemas.openxmlformats.org/officeDocument/2006/relationships/hyperlink" Target="https://drive.google.com/file/d/1_PfVZe44L-HMlNBT5belY4hwAqQEbOwO/view?usp=drive_link" TargetMode="External"/><Relationship Id="rId48" Type="http://schemas.openxmlformats.org/officeDocument/2006/relationships/hyperlink" Target="https://drive.google.com/file/d/10Tish5gQpOnjxoXHDM-weFKwUzl0i9U8/view?usp=drive_link" TargetMode="External"/><Relationship Id="rId47" Type="http://schemas.openxmlformats.org/officeDocument/2006/relationships/hyperlink" Target="https://drive.google.com/file/d/1oKyM3Aw736cFRgQ-WyUyxzOwiNYr_m9Z/view?usp=drive_link" TargetMode="External"/><Relationship Id="rId49" Type="http://schemas.openxmlformats.org/officeDocument/2006/relationships/hyperlink" Target="https://drive.google.com/file/d/1m7gqsf4T9yK838rcYwxqKOrRfbULSVMg/view?usp=drive_link" TargetMode="External"/><Relationship Id="rId31" Type="http://schemas.openxmlformats.org/officeDocument/2006/relationships/hyperlink" Target="https://drive.google.com/file/d/1RQVdtpUqPPBUOl5KfzaJYfrwRIujPqNi/view?usp=drive_link" TargetMode="External"/><Relationship Id="rId30" Type="http://schemas.openxmlformats.org/officeDocument/2006/relationships/hyperlink" Target="https://drive.google.com/file/d/1bdvvkF34Tk3fl8rCH1oBYOJ16ZXpVspO/view?usp=drive_link" TargetMode="External"/><Relationship Id="rId33" Type="http://schemas.openxmlformats.org/officeDocument/2006/relationships/hyperlink" Target="https://drive.google.com/file/d/1XtOZPsF49rkOZFWMo6NMdt1EcEgGDz82/view?usp=drive_link" TargetMode="External"/><Relationship Id="rId32" Type="http://schemas.openxmlformats.org/officeDocument/2006/relationships/hyperlink" Target="https://drive.google.com/file/d/1kYI3tE3U2BjUS3myr3hXRfXg9Ztofnp7/view?usp=drive_link" TargetMode="External"/><Relationship Id="rId35" Type="http://schemas.openxmlformats.org/officeDocument/2006/relationships/hyperlink" Target="https://drive.google.com/file/d/1KwQzp4TYRJuoVOX-mCazAPEbkXTWqC9b/view?usp=drive_link" TargetMode="External"/><Relationship Id="rId34" Type="http://schemas.openxmlformats.org/officeDocument/2006/relationships/hyperlink" Target="https://drive.google.com/file/d/1k-MHcInYKr9WNBp182h_XJF5AkiZbn7P/view?usp=drive_link" TargetMode="External"/><Relationship Id="rId37" Type="http://schemas.openxmlformats.org/officeDocument/2006/relationships/hyperlink" Target="https://drive.google.com/file/d/1EuKkETRFMJHh-7WAVFAnRU1KfCqNSA3i/view?usp=drive_link" TargetMode="External"/><Relationship Id="rId36" Type="http://schemas.openxmlformats.org/officeDocument/2006/relationships/hyperlink" Target="https://drive.google.com/file/d/1dpxGKdlNNU-DF_XWsf8yTyAr49dPicN0/view?usp=share_link" TargetMode="External"/><Relationship Id="rId39" Type="http://schemas.openxmlformats.org/officeDocument/2006/relationships/hyperlink" Target="https://drive.google.com/file/d/1nDFoVLIhaUiqyERmiRSPUnauKD073LMe/view?usp=drive_link" TargetMode="External"/><Relationship Id="rId38" Type="http://schemas.openxmlformats.org/officeDocument/2006/relationships/hyperlink" Target="https://drive.google.com/file/d/1N4WpcL254su2da2pjbZSwM1lEx6gd7VO/view?usp=drive_link" TargetMode="External"/><Relationship Id="rId20" Type="http://schemas.openxmlformats.org/officeDocument/2006/relationships/hyperlink" Target="https://drive.google.com/file/d/1nSd-G2U_jAtKvyEdDDYz_S7JZ_YlMSll/view?usp=drive_link" TargetMode="External"/><Relationship Id="rId22" Type="http://schemas.openxmlformats.org/officeDocument/2006/relationships/hyperlink" Target="https://drive.google.com/file/d/1JUe7EXGMHbl5coKHNLp1UBWaVjvjtb-i/view?usp=drive_link" TargetMode="External"/><Relationship Id="rId21" Type="http://schemas.openxmlformats.org/officeDocument/2006/relationships/hyperlink" Target="https://drive.google.com/file/d/1NH18QuVSOAayL2DFNASkTpOBemucvAGR/view?usp=sharing" TargetMode="External"/><Relationship Id="rId24" Type="http://schemas.openxmlformats.org/officeDocument/2006/relationships/hyperlink" Target="https://drive.google.com/file/d/1YOEtYYuP7hboBjaT_KS2wm6rgCqEgjbI/view?usp=drive_link" TargetMode="External"/><Relationship Id="rId23" Type="http://schemas.openxmlformats.org/officeDocument/2006/relationships/hyperlink" Target="https://drive.google.com/file/d/1YpbaED5Im2g1phNKgiooi5RTWLXruJzi/view?usp=sharing" TargetMode="External"/><Relationship Id="rId26" Type="http://schemas.openxmlformats.org/officeDocument/2006/relationships/hyperlink" Target="https://drive.google.com/file/d/1__3sfOE-s-Y0cnc9lPIQzvyI29nmjeZ_/view?usp=share_link" TargetMode="External"/><Relationship Id="rId25" Type="http://schemas.openxmlformats.org/officeDocument/2006/relationships/hyperlink" Target="https://drive.google.com/file/d/1SrNbzAnshgwJqwLee7aPunkTShsMa36E/view?usp=share_link" TargetMode="External"/><Relationship Id="rId28" Type="http://schemas.openxmlformats.org/officeDocument/2006/relationships/hyperlink" Target="https://drive.google.com/file/d/1wRbjMo2GZZiVjhSKt9fWMGdvDwwzkQ_m/view?usp=share_link" TargetMode="External"/><Relationship Id="rId27" Type="http://schemas.openxmlformats.org/officeDocument/2006/relationships/hyperlink" Target="https://drive.google.com/file/d/1SiR0_FvzhFWltIA8secpWXeSAjmKyiNv/view?usp=share_link" TargetMode="External"/><Relationship Id="rId29" Type="http://schemas.openxmlformats.org/officeDocument/2006/relationships/hyperlink" Target="https://drive.google.com/file/d/1O2yIO2SYmTIpr76VCvj9CEj0cJRQrXQJ/view?usp=drive_link" TargetMode="External"/><Relationship Id="rId11" Type="http://schemas.openxmlformats.org/officeDocument/2006/relationships/hyperlink" Target="https://drive.google.com/file/d/12XahQKjy9W2BWGvO1PHGbUZe3WHK22ET/view?usp=drive_link" TargetMode="External"/><Relationship Id="rId10" Type="http://schemas.openxmlformats.org/officeDocument/2006/relationships/hyperlink" Target="https://drive.google.com/file/d/1ULh48znxVjL0FfBARXjDRi1JwivKCUuI/view?usp=share_link" TargetMode="External"/><Relationship Id="rId13" Type="http://schemas.openxmlformats.org/officeDocument/2006/relationships/hyperlink" Target="https://drive.google.com/file/d/1PrqouyE23W9mFYwPVSZhW8HwA8eMIvLu/view?usp=drive_link" TargetMode="External"/><Relationship Id="rId12" Type="http://schemas.openxmlformats.org/officeDocument/2006/relationships/hyperlink" Target="https://drive.google.com/file/d/1PycfjKyFj4vq6n-SfLxIHN-TRa30xzZk/view?usp=share_link" TargetMode="External"/><Relationship Id="rId15" Type="http://schemas.openxmlformats.org/officeDocument/2006/relationships/hyperlink" Target="https://drive.google.com/file/d/1mlhoDIcszcZ1hvoUyGHp7rVdSJyExkjC/view?usp=drive_link" TargetMode="External"/><Relationship Id="rId14" Type="http://schemas.openxmlformats.org/officeDocument/2006/relationships/hyperlink" Target="https://drive.google.com/file/d/13iw9Eybjw-YvLdY3V1NvdSvGo4jhlu79/view?usp=drive_link" TargetMode="External"/><Relationship Id="rId17" Type="http://schemas.openxmlformats.org/officeDocument/2006/relationships/hyperlink" Target="https://drive.google.com/file/d/13_uIeRYITJn1vb5sv5VeVihfYXzKYTy5/view?usp=drive_link" TargetMode="External"/><Relationship Id="rId16" Type="http://schemas.openxmlformats.org/officeDocument/2006/relationships/hyperlink" Target="https://drive.google.com/file/d/15vcFmO8z1P1Dlz5t_sFO-keQDFWy_I6p/view?usp=drive_link" TargetMode="External"/><Relationship Id="rId19" Type="http://schemas.openxmlformats.org/officeDocument/2006/relationships/hyperlink" Target="https://drive.google.com/file/d/1o7qRy9haq4ijNC1cQnJafyoSEV4IYZ8P/view?usp=sharing" TargetMode="External"/><Relationship Id="rId18" Type="http://schemas.openxmlformats.org/officeDocument/2006/relationships/hyperlink" Target="https://drive.google.com/file/d/1BGroWS7cGspeFAAfQ3cOxr5JRiPVQ8Gz/view?usp=drive_link" TargetMode="External"/><Relationship Id="rId84" Type="http://schemas.openxmlformats.org/officeDocument/2006/relationships/hyperlink" Target="https://drive.google.com/file/d/1ZMdRURCzJrxyV71SdEBNyCj_NggyWxIg/view?usp=drive_link" TargetMode="External"/><Relationship Id="rId83" Type="http://schemas.openxmlformats.org/officeDocument/2006/relationships/hyperlink" Target="https://drive.google.com/file/d/1GCKsgMKR6BcqRxv3f-eCqGnQdf0-Tez0/view?usp=drive_link" TargetMode="External"/><Relationship Id="rId86" Type="http://schemas.openxmlformats.org/officeDocument/2006/relationships/hyperlink" Target="https://drive.google.com/file/d/1zw1Q5iftgI4eD3duniDc2OVD4ujAkdkq/view?usp=drive_link" TargetMode="External"/><Relationship Id="rId85" Type="http://schemas.openxmlformats.org/officeDocument/2006/relationships/hyperlink" Target="https://drive.google.com/file/d/1ljQCc-JUTAg03KwJHM5yDND-P3pKjo8A/view?usp=drive_link" TargetMode="External"/><Relationship Id="rId88" Type="http://schemas.openxmlformats.org/officeDocument/2006/relationships/hyperlink" Target="https://drive.google.com/file/d/1KAjOELy7F041i7QDFQ6A_gWqJ_25FvEG/view?usp=drive_link" TargetMode="External"/><Relationship Id="rId87" Type="http://schemas.openxmlformats.org/officeDocument/2006/relationships/hyperlink" Target="https://drive.google.com/file/d/1I-39Fwv80Z1B3nC0WNAOBObwAOPuWLzE/view?usp=drive_link" TargetMode="External"/><Relationship Id="rId89" Type="http://schemas.openxmlformats.org/officeDocument/2006/relationships/hyperlink" Target="https://drive.google.com/file/d/1dn4k-r8mA4RgdtC6kGjqiY7OHn0iJeru/view?usp=sharing" TargetMode="External"/><Relationship Id="rId80" Type="http://schemas.openxmlformats.org/officeDocument/2006/relationships/hyperlink" Target="https://drive.google.com/file/d/1a_rl5DZySEve9DF5CgTKzEKIRZgUnePu/view?usp=drive_link" TargetMode="External"/><Relationship Id="rId82" Type="http://schemas.openxmlformats.org/officeDocument/2006/relationships/hyperlink" Target="https://drive.google.com/file/d/1If5qBAGijNbOh2KhvWSnwKW9zjWteZi6/view?usp=share_link" TargetMode="External"/><Relationship Id="rId81" Type="http://schemas.openxmlformats.org/officeDocument/2006/relationships/hyperlink" Target="https://drive.google.com/file/d/113YZVHeQDuJeVvy-E0iRzPWSoRrrrlX8/view?usp=drive_link" TargetMode="External"/><Relationship Id="rId73" Type="http://schemas.openxmlformats.org/officeDocument/2006/relationships/hyperlink" Target="https://drive.google.com/file/d/1iGNO5vFxBn-VPCJvIfBuoUkL5x8UTzef/view?usp=share_link" TargetMode="External"/><Relationship Id="rId72" Type="http://schemas.openxmlformats.org/officeDocument/2006/relationships/hyperlink" Target="https://drive.google.com/file/d/1P_SItTitQbBfCb2J-YmZVooybE53cL-b/view?usp=drive_link" TargetMode="External"/><Relationship Id="rId75" Type="http://schemas.openxmlformats.org/officeDocument/2006/relationships/hyperlink" Target="https://drive.google.com/file/d/1uFGtcjmnXAaFgm0ndJ41vA8G4UlCVQ3d/view?usp=drive_link" TargetMode="External"/><Relationship Id="rId74" Type="http://schemas.openxmlformats.org/officeDocument/2006/relationships/hyperlink" Target="https://drive.google.com/file/d/1GaiImsbBrhItlD3Oh9_8a9MbS-PGmmt5/view?usp=drive_link" TargetMode="External"/><Relationship Id="rId77" Type="http://schemas.openxmlformats.org/officeDocument/2006/relationships/hyperlink" Target="https://drive.google.com/file/d/1S2x_gWu0DF1_h066OWUnDwDbgQzRqaJ2/view?usp=drive_link" TargetMode="External"/><Relationship Id="rId76" Type="http://schemas.openxmlformats.org/officeDocument/2006/relationships/hyperlink" Target="https://drive.google.com/file/d/1bcoIVytA4WDLrXb9sIjdEOuaYaTLo1U0/view?usp=drive_link" TargetMode="External"/><Relationship Id="rId79" Type="http://schemas.openxmlformats.org/officeDocument/2006/relationships/hyperlink" Target="https://drive.google.com/file/d/1bORmPSqqDBGXNQVdD87gkw8oesEmhI-i/view?usp=drive_link" TargetMode="External"/><Relationship Id="rId78" Type="http://schemas.openxmlformats.org/officeDocument/2006/relationships/hyperlink" Target="https://drive.google.com/file/d/1TIpPKVXw_ScfdWrqy7owGGUKq3r6Va8i/view?usp=drive_link" TargetMode="External"/><Relationship Id="rId71" Type="http://schemas.openxmlformats.org/officeDocument/2006/relationships/hyperlink" Target="https://drive.google.com/file/d/14FEUsiKDeV6fo9qrtjX6jdiXPEtfkptQ/view?usp=share_link" TargetMode="External"/><Relationship Id="rId70" Type="http://schemas.openxmlformats.org/officeDocument/2006/relationships/hyperlink" Target="https://drive.google.com/file/d/1EjJ5CoAf9N3puyOKA0r3T7pltrUr1jgq/view?usp=drive_link" TargetMode="External"/><Relationship Id="rId62" Type="http://schemas.openxmlformats.org/officeDocument/2006/relationships/hyperlink" Target="https://drive.google.com/file/d/1P1Nx6RzVjl5nS_5PMjTcDUFwegq61cTh/view?usp=share_link" TargetMode="External"/><Relationship Id="rId61" Type="http://schemas.openxmlformats.org/officeDocument/2006/relationships/hyperlink" Target="https://drive.google.com/file/d/1PAimV7FkG3qTY2a6NaqHV2Iwres_xLIS/view?usp=share_link" TargetMode="External"/><Relationship Id="rId64" Type="http://schemas.openxmlformats.org/officeDocument/2006/relationships/hyperlink" Target="https://drive.google.com/file/d/1N3Pr4QzjkzMZmn1o1hAvtUFXY3OfteTk/view?usp=drive_link" TargetMode="External"/><Relationship Id="rId63" Type="http://schemas.openxmlformats.org/officeDocument/2006/relationships/hyperlink" Target="https://drive.google.com/file/d/1OAVZTprs5u3duoSnSR3J4orAbyESFCQh/view?usp=drive_link" TargetMode="External"/><Relationship Id="rId66" Type="http://schemas.openxmlformats.org/officeDocument/2006/relationships/hyperlink" Target="https://drive.google.com/file/d/1cHoWyJ18VydmSlWnIwwr5r6Ervb8PMD5/view?usp=drive_link" TargetMode="External"/><Relationship Id="rId65" Type="http://schemas.openxmlformats.org/officeDocument/2006/relationships/hyperlink" Target="https://drive.google.com/file/d/1-eJAlCDdYAePGW_s-ps7OV9DJS4xtNBr/view?usp=drive_link" TargetMode="External"/><Relationship Id="rId68" Type="http://schemas.openxmlformats.org/officeDocument/2006/relationships/hyperlink" Target="https://drive.google.com/file/d/1zh8ssdPx1tlSqg-n-QpLKeIR4_PmXvIH/view?usp=drive_link" TargetMode="External"/><Relationship Id="rId67" Type="http://schemas.openxmlformats.org/officeDocument/2006/relationships/hyperlink" Target="https://drive.google.com/file/d/10JXyj0PcjSRsmOwgPQiMNcl8bCflFzH2/view?usp=share_link" TargetMode="External"/><Relationship Id="rId60" Type="http://schemas.openxmlformats.org/officeDocument/2006/relationships/hyperlink" Target="https://drive.google.com/file/d/1dnYBRgBNdlkqkfITUO5kTmv4ejz1Wiyy/view?usp=drive_link" TargetMode="External"/><Relationship Id="rId69" Type="http://schemas.openxmlformats.org/officeDocument/2006/relationships/hyperlink" Target="https://drive.google.com/file/d/1lB4EEUTPlndbSWWO7LJMuBtdLoVJ_-GE/view?usp=share_link" TargetMode="External"/><Relationship Id="rId51" Type="http://schemas.openxmlformats.org/officeDocument/2006/relationships/hyperlink" Target="https://drive.google.com/file/d/1Dh6rNiZBYEa2cO94AmCrsM58isVNdeWF/view?usp=drive_link" TargetMode="External"/><Relationship Id="rId50" Type="http://schemas.openxmlformats.org/officeDocument/2006/relationships/hyperlink" Target="https://drive.google.com/file/d/1UQ8mvIm7ocaeW1Oqu5vybQ_PoRJ4s1f2/view?usp=drive_link" TargetMode="External"/><Relationship Id="rId53" Type="http://schemas.openxmlformats.org/officeDocument/2006/relationships/hyperlink" Target="https://drive.google.com/file/d/1zeLTO3UGRtT005-w2DTtYzf7PZjkG2gV/view?usp=drive_link" TargetMode="External"/><Relationship Id="rId52" Type="http://schemas.openxmlformats.org/officeDocument/2006/relationships/hyperlink" Target="https://drive.google.com/file/d/1ZZ6c3f6JsWtki7pEcy9EycWM2ArC0kiM/view?usp=drive_link" TargetMode="External"/><Relationship Id="rId55" Type="http://schemas.openxmlformats.org/officeDocument/2006/relationships/hyperlink" Target="https://drive.google.com/file/d/1o7T_6q0Fzrer_bNx-m0LWWJcWd-XdgEF/view?usp=drive_link" TargetMode="External"/><Relationship Id="rId54" Type="http://schemas.openxmlformats.org/officeDocument/2006/relationships/hyperlink" Target="https://drive.google.com/file/d/11Mr_lyv3maWDehjWBWfy4DmfJWPEvNJb/view?usp=drive_link" TargetMode="External"/><Relationship Id="rId57" Type="http://schemas.openxmlformats.org/officeDocument/2006/relationships/hyperlink" Target="https://drive.google.com/file/d/1fI74Ty-oGhmeuaqvo5xsk85bz8yBX6Qo/view?usp=drive_link" TargetMode="External"/><Relationship Id="rId56" Type="http://schemas.openxmlformats.org/officeDocument/2006/relationships/hyperlink" Target="https://drive.google.com/file/d/1aJ-aoQMhRU3gR-flgzzrWFmO1kpdOamI/view?usp=drive_link" TargetMode="External"/><Relationship Id="rId59" Type="http://schemas.openxmlformats.org/officeDocument/2006/relationships/hyperlink" Target="https://drive.google.com/file/d/14BLR8NbAslBFaQ4MH6J8itrKO-GYwdCE/view?usp=drive_link" TargetMode="External"/><Relationship Id="rId58" Type="http://schemas.openxmlformats.org/officeDocument/2006/relationships/hyperlink" Target="https://drive.google.com/file/d/1dINqqYm9gZOpn8piV7FCWOraUryesN-k/view?usp=drive_link" TargetMode="External"/><Relationship Id="rId107" Type="http://schemas.openxmlformats.org/officeDocument/2006/relationships/hyperlink" Target="https://drive.google.com/file/d/1ZozMotM7nUt1KLz7_RVDHu30LsMvXzeJ/view?usp=drive_link" TargetMode="External"/><Relationship Id="rId228" Type="http://schemas.openxmlformats.org/officeDocument/2006/relationships/hyperlink" Target="https://drive.google.com/file/d/1KPZ4SJy9PBoRIQcXA6BB9VrZqzDtJvjN/view?usp=drive_link" TargetMode="External"/><Relationship Id="rId106" Type="http://schemas.openxmlformats.org/officeDocument/2006/relationships/hyperlink" Target="https://drive.google.com/file/d/1cPijYLTyQOchY8xMBKHWX0B0zlrEXIUy/view?usp=drive_link" TargetMode="External"/><Relationship Id="rId227" Type="http://schemas.openxmlformats.org/officeDocument/2006/relationships/hyperlink" Target="https://drive.google.com/file/d/1F2rbGjMKB-jILlzaGVq5JhUs5rpeTyOI/view?usp=drive_link" TargetMode="External"/><Relationship Id="rId105" Type="http://schemas.openxmlformats.org/officeDocument/2006/relationships/hyperlink" Target="https://drive.google.com/file/d/1XB3j0YpOd93JV8ZioYwhIUffIV4riV9m/view?usp=drive_link" TargetMode="External"/><Relationship Id="rId226" Type="http://schemas.openxmlformats.org/officeDocument/2006/relationships/hyperlink" Target="https://drive.google.com/file/d/1FTiCQ4BzMp8pvkm8LlbrCfCJf1wgZzWI/view?usp=drive_link" TargetMode="External"/><Relationship Id="rId104" Type="http://schemas.openxmlformats.org/officeDocument/2006/relationships/hyperlink" Target="https://drive.google.com/file/d/1O6pjr8rL9jWfv5GyZFZQhSdyrfyeAwlu/view?usp=drive_link" TargetMode="External"/><Relationship Id="rId225" Type="http://schemas.openxmlformats.org/officeDocument/2006/relationships/hyperlink" Target="https://drive.google.com/file/d/1bVM30-wpDNhVPObBuk8SOWvb6vvNblgv/view?usp=drive_link" TargetMode="External"/><Relationship Id="rId109" Type="http://schemas.openxmlformats.org/officeDocument/2006/relationships/hyperlink" Target="https://drive.google.com/file/d/111ZHY-brsOBna1Cpa4wqbo84xYTBsqJU/view?usp=drive_link" TargetMode="External"/><Relationship Id="rId108" Type="http://schemas.openxmlformats.org/officeDocument/2006/relationships/hyperlink" Target="https://drive.google.com/file/d/1Lu3RXucu7W2oMaI6jd5sTfaWzQj0PiF0/view?usp=drive_link" TargetMode="External"/><Relationship Id="rId229" Type="http://schemas.openxmlformats.org/officeDocument/2006/relationships/hyperlink" Target="https://drive.google.com/file/d/1KX2QkrU7moVOgiuZ-y5ldDBRVXsXaLLN/view?usp=drive_link" TargetMode="External"/><Relationship Id="rId220" Type="http://schemas.openxmlformats.org/officeDocument/2006/relationships/hyperlink" Target="https://drive.google.com/file/d/1TP8Ry6GWYrMhKfI6UaeqnDZhKT8CIWpm/view?usp=drive_link" TargetMode="External"/><Relationship Id="rId103" Type="http://schemas.openxmlformats.org/officeDocument/2006/relationships/hyperlink" Target="https://drive.google.com/file/d/17m2hKeYUhcrknmGIGXaTr_xb_MHmaTgU/view?usp=drive_link" TargetMode="External"/><Relationship Id="rId224" Type="http://schemas.openxmlformats.org/officeDocument/2006/relationships/hyperlink" Target="https://drive.google.com/file/d/1S720wUdbFiW0Km5nicVJBr5o38t60gBv/view?usp=drive_link" TargetMode="External"/><Relationship Id="rId102" Type="http://schemas.openxmlformats.org/officeDocument/2006/relationships/hyperlink" Target="https://drive.google.com/file/d/10Y92HG6pvtxPMoaHyL7Mq96QrvEdvXjM/view?usp=drive_link" TargetMode="External"/><Relationship Id="rId223" Type="http://schemas.openxmlformats.org/officeDocument/2006/relationships/hyperlink" Target="https://drive.google.com/file/d/13kh9jP0SexzsY1XKqaSYw5x7Npoy4QNv/view?usp=drive_link" TargetMode="External"/><Relationship Id="rId101" Type="http://schemas.openxmlformats.org/officeDocument/2006/relationships/hyperlink" Target="https://drive.google.com/file/d/1KwtWqw6m4XmwQOafSBjwJoBiSCcGH-RK/view?usp=drive_link" TargetMode="External"/><Relationship Id="rId222" Type="http://schemas.openxmlformats.org/officeDocument/2006/relationships/hyperlink" Target="https://drive.google.com/file/d/1MtNTCuVpvCT_iR-bck-Evq00r0IlczgW/view?usp=drive_link" TargetMode="External"/><Relationship Id="rId100" Type="http://schemas.openxmlformats.org/officeDocument/2006/relationships/hyperlink" Target="https://drive.google.com/file/d/18YonRMfIC-qRlqry8No3LiM56_YXNxLE/view?usp=drive_link" TargetMode="External"/><Relationship Id="rId221" Type="http://schemas.openxmlformats.org/officeDocument/2006/relationships/hyperlink" Target="https://drive.google.com/file/d/1mlFQ6PS7cE9KA7sSky4Xzj9rlM8IcieB/view?usp=drive_link" TargetMode="External"/><Relationship Id="rId217" Type="http://schemas.openxmlformats.org/officeDocument/2006/relationships/hyperlink" Target="https://drive.google.com/file/d/1rZRmfIA16kTUT54S9vtNHOGgZ_y_AbHJ/view?usp=sharing" TargetMode="External"/><Relationship Id="rId216" Type="http://schemas.openxmlformats.org/officeDocument/2006/relationships/hyperlink" Target="https://drive.google.com/file/d/1Er3N2pI2PdZH00L0BLhGitFskAifKE1H/view?usp=drive_link" TargetMode="External"/><Relationship Id="rId215" Type="http://schemas.openxmlformats.org/officeDocument/2006/relationships/hyperlink" Target="https://drive.google.com/file/d/1CO8gVZvrs0SKZ0pNaHO0yp7XYi22SvVF/view?usp=sharing" TargetMode="External"/><Relationship Id="rId214" Type="http://schemas.openxmlformats.org/officeDocument/2006/relationships/hyperlink" Target="https://drive.google.com/file/d/1C-o1wHLDuI6axbW5BuF-S4o6FMIAOXVs/view?usp=drive_link" TargetMode="External"/><Relationship Id="rId219" Type="http://schemas.openxmlformats.org/officeDocument/2006/relationships/hyperlink" Target="https://drive.google.com/file/d/1wqui3SZu5QGqeSaGw1PFCMZ3r9E5Xt3O/view?usp=drive_link" TargetMode="External"/><Relationship Id="rId218" Type="http://schemas.openxmlformats.org/officeDocument/2006/relationships/hyperlink" Target="https://drive.google.com/file/d/1Er3N2pI2PdZH00L0BLhGitFskAifKE1H/view?usp=drive_link" TargetMode="External"/><Relationship Id="rId213" Type="http://schemas.openxmlformats.org/officeDocument/2006/relationships/hyperlink" Target="https://drive.google.com/file/d/1MFaz2whgQykD-KojXDUS_F4trIGn3l9r/view?usp=drive_link" TargetMode="External"/><Relationship Id="rId212" Type="http://schemas.openxmlformats.org/officeDocument/2006/relationships/hyperlink" Target="https://drive.google.com/file/d/12or3ralpNnLJMFeC_TYR4Xhlw19SZADm/view?usp=drive_link" TargetMode="External"/><Relationship Id="rId211" Type="http://schemas.openxmlformats.org/officeDocument/2006/relationships/hyperlink" Target="https://drive.google.com/file/d/12or3ralpNnLJMFeC_TYR4Xhlw19SZADm/view?usp=drive_link" TargetMode="External"/><Relationship Id="rId210" Type="http://schemas.openxmlformats.org/officeDocument/2006/relationships/hyperlink" Target="https://drive.google.com/file/d/1lBM_c8NnCSmFCBsrN8LSjrH9ssdJLcGm/view?usp=share_link" TargetMode="External"/><Relationship Id="rId129" Type="http://schemas.openxmlformats.org/officeDocument/2006/relationships/hyperlink" Target="https://drive.google.com/file/d/1UD3YM8VVsEXU2A1WVMDdxnDPCKClqax5/view?usp=drive_link" TargetMode="External"/><Relationship Id="rId128" Type="http://schemas.openxmlformats.org/officeDocument/2006/relationships/hyperlink" Target="https://drive.google.com/file/d/1_ozR5VCdSEhjBqK7wizhgOCc4_lGUeYt/view?usp=drive_link" TargetMode="External"/><Relationship Id="rId249" Type="http://schemas.openxmlformats.org/officeDocument/2006/relationships/hyperlink" Target="https://drive.google.com/file/d/1A0HIDcxAWQx-DzrRsP7lG7SXBYg8cZd4/view?usp=sharing" TargetMode="External"/><Relationship Id="rId127" Type="http://schemas.openxmlformats.org/officeDocument/2006/relationships/hyperlink" Target="https://drive.google.com/file/d/1pTipgz_MjFq7h6h5B99DYniFL1QzUvyq/view?usp=drive_link" TargetMode="External"/><Relationship Id="rId248" Type="http://schemas.openxmlformats.org/officeDocument/2006/relationships/hyperlink" Target="https://drive.google.com/file/d/1NJhskUs6TsbndcvZdeUJzYyB-mEuMxHA/view?usp=drive_link" TargetMode="External"/><Relationship Id="rId126" Type="http://schemas.openxmlformats.org/officeDocument/2006/relationships/hyperlink" Target="https://drive.google.com/file/d/1_3w9bPkflI9kIgY8GjTHzv8ZmCBqq70p/view?usp=drive_link" TargetMode="External"/><Relationship Id="rId247" Type="http://schemas.openxmlformats.org/officeDocument/2006/relationships/hyperlink" Target="https://drive.google.com/file/d/12fYiW0mZFa22FR4WOwtG56ew11eeeGCV/view?usp=drive_link" TargetMode="External"/><Relationship Id="rId121" Type="http://schemas.openxmlformats.org/officeDocument/2006/relationships/hyperlink" Target="https://drive.google.com/file/d/1rfOZOlDku_qZXj7EtJWhyzCYdQNKd9gQ/view?usp=drive_link" TargetMode="External"/><Relationship Id="rId242" Type="http://schemas.openxmlformats.org/officeDocument/2006/relationships/hyperlink" Target="https://drive.google.com/file/d/1I3FlMHvq7RMWMC60up-6kBlnIOucPVbR/view?usp=drive_link" TargetMode="External"/><Relationship Id="rId120" Type="http://schemas.openxmlformats.org/officeDocument/2006/relationships/hyperlink" Target="https://drive.google.com/file/d/14JVcXDE96pIE_mS8vK8azxXiUi2SIP3Z/view?usp=drive_link" TargetMode="External"/><Relationship Id="rId241" Type="http://schemas.openxmlformats.org/officeDocument/2006/relationships/hyperlink" Target="https://drive.google.com/file/d/1GTYC6ALMR0gSLN0r77WmGPkEl8pV6KLF/view?usp=drive_link" TargetMode="External"/><Relationship Id="rId240" Type="http://schemas.openxmlformats.org/officeDocument/2006/relationships/hyperlink" Target="https://drive.google.com/file/d/1Fy6tOD_e_YVcMMmNrujWWWgl2zP2pGkv/view?usp=drive_link" TargetMode="External"/><Relationship Id="rId125" Type="http://schemas.openxmlformats.org/officeDocument/2006/relationships/hyperlink" Target="https://drive.google.com/file/d/1KbgkcqKIVWFUMcj_dBnIL64_2bUYoD2Q/view?usp=drive_link" TargetMode="External"/><Relationship Id="rId246" Type="http://schemas.openxmlformats.org/officeDocument/2006/relationships/hyperlink" Target="https://drive.google.com/file/d/12KbIHfkhYmGE_-_PZ1mcAo7qDDrtyGBZ/view?usp=drive_link" TargetMode="External"/><Relationship Id="rId124" Type="http://schemas.openxmlformats.org/officeDocument/2006/relationships/hyperlink" Target="https://drive.google.com/file/d/15n2_8q44EaLYUzZhBNxv_EQBCgNEpQM8/view?usp=drive_link" TargetMode="External"/><Relationship Id="rId245" Type="http://schemas.openxmlformats.org/officeDocument/2006/relationships/hyperlink" Target="https://drive.google.com/file/d/1s030roP3cxE_xszLU74Ryd09FwFk4niU/view?usp=drive_link" TargetMode="External"/><Relationship Id="rId123" Type="http://schemas.openxmlformats.org/officeDocument/2006/relationships/hyperlink" Target="https://drive.google.com/file/d/1ppKuEnFeywrgpaqdRg06an7hHtCdRnho/view?usp=drive_link" TargetMode="External"/><Relationship Id="rId244" Type="http://schemas.openxmlformats.org/officeDocument/2006/relationships/hyperlink" Target="https://drive.google.com/file/d/1RCPQyZF5EriXk9IAfG7D0lUhAg2DzRNH/view?usp=drive_link" TargetMode="External"/><Relationship Id="rId122" Type="http://schemas.openxmlformats.org/officeDocument/2006/relationships/hyperlink" Target="https://drive.google.com/file/d/1qtIYNxv6nx79sm2xOU254brmo-cDVvg6/view?usp=drive_link" TargetMode="External"/><Relationship Id="rId243" Type="http://schemas.openxmlformats.org/officeDocument/2006/relationships/hyperlink" Target="https://drive.google.com/file/d/1aQu4fVN_wNvKitKz_decjdLWhlWpu5za/view?usp=drive_link" TargetMode="External"/><Relationship Id="rId95" Type="http://schemas.openxmlformats.org/officeDocument/2006/relationships/hyperlink" Target="https://drive.google.com/file/d/1ISK8p_JrnZaAL9zILJYZ6J-azv6YQULb/view?usp=drive_link" TargetMode="External"/><Relationship Id="rId94" Type="http://schemas.openxmlformats.org/officeDocument/2006/relationships/hyperlink" Target="https://drive.google.com/file/d/1Y19nVHIjmWnpntvNygvHGTAX-jWa-ZP-/view?usp=drive_link" TargetMode="External"/><Relationship Id="rId97" Type="http://schemas.openxmlformats.org/officeDocument/2006/relationships/hyperlink" Target="https://drive.google.com/file/d/1bv9M0lMdlCn_c4J9v034zcm0M8Nn3JK4/view?usp=drive_link" TargetMode="External"/><Relationship Id="rId96" Type="http://schemas.openxmlformats.org/officeDocument/2006/relationships/hyperlink" Target="https://drive.google.com/file/d/1e7kDpgv5V4A3UFWkw272TkWPJIWDvI_5/view?usp=drive_link" TargetMode="External"/><Relationship Id="rId99" Type="http://schemas.openxmlformats.org/officeDocument/2006/relationships/hyperlink" Target="https://drive.google.com/file/d/1aDHdq6smtzH8CP1jDD5QIF3wQ92ZE6EN/view?usp=drive_link" TargetMode="External"/><Relationship Id="rId98" Type="http://schemas.openxmlformats.org/officeDocument/2006/relationships/hyperlink" Target="https://drive.google.com/file/d/1lNNar0NnFFnW6jooMLScR0RFN7Ug37-B/view?usp=drive_link" TargetMode="External"/><Relationship Id="rId91" Type="http://schemas.openxmlformats.org/officeDocument/2006/relationships/hyperlink" Target="https://drive.google.com/file/d/1GNfVTQwzjfYVfGsg0CayMLdv4s2m4ZFM/view?usp=sharing" TargetMode="External"/><Relationship Id="rId90" Type="http://schemas.openxmlformats.org/officeDocument/2006/relationships/hyperlink" Target="https://drive.google.com/file/d/1jJ3SDYrTX4KxYUreTkCYakODdtRkJVIr/view?usp=drive_link" TargetMode="External"/><Relationship Id="rId93" Type="http://schemas.openxmlformats.org/officeDocument/2006/relationships/hyperlink" Target="https://drive.google.com/file/d/1u22Fe5TUlNiHyMin8nlv7uGpltGrPmLa/view?usp=sharing" TargetMode="External"/><Relationship Id="rId92" Type="http://schemas.openxmlformats.org/officeDocument/2006/relationships/hyperlink" Target="https://drive.google.com/file/d/190v_oIZzdODdf1Qq4r2KaurWyTm37R4M/view?usp=drive_link" TargetMode="External"/><Relationship Id="rId118" Type="http://schemas.openxmlformats.org/officeDocument/2006/relationships/hyperlink" Target="https://drive.google.com/file/d/1UTTB0koGWQohpDABSQUysijJ6UNH4hao/view?usp=drive_link" TargetMode="External"/><Relationship Id="rId239" Type="http://schemas.openxmlformats.org/officeDocument/2006/relationships/hyperlink" Target="https://drive.google.com/file/d/1ZlzDT9BnT6VCeWLAs6jY0451Wl6R9GBQ/view?usp=sharing" TargetMode="External"/><Relationship Id="rId117" Type="http://schemas.openxmlformats.org/officeDocument/2006/relationships/hyperlink" Target="https://drive.google.com/file/d/1lJkaXXgMinZlJX8giIdmKfvya7wwT0St/view?usp=drive_link" TargetMode="External"/><Relationship Id="rId238" Type="http://schemas.openxmlformats.org/officeDocument/2006/relationships/hyperlink" Target="https://drive.google.com/file/d/171KaUAR_h4TlF_yXJgBHNj1wQkC4BZDt/view?usp=drive_link" TargetMode="External"/><Relationship Id="rId116" Type="http://schemas.openxmlformats.org/officeDocument/2006/relationships/hyperlink" Target="https://drive.google.com/file/d/1KV7msRatfZ9ZmnQ-3910pZO1sCFbSvTb/view?usp=drive_link" TargetMode="External"/><Relationship Id="rId237" Type="http://schemas.openxmlformats.org/officeDocument/2006/relationships/hyperlink" Target="https://drive.google.com/file/d/1sf_xQPvLH-1HG3ExSICXOyoWpQe6G_xI/view?usp=drive_link" TargetMode="External"/><Relationship Id="rId115" Type="http://schemas.openxmlformats.org/officeDocument/2006/relationships/hyperlink" Target="https://drive.google.com/file/d/1kS0ha-necfRR4m6q4yUf4Rtzo6DjUyqh/view?usp=drive_link" TargetMode="External"/><Relationship Id="rId236" Type="http://schemas.openxmlformats.org/officeDocument/2006/relationships/hyperlink" Target="https://drive.google.com/file/d/13in43dHAwfNMxZRG68iJjWKc5yeGKw4v/view?usp=drive_link" TargetMode="External"/><Relationship Id="rId119" Type="http://schemas.openxmlformats.org/officeDocument/2006/relationships/hyperlink" Target="https://drive.google.com/file/d/1CigapYaZu3nanBxmm5mklbVTIXLj1ePH/view?usp=drive_link" TargetMode="External"/><Relationship Id="rId110" Type="http://schemas.openxmlformats.org/officeDocument/2006/relationships/hyperlink" Target="https://drive.google.com/file/d/10ED9YI2wR4UZVqFj9HwqO9_sglCcjyyq/view?usp=drive_link" TargetMode="External"/><Relationship Id="rId231" Type="http://schemas.openxmlformats.org/officeDocument/2006/relationships/hyperlink" Target="https://drive.google.com/file/d/1qf0N78T7Sd7xTqFMfZk5rn79PRllYWTF/view?usp=sharing" TargetMode="External"/><Relationship Id="rId230" Type="http://schemas.openxmlformats.org/officeDocument/2006/relationships/hyperlink" Target="https://drive.google.com/file/d/1QGNOfbmPNdGcGGTaaGK30AYubYh6lqow/view?usp=drive_link" TargetMode="External"/><Relationship Id="rId114" Type="http://schemas.openxmlformats.org/officeDocument/2006/relationships/hyperlink" Target="https://drive.google.com/file/d/1YsNgu7nipeychDV9BpvO1ObEQ4DPMqbh/view?usp=drive_link" TargetMode="External"/><Relationship Id="rId235" Type="http://schemas.openxmlformats.org/officeDocument/2006/relationships/hyperlink" Target="https://drive.google.com/file/d/1EchD5bnicxIQs4z_Pv5ENVdaVDln8J1D/view?usp=drive_link" TargetMode="External"/><Relationship Id="rId113" Type="http://schemas.openxmlformats.org/officeDocument/2006/relationships/hyperlink" Target="https://drive.google.com/file/d/1HOklZbnpAw-4GH4_Qyz1vsS3OOjfC-4t/view?usp=drive_link" TargetMode="External"/><Relationship Id="rId234" Type="http://schemas.openxmlformats.org/officeDocument/2006/relationships/hyperlink" Target="https://drive.google.com/file/d/1v1WaF9GZcHvVLSDBkXj3jhIG6OF88XA1/view?usp=drive_link" TargetMode="External"/><Relationship Id="rId112" Type="http://schemas.openxmlformats.org/officeDocument/2006/relationships/hyperlink" Target="https://drive.google.com/file/d/1H8Ggv3CqQuOzKrMMjBpISd9UBhUkgExB/view?usp=drive_link" TargetMode="External"/><Relationship Id="rId233" Type="http://schemas.openxmlformats.org/officeDocument/2006/relationships/hyperlink" Target="https://drive.google.com/file/d/1SN-mkWrViQiuQqfdVP--ulPviJ2l9YNH/view?usp=sharing" TargetMode="External"/><Relationship Id="rId111" Type="http://schemas.openxmlformats.org/officeDocument/2006/relationships/hyperlink" Target="https://drive.google.com/file/d/1sIxHTmOVSJ89AbzEVIOKXbgDLMDaFzBX/view?usp=drive_link" TargetMode="External"/><Relationship Id="rId232" Type="http://schemas.openxmlformats.org/officeDocument/2006/relationships/hyperlink" Target="https://drive.google.com/file/d/1Epi57VEDr8FsN9-KrIqOQEDx-_aQmnD9/view?usp=drive_link" TargetMode="External"/><Relationship Id="rId206" Type="http://schemas.openxmlformats.org/officeDocument/2006/relationships/hyperlink" Target="https://drive.google.com/file/d/1qqmsNAvSELBF2_8TB6jsk15mUFBOq62g/view?usp=drive_link" TargetMode="External"/><Relationship Id="rId205" Type="http://schemas.openxmlformats.org/officeDocument/2006/relationships/hyperlink" Target="https://drive.google.com/file/d/1hUX2Wubuv2XoA6605u6yT0vZeFlkQB0-/view?usp=sharing" TargetMode="External"/><Relationship Id="rId204" Type="http://schemas.openxmlformats.org/officeDocument/2006/relationships/hyperlink" Target="https://drive.google.com/file/d/17G3GTtt5iJKSmzo6s3vKSb7feu73elWg/view?usp=share_link" TargetMode="External"/><Relationship Id="rId203" Type="http://schemas.openxmlformats.org/officeDocument/2006/relationships/hyperlink" Target="https://drive.google.com/file/d/1aP9FV6zGODaU46f_ecjRbNlwxxkGWK6C/view?usp=share_link" TargetMode="External"/><Relationship Id="rId209" Type="http://schemas.openxmlformats.org/officeDocument/2006/relationships/hyperlink" Target="https://drive.google.com/file/d/1Hgc_rP4fC10utfPCm2TeWZ6DmPne1G6f/view?usp=share_link" TargetMode="External"/><Relationship Id="rId208" Type="http://schemas.openxmlformats.org/officeDocument/2006/relationships/hyperlink" Target="https://drive.google.com/file/d/1oVp6FoO_dHN0oPX7yvhtv-BLYdeTkMlx/view?usp=drive_link" TargetMode="External"/><Relationship Id="rId207" Type="http://schemas.openxmlformats.org/officeDocument/2006/relationships/hyperlink" Target="https://drive.google.com/file/d/1LaO2YEO_XXqJnxDizseN3IZ_3MmVFmXY/view?usp=sharing" TargetMode="External"/><Relationship Id="rId202" Type="http://schemas.openxmlformats.org/officeDocument/2006/relationships/hyperlink" Target="https://drive.google.com/file/d/1bOIQUb9eCMu11bCE7VuiB60u9uTHdfwW/view?usp=share_link" TargetMode="External"/><Relationship Id="rId201" Type="http://schemas.openxmlformats.org/officeDocument/2006/relationships/hyperlink" Target="https://drive.google.com/file/d/1YidSw1UzD3kxf1R2s9XPq0p4FWRwGWOG/view?usp=share_link" TargetMode="External"/><Relationship Id="rId200" Type="http://schemas.openxmlformats.org/officeDocument/2006/relationships/hyperlink" Target="https://drive.google.com/file/d/1ejlctezEVo9ufni00KsvWaXqzW1VyMSu/view?usp=share_link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U5xgMqBYYZgsDV7SfygWQiWzZvKSyXkJ/view?usp=drive_link" TargetMode="External"/><Relationship Id="rId2" Type="http://schemas.openxmlformats.org/officeDocument/2006/relationships/hyperlink" Target="https://drive.google.com/file/d/1falRyFqyHSBuV5CLNrTTzO_s3Xq6ssk0/view?usp=drive_link" TargetMode="External"/><Relationship Id="rId3" Type="http://schemas.openxmlformats.org/officeDocument/2006/relationships/hyperlink" Target="https://drive.google.com/file/d/11-ME6k5mo2Mx4TZZ0lMowJuyMqN4C2-j/view?usp=drive_link" TargetMode="External"/><Relationship Id="rId4" Type="http://schemas.openxmlformats.org/officeDocument/2006/relationships/hyperlink" Target="https://drive.google.com/file/d/1nm-h-x8660oVrxe_5eCIx6_ovhaPWx-Y/view?usp=drive_link" TargetMode="External"/><Relationship Id="rId9" Type="http://schemas.openxmlformats.org/officeDocument/2006/relationships/hyperlink" Target="https://drive.google.com/file/d/1zHvC5TQFfG1f-NJOhTfl6o26i54XwxwN/view?usp=drive_link" TargetMode="External"/><Relationship Id="rId5" Type="http://schemas.openxmlformats.org/officeDocument/2006/relationships/hyperlink" Target="https://drive.google.com/file/d/1sN6ZeJnNzvnnARXSloQdJU_bXYWAio6O/view?usp=drive_link" TargetMode="External"/><Relationship Id="rId6" Type="http://schemas.openxmlformats.org/officeDocument/2006/relationships/hyperlink" Target="https://drive.google.com/file/d/1OD1oLQl67XWDCiuM9Pc7UKC-f-WCcz2x/view?usp=drive_link" TargetMode="External"/><Relationship Id="rId7" Type="http://schemas.openxmlformats.org/officeDocument/2006/relationships/hyperlink" Target="https://drive.google.com/file/d/1Fqw5iq1NXuxGmgnX_dQpDSK1x8WY2hG2/view?usp=drive_link" TargetMode="External"/><Relationship Id="rId8" Type="http://schemas.openxmlformats.org/officeDocument/2006/relationships/hyperlink" Target="https://drive.google.com/file/d/1LlVKcuy7Gb8jOt217a9sFSEefZhYqpel/view?usp=drive_link" TargetMode="External"/><Relationship Id="rId40" Type="http://schemas.openxmlformats.org/officeDocument/2006/relationships/hyperlink" Target="https://drive.google.com/file/d/1zi5VwZJKE0u8jWhlTbIg_kYWBoyoCPow/view?usp=drive_link" TargetMode="External"/><Relationship Id="rId42" Type="http://schemas.openxmlformats.org/officeDocument/2006/relationships/hyperlink" Target="https://drive.google.com/file/d/1h0IuFDJWMfP1QF6amB8D6Xw4R-qZA31s/view?usp=drive_link" TargetMode="External"/><Relationship Id="rId41" Type="http://schemas.openxmlformats.org/officeDocument/2006/relationships/hyperlink" Target="https://drive.google.com/file/d/1ROsrrWLCgc9-6eweokJwN36m0vsXKeqq/view?usp=drive_link" TargetMode="External"/><Relationship Id="rId44" Type="http://schemas.openxmlformats.org/officeDocument/2006/relationships/hyperlink" Target="https://drive.google.com/file/d/1B8AQstoT1yLuqdeRJKLzriBdg_O8So6w/view?usp=drive_link" TargetMode="External"/><Relationship Id="rId43" Type="http://schemas.openxmlformats.org/officeDocument/2006/relationships/hyperlink" Target="https://drive.google.com/file/d/1SsgqNoWcZLLSk-7Bl3D6pCgTkjnEnOkj/view?usp=drive_link" TargetMode="External"/><Relationship Id="rId46" Type="http://schemas.openxmlformats.org/officeDocument/2006/relationships/hyperlink" Target="https://drive.google.com/file/d/1Y6xxoTGA78Uf9vMYEpzQjQ84wkfU8jmD/view?usp=drive_link" TargetMode="External"/><Relationship Id="rId45" Type="http://schemas.openxmlformats.org/officeDocument/2006/relationships/hyperlink" Target="https://drive.google.com/file/d/1nLXpxzKsRna4rfovOEg-rGVMIVMmDnBb/view?usp=drive_link" TargetMode="External"/><Relationship Id="rId48" Type="http://schemas.openxmlformats.org/officeDocument/2006/relationships/hyperlink" Target="https://drive.google.com/file/d/1LotnWT-aUo7B3J_l4MSil9V4FVhKZ749/view?usp=drive_link" TargetMode="External"/><Relationship Id="rId47" Type="http://schemas.openxmlformats.org/officeDocument/2006/relationships/hyperlink" Target="https://drive.google.com/file/d/1am6Wsd-_aVBokmejcZd0Umsz5IcugvGW/view?usp=drive_link" TargetMode="External"/><Relationship Id="rId49" Type="http://schemas.openxmlformats.org/officeDocument/2006/relationships/hyperlink" Target="https://drive.google.com/file/d/1hclnnfq2Rnz63i0kxR7sQnZA1J-6fBJG/view?usp=drive_link" TargetMode="External"/><Relationship Id="rId31" Type="http://schemas.openxmlformats.org/officeDocument/2006/relationships/hyperlink" Target="https://drive.google.com/file/d/1PJyg23gu69xmLoV8v1ALK8zB2esEeyy3/view?usp=drive_link" TargetMode="External"/><Relationship Id="rId30" Type="http://schemas.openxmlformats.org/officeDocument/2006/relationships/hyperlink" Target="https://drive.google.com/file/d/1MkWbU4KBPNyAxKptrwPkc-ns-1swR9XI/view?usp=drive_link" TargetMode="External"/><Relationship Id="rId33" Type="http://schemas.openxmlformats.org/officeDocument/2006/relationships/hyperlink" Target="https://drive.google.com/file/d/1Fta20L5rqD6FhMvA_A5ZQr-DbC9LYB0V/view?usp=drive_link" TargetMode="External"/><Relationship Id="rId32" Type="http://schemas.openxmlformats.org/officeDocument/2006/relationships/hyperlink" Target="https://drive.google.com/file/d/1ulrPVcDeMo1yAzVBy9pyL9g3u89dUqWW/view?usp=drive_link" TargetMode="External"/><Relationship Id="rId35" Type="http://schemas.openxmlformats.org/officeDocument/2006/relationships/hyperlink" Target="https://drive.google.com/file/d/1EVsmhX0BHYDz-IzVJW6QHbE32jk22O2s/view?usp=drive_link" TargetMode="External"/><Relationship Id="rId34" Type="http://schemas.openxmlformats.org/officeDocument/2006/relationships/hyperlink" Target="https://drive.google.com/file/d/1QhoQPph05F5NlwaxTshXNj9uJTNN58of/view?usp=drive_link" TargetMode="External"/><Relationship Id="rId37" Type="http://schemas.openxmlformats.org/officeDocument/2006/relationships/hyperlink" Target="https://drive.google.com/file/d/1FnsEcDuaqrloOclf7d_PVlVhSxXAhBdA/view?usp=drive_link" TargetMode="External"/><Relationship Id="rId36" Type="http://schemas.openxmlformats.org/officeDocument/2006/relationships/hyperlink" Target="https://drive.google.com/file/d/1aheM9LI51k1TxKra058H6_Wz2FRYPwf-/view?usp=drive_link" TargetMode="External"/><Relationship Id="rId39" Type="http://schemas.openxmlformats.org/officeDocument/2006/relationships/hyperlink" Target="https://drive.google.com/file/d/17bT--amezcXMyTkPkUeenDl7aqy_kF0p/view?usp=drive_link" TargetMode="External"/><Relationship Id="rId38" Type="http://schemas.openxmlformats.org/officeDocument/2006/relationships/hyperlink" Target="https://drive.google.com/file/d/1fgE08Bc1G42wlXnHgTKVpGn9Fw_YJh8N/view?usp=drive_link" TargetMode="External"/><Relationship Id="rId20" Type="http://schemas.openxmlformats.org/officeDocument/2006/relationships/hyperlink" Target="https://drive.google.com/file/d/1Bw8bUdQ7JbO66k31BATSXX0gaNFMq6K0/view?usp=drive_link" TargetMode="External"/><Relationship Id="rId22" Type="http://schemas.openxmlformats.org/officeDocument/2006/relationships/hyperlink" Target="https://drive.google.com/file/d/1YAggXMBYMperzs-3Nuby14D01OWWfHld/view?usp=drive_link" TargetMode="External"/><Relationship Id="rId21" Type="http://schemas.openxmlformats.org/officeDocument/2006/relationships/hyperlink" Target="https://drive.google.com/file/d/15iKOU2d1AgKn9iodcvk1M8r0t1o9P1YU/view?usp=drive_link" TargetMode="External"/><Relationship Id="rId24" Type="http://schemas.openxmlformats.org/officeDocument/2006/relationships/hyperlink" Target="https://drive.google.com/file/d/1POkujTlZz-yGK48N_VGIsFnxhnjeiyA7/view?usp=drive_link" TargetMode="External"/><Relationship Id="rId23" Type="http://schemas.openxmlformats.org/officeDocument/2006/relationships/hyperlink" Target="https://drive.google.com/file/d/1weaYOEquH7Ta6JCdBdXnLSCSHIcKbhnj/view?usp=drive_link" TargetMode="External"/><Relationship Id="rId26" Type="http://schemas.openxmlformats.org/officeDocument/2006/relationships/hyperlink" Target="https://drive.google.com/file/d/1KXRfe5xLojqwwReALGf_purbHr8ePXtY/view?usp=drive_link" TargetMode="External"/><Relationship Id="rId25" Type="http://schemas.openxmlformats.org/officeDocument/2006/relationships/hyperlink" Target="https://drive.google.com/file/d/1Tz3gq51O0Koug1mu244Gv887DmdqPeDP/view?usp=drive_link" TargetMode="External"/><Relationship Id="rId28" Type="http://schemas.openxmlformats.org/officeDocument/2006/relationships/hyperlink" Target="https://drive.google.com/file/d/1ihIlOWYo7gLMLY4CWH_pDT6ZxaXgyjAn/view?usp=drive_link" TargetMode="External"/><Relationship Id="rId27" Type="http://schemas.openxmlformats.org/officeDocument/2006/relationships/hyperlink" Target="https://drive.google.com/file/d/1LBo6byceLrHj-A5NnbCreGqCBBSUwzL5/view?usp=drive_link" TargetMode="External"/><Relationship Id="rId29" Type="http://schemas.openxmlformats.org/officeDocument/2006/relationships/hyperlink" Target="https://drive.google.com/file/d/1pMZl7GIuokw7bkUMD0eYxpwaRUvUX6-J/view?usp=drive_link" TargetMode="External"/><Relationship Id="rId11" Type="http://schemas.openxmlformats.org/officeDocument/2006/relationships/hyperlink" Target="https://drive.google.com/file/d/18Uj4y4HVeM2c_P89_Jenpvq_gJIAkyDc/view?usp=drive_link" TargetMode="External"/><Relationship Id="rId10" Type="http://schemas.openxmlformats.org/officeDocument/2006/relationships/hyperlink" Target="https://drive.google.com/file/d/1OdfPWNT-8jVrOI2BJ2LzWKTgY4WU72Xu/view?usp=drive_link" TargetMode="External"/><Relationship Id="rId13" Type="http://schemas.openxmlformats.org/officeDocument/2006/relationships/hyperlink" Target="https://drive.google.com/file/d/1KdjGaCrDgRXStAL2cL5yt_Db7vovp2_q/view?usp=drive_link" TargetMode="External"/><Relationship Id="rId12" Type="http://schemas.openxmlformats.org/officeDocument/2006/relationships/hyperlink" Target="https://drive.google.com/file/d/1E09-IOe12mGQSV66iJbGGhvSojy6TlKH/view?usp=drive_link" TargetMode="External"/><Relationship Id="rId15" Type="http://schemas.openxmlformats.org/officeDocument/2006/relationships/hyperlink" Target="https://drive.google.com/file/d/17I93xhywmuwMowJkSiIZsftC4B_p73WH/view?usp=drive_link" TargetMode="External"/><Relationship Id="rId14" Type="http://schemas.openxmlformats.org/officeDocument/2006/relationships/hyperlink" Target="https://drive.google.com/file/d/1bWKpZRoR8NvaJ_Rxh-CoUNmwN1luzo-s/view?usp=drive_link" TargetMode="External"/><Relationship Id="rId17" Type="http://schemas.openxmlformats.org/officeDocument/2006/relationships/hyperlink" Target="https://drive.google.com/file/d/1BhqwQNqj1lnQDVb4HAm54jU1rNSHpKPE/view?usp=drive_link" TargetMode="External"/><Relationship Id="rId16" Type="http://schemas.openxmlformats.org/officeDocument/2006/relationships/hyperlink" Target="https://drive.google.com/file/d/1ZKDbeWR2gTee5SdCuL-CUVIyyb3CxWU-/view?usp=drive_link" TargetMode="External"/><Relationship Id="rId19" Type="http://schemas.openxmlformats.org/officeDocument/2006/relationships/hyperlink" Target="https://drive.google.com/file/d/1qtz8ZmgQqYuyN0NIRZBJHbMcysG8Qoq2/view?usp=drive_link" TargetMode="External"/><Relationship Id="rId18" Type="http://schemas.openxmlformats.org/officeDocument/2006/relationships/hyperlink" Target="https://drive.google.com/file/d/1rCf_TZlzB-th3Z2b_QdA7a-Upc1t_nyu/view?usp=drive_link" TargetMode="External"/><Relationship Id="rId51" Type="http://schemas.openxmlformats.org/officeDocument/2006/relationships/hyperlink" Target="https://drive.google.com/file/d/1EJ8CVDuPhmEJvQ4Aerp9-zhE8hne5IiN/view?usp=share_link" TargetMode="External"/><Relationship Id="rId50" Type="http://schemas.openxmlformats.org/officeDocument/2006/relationships/hyperlink" Target="https://drive.google.com/file/d/17rFSBvm6lom7WKM1GQesC8FQfO-vlc2j/view?usp=drive_link" TargetMode="External"/><Relationship Id="rId53" Type="http://schemas.openxmlformats.org/officeDocument/2006/relationships/hyperlink" Target="https://drive.google.com/open?id=1ac4MGlMEu3Hj_KfdVH1N0B_VHHMqVYjZ" TargetMode="External"/><Relationship Id="rId52" Type="http://schemas.openxmlformats.org/officeDocument/2006/relationships/hyperlink" Target="https://drive.google.com/file/d/1f2CbghQ7Ps7taLhCY5QTPEIgjRS9NrmJ/view?usp=share_link" TargetMode="External"/><Relationship Id="rId55" Type="http://schemas.openxmlformats.org/officeDocument/2006/relationships/hyperlink" Target="https://drive.google.com/open?id=1cM67nrzlsU2qDoZv7m_TzOMmc0AYgSk8" TargetMode="External"/><Relationship Id="rId54" Type="http://schemas.openxmlformats.org/officeDocument/2006/relationships/hyperlink" Target="https://drive.google.com/file/d/1-parCvssXFd73RsOE3OfhG7vJovkT5Cj/view?usp=sharing" TargetMode="External"/><Relationship Id="rId57" Type="http://schemas.openxmlformats.org/officeDocument/2006/relationships/drawing" Target="../drawings/drawing8.xml"/><Relationship Id="rId56" Type="http://schemas.openxmlformats.org/officeDocument/2006/relationships/hyperlink" Target="https://drive.google.com/file/d/1fW3kOfT16srkRKab5sM4kR7u0Ai1bgD0/view?usp=sharing" TargetMode="External"/></Relationships>
</file>

<file path=xl/worksheets/_rels/sheet9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file/d/1bXVFS_xOigrOt0at1ZWsXnyFKLIcBus1/view?usp=share_link" TargetMode="External"/><Relationship Id="rId194" Type="http://schemas.openxmlformats.org/officeDocument/2006/relationships/hyperlink" Target="https://drive.google.com/file/d/1YpEnXJeOfO5sbZxBvjMPmtfThRWT1UzR/view?usp=share_link" TargetMode="External"/><Relationship Id="rId193" Type="http://schemas.openxmlformats.org/officeDocument/2006/relationships/hyperlink" Target="https://drive.google.com/file/d/1cNXIr8Gi9AXdTXr472DHJrk7VuAGNc92/view?usp=share_link" TargetMode="External"/><Relationship Id="rId192" Type="http://schemas.openxmlformats.org/officeDocument/2006/relationships/hyperlink" Target="https://drive.google.com/file/d/1weEpvw5OwO4ghA3MDruJ-bQhFJYMnbBF/view?usp=share_link" TargetMode="External"/><Relationship Id="rId191" Type="http://schemas.openxmlformats.org/officeDocument/2006/relationships/hyperlink" Target="https://drive.google.com/file/d/1KsXfD46L6SDVj-KSUFr9titQztpX98t2/view?usp=share_link" TargetMode="External"/><Relationship Id="rId187" Type="http://schemas.openxmlformats.org/officeDocument/2006/relationships/hyperlink" Target="https://drive.google.com/file/d/1u5dkqFtNoSabfydb93OXKcU8dTui5Uhs/view?usp=share_link" TargetMode="External"/><Relationship Id="rId186" Type="http://schemas.openxmlformats.org/officeDocument/2006/relationships/hyperlink" Target="https://drive.google.com/file/d/1pDJ4HVJw4SF-nmXxdP8OMpk60YdB6pfV/view?usp=share_link" TargetMode="External"/><Relationship Id="rId185" Type="http://schemas.openxmlformats.org/officeDocument/2006/relationships/hyperlink" Target="https://drive.google.com/file/d/1btydnY5LjrQz47ewMVRQKxWqNP9J8KiW/view?usp=share_link" TargetMode="External"/><Relationship Id="rId184" Type="http://schemas.openxmlformats.org/officeDocument/2006/relationships/hyperlink" Target="https://drive.google.com/file/d/1xmlFfhZ6LTLc1kdmFYhcgKGBLtdbHg1K/view?usp=share_link" TargetMode="External"/><Relationship Id="rId189" Type="http://schemas.openxmlformats.org/officeDocument/2006/relationships/hyperlink" Target="https://drive.google.com/file/d/1bEB274Lxk11G__5L9MRrqmbikfqaOMRk/view?usp=share_link" TargetMode="External"/><Relationship Id="rId188" Type="http://schemas.openxmlformats.org/officeDocument/2006/relationships/hyperlink" Target="https://drive.google.com/file/d/1p0Z2-cmrnkYcD5bnXyZ9Z-yednwT_5kv/view?usp=share_link" TargetMode="External"/><Relationship Id="rId183" Type="http://schemas.openxmlformats.org/officeDocument/2006/relationships/hyperlink" Target="https://drive.google.com/file/d/11q_nL9a-mkMARlxFcUE164dYt7hJ4tmd/view?usp=share_link" TargetMode="External"/><Relationship Id="rId182" Type="http://schemas.openxmlformats.org/officeDocument/2006/relationships/hyperlink" Target="https://drive.google.com/file/d/1UD23WkJ5OKraz0JgFp5a2u-_ku1qMOyw/view?usp=share_link" TargetMode="External"/><Relationship Id="rId181" Type="http://schemas.openxmlformats.org/officeDocument/2006/relationships/hyperlink" Target="https://drive.google.com/file/d/1iHk2gjhLq51nHP75A7dFHSa48-DY12y4/view?usp=share_link" TargetMode="External"/><Relationship Id="rId180" Type="http://schemas.openxmlformats.org/officeDocument/2006/relationships/hyperlink" Target="https://drive.google.com/file/d/1_55JqJv_kPiYqdCKCcWhAqgyBGM8P_Kg/view?usp=share_link" TargetMode="External"/><Relationship Id="rId176" Type="http://schemas.openxmlformats.org/officeDocument/2006/relationships/hyperlink" Target="https://drive.google.com/file/d/1Wj9AkFG8DfUcRfu1nwvJuE27m7EH02d9/view?usp=share_link" TargetMode="External"/><Relationship Id="rId297" Type="http://schemas.openxmlformats.org/officeDocument/2006/relationships/hyperlink" Target="https://drive.google.com/file/d/1Z7KAp5mY7OwFmbOsOsTUzStWyQ8gLxhI/view?usp=sharing" TargetMode="External"/><Relationship Id="rId175" Type="http://schemas.openxmlformats.org/officeDocument/2006/relationships/hyperlink" Target="https://drive.google.com/file/d/1UhxX4GBm-95WxEerJ3kBvs_AogqT46QQ/view?usp=share_link" TargetMode="External"/><Relationship Id="rId296" Type="http://schemas.openxmlformats.org/officeDocument/2006/relationships/hyperlink" Target="https://drive.google.com/file/d/1zID43vqMsX1GIF_bHiuXHbtqjVrUpUGB/view?usp=sharing" TargetMode="External"/><Relationship Id="rId174" Type="http://schemas.openxmlformats.org/officeDocument/2006/relationships/hyperlink" Target="https://drive.google.com/file/d/1OkjpQR4fGeCpFGuh8n40m3YNetNqM_Cy/view?usp=share_link" TargetMode="External"/><Relationship Id="rId295" Type="http://schemas.openxmlformats.org/officeDocument/2006/relationships/hyperlink" Target="https://drive.google.com/file/d/1MfYnHZQRPHEQtESuvWkmKAk_-x8LldY1/view?usp=sharing" TargetMode="External"/><Relationship Id="rId173" Type="http://schemas.openxmlformats.org/officeDocument/2006/relationships/hyperlink" Target="https://drive.google.com/file/d/1-bb0VVPZZ05sKEzQyQa4R7gsylRbijYq/view?usp=share_link" TargetMode="External"/><Relationship Id="rId294" Type="http://schemas.openxmlformats.org/officeDocument/2006/relationships/hyperlink" Target="https://drive.google.com/file/d/1mK22mzybUhnpiMsK2ZCftdpxeb_d_FPS/view?usp=sharing" TargetMode="External"/><Relationship Id="rId179" Type="http://schemas.openxmlformats.org/officeDocument/2006/relationships/hyperlink" Target="https://drive.google.com/file/d/1-gXq5qje566ubIyucehaKJreN07nQLhZ/view?usp=share_link" TargetMode="External"/><Relationship Id="rId178" Type="http://schemas.openxmlformats.org/officeDocument/2006/relationships/hyperlink" Target="https://drive.google.com/file/d/1hOszqUoQQ-Uhw05MaEvnyjOUC-ffOskg/view?usp=share_link" TargetMode="External"/><Relationship Id="rId299" Type="http://schemas.openxmlformats.org/officeDocument/2006/relationships/hyperlink" Target="https://drive.google.com/file/d/1ay3mq--vJ5nQfCrcU3ooN03Iwui2uBis/view?usp=sharing" TargetMode="External"/><Relationship Id="rId177" Type="http://schemas.openxmlformats.org/officeDocument/2006/relationships/hyperlink" Target="https://drive.google.com/file/d/1XKyCHA-bluu7DqPh0kaEF8ZOUqY-3hAa/view?usp=share_link" TargetMode="External"/><Relationship Id="rId298" Type="http://schemas.openxmlformats.org/officeDocument/2006/relationships/hyperlink" Target="https://drive.google.com/file/d/1KiXFnDc-9gGugDipdL2vzerHOZ_suK9p/view?usp=sharing" TargetMode="External"/><Relationship Id="rId198" Type="http://schemas.openxmlformats.org/officeDocument/2006/relationships/hyperlink" Target="https://drive.google.com/file/d/1cCRnINhjvLm9zkQZF9PxXfjFvbZKrOdF/view?usp=share_link" TargetMode="External"/><Relationship Id="rId197" Type="http://schemas.openxmlformats.org/officeDocument/2006/relationships/hyperlink" Target="https://drive.google.com/file/d/1Uh7-YAIcl0Nxf0lPLssUlFsJ46luTZXt/view?usp=share_link" TargetMode="External"/><Relationship Id="rId196" Type="http://schemas.openxmlformats.org/officeDocument/2006/relationships/hyperlink" Target="https://drive.google.com/file/d/151EB2UdeODYvN8SQS5GzbGGG2TThVPOK/view?usp=share_link" TargetMode="External"/><Relationship Id="rId195" Type="http://schemas.openxmlformats.org/officeDocument/2006/relationships/hyperlink" Target="https://drive.google.com/file/d/1mbbCTliwD0bkPbtqbrr3AAePIwlkEREP/view?usp=share_link" TargetMode="External"/><Relationship Id="rId199" Type="http://schemas.openxmlformats.org/officeDocument/2006/relationships/hyperlink" Target="https://drive.google.com/file/d/1kN9qrJNQQytR7ga2-KwE3RktZZccAiPT/view?usp=share_link" TargetMode="External"/><Relationship Id="rId150" Type="http://schemas.openxmlformats.org/officeDocument/2006/relationships/hyperlink" Target="https://drive.google.com/file/d/1N6oC4E23mzuh_XWQfOAW3L59SL4jdkk6/view?usp=share_link" TargetMode="External"/><Relationship Id="rId271" Type="http://schemas.openxmlformats.org/officeDocument/2006/relationships/hyperlink" Target="https://drive.google.com/file/d/1CRQNeDdp9Htk8Pp_4DcjGWUUBZYAd4Ti/view?usp=sharing" TargetMode="External"/><Relationship Id="rId392" Type="http://schemas.openxmlformats.org/officeDocument/2006/relationships/hyperlink" Target="https://drive.google.com/file/d/1yiN0mIrAkhnQ2YNQn20FFkFWcRPfYDQ6/view?usp=sharing" TargetMode="External"/><Relationship Id="rId270" Type="http://schemas.openxmlformats.org/officeDocument/2006/relationships/hyperlink" Target="https://drive.google.com/file/d/1xVdS68fD5UOtX5Vg3a9nDiwg1o09zenY/view?usp=sharing" TargetMode="External"/><Relationship Id="rId391" Type="http://schemas.openxmlformats.org/officeDocument/2006/relationships/hyperlink" Target="https://drive.google.com/file/d/1lYXJ21CJYI77BFU8R7cdpv_H2s5yXlIY/view?usp=sharing" TargetMode="External"/><Relationship Id="rId390" Type="http://schemas.openxmlformats.org/officeDocument/2006/relationships/hyperlink" Target="https://drive.google.com/file/d/1BoGUMnj5Orj0OVE6uA38ABth8SeKjGAM/view?usp=sharing" TargetMode="External"/><Relationship Id="rId1" Type="http://schemas.openxmlformats.org/officeDocument/2006/relationships/hyperlink" Target="https://drive.google.com/file/d/1ORiYzIchsU4UnX6qxjQujEuNwl1f9H1v/view?usp=sharing" TargetMode="External"/><Relationship Id="rId2" Type="http://schemas.openxmlformats.org/officeDocument/2006/relationships/hyperlink" Target="https://drive.google.com/file/d/1oQBMFLSEyvA3gQ9lR0T-VQqMJhyFWkaq/view?usp=drive_link" TargetMode="External"/><Relationship Id="rId3" Type="http://schemas.openxmlformats.org/officeDocument/2006/relationships/hyperlink" Target="https://drive.google.com/file/d/1YO_rcJbmJrygAumTOmkQecZgd4JRol8s/view?usp=sharing" TargetMode="External"/><Relationship Id="rId149" Type="http://schemas.openxmlformats.org/officeDocument/2006/relationships/hyperlink" Target="https://drive.google.com/file/d/1xvu3pWMhN2X5odbyeBYFIqUIndL_xQ_f/view?usp=share_link" TargetMode="External"/><Relationship Id="rId4" Type="http://schemas.openxmlformats.org/officeDocument/2006/relationships/hyperlink" Target="https://drive.google.com/file/d/1e__wJOsfTeDv0zRHUHrMbVrpEJy7tR2O/view?usp=sharing" TargetMode="External"/><Relationship Id="rId148" Type="http://schemas.openxmlformats.org/officeDocument/2006/relationships/hyperlink" Target="https://drive.google.com/file/d/1kkoj-x6Xi9ZjGx26gmYcuJ4kb9aRRRy2/view?usp=share_link" TargetMode="External"/><Relationship Id="rId269" Type="http://schemas.openxmlformats.org/officeDocument/2006/relationships/hyperlink" Target="https://drive.google.com/file/d/1JuioCQ58TdMy97D-NaokT7Jd-O59jVX7/view?usp=sharing" TargetMode="External"/><Relationship Id="rId9" Type="http://schemas.openxmlformats.org/officeDocument/2006/relationships/hyperlink" Target="https://drive.google.com/file/d/1ink9agUnIkdCVzJndGSitcWGWNWggHiJ/view?usp=sharing" TargetMode="External"/><Relationship Id="rId143" Type="http://schemas.openxmlformats.org/officeDocument/2006/relationships/hyperlink" Target="https://drive.google.com/file/d/1JouuDsPWUWhsinqMULSv7Ixo5Fc25aYJ/view?usp=share_link" TargetMode="External"/><Relationship Id="rId264" Type="http://schemas.openxmlformats.org/officeDocument/2006/relationships/hyperlink" Target="https://drive.google.com/file/d/1tqbVJDkZo-60L_khklQsHDS34iGzve4l/view?usp=sharing" TargetMode="External"/><Relationship Id="rId385" Type="http://schemas.openxmlformats.org/officeDocument/2006/relationships/hyperlink" Target="https://drive.google.com/file/d/1qStmk7dHr85cBhNHK2UyBMfuNIMO38tu/view?usp=sharing" TargetMode="External"/><Relationship Id="rId142" Type="http://schemas.openxmlformats.org/officeDocument/2006/relationships/hyperlink" Target="https://drive.google.com/file/d/1NMHkCzAHZFxYA4wM7rCfxVnDiQo7h2lk/view?usp=share_link" TargetMode="External"/><Relationship Id="rId263" Type="http://schemas.openxmlformats.org/officeDocument/2006/relationships/hyperlink" Target="https://drive.google.com/file/d/1KZHp9-wVQDhOCHGod3MsWxH49ovX41hz/view?usp=sharing" TargetMode="External"/><Relationship Id="rId384" Type="http://schemas.openxmlformats.org/officeDocument/2006/relationships/hyperlink" Target="https://drive.google.com/file/d/1yFmtbrqCLGyhXqKnG3LA1LAA1DtambcU/view?usp=sharing" TargetMode="External"/><Relationship Id="rId141" Type="http://schemas.openxmlformats.org/officeDocument/2006/relationships/hyperlink" Target="https://drive.google.com/file/d/1T0q5Hr5x5kdPklFxjcUDtMT6aflkubsQ/view?usp=share_link" TargetMode="External"/><Relationship Id="rId262" Type="http://schemas.openxmlformats.org/officeDocument/2006/relationships/hyperlink" Target="https://drive.google.com/file/d/1z_Ui2Tc3neZw3wjw1-fX7DU1Kmp_UMM2/view?usp=sharing" TargetMode="External"/><Relationship Id="rId383" Type="http://schemas.openxmlformats.org/officeDocument/2006/relationships/hyperlink" Target="https://drive.google.com/file/d/1Lua7bCzpB8wIexHa0T6UCUriF_GeJJQc/view?usp=sharing" TargetMode="External"/><Relationship Id="rId140" Type="http://schemas.openxmlformats.org/officeDocument/2006/relationships/hyperlink" Target="https://drive.google.com/file/d/107km8TegxKj6gDPDjqc_iNkiyTgCr89s/view?usp=sharing" TargetMode="External"/><Relationship Id="rId261" Type="http://schemas.openxmlformats.org/officeDocument/2006/relationships/hyperlink" Target="https://drive.google.com/file/d/1LgFm9an6ZVJFiUdzbXY0YkNolYdympEM/view?usp=sharing" TargetMode="External"/><Relationship Id="rId382" Type="http://schemas.openxmlformats.org/officeDocument/2006/relationships/hyperlink" Target="https://drive.google.com/file/d/1GNI03FBPgfj1reytqXJbU79WH-gNlnzD/view?usp=sharing" TargetMode="External"/><Relationship Id="rId5" Type="http://schemas.openxmlformats.org/officeDocument/2006/relationships/hyperlink" Target="https://drive.google.com/file/d/181l6xN8dsbQE_Ur7PzJ5wIPxdJfisqhJ/view?usp=sharing" TargetMode="External"/><Relationship Id="rId147" Type="http://schemas.openxmlformats.org/officeDocument/2006/relationships/hyperlink" Target="https://drive.google.com/file/d/1j7Fix2Mo5vfF9TF7q37SBQdnwurBrcy0/view?usp=share_link" TargetMode="External"/><Relationship Id="rId268" Type="http://schemas.openxmlformats.org/officeDocument/2006/relationships/hyperlink" Target="https://drive.google.com/file/d/148dhBgcSf5sXTsVUyOeKBntjQm94VsjQ/view?usp=sharing" TargetMode="External"/><Relationship Id="rId389" Type="http://schemas.openxmlformats.org/officeDocument/2006/relationships/hyperlink" Target="https://drive.google.com/file/d/1XuNOAfaRancMlp_NMRPsSxE6-kyoJVzP/view?usp=sharing" TargetMode="External"/><Relationship Id="rId6" Type="http://schemas.openxmlformats.org/officeDocument/2006/relationships/hyperlink" Target="https://drive.google.com/file/d/1sxbU3VrqIsKLTvlwP4UzGC9NP9yKazL7/view?usp=sharing" TargetMode="External"/><Relationship Id="rId146" Type="http://schemas.openxmlformats.org/officeDocument/2006/relationships/hyperlink" Target="https://drive.google.com/file/d/1McXxXtXLZaFZVlPVwsFAjC_8ZwyZTNU9/view?usp=share_link" TargetMode="External"/><Relationship Id="rId267" Type="http://schemas.openxmlformats.org/officeDocument/2006/relationships/hyperlink" Target="https://drive.google.com/file/d/1KD_KqNrvn-GIIBwzWUEaAgBfLXPsMN61/view?usp=drive_link" TargetMode="External"/><Relationship Id="rId388" Type="http://schemas.openxmlformats.org/officeDocument/2006/relationships/hyperlink" Target="https://drive.google.com/file/d/1gSKvZrdrLK5WCb761rJg9srS22h_7uVF/view?usp=sharing" TargetMode="External"/><Relationship Id="rId7" Type="http://schemas.openxmlformats.org/officeDocument/2006/relationships/hyperlink" Target="https://drive.google.com/file/d/1uiHks-teCNspZY5oKWMbe8k8pr46XWoO/view?usp=sharing" TargetMode="External"/><Relationship Id="rId145" Type="http://schemas.openxmlformats.org/officeDocument/2006/relationships/hyperlink" Target="https://drive.google.com/file/d/1dwUN-iWfZ_nLJj0VpqEHE2aI9rNt0uUd/view?usp=share_link" TargetMode="External"/><Relationship Id="rId266" Type="http://schemas.openxmlformats.org/officeDocument/2006/relationships/hyperlink" Target="https://drive.google.com/file/d/1nIjd9h2nfw8ZX_tGCo3FXrgOiHnAdlTe/view?usp=sharing" TargetMode="External"/><Relationship Id="rId387" Type="http://schemas.openxmlformats.org/officeDocument/2006/relationships/hyperlink" Target="https://drive.google.com/file/d/1sq_Z9nqnjHv_YWLO6Nt4goLP4nDij3G7/view?usp=sharing" TargetMode="External"/><Relationship Id="rId8" Type="http://schemas.openxmlformats.org/officeDocument/2006/relationships/hyperlink" Target="https://drive.google.com/file/d/1SWaFhk2W8j_nwWqGbuN1MGljH8ezSGww/view?usp=sharing" TargetMode="External"/><Relationship Id="rId144" Type="http://schemas.openxmlformats.org/officeDocument/2006/relationships/hyperlink" Target="https://drive.google.com/file/d/1eyca7CK2l4vE1jPrYqVo4gh86H5rmJNn/view?usp=share_link" TargetMode="External"/><Relationship Id="rId265" Type="http://schemas.openxmlformats.org/officeDocument/2006/relationships/hyperlink" Target="https://drive.google.com/file/d/1UMczEJkEBdx6eBhxcyFbQrfEuCYtxbWV/view?usp=sharing" TargetMode="External"/><Relationship Id="rId386" Type="http://schemas.openxmlformats.org/officeDocument/2006/relationships/hyperlink" Target="https://drive.google.com/file/d/1nPfjRXUsoiX8vL_kP0ZfLHbKxywUAwX4/view?usp=sharing" TargetMode="External"/><Relationship Id="rId260" Type="http://schemas.openxmlformats.org/officeDocument/2006/relationships/hyperlink" Target="https://drive.google.com/file/d/1sUf4zBCvs84AfCc0zdoIYw_88w54k2wS/view?usp=sharing" TargetMode="External"/><Relationship Id="rId381" Type="http://schemas.openxmlformats.org/officeDocument/2006/relationships/hyperlink" Target="https://drive.google.com/file/d/1Pm_K2qXJHoNyNXl8rXcFkYZMuRM7PdPo/view?usp=sharing" TargetMode="External"/><Relationship Id="rId380" Type="http://schemas.openxmlformats.org/officeDocument/2006/relationships/hyperlink" Target="https://drive.google.com/file/d/1hMsuX6iQ42ii04WE_oWAF5hV800visJT/view?usp=sharing" TargetMode="External"/><Relationship Id="rId139" Type="http://schemas.openxmlformats.org/officeDocument/2006/relationships/hyperlink" Target="https://drive.google.com/file/d/1d0ul29jODXeGwjGbsb-_hopLWmA6VEXP/view?usp=sharing" TargetMode="External"/><Relationship Id="rId138" Type="http://schemas.openxmlformats.org/officeDocument/2006/relationships/hyperlink" Target="https://drive.google.com/file/d/1zJ-QAe8ZjLqS9IvZ9VACnnzvKL2vMS1h/view?usp=sharing" TargetMode="External"/><Relationship Id="rId259" Type="http://schemas.openxmlformats.org/officeDocument/2006/relationships/hyperlink" Target="https://drive.google.com/file/d/1HqYiqolZrh8dG9bf7dK0lNOsetzxRQYN/view?usp=sharing" TargetMode="External"/><Relationship Id="rId137" Type="http://schemas.openxmlformats.org/officeDocument/2006/relationships/hyperlink" Target="https://drive.google.com/file/d/1pLDaEXUEISHkZjQthQ4H8HvsuO6C4dtB/view?usp=sharing" TargetMode="External"/><Relationship Id="rId258" Type="http://schemas.openxmlformats.org/officeDocument/2006/relationships/hyperlink" Target="https://drive.google.com/file/d/1MV0kw8Rr6rdJ4zNrn5D6QRyaSZ0zTwdS/view?usp=sharing" TargetMode="External"/><Relationship Id="rId379" Type="http://schemas.openxmlformats.org/officeDocument/2006/relationships/hyperlink" Target="https://drive.google.com/file/d/18GeFePtsfMuVEh2-HvBwnrH1DV8w2T2M/view?usp=sharing" TargetMode="External"/><Relationship Id="rId132" Type="http://schemas.openxmlformats.org/officeDocument/2006/relationships/hyperlink" Target="https://drive.google.com/file/d/111TaZzjf_8oYvw1zRf1HDn_NmzDDMWdJ/view?usp=sharing" TargetMode="External"/><Relationship Id="rId253" Type="http://schemas.openxmlformats.org/officeDocument/2006/relationships/hyperlink" Target="https://drive.google.com/file/d/1zi7U6a2M8wrpz_xj2CqCJaYHftgMIha0/view?usp=drive_link" TargetMode="External"/><Relationship Id="rId374" Type="http://schemas.openxmlformats.org/officeDocument/2006/relationships/hyperlink" Target="https://drive.google.com/file/d/1kNTidflr6S5IOVqFv-qvkR4e-fYCVpNZ/view?usp=sharing" TargetMode="External"/><Relationship Id="rId495" Type="http://schemas.openxmlformats.org/officeDocument/2006/relationships/hyperlink" Target="https://drive.google.com/file/d/1prXena5oLKZamSAH0TNNuvmg3UOJ-UOX/view?usp=drive_link" TargetMode="External"/><Relationship Id="rId131" Type="http://schemas.openxmlformats.org/officeDocument/2006/relationships/hyperlink" Target="https://drive.google.com/file/d/1Lod79Jl6taIqtMo4JegYDRNtZXhLZONa/view?usp=sharing" TargetMode="External"/><Relationship Id="rId252" Type="http://schemas.openxmlformats.org/officeDocument/2006/relationships/hyperlink" Target="https://drive.google.com/file/d/1RReRXx3Kvr77bsZcr3MmNc0-_-UaS9j4/view?usp=sharing" TargetMode="External"/><Relationship Id="rId373" Type="http://schemas.openxmlformats.org/officeDocument/2006/relationships/hyperlink" Target="https://drive.google.com/file/d/1FKKeBOmU8QrmHfisb-R16n22gO_jASfd/view?usp=sharing" TargetMode="External"/><Relationship Id="rId494" Type="http://schemas.openxmlformats.org/officeDocument/2006/relationships/hyperlink" Target="https://drive.google.com/file/d/1sKwn9ZYVKaZH5m736QZpOsT3w9U5o1uf/view?usp=drive_link" TargetMode="External"/><Relationship Id="rId130" Type="http://schemas.openxmlformats.org/officeDocument/2006/relationships/hyperlink" Target="https://drive.google.com/file/d/1d5NsBo2IAvpmkdsOUZOMW_2q1aRDEr3U/view?usp=sharing" TargetMode="External"/><Relationship Id="rId251" Type="http://schemas.openxmlformats.org/officeDocument/2006/relationships/hyperlink" Target="https://drive.google.com/file/d/1t96pg-HTcLvXGBTQgeAsBZNbClNcXaWW/view?usp=sharing" TargetMode="External"/><Relationship Id="rId372" Type="http://schemas.openxmlformats.org/officeDocument/2006/relationships/hyperlink" Target="https://drive.google.com/file/d/1b54V0bL0dWNd5m34xzrHo_SJZCvSn89F/view?usp=sharing" TargetMode="External"/><Relationship Id="rId493" Type="http://schemas.openxmlformats.org/officeDocument/2006/relationships/hyperlink" Target="https://drive.google.com/file/d/1S4UdhSrycvvp3Ai3GE97aHX-pPo6Duyr/view?usp=drive_link" TargetMode="External"/><Relationship Id="rId250" Type="http://schemas.openxmlformats.org/officeDocument/2006/relationships/hyperlink" Target="https://drive.google.com/file/d/1U3D34V_vslziEC2doSmcKpa50DiRZUob/view?usp=sharing" TargetMode="External"/><Relationship Id="rId371" Type="http://schemas.openxmlformats.org/officeDocument/2006/relationships/hyperlink" Target="https://drive.google.com/file/d/1oE7de3yZsvSHKz9bwzaOhFLNI9bQv72I/view?usp=sharing" TargetMode="External"/><Relationship Id="rId492" Type="http://schemas.openxmlformats.org/officeDocument/2006/relationships/hyperlink" Target="https://drive.google.com/file/d/1zdYIJHYt6icCgpYKGJw9yVXAlONYcdGY/view?usp=drive_link" TargetMode="External"/><Relationship Id="rId136" Type="http://schemas.openxmlformats.org/officeDocument/2006/relationships/hyperlink" Target="https://drive.google.com/file/d/1w7iYh1FaB4_DRBlXyA9lMjE0dsiKw0AH/view?usp=sharing" TargetMode="External"/><Relationship Id="rId257" Type="http://schemas.openxmlformats.org/officeDocument/2006/relationships/hyperlink" Target="https://drive.google.com/file/d/1grCWep1y_Akyx_YpEXr_U9i9jyhV2RdR/view?usp=sharing" TargetMode="External"/><Relationship Id="rId378" Type="http://schemas.openxmlformats.org/officeDocument/2006/relationships/hyperlink" Target="https://drive.google.com/file/d/1gKBFvnCYs6savyDyqK7bHWHTGMoDNwd2/view?usp=sharing" TargetMode="External"/><Relationship Id="rId499" Type="http://schemas.openxmlformats.org/officeDocument/2006/relationships/hyperlink" Target="https://drive.google.com/file/d/1NOEmE8o79-OYQ-mQlck2VseBz3CF6vIw/view?usp=drive_link" TargetMode="External"/><Relationship Id="rId135" Type="http://schemas.openxmlformats.org/officeDocument/2006/relationships/hyperlink" Target="https://drive.google.com/file/d/1EfDbCXVxdJ_7sRra9j9dU8B2dfIrTx_f/view?usp=sharing" TargetMode="External"/><Relationship Id="rId256" Type="http://schemas.openxmlformats.org/officeDocument/2006/relationships/hyperlink" Target="https://drive.google.com/file/d/1MOpXe4JDsm6ZNe-nHP-cYRfSTIMlVEbv/view?usp=sharing" TargetMode="External"/><Relationship Id="rId377" Type="http://schemas.openxmlformats.org/officeDocument/2006/relationships/hyperlink" Target="https://drive.google.com/file/d/1BcBYRplvZxoxkH_pP6fRPPzNaFLe_A3-/view?usp=sharing" TargetMode="External"/><Relationship Id="rId498" Type="http://schemas.openxmlformats.org/officeDocument/2006/relationships/hyperlink" Target="https://drive.google.com/file/d/1uvngFaQNqrPdOExwppwJYnYClxFcm3zk/view?usp=drive_link" TargetMode="External"/><Relationship Id="rId134" Type="http://schemas.openxmlformats.org/officeDocument/2006/relationships/hyperlink" Target="https://drive.google.com/file/d/1rwNKWPK5g7MxvZ2Y9TH1YxVZqUHvelTk/view?usp=sharing" TargetMode="External"/><Relationship Id="rId255" Type="http://schemas.openxmlformats.org/officeDocument/2006/relationships/hyperlink" Target="https://drive.google.com/file/d/1gKbVBxAVPnRVz2vSEgfDsjzGU-okYDue/view?usp=sharing" TargetMode="External"/><Relationship Id="rId376" Type="http://schemas.openxmlformats.org/officeDocument/2006/relationships/hyperlink" Target="https://drive.google.com/file/d/1FBUMmZiKQ6sYQCPRPMwCnwqwLpfBFyA_/view?usp=sharing" TargetMode="External"/><Relationship Id="rId497" Type="http://schemas.openxmlformats.org/officeDocument/2006/relationships/hyperlink" Target="https://drive.google.com/file/d/1vBo3lV2ASuBuLqUP0wXadPP_gE2BrChS/view?usp=drive_link" TargetMode="External"/><Relationship Id="rId133" Type="http://schemas.openxmlformats.org/officeDocument/2006/relationships/hyperlink" Target="https://drive.google.com/file/d/1YVL7Wc7TjOAkHx6XkzXHmmTfA_XnGati/view?usp=sharing" TargetMode="External"/><Relationship Id="rId254" Type="http://schemas.openxmlformats.org/officeDocument/2006/relationships/hyperlink" Target="https://drive.google.com/file/d/1eaz9defVOmc8pIRyCE3ziCWiBGyJX11T/view?usp=sharing" TargetMode="External"/><Relationship Id="rId375" Type="http://schemas.openxmlformats.org/officeDocument/2006/relationships/hyperlink" Target="https://drive.google.com/file/d/1dmyH0QH7ExR3F5WCXD0AoR-FqhtrDluK/view?usp=sharing" TargetMode="External"/><Relationship Id="rId496" Type="http://schemas.openxmlformats.org/officeDocument/2006/relationships/hyperlink" Target="https://drive.google.com/file/d/1bKzcyRU-5pbjFmpZmPVkkdWqMH7Mwd-x/view?usp=drive_link" TargetMode="External"/><Relationship Id="rId172" Type="http://schemas.openxmlformats.org/officeDocument/2006/relationships/hyperlink" Target="https://drive.google.com/file/d/1-ZF-k69dF9_5j0O18a1hrxsOM1BKa47d/view?usp=share_link" TargetMode="External"/><Relationship Id="rId293" Type="http://schemas.openxmlformats.org/officeDocument/2006/relationships/hyperlink" Target="https://drive.google.com/file/d/1tJ4HtQaJk4rLcy3-Zya0eaXVddaURIHg/view?usp=sharing" TargetMode="External"/><Relationship Id="rId171" Type="http://schemas.openxmlformats.org/officeDocument/2006/relationships/hyperlink" Target="https://drive.google.com/file/d/1yam2TUzyihiC8pGN9HeLuwr3fRJ2DIpK/view?usp=share_link" TargetMode="External"/><Relationship Id="rId292" Type="http://schemas.openxmlformats.org/officeDocument/2006/relationships/hyperlink" Target="https://drive.google.com/file/d/1mjfs-gC7I_Xrx1lHbRz0VAHUmBPU6JDT/view?usp=sharing" TargetMode="External"/><Relationship Id="rId170" Type="http://schemas.openxmlformats.org/officeDocument/2006/relationships/hyperlink" Target="https://drive.google.com/file/d/1lQGV34Ffd8FWw1OvYxE1VgqJUP_EdNvA/view?usp=share_link" TargetMode="External"/><Relationship Id="rId291" Type="http://schemas.openxmlformats.org/officeDocument/2006/relationships/hyperlink" Target="https://drive.google.com/file/d/1Qfrgg4MJgdnlLtFA400laIN-027L1caG/view?usp=sharing" TargetMode="External"/><Relationship Id="rId290" Type="http://schemas.openxmlformats.org/officeDocument/2006/relationships/hyperlink" Target="https://drive.google.com/file/d/1u_G94QRr8riUdHkg-EPejQnMKujslf0S/view?usp=sharing" TargetMode="External"/><Relationship Id="rId165" Type="http://schemas.openxmlformats.org/officeDocument/2006/relationships/hyperlink" Target="https://drive.google.com/file/d/16gZNKvzL5AZxoH4wDF-_8LYxP5AsWBO3/view?usp=share_link" TargetMode="External"/><Relationship Id="rId286" Type="http://schemas.openxmlformats.org/officeDocument/2006/relationships/hyperlink" Target="https://drive.google.com/file/d/1I4e87Q_JPXuK3_IBwPjkD_f6cLWkvEqg/view?usp=sharing" TargetMode="External"/><Relationship Id="rId164" Type="http://schemas.openxmlformats.org/officeDocument/2006/relationships/hyperlink" Target="https://drive.google.com/file/d/1qV7ptQ5sGJkw9Nw0KaDXBsVPD1vgKbG3/view?usp=share_link" TargetMode="External"/><Relationship Id="rId285" Type="http://schemas.openxmlformats.org/officeDocument/2006/relationships/hyperlink" Target="https://drive.google.com/file/d/1NUPojPLA4BRt17RNEFQBnFK45F9TFQsW/view?usp=sharing" TargetMode="External"/><Relationship Id="rId163" Type="http://schemas.openxmlformats.org/officeDocument/2006/relationships/hyperlink" Target="https://drive.google.com/file/d/1kU4L8l5FIkN31zk6o3EUNxWX0T6pBfAG/view?usp=share_link" TargetMode="External"/><Relationship Id="rId284" Type="http://schemas.openxmlformats.org/officeDocument/2006/relationships/hyperlink" Target="https://drive.google.com/file/d/1q8Kc9-q3ANZVDrTytP6KMUhDo9FjFG-0/view?usp=sharing" TargetMode="External"/><Relationship Id="rId162" Type="http://schemas.openxmlformats.org/officeDocument/2006/relationships/hyperlink" Target="https://drive.google.com/file/d/1blD1xKYkdMbyfqSVCQdoJfnDFituk3DB/view?usp=share_link" TargetMode="External"/><Relationship Id="rId283" Type="http://schemas.openxmlformats.org/officeDocument/2006/relationships/hyperlink" Target="https://drive.google.com/file/d/1pZ1cFjubS5UJhSz3F_gwquRW5TnjysAs/view?usp=sharing" TargetMode="External"/><Relationship Id="rId169" Type="http://schemas.openxmlformats.org/officeDocument/2006/relationships/hyperlink" Target="https://drive.google.com/file/d/1-yczKYr__OhvJzyO423cnzF077_i70Vu/view?usp=share_link" TargetMode="External"/><Relationship Id="rId168" Type="http://schemas.openxmlformats.org/officeDocument/2006/relationships/hyperlink" Target="https://drive.google.com/file/d/1h1rJJwuOmYamdJeEJX06NuoJrLtzXWG-/view?usp=share_link" TargetMode="External"/><Relationship Id="rId289" Type="http://schemas.openxmlformats.org/officeDocument/2006/relationships/hyperlink" Target="https://drive.google.com/file/d/1jFBNA7xk8hAUdR8jAueq7vAuViWrmjze/view?usp=sharing" TargetMode="External"/><Relationship Id="rId167" Type="http://schemas.openxmlformats.org/officeDocument/2006/relationships/hyperlink" Target="https://drive.google.com/file/d/1iaGsiXUbMcWBHVPMtZZA_lteJGzQknP4/view?usp=share_link" TargetMode="External"/><Relationship Id="rId288" Type="http://schemas.openxmlformats.org/officeDocument/2006/relationships/hyperlink" Target="https://drive.google.com/file/d/1ksxxJogdk3xd3XwjfosE5-L7XzCGf_Q-/view?usp=sharing" TargetMode="External"/><Relationship Id="rId166" Type="http://schemas.openxmlformats.org/officeDocument/2006/relationships/hyperlink" Target="https://drive.google.com/file/d/1z8Xi8P4u3Iw_BkUvFNd7ORXw4aBZvMA7/view?usp=share_link" TargetMode="External"/><Relationship Id="rId287" Type="http://schemas.openxmlformats.org/officeDocument/2006/relationships/hyperlink" Target="https://drive.google.com/file/d/1d1XDnn1CKtK0Eu-d38TvBdKxtBniey9C/view?usp=sharing" TargetMode="External"/><Relationship Id="rId161" Type="http://schemas.openxmlformats.org/officeDocument/2006/relationships/hyperlink" Target="https://drive.google.com/file/d/165qA-bPCH8k2fszNyblFatTgBFHJrrX9/view?usp=share_link" TargetMode="External"/><Relationship Id="rId282" Type="http://schemas.openxmlformats.org/officeDocument/2006/relationships/hyperlink" Target="https://drive.google.com/file/d/1wV13Hd1ZV1fVflphb8BSipNi-4Klh_xa/view?usp=sharing" TargetMode="External"/><Relationship Id="rId160" Type="http://schemas.openxmlformats.org/officeDocument/2006/relationships/hyperlink" Target="https://drive.google.com/file/d/1fEp_4RhDvO1ncHqDqG4cUYir80gnHd5a/view?usp=share_link" TargetMode="External"/><Relationship Id="rId281" Type="http://schemas.openxmlformats.org/officeDocument/2006/relationships/hyperlink" Target="https://drive.google.com/file/d/1lu6RqL7sjHt7vMBeNBzwhNZB_wRmZNgo/view?usp=sharing" TargetMode="External"/><Relationship Id="rId280" Type="http://schemas.openxmlformats.org/officeDocument/2006/relationships/hyperlink" Target="https://drive.google.com/file/d/1vGrnZmHyuruHAINTwPr_ElaWzoi5LL1e/view?usp=sharing" TargetMode="External"/><Relationship Id="rId159" Type="http://schemas.openxmlformats.org/officeDocument/2006/relationships/hyperlink" Target="https://drive.google.com/file/d/1TviaHSxDYQfCpSxnz9UhGjkXEEDX8znE/view?usp=share_link" TargetMode="External"/><Relationship Id="rId154" Type="http://schemas.openxmlformats.org/officeDocument/2006/relationships/hyperlink" Target="https://drive.google.com/file/d/1oXsHOMw3_LKEXOFco6eKehSz_M0xPdke/view?usp=share_link" TargetMode="External"/><Relationship Id="rId275" Type="http://schemas.openxmlformats.org/officeDocument/2006/relationships/hyperlink" Target="https://drive.google.com/file/d/1gIZbVArKtgs8IMXWPKiTmGBaEL2rX77G/view?usp=sharing" TargetMode="External"/><Relationship Id="rId396" Type="http://schemas.openxmlformats.org/officeDocument/2006/relationships/hyperlink" Target="https://drive.google.com/file/d/19-SOmxQqlSYu1dWGKyDzs1a2ReS9wQYj/view?usp=sharing" TargetMode="External"/><Relationship Id="rId153" Type="http://schemas.openxmlformats.org/officeDocument/2006/relationships/hyperlink" Target="https://drive.google.com/file/d/1biup0ckv_3XQ6qH5MexqvB5FzxFZk3sl/view?usp=share_link" TargetMode="External"/><Relationship Id="rId274" Type="http://schemas.openxmlformats.org/officeDocument/2006/relationships/hyperlink" Target="https://drive.google.com/file/d/1P97M4PBU_3fJDtUZvIfJJZ6kXXblC4Zs/view?usp=sharing" TargetMode="External"/><Relationship Id="rId395" Type="http://schemas.openxmlformats.org/officeDocument/2006/relationships/hyperlink" Target="https://drive.google.com/file/d/1w7HVZ6vS80SaS1kRGNHe7Wvi9pGEdmDQ/view?usp=sharing" TargetMode="External"/><Relationship Id="rId152" Type="http://schemas.openxmlformats.org/officeDocument/2006/relationships/hyperlink" Target="https://drive.google.com/file/d/18i2C2nJKKlGqTCNNZT6-_eZQxRXGO37o/view?usp=share_link" TargetMode="External"/><Relationship Id="rId273" Type="http://schemas.openxmlformats.org/officeDocument/2006/relationships/hyperlink" Target="https://drive.google.com/file/d/1XOwebWBvqOfjvk9VlLV_1wqVJxyPPD5H/view?usp=sharing" TargetMode="External"/><Relationship Id="rId394" Type="http://schemas.openxmlformats.org/officeDocument/2006/relationships/hyperlink" Target="https://drive.google.com/file/d/1luJ0rItW2zUXKvSOffBQ6uW0_YIivjK7/view?usp=sharing" TargetMode="External"/><Relationship Id="rId151" Type="http://schemas.openxmlformats.org/officeDocument/2006/relationships/hyperlink" Target="https://drive.google.com/file/d/1M9Msop1dxmxUhsPZmnuTQAMun0dIH7xS/view?usp=share_link" TargetMode="External"/><Relationship Id="rId272" Type="http://schemas.openxmlformats.org/officeDocument/2006/relationships/hyperlink" Target="https://drive.google.com/file/d/1LyFS1OAPn6TTIh31qfwKSlfbLcBVTjKx/view?usp=sharing" TargetMode="External"/><Relationship Id="rId393" Type="http://schemas.openxmlformats.org/officeDocument/2006/relationships/hyperlink" Target="https://drive.google.com/file/d/1X1rS-yXVYb-UjQEmSTtDphyJyvAtKLhh/view?usp=sharing" TargetMode="External"/><Relationship Id="rId158" Type="http://schemas.openxmlformats.org/officeDocument/2006/relationships/hyperlink" Target="https://drive.google.com/file/d/12qTtsVkYB-INHtcJszgMKqpQYY50gJ5L/view?usp=share_link" TargetMode="External"/><Relationship Id="rId279" Type="http://schemas.openxmlformats.org/officeDocument/2006/relationships/hyperlink" Target="https://drive.google.com/file/d/1NO7I6cruZQiE2GNF_xa-eMbxq0clowLO/view?usp=sharing" TargetMode="External"/><Relationship Id="rId157" Type="http://schemas.openxmlformats.org/officeDocument/2006/relationships/hyperlink" Target="https://drive.google.com/file/d/1HBzYMQRJA9E6WRSsn1EJ7BGpsItXqTsy/view?usp=share_link" TargetMode="External"/><Relationship Id="rId278" Type="http://schemas.openxmlformats.org/officeDocument/2006/relationships/hyperlink" Target="https://drive.google.com/file/d/1kaAzT0u6k9SWOwaGBUDHheFIKyI5bLCp/view?usp=sharing" TargetMode="External"/><Relationship Id="rId399" Type="http://schemas.openxmlformats.org/officeDocument/2006/relationships/hyperlink" Target="https://drive.google.com/file/d/1uvN_wloIds5NNXKW8KPT_hOFx83YhiG7/view?usp=sharing" TargetMode="External"/><Relationship Id="rId156" Type="http://schemas.openxmlformats.org/officeDocument/2006/relationships/hyperlink" Target="https://drive.google.com/file/d/1BgYnYjecC7uPIr_l2AZ55KY-bY2Kjbsv/view?usp=share_link" TargetMode="External"/><Relationship Id="rId277" Type="http://schemas.openxmlformats.org/officeDocument/2006/relationships/hyperlink" Target="https://drive.google.com/file/d/1Qc0sKCiaQ1BT1VGb1m1kfJ7e3kLnFGvU/view?usp=sharing" TargetMode="External"/><Relationship Id="rId398" Type="http://schemas.openxmlformats.org/officeDocument/2006/relationships/hyperlink" Target="https://drive.google.com/file/d/1qR1qdnKwEWCqLQ1VPqTstK3nqW9VzErT/view?usp=sharing" TargetMode="External"/><Relationship Id="rId155" Type="http://schemas.openxmlformats.org/officeDocument/2006/relationships/hyperlink" Target="https://drive.google.com/file/d/1Dl1QQCwE7Dey_TWaPrStHQ8dGH4bio4J/view?usp=share_link" TargetMode="External"/><Relationship Id="rId276" Type="http://schemas.openxmlformats.org/officeDocument/2006/relationships/hyperlink" Target="https://drive.google.com/file/d/1_T2rSbl_U_6mgP_QTMdrydLK9vYCFQaW/view?usp=sharing" TargetMode="External"/><Relationship Id="rId397" Type="http://schemas.openxmlformats.org/officeDocument/2006/relationships/hyperlink" Target="https://drive.google.com/file/d/1QuG0lYCJPkCI2gtMwnGejd1J3-ZGeeYO/view?usp=sharing" TargetMode="External"/><Relationship Id="rId40" Type="http://schemas.openxmlformats.org/officeDocument/2006/relationships/hyperlink" Target="https://drive.google.com/file/d/1L3-wCwEXTR994RDNqZbv9cTSEb7ucQyC/view?usp=drive_link" TargetMode="External"/><Relationship Id="rId42" Type="http://schemas.openxmlformats.org/officeDocument/2006/relationships/hyperlink" Target="https://drive.google.com/file/d/18LRCRJcm3bJ9vEuuvbAMdQqA-2MEZ7Ia/view?usp=drive_link" TargetMode="External"/><Relationship Id="rId41" Type="http://schemas.openxmlformats.org/officeDocument/2006/relationships/hyperlink" Target="https://drive.google.com/file/d/1aYl1lx48ZquVsVaISjTWek5d5m6O5ptK/view?usp=drive_link" TargetMode="External"/><Relationship Id="rId44" Type="http://schemas.openxmlformats.org/officeDocument/2006/relationships/hyperlink" Target="https://drive.google.com/file/d/1tHInzQhKGVvupJssCYiv2KLHMGkcJ2Xa/view?usp=drive_link" TargetMode="External"/><Relationship Id="rId43" Type="http://schemas.openxmlformats.org/officeDocument/2006/relationships/hyperlink" Target="https://drive.google.com/file/d/1xCb7FIqBql5ypumosKGIWNCbhJ5msHs9/view?usp=drive_link" TargetMode="External"/><Relationship Id="rId46" Type="http://schemas.openxmlformats.org/officeDocument/2006/relationships/hyperlink" Target="https://drive.google.com/file/d/1HXzXgswoTdSvB6472QD0-yAR524aWJQG/view?usp=sharing" TargetMode="External"/><Relationship Id="rId45" Type="http://schemas.openxmlformats.org/officeDocument/2006/relationships/hyperlink" Target="https://drive.google.com/file/d/11izPhjODA9XWyCiTIqysS5RxEf8TAOyf/view?usp=sharing" TargetMode="External"/><Relationship Id="rId509" Type="http://schemas.openxmlformats.org/officeDocument/2006/relationships/hyperlink" Target="https://drive.google.com/file/d/1uq3jdjC_KFpkUbyzmb3t4UwDimHKsVn6/view?usp=drive_link" TargetMode="External"/><Relationship Id="rId508" Type="http://schemas.openxmlformats.org/officeDocument/2006/relationships/hyperlink" Target="https://drive.google.com/file/d/13Z8zuW1yjoGRcTP_EWPmwjYToiLKnTiB/view?usp=drive_link" TargetMode="External"/><Relationship Id="rId629" Type="http://schemas.openxmlformats.org/officeDocument/2006/relationships/hyperlink" Target="https://drive.google.com/file/d/1U7HQA1VNc-j5yVI4_ACFobDTBcAa5wKh/view?usp=sharing" TargetMode="External"/><Relationship Id="rId503" Type="http://schemas.openxmlformats.org/officeDocument/2006/relationships/hyperlink" Target="https://drive.google.com/file/d/1eKfO9v9ogxSX40aWUd3QIwcakl_AATvF/view?usp=drive_link" TargetMode="External"/><Relationship Id="rId624" Type="http://schemas.openxmlformats.org/officeDocument/2006/relationships/hyperlink" Target="https://drive.google.com/file/d/19Xs7o5a3nfpts3xij4zO-JU4-rvViPNv/view?usp=sharing" TargetMode="External"/><Relationship Id="rId502" Type="http://schemas.openxmlformats.org/officeDocument/2006/relationships/hyperlink" Target="https://drive.google.com/file/d/1XvH2GZlgpVAw2u9ht9YXkvob08q8W--3/view?usp=drive_link" TargetMode="External"/><Relationship Id="rId623" Type="http://schemas.openxmlformats.org/officeDocument/2006/relationships/hyperlink" Target="https://drive.google.com/file/d/12oehsU5XdKMYIt6GK0VVfVeKdIgNW130/view?usp=sharing" TargetMode="External"/><Relationship Id="rId501" Type="http://schemas.openxmlformats.org/officeDocument/2006/relationships/hyperlink" Target="https://drive.google.com/file/d/17X7hyVO8MNSW35Qc4YitemOsdRCbOyLs/view?usp=drive_link" TargetMode="External"/><Relationship Id="rId622" Type="http://schemas.openxmlformats.org/officeDocument/2006/relationships/hyperlink" Target="https://drive.google.com/file/d/1gtOG2AhP-3noEoDVeL97VODC4lBf0rKJ/view?usp=sharing" TargetMode="External"/><Relationship Id="rId500" Type="http://schemas.openxmlformats.org/officeDocument/2006/relationships/hyperlink" Target="https://drive.google.com/file/d/14GK72f4mYc2w7NJRylhPZ6SdN8Bo5BVi/view?usp=drive_link" TargetMode="External"/><Relationship Id="rId621" Type="http://schemas.openxmlformats.org/officeDocument/2006/relationships/hyperlink" Target="https://drive.google.com/file/d/1rsn_2ciCuy_eK7MtZPuwi1zqNhVsVRNU/view?usp=sharing" TargetMode="External"/><Relationship Id="rId507" Type="http://schemas.openxmlformats.org/officeDocument/2006/relationships/hyperlink" Target="https://drive.google.com/file/d/1P7au4-S_N0NS1Hu3CsnebPatylfQzS1S/view?usp=drive_link" TargetMode="External"/><Relationship Id="rId628" Type="http://schemas.openxmlformats.org/officeDocument/2006/relationships/hyperlink" Target="https://drive.google.com/file/d/1au5mBmmaMwFPSpwMrRf9eNalfIZjHC9N/view?usp=sharing" TargetMode="External"/><Relationship Id="rId506" Type="http://schemas.openxmlformats.org/officeDocument/2006/relationships/hyperlink" Target="https://drive.google.com/file/d/1VWjnuua3Kh1EapX8XpX34zCc6r1cg0sz/view?usp=drive_link" TargetMode="External"/><Relationship Id="rId627" Type="http://schemas.openxmlformats.org/officeDocument/2006/relationships/hyperlink" Target="https://drive.google.com/file/d/1TTD3kLrFyoLGRRomYJ6_OQTh0lDh9aAd/view?usp=sharing" TargetMode="External"/><Relationship Id="rId505" Type="http://schemas.openxmlformats.org/officeDocument/2006/relationships/hyperlink" Target="https://drive.google.com/file/d/1jLB-5AX9H2TLmQT4JYSQIH4WY3udbcuF/view?usp=drive_link" TargetMode="External"/><Relationship Id="rId626" Type="http://schemas.openxmlformats.org/officeDocument/2006/relationships/hyperlink" Target="https://drive.google.com/file/d/1bj399w2Udp5Fsm2GO9p_5chaOA6bHPOp/view?usp=sharing" TargetMode="External"/><Relationship Id="rId504" Type="http://schemas.openxmlformats.org/officeDocument/2006/relationships/hyperlink" Target="https://drive.google.com/file/d/1qepVCgx5TPiO5FZWtDBWk41G2FPfsay7/view?usp=drive_link" TargetMode="External"/><Relationship Id="rId625" Type="http://schemas.openxmlformats.org/officeDocument/2006/relationships/hyperlink" Target="https://drive.google.com/file/d/1aj32RQIhgfhumLOrwMd0qfmXrLmklCQL/view?usp=drive_link" TargetMode="External"/><Relationship Id="rId48" Type="http://schemas.openxmlformats.org/officeDocument/2006/relationships/hyperlink" Target="https://drive.google.com/file/d/1Ba0I7q-KU9BnzpPGqDugie5wyDw_XUBX/view?usp=sharing" TargetMode="External"/><Relationship Id="rId47" Type="http://schemas.openxmlformats.org/officeDocument/2006/relationships/hyperlink" Target="https://drive.google.com/file/d/1yTGpp3WmtwODZlc21rVE0dplSbY_c4Lh/view?usp=drive_link" TargetMode="External"/><Relationship Id="rId49" Type="http://schemas.openxmlformats.org/officeDocument/2006/relationships/hyperlink" Target="https://drive.google.com/file/d/1V6sWAQUboURGEofldutZjayT76PZFdw3/view?usp=sharing" TargetMode="External"/><Relationship Id="rId620" Type="http://schemas.openxmlformats.org/officeDocument/2006/relationships/hyperlink" Target="https://drive.google.com/file/d/1LGoowNvcZ5QY_lSEmsF7Xyqf91LjwFu1/view?usp=sharing" TargetMode="External"/><Relationship Id="rId31" Type="http://schemas.openxmlformats.org/officeDocument/2006/relationships/hyperlink" Target="https://drive.google.com/file/d/1976Uc0TUJWnp68ywBwYag5r8gc16pTgf/view?usp=sharing" TargetMode="External"/><Relationship Id="rId30" Type="http://schemas.openxmlformats.org/officeDocument/2006/relationships/hyperlink" Target="https://drive.google.com/file/d/19Sy4Ky7l9n9gZHxXuj8iXw9oBac5-2_r/view?usp=sharing" TargetMode="External"/><Relationship Id="rId33" Type="http://schemas.openxmlformats.org/officeDocument/2006/relationships/hyperlink" Target="https://drive.google.com/file/d/1dm7ZOaJDRyNi_DaTAolZni-YxQq2UXc-/view?usp=sharing" TargetMode="External"/><Relationship Id="rId32" Type="http://schemas.openxmlformats.org/officeDocument/2006/relationships/hyperlink" Target="https://drive.google.com/file/d/1KXKBRsmmiPM_yBVM3JAKGUSmK1-fgZyO/view?usp=sharing" TargetMode="External"/><Relationship Id="rId35" Type="http://schemas.openxmlformats.org/officeDocument/2006/relationships/hyperlink" Target="https://drive.google.com/file/d/1HvPSYweZmyImcHdsdHRu4Adtwc9FkrIk/view?usp=sharing" TargetMode="External"/><Relationship Id="rId34" Type="http://schemas.openxmlformats.org/officeDocument/2006/relationships/hyperlink" Target="https://drive.google.com/file/d/13_jUnU4V227vdU7tnlePu9Mwa4ps3-Tu/view?usp=sharing" TargetMode="External"/><Relationship Id="rId619" Type="http://schemas.openxmlformats.org/officeDocument/2006/relationships/hyperlink" Target="https://drive.google.com/file/d/1hDCscTHWHVOQ-Ak0lfggP3DN8khsdx3C/view?usp=sharing" TargetMode="External"/><Relationship Id="rId618" Type="http://schemas.openxmlformats.org/officeDocument/2006/relationships/hyperlink" Target="https://drive.google.com/file/d/1JVRmJAtBn25t0nElftIgFFlqOBAIlqpn/view?usp=sharing" TargetMode="External"/><Relationship Id="rId613" Type="http://schemas.openxmlformats.org/officeDocument/2006/relationships/hyperlink" Target="https://drive.google.com/file/d/1PCKYnYJM8e_L9s16ek3JuqFNfd1hSATx/view?usp=sharing" TargetMode="External"/><Relationship Id="rId612" Type="http://schemas.openxmlformats.org/officeDocument/2006/relationships/hyperlink" Target="https://drive.google.com/file/d/1k0Y0G1tV6DJX6GQL5vFOUrwsYLph5oeE/view?usp=sharing" TargetMode="External"/><Relationship Id="rId611" Type="http://schemas.openxmlformats.org/officeDocument/2006/relationships/hyperlink" Target="https://drive.google.com/file/d/1sHRLaZTEVJ7JtHUoEdK219MNPdEj1Aoy/view?usp=sharing" TargetMode="External"/><Relationship Id="rId610" Type="http://schemas.openxmlformats.org/officeDocument/2006/relationships/hyperlink" Target="https://drive.google.com/file/d/1F4iJtPYAycF6BBy0QX-vrCf4G__bqRyl/view?usp=sharing" TargetMode="External"/><Relationship Id="rId617" Type="http://schemas.openxmlformats.org/officeDocument/2006/relationships/hyperlink" Target="https://drive.google.com/file/d/1z9i32I206Z_66Nh76ZD3HMWXQsn7ljpG/view?usp=sharing" TargetMode="External"/><Relationship Id="rId616" Type="http://schemas.openxmlformats.org/officeDocument/2006/relationships/hyperlink" Target="https://drive.google.com/file/d/1Rm6Qvfpk3Vx0zE53wdwvhn4aqNsQkbgS/view?usp=sharing" TargetMode="External"/><Relationship Id="rId615" Type="http://schemas.openxmlformats.org/officeDocument/2006/relationships/hyperlink" Target="https://drive.google.com/file/d/19lFeqB_UC8g1nc3CWMMVAk-f6LkUk5OV/view?usp=sharing" TargetMode="External"/><Relationship Id="rId614" Type="http://schemas.openxmlformats.org/officeDocument/2006/relationships/hyperlink" Target="https://drive.google.com/file/d/1HF1MYX6OSAHjmZNYHAl4q5GQRwWJHInT/view?usp=sharing" TargetMode="External"/><Relationship Id="rId37" Type="http://schemas.openxmlformats.org/officeDocument/2006/relationships/hyperlink" Target="https://drive.google.com/file/d/1RDNSrmR0YfHNdI14AqaWMCGvth235Lu4/view?usp=drive_link" TargetMode="External"/><Relationship Id="rId36" Type="http://schemas.openxmlformats.org/officeDocument/2006/relationships/hyperlink" Target="https://drive.google.com/file/d/1-FJhbLCPaO2bpHszI0zuR4en8xcU0EqP/view?usp=drive_link" TargetMode="External"/><Relationship Id="rId39" Type="http://schemas.openxmlformats.org/officeDocument/2006/relationships/hyperlink" Target="https://drive.google.com/file/d/1Pfj2wP8SQFLCZhDvEbjBVOnm90LbTd_H/view?usp=drive_link" TargetMode="External"/><Relationship Id="rId38" Type="http://schemas.openxmlformats.org/officeDocument/2006/relationships/hyperlink" Target="https://drive.google.com/file/d/1Jmsg-FCWeD2pALKTl7K2jXN9kQjMr2Wo/view?usp=drive_link" TargetMode="External"/><Relationship Id="rId20" Type="http://schemas.openxmlformats.org/officeDocument/2006/relationships/hyperlink" Target="https://drive.google.com/file/d/10tTsJkcvSVTlknx1Wg2kjFBqFly6uYWJ/view?usp=sharing" TargetMode="External"/><Relationship Id="rId22" Type="http://schemas.openxmlformats.org/officeDocument/2006/relationships/hyperlink" Target="https://drive.google.com/file/d/1fTRLUH87rNDnsMTbjbtrGMtu66QbrAG-/view?usp=sharing" TargetMode="External"/><Relationship Id="rId21" Type="http://schemas.openxmlformats.org/officeDocument/2006/relationships/hyperlink" Target="https://drive.google.com/file/d/1gGgUjBaAcDYmTt4lgiGns-5r-rwJNUPa/view?usp=sharing" TargetMode="External"/><Relationship Id="rId24" Type="http://schemas.openxmlformats.org/officeDocument/2006/relationships/hyperlink" Target="https://drive.google.com/file/d/1h1lHJJuJqt07i73JWVphK663BnIi4zw7/view?usp=share_link" TargetMode="External"/><Relationship Id="rId23" Type="http://schemas.openxmlformats.org/officeDocument/2006/relationships/hyperlink" Target="https://drive.google.com/file/d/1zmRwNxxE7GvrniB7Qs9O7yiSqvgpO6nn/view?usp=sharing" TargetMode="External"/><Relationship Id="rId409" Type="http://schemas.openxmlformats.org/officeDocument/2006/relationships/hyperlink" Target="https://drive.google.com/file/d/1nDsR1G0phtuynja-YN0YG3559VPSkVmh/view?usp=sharing" TargetMode="External"/><Relationship Id="rId404" Type="http://schemas.openxmlformats.org/officeDocument/2006/relationships/hyperlink" Target="https://drive.google.com/file/d/1s9IULeVcMgp9rENPMXuumOGUHEo0EtdA/view?usp=sharing" TargetMode="External"/><Relationship Id="rId525" Type="http://schemas.openxmlformats.org/officeDocument/2006/relationships/hyperlink" Target="https://drive.google.com/file/d/1JIXBND2PQp4xZnOifMhNSyHxp4K0ihH2/view?usp=sharing" TargetMode="External"/><Relationship Id="rId646" Type="http://schemas.openxmlformats.org/officeDocument/2006/relationships/hyperlink" Target="https://drive.google.com/file/d/1PCz0Ik7nweBzNVzLtX_8PtYNbejVODov/view?usp=sharing" TargetMode="External"/><Relationship Id="rId403" Type="http://schemas.openxmlformats.org/officeDocument/2006/relationships/hyperlink" Target="https://drive.google.com/file/d/1dNrqPgKvWb58WTc3UiEuqmd3yDAZ6-YU/view?usp=sharing" TargetMode="External"/><Relationship Id="rId524" Type="http://schemas.openxmlformats.org/officeDocument/2006/relationships/hyperlink" Target="https://drive.google.com/file/d/11VsPGApW70RfJ3mgXT_35AhU78VATZ7i/view?usp=sharing" TargetMode="External"/><Relationship Id="rId645" Type="http://schemas.openxmlformats.org/officeDocument/2006/relationships/hyperlink" Target="https://drive.google.com/file/d/1G_u7LIluLAho6tYwlNBF_6HxaAlT1qn7/view?usp=sharing" TargetMode="External"/><Relationship Id="rId402" Type="http://schemas.openxmlformats.org/officeDocument/2006/relationships/hyperlink" Target="https://drive.google.com/file/d/1LFI0_8Rg8KHKhokYdtbndPIXFq4iB5TN/view?usp=sharing" TargetMode="External"/><Relationship Id="rId523" Type="http://schemas.openxmlformats.org/officeDocument/2006/relationships/hyperlink" Target="https://drive.google.com/file/d/1u6sg2kzBUM838Wb5rFafRe5y4Pl4PZIw/view?usp=sharing" TargetMode="External"/><Relationship Id="rId644" Type="http://schemas.openxmlformats.org/officeDocument/2006/relationships/hyperlink" Target="https://drive.google.com/file/d/1WZa2CD436sjVaL3b-ZSguncxMmDdrOpf/view?usp=sharing" TargetMode="External"/><Relationship Id="rId401" Type="http://schemas.openxmlformats.org/officeDocument/2006/relationships/hyperlink" Target="https://drive.google.com/file/d/1CxL30y874exwFMyeI2qOKnTVijL_Ywns/view?usp=sharing" TargetMode="External"/><Relationship Id="rId522" Type="http://schemas.openxmlformats.org/officeDocument/2006/relationships/hyperlink" Target="https://drive.google.com/file/d/14R17HyqLmhPnziCAXUNJTXUi0BZo9Mkp/view?usp=sharing" TargetMode="External"/><Relationship Id="rId643" Type="http://schemas.openxmlformats.org/officeDocument/2006/relationships/hyperlink" Target="https://drive.google.com/file/d/1ftvtdxY-VU9P9BmQc6DuQZTlQs4Z7lVf/view?usp=sharing" TargetMode="External"/><Relationship Id="rId408" Type="http://schemas.openxmlformats.org/officeDocument/2006/relationships/hyperlink" Target="https://drive.google.com/file/d/1yV15y7AaQ-RoO4Y2BWouzZnXqPvnyhIp/view?usp=sharing" TargetMode="External"/><Relationship Id="rId529" Type="http://schemas.openxmlformats.org/officeDocument/2006/relationships/hyperlink" Target="https://drive.google.com/file/d/1KW2ObY6-0P7P_LHtwWvGv3dIZZNWBqGC/view?usp=sharing" TargetMode="External"/><Relationship Id="rId407" Type="http://schemas.openxmlformats.org/officeDocument/2006/relationships/hyperlink" Target="https://drive.google.com/file/d/187YVFPJK_R0hk4gy_Ciux2zp2PXm4GWT/view?usp=sharing" TargetMode="External"/><Relationship Id="rId528" Type="http://schemas.openxmlformats.org/officeDocument/2006/relationships/hyperlink" Target="https://drive.google.com/file/d/1uyDsx7LdY5BEL1TKMeWBOZm5E6xjNBgK/view?usp=sharing" TargetMode="External"/><Relationship Id="rId649" Type="http://schemas.openxmlformats.org/officeDocument/2006/relationships/hyperlink" Target="https://drive.google.com/file/d/1OFBpIS2LIodqkz_DRX76rU5Pe0hvR9Ll/view?usp=sharing" TargetMode="External"/><Relationship Id="rId406" Type="http://schemas.openxmlformats.org/officeDocument/2006/relationships/hyperlink" Target="https://drive.google.com/file/d/1l06rFfWuGHeoH39RFuBt9T8EsAFfgFLs/view?usp=sharing" TargetMode="External"/><Relationship Id="rId527" Type="http://schemas.openxmlformats.org/officeDocument/2006/relationships/hyperlink" Target="https://drive.google.com/file/d/1jh3vVeyFD3yExnZEKRTeAZhmT2fSfh-j/view?usp=sharing" TargetMode="External"/><Relationship Id="rId648" Type="http://schemas.openxmlformats.org/officeDocument/2006/relationships/hyperlink" Target="https://drive.google.com/file/d/1ZG2QiwZy9dZ33tkSvJA6CJjWDg7_cRoi/view?usp=sharing" TargetMode="External"/><Relationship Id="rId405" Type="http://schemas.openxmlformats.org/officeDocument/2006/relationships/hyperlink" Target="https://drive.google.com/file/d/1llbhjbKpx53FIawmMwzFVh5E5sh0D-UT/view?usp=sharing" TargetMode="External"/><Relationship Id="rId526" Type="http://schemas.openxmlformats.org/officeDocument/2006/relationships/hyperlink" Target="https://drive.google.com/file/d/1FsL5MB56M6gLOoNeWVCVr5oxGmH8CADI/view?usp=sharing" TargetMode="External"/><Relationship Id="rId647" Type="http://schemas.openxmlformats.org/officeDocument/2006/relationships/hyperlink" Target="https://drive.google.com/file/d/1_M94xtxeVy2VDbEc1vdL8YzwLPk-Gmq_/view?usp=sharing" TargetMode="External"/><Relationship Id="rId26" Type="http://schemas.openxmlformats.org/officeDocument/2006/relationships/hyperlink" Target="https://drive.google.com/file/d/1F1zknug9Cy9O67Rdyfk8Nxlfd4WkwpL5/view?usp=drive_link" TargetMode="External"/><Relationship Id="rId25" Type="http://schemas.openxmlformats.org/officeDocument/2006/relationships/hyperlink" Target="https://drive.google.com/file/d/1915bbiPuVeyqIfFFWl5QE1l8mW7ZDPfL/view?usp=share_link" TargetMode="External"/><Relationship Id="rId28" Type="http://schemas.openxmlformats.org/officeDocument/2006/relationships/hyperlink" Target="https://drive.google.com/file/d/1PGYZtu-Davtwok_XGTR7BlXuLV6TIlia/view?usp=sharing" TargetMode="External"/><Relationship Id="rId27" Type="http://schemas.openxmlformats.org/officeDocument/2006/relationships/hyperlink" Target="https://drive.google.com/file/d/1CjRFyySOGYo-GLIr5Ositc4A3ggwFvTr/view?usp=drive_link" TargetMode="External"/><Relationship Id="rId400" Type="http://schemas.openxmlformats.org/officeDocument/2006/relationships/hyperlink" Target="https://drive.google.com/file/d/1n2CfzGsGpsr2t2XX4F0uNdr1YX4fGWiZ/view?usp=sharing" TargetMode="External"/><Relationship Id="rId521" Type="http://schemas.openxmlformats.org/officeDocument/2006/relationships/hyperlink" Target="https://drive.google.com/file/d/1DyjwBD7YxtS-JAruUFqVIoD7esnVRv9e/view?usp=sharing" TargetMode="External"/><Relationship Id="rId642" Type="http://schemas.openxmlformats.org/officeDocument/2006/relationships/hyperlink" Target="https://drive.google.com/file/d/14_SEywwgt_UC92qJsgPQMwnn8z1IJZl0/view?usp=sharing" TargetMode="External"/><Relationship Id="rId29" Type="http://schemas.openxmlformats.org/officeDocument/2006/relationships/hyperlink" Target="https://drive.google.com/file/d/1KFDTeo3Y6fLYeYt-rC1v4QfFI86gtAXP/view?usp=sharing" TargetMode="External"/><Relationship Id="rId520" Type="http://schemas.openxmlformats.org/officeDocument/2006/relationships/hyperlink" Target="https://drive.google.com/file/d/1b66Aj9VTeRxdB7-P6ub1G0SSxv_CND_Y/view?usp=sharing" TargetMode="External"/><Relationship Id="rId641" Type="http://schemas.openxmlformats.org/officeDocument/2006/relationships/hyperlink" Target="https://drive.google.com/file/d/1bXiUUkORtrtdOdbbSqETqMkyBdsMjB8N/view?usp=drive_link" TargetMode="External"/><Relationship Id="rId640" Type="http://schemas.openxmlformats.org/officeDocument/2006/relationships/hyperlink" Target="https://drive.google.com/file/d/1c6wlGPsV3XI_M9i8ITfb7nHLuqCD7OeA/view?usp=sharing" TargetMode="External"/><Relationship Id="rId11" Type="http://schemas.openxmlformats.org/officeDocument/2006/relationships/hyperlink" Target="https://drive.google.com/file/d/1kkWn06QAYQz1Rl1dtwWA0WhE7zqH8CSV/view?usp=sharing" TargetMode="External"/><Relationship Id="rId10" Type="http://schemas.openxmlformats.org/officeDocument/2006/relationships/hyperlink" Target="https://drive.google.com/file/d/1i0ypCh2ITat7KTLpzjduxdZt8L5lqj_3/view?usp=sharing" TargetMode="External"/><Relationship Id="rId13" Type="http://schemas.openxmlformats.org/officeDocument/2006/relationships/hyperlink" Target="https://drive.google.com/file/d/1NbHldu_ENFR3ow4k5Ln1XQHhlYrdqQtw/view?usp=sharing" TargetMode="External"/><Relationship Id="rId12" Type="http://schemas.openxmlformats.org/officeDocument/2006/relationships/hyperlink" Target="https://drive.google.com/file/d/1a2yjNwOMaK4NoSmOap9qWiz7myyskFvL/view?usp=sharing" TargetMode="External"/><Relationship Id="rId519" Type="http://schemas.openxmlformats.org/officeDocument/2006/relationships/hyperlink" Target="https://drive.google.com/file/d/1GLA4Fte0xQUz5ntcWU7yf30FfrOmzoDw/view?usp=sharing" TargetMode="External"/><Relationship Id="rId514" Type="http://schemas.openxmlformats.org/officeDocument/2006/relationships/hyperlink" Target="https://drive.google.com/file/d/1feCpx3-1qdwy5kr4D0r9QHRbZRS6JW8N/view?usp=drive_link" TargetMode="External"/><Relationship Id="rId635" Type="http://schemas.openxmlformats.org/officeDocument/2006/relationships/hyperlink" Target="https://drive.google.com/file/d/1FttNdTFrH5yUwM2GkcjgNyx1bHyO0WGK/view?usp=sharing" TargetMode="External"/><Relationship Id="rId513" Type="http://schemas.openxmlformats.org/officeDocument/2006/relationships/hyperlink" Target="https://drive.google.com/file/d/1zmekbejgqx9IPL2b2sYEjrZR5BG33qeX/view?usp=drive_link" TargetMode="External"/><Relationship Id="rId634" Type="http://schemas.openxmlformats.org/officeDocument/2006/relationships/hyperlink" Target="https://drive.google.com/file/d/13gqurJRZuCbc_yO33sA9vYXFdW15WcYM/view?usp=sharing" TargetMode="External"/><Relationship Id="rId512" Type="http://schemas.openxmlformats.org/officeDocument/2006/relationships/hyperlink" Target="https://drive.google.com/file/d/10KayNqkwTDw_pmYndT8FiSMBnHemf5QW/view?usp=drive_link" TargetMode="External"/><Relationship Id="rId633" Type="http://schemas.openxmlformats.org/officeDocument/2006/relationships/hyperlink" Target="https://drive.google.com/file/d/12OeLpvsLLKslcZuNxvtEv9FRqhC3Md24/view?usp=sharing" TargetMode="External"/><Relationship Id="rId511" Type="http://schemas.openxmlformats.org/officeDocument/2006/relationships/hyperlink" Target="https://drive.google.com/file/d/1Vk8Mqo5gYurc6ro1m7jwPPLli7lpQq2D/view?usp=drive_link" TargetMode="External"/><Relationship Id="rId632" Type="http://schemas.openxmlformats.org/officeDocument/2006/relationships/hyperlink" Target="https://drive.google.com/file/d/1P19pKQLbCVwNjTxoa8k2Wnl3XmAk3Qd3/view?usp=sharing" TargetMode="External"/><Relationship Id="rId518" Type="http://schemas.openxmlformats.org/officeDocument/2006/relationships/hyperlink" Target="https://drive.google.com/file/d/1UZkfPxN9t2xN8XhbhGVuan-mv4KUjJK8/view?usp=sharing" TargetMode="External"/><Relationship Id="rId639" Type="http://schemas.openxmlformats.org/officeDocument/2006/relationships/hyperlink" Target="https://drive.google.com/file/d/1H3JlWI30s1mKw_IZLHeCVVeWFUSqcjyp/view?usp=sharing" TargetMode="External"/><Relationship Id="rId517" Type="http://schemas.openxmlformats.org/officeDocument/2006/relationships/hyperlink" Target="https://drive.google.com/file/d/12Cu423Opar9p8qvyaLfgyqKq5CEEQRu5/view?usp=drive_link" TargetMode="External"/><Relationship Id="rId638" Type="http://schemas.openxmlformats.org/officeDocument/2006/relationships/hyperlink" Target="https://drive.google.com/file/d/1GIziI963Oxef4cgufuHxwJrD5VECRyp7/view?usp=sharing" TargetMode="External"/><Relationship Id="rId516" Type="http://schemas.openxmlformats.org/officeDocument/2006/relationships/hyperlink" Target="https://drive.google.com/file/d/1Z2VY9RZbpmWbXCb702SkWrNqCqBUgH9b/view?usp=drive_link" TargetMode="External"/><Relationship Id="rId637" Type="http://schemas.openxmlformats.org/officeDocument/2006/relationships/hyperlink" Target="https://drive.google.com/file/d/1WwR7Uys3xBJWQiAHAtIaiA4amCqqmcWY/view?usp=sharing" TargetMode="External"/><Relationship Id="rId515" Type="http://schemas.openxmlformats.org/officeDocument/2006/relationships/hyperlink" Target="https://drive.google.com/file/d/1pwJWTnXxbUhuHX3g-uSuLu9va5-G8jRk/view?usp=drive_link" TargetMode="External"/><Relationship Id="rId636" Type="http://schemas.openxmlformats.org/officeDocument/2006/relationships/hyperlink" Target="https://drive.google.com/file/d/1QnWnMu0Q8NwlZXMOnHHcfBLCUvRe8o-s/view?usp=sharing" TargetMode="External"/><Relationship Id="rId15" Type="http://schemas.openxmlformats.org/officeDocument/2006/relationships/hyperlink" Target="https://drive.google.com/file/d/1qD7mbOULt4JDNza5bFoIbtBqlJTKZrSs/view?usp=sharing" TargetMode="External"/><Relationship Id="rId14" Type="http://schemas.openxmlformats.org/officeDocument/2006/relationships/hyperlink" Target="https://drive.google.com/file/d/1BTGxKqmC5RioX68GNen5o_ByZD5l8l5A/view?usp=sharing" TargetMode="External"/><Relationship Id="rId17" Type="http://schemas.openxmlformats.org/officeDocument/2006/relationships/hyperlink" Target="https://drive.google.com/file/d/1jz6q_YMGntDeYmlCrnF8S4EnxuKN3E_e/view?usp=sharing" TargetMode="External"/><Relationship Id="rId16" Type="http://schemas.openxmlformats.org/officeDocument/2006/relationships/hyperlink" Target="https://drive.google.com/file/d/1Fp9wRDkvdL0LTAGBwZPCClCkT9rBGbCt/view?usp=sharing" TargetMode="External"/><Relationship Id="rId19" Type="http://schemas.openxmlformats.org/officeDocument/2006/relationships/hyperlink" Target="https://drive.google.com/file/d/1BEYH5doAwHFJPL2281oXIhmJ3acCIEGI/view?usp=sharing" TargetMode="External"/><Relationship Id="rId510" Type="http://schemas.openxmlformats.org/officeDocument/2006/relationships/hyperlink" Target="https://drive.google.com/file/d/16lDlaOS6cs2tWIJByGSvJVc_r2sBuyjw/view?usp=drive_link" TargetMode="External"/><Relationship Id="rId631" Type="http://schemas.openxmlformats.org/officeDocument/2006/relationships/hyperlink" Target="https://drive.google.com/file/d/1tWxNlSyQ7McCAPK3KrNZtkFQwLQsfaYs/view?usp=sharing" TargetMode="External"/><Relationship Id="rId18" Type="http://schemas.openxmlformats.org/officeDocument/2006/relationships/hyperlink" Target="https://drive.google.com/file/d/1580DONrTluhzCb4RJ8qYXF_hupM6Bjz6/view?usp=sharing" TargetMode="External"/><Relationship Id="rId630" Type="http://schemas.openxmlformats.org/officeDocument/2006/relationships/hyperlink" Target="https://drive.google.com/file/d/1MlIFCGHrYlUAo_2KbDGxJNBRS8c8uo41/view?usp=sharing" TargetMode="External"/><Relationship Id="rId84" Type="http://schemas.openxmlformats.org/officeDocument/2006/relationships/hyperlink" Target="https://drive.google.com/file/d/12xLTEhDP8qbQe_aOTVugIWTJH0BR7wEK/view?usp=sharing" TargetMode="External"/><Relationship Id="rId83" Type="http://schemas.openxmlformats.org/officeDocument/2006/relationships/hyperlink" Target="https://drive.google.com/file/d/1qw6nwsqhz3_ZFL_wyqltut6snCryjhv2/view?usp=sharing" TargetMode="External"/><Relationship Id="rId86" Type="http://schemas.openxmlformats.org/officeDocument/2006/relationships/hyperlink" Target="https://drive.google.com/file/d/1Poi7gjsOoeUxwxG4GEhpJl1jbGqDXKT9/view?usp=sharing" TargetMode="External"/><Relationship Id="rId85" Type="http://schemas.openxmlformats.org/officeDocument/2006/relationships/hyperlink" Target="https://drive.google.com/file/d/1ThALnfcCOHWNBFrfFr34kdUjr2NHdu9I/view?usp=sharing" TargetMode="External"/><Relationship Id="rId88" Type="http://schemas.openxmlformats.org/officeDocument/2006/relationships/hyperlink" Target="https://drive.google.com/file/d/1Bc3pM4RFGx8IrKmsnLa3ivzvj8Ss1mzv/view?usp=sharing" TargetMode="External"/><Relationship Id="rId87" Type="http://schemas.openxmlformats.org/officeDocument/2006/relationships/hyperlink" Target="https://drive.google.com/file/d/1B_N6xQRyqqvZ4KHNNXc_-sMEnMzwhDck/view?usp=sharing" TargetMode="External"/><Relationship Id="rId89" Type="http://schemas.openxmlformats.org/officeDocument/2006/relationships/hyperlink" Target="https://drive.google.com/file/d/1vLiZuFDXgyKR0bo8TesvBJlXHYK1_eN1/view?usp=sharing" TargetMode="External"/><Relationship Id="rId709" Type="http://schemas.openxmlformats.org/officeDocument/2006/relationships/hyperlink" Target="https://drive.google.com/file/d/1qW6zuE8wP3Tfs06IfbfGUvpV7MlrvDw2/view?usp=sharing" TargetMode="External"/><Relationship Id="rId708" Type="http://schemas.openxmlformats.org/officeDocument/2006/relationships/hyperlink" Target="https://drive.google.com/file/d/1PYDyIqtpuNBr2RQdJ52HnKC8L_nNwvsl/view?usp=sharing" TargetMode="External"/><Relationship Id="rId707" Type="http://schemas.openxmlformats.org/officeDocument/2006/relationships/hyperlink" Target="https://drive.google.com/file/d/1_tlog9j4y-Mc-iJHVmdQLdgyMshLlfQT/view?usp=sharing" TargetMode="External"/><Relationship Id="rId706" Type="http://schemas.openxmlformats.org/officeDocument/2006/relationships/hyperlink" Target="https://drive.google.com/file/d/1bDjAJtT2G-nla4iW79fReqxFbhNSLVI3/view?usp=sharing" TargetMode="External"/><Relationship Id="rId80" Type="http://schemas.openxmlformats.org/officeDocument/2006/relationships/hyperlink" Target="https://drive.google.com/file/d/1Xn-kGgHQ694S9GJUmyFETUjdnzP13lZn/view?usp=sharing" TargetMode="External"/><Relationship Id="rId82" Type="http://schemas.openxmlformats.org/officeDocument/2006/relationships/hyperlink" Target="https://drive.google.com/file/d/1JQNcAarKkRESTbicEq2CzqqTcJkq2Pak/view?usp=sharing" TargetMode="External"/><Relationship Id="rId81" Type="http://schemas.openxmlformats.org/officeDocument/2006/relationships/hyperlink" Target="https://drive.google.com/file/d/1gY31BcLkoCL_ur8OW-pAfRj8xV185LjU/view?usp=sharing" TargetMode="External"/><Relationship Id="rId701" Type="http://schemas.openxmlformats.org/officeDocument/2006/relationships/hyperlink" Target="https://drive.google.com/file/d/1oKiYfWp6P4NA9qHZSVsLhcO9dwby8iId/view?usp=sharing" TargetMode="External"/><Relationship Id="rId700" Type="http://schemas.openxmlformats.org/officeDocument/2006/relationships/hyperlink" Target="https://drive.google.com/file/d/1EqGWlp8L7WIAdMmP5YvbddNW4ssfI_zN/view?usp=sharing" TargetMode="External"/><Relationship Id="rId705" Type="http://schemas.openxmlformats.org/officeDocument/2006/relationships/hyperlink" Target="https://drive.google.com/file/d/1aPsPpRhdU9OhsS85f8HgNUYXN_vljGMF/view?usp=sharing" TargetMode="External"/><Relationship Id="rId704" Type="http://schemas.openxmlformats.org/officeDocument/2006/relationships/hyperlink" Target="https://drive.google.com/file/d/1D6soaA1OhD2F1ZKtSmSWQ4KP7Srg7Wx5/view?usp=sharing" TargetMode="External"/><Relationship Id="rId703" Type="http://schemas.openxmlformats.org/officeDocument/2006/relationships/hyperlink" Target="https://drive.google.com/file/d/1xHHXawUf74cZkwyVt9X3dg_w53lNPTQ3/view?usp=sharing" TargetMode="External"/><Relationship Id="rId702" Type="http://schemas.openxmlformats.org/officeDocument/2006/relationships/hyperlink" Target="https://drive.google.com/file/d/1019xXzJad0UJab-I9qjofPQ6cWGtXnBS/view?usp=sharing" TargetMode="External"/><Relationship Id="rId73" Type="http://schemas.openxmlformats.org/officeDocument/2006/relationships/hyperlink" Target="https://drive.google.com/file/d/1PjdOSZmK67888frLl7FnHLz7DeG-yGMe/view?usp=sharing" TargetMode="External"/><Relationship Id="rId72" Type="http://schemas.openxmlformats.org/officeDocument/2006/relationships/hyperlink" Target="https://drive.google.com/file/d/1kJtTPqNDVcuwdLrgQ3R33RsIyI0w6Ii4/view?usp=sharing" TargetMode="External"/><Relationship Id="rId75" Type="http://schemas.openxmlformats.org/officeDocument/2006/relationships/hyperlink" Target="https://drive.google.com/file/d/1raNTYCSy2WCIHlVzjCL3BaQZFJvjtA1w/view?usp=sharing" TargetMode="External"/><Relationship Id="rId74" Type="http://schemas.openxmlformats.org/officeDocument/2006/relationships/hyperlink" Target="https://drive.google.com/file/d/1-CtndTFYjmSAZwgeBgGwqxQnu2OX5f1R/view?usp=sharing" TargetMode="External"/><Relationship Id="rId77" Type="http://schemas.openxmlformats.org/officeDocument/2006/relationships/hyperlink" Target="https://drive.google.com/file/d/1U3GUpBr2jsbC-nXnwzpmZu3xQSMHDYed/view?usp=sharing" TargetMode="External"/><Relationship Id="rId76" Type="http://schemas.openxmlformats.org/officeDocument/2006/relationships/hyperlink" Target="https://drive.google.com/file/d/1DrgZ80EHdNefRu3v2nggUQDlBmjG5PeB/view?usp=sharing" TargetMode="External"/><Relationship Id="rId79" Type="http://schemas.openxmlformats.org/officeDocument/2006/relationships/hyperlink" Target="https://drive.google.com/file/d/1Epv0ty-KaNWOmJzu9ANY2kjkiOMQqW_A/view?usp=sharing" TargetMode="External"/><Relationship Id="rId78" Type="http://schemas.openxmlformats.org/officeDocument/2006/relationships/hyperlink" Target="https://drive.google.com/file/d/1ZNQw-K9sunYZKt5SyjkaeyGOT7o0J2LE/view?usp=sharing" TargetMode="External"/><Relationship Id="rId71" Type="http://schemas.openxmlformats.org/officeDocument/2006/relationships/hyperlink" Target="https://drive.google.com/file/d/15fb8yHJvwCyrOTv5nZFYozR-xHyjcW29/view?usp=sharing" TargetMode="External"/><Relationship Id="rId70" Type="http://schemas.openxmlformats.org/officeDocument/2006/relationships/hyperlink" Target="https://drive.google.com/file/d/1bjnFFJAFN604lgq_MIS87qGcRXpTIXU1/view?usp=sharing" TargetMode="External"/><Relationship Id="rId62" Type="http://schemas.openxmlformats.org/officeDocument/2006/relationships/hyperlink" Target="https://drive.google.com/open?id=1kt2yPtASiK9dwzz9srP0xsg_WkTseEMw" TargetMode="External"/><Relationship Id="rId61" Type="http://schemas.openxmlformats.org/officeDocument/2006/relationships/hyperlink" Target="https://drive.google.com/file/d/1kd9VAkHBgUuitfZlphOnp3e1Lg51QGxe/view?usp=sharing" TargetMode="External"/><Relationship Id="rId64" Type="http://schemas.openxmlformats.org/officeDocument/2006/relationships/hyperlink" Target="https://drive.google.com/file/d/1Y5yb7cf19GjKHfLG2PQSBC88Y83qdZ-8/view?usp=sharing" TargetMode="External"/><Relationship Id="rId63" Type="http://schemas.openxmlformats.org/officeDocument/2006/relationships/hyperlink" Target="https://drive.google.com/open?id=1v03NzrqJ43e0swNQRgv_HR-GnT3tJLq2" TargetMode="External"/><Relationship Id="rId66" Type="http://schemas.openxmlformats.org/officeDocument/2006/relationships/hyperlink" Target="https://drive.google.com/open?id=14M3qiUUu7jlA27lg-Ax-3svz_tHhDvuN" TargetMode="External"/><Relationship Id="rId65" Type="http://schemas.openxmlformats.org/officeDocument/2006/relationships/hyperlink" Target="https://drive.google.com/open?id=1P-8kU2YPslKvwqEPLWj2XD-bRvC3oc1C" TargetMode="External"/><Relationship Id="rId68" Type="http://schemas.openxmlformats.org/officeDocument/2006/relationships/hyperlink" Target="https://drive.google.com/open?id=1-uj1XGSEjQxIekmQLXaqi_HO4LlR3z6M" TargetMode="External"/><Relationship Id="rId67" Type="http://schemas.openxmlformats.org/officeDocument/2006/relationships/hyperlink" Target="https://drive.google.com/open?id=1TiSV3cgCFLYxZOAT-Fjj0LSv1rVcCtMO" TargetMode="External"/><Relationship Id="rId609" Type="http://schemas.openxmlformats.org/officeDocument/2006/relationships/hyperlink" Target="https://drive.google.com/file/d/1e7bTpmpeuUvQF4ZMuJk45f5tSo2Cqs_I/view?usp=sharing" TargetMode="External"/><Relationship Id="rId608" Type="http://schemas.openxmlformats.org/officeDocument/2006/relationships/hyperlink" Target="https://drive.google.com/file/d/1a-OecUHROKfk26hndTZF6gEJWKp3YO-g/view?usp=sharing" TargetMode="External"/><Relationship Id="rId607" Type="http://schemas.openxmlformats.org/officeDocument/2006/relationships/hyperlink" Target="https://drive.google.com/file/d/1oDUJlYsT06ihUovXjsu76qYA9PpWAfX0/view?usp=sharing" TargetMode="External"/><Relationship Id="rId60" Type="http://schemas.openxmlformats.org/officeDocument/2006/relationships/hyperlink" Target="https://drive.google.com/open?id=1UMnsuhcp09hdJWWGBABLXW4l1aeBWGbQ" TargetMode="External"/><Relationship Id="rId602" Type="http://schemas.openxmlformats.org/officeDocument/2006/relationships/hyperlink" Target="https://drive.google.com/file/d/18ZPGZPY1SeQ6dgYnbOH4OpG5zqV9LbgR/view?usp=sharing" TargetMode="External"/><Relationship Id="rId601" Type="http://schemas.openxmlformats.org/officeDocument/2006/relationships/hyperlink" Target="https://drive.google.com/file/d/1h6BzppArsG-miYgbMtmGOKz8Pt80XzQw/view?usp=sharing" TargetMode="External"/><Relationship Id="rId600" Type="http://schemas.openxmlformats.org/officeDocument/2006/relationships/hyperlink" Target="https://drive.google.com/file/d/1eyavrz1WnHhWjIEtS3O5-eYFHF4laI42/view?usp=sharing" TargetMode="External"/><Relationship Id="rId606" Type="http://schemas.openxmlformats.org/officeDocument/2006/relationships/hyperlink" Target="https://drive.google.com/file/d/1DgWfwjO-K76co9n_L7UDxRbY4lUl6K0X/view?usp=sharing" TargetMode="External"/><Relationship Id="rId605" Type="http://schemas.openxmlformats.org/officeDocument/2006/relationships/hyperlink" Target="https://drive.google.com/file/d/1W-RNoKInf5CvuHNdhV_mB2FXPjmmVw1l/view?usp=sharing" TargetMode="External"/><Relationship Id="rId604" Type="http://schemas.openxmlformats.org/officeDocument/2006/relationships/hyperlink" Target="https://drive.google.com/file/d/1IHFTcYqcJjFapANYH8u2Uifcq-Z5gD4V/view?usp=sharing" TargetMode="External"/><Relationship Id="rId603" Type="http://schemas.openxmlformats.org/officeDocument/2006/relationships/hyperlink" Target="https://drive.google.com/file/d/1YRbQwzpH-nM_HlGPDRdfsT2r-lr9IYKs/view?usp=sharing" TargetMode="External"/><Relationship Id="rId69" Type="http://schemas.openxmlformats.org/officeDocument/2006/relationships/hyperlink" Target="https://drive.google.com/open?id=1R6bzgXgPao-qKSNiStEX4N-1kh-XWetm" TargetMode="External"/><Relationship Id="rId51" Type="http://schemas.openxmlformats.org/officeDocument/2006/relationships/hyperlink" Target="https://drive.google.com/file/d/1V6sWAQUboURGEofldutZjayT76PZFdw3/view?usp=sharing" TargetMode="External"/><Relationship Id="rId50" Type="http://schemas.openxmlformats.org/officeDocument/2006/relationships/hyperlink" Target="https://drive.google.com/file/d/1qzqS2hM0ZR1Lv7Mm5CzKW256Ei546hCb/view?usp=sharing" TargetMode="External"/><Relationship Id="rId53" Type="http://schemas.openxmlformats.org/officeDocument/2006/relationships/hyperlink" Target="https://drive.google.com/file/d/1vy-e04fwJj11auWGGahA3Z9vWdGlc1qA/view?usp=sharing" TargetMode="External"/><Relationship Id="rId52" Type="http://schemas.openxmlformats.org/officeDocument/2006/relationships/hyperlink" Target="https://drive.google.com/file/d/1BZBBM9DImdNH10doPdgkCt5USjXu3qrl/view?usp=sharing" TargetMode="External"/><Relationship Id="rId55" Type="http://schemas.openxmlformats.org/officeDocument/2006/relationships/hyperlink" Target="https://drive.google.com/open?id=1Y-3OM6SKmUTZxioJdAiixzyO9brizCz4" TargetMode="External"/><Relationship Id="rId54" Type="http://schemas.openxmlformats.org/officeDocument/2006/relationships/hyperlink" Target="https://drive.google.com/file/d/1qCggm5zlVGVCYmJf5Qc4H0q_r4J5anec/view?usp=sharing" TargetMode="External"/><Relationship Id="rId57" Type="http://schemas.openxmlformats.org/officeDocument/2006/relationships/hyperlink" Target="https://drive.google.com/open?id=1nGOtnLXKKzOEwbJCc7TM2DzcTChGbRIU" TargetMode="External"/><Relationship Id="rId56" Type="http://schemas.openxmlformats.org/officeDocument/2006/relationships/hyperlink" Target="https://drive.google.com/open?id=1XG-AZnqlt9wTE462p1oXoe_iofdADdFQ" TargetMode="External"/><Relationship Id="rId712" Type="http://schemas.openxmlformats.org/officeDocument/2006/relationships/drawing" Target="../drawings/drawing9.xml"/><Relationship Id="rId711" Type="http://schemas.openxmlformats.org/officeDocument/2006/relationships/hyperlink" Target="https://drive.google.com/file/d/1jF0cwkh0oyg4KVdGy0M0ELkksIuJfIqa/view?usp=sharing" TargetMode="External"/><Relationship Id="rId710" Type="http://schemas.openxmlformats.org/officeDocument/2006/relationships/hyperlink" Target="https://drive.google.com/file/d/1O0LsbFlb1coGk-9c130Ae_mL-LFojpqg/view?usp=sharing" TargetMode="External"/><Relationship Id="rId59" Type="http://schemas.openxmlformats.org/officeDocument/2006/relationships/hyperlink" Target="https://drive.google.com/open?id=1q_SNn2fli3ZlT3TrfoqsPI4iVH6ckx3b" TargetMode="External"/><Relationship Id="rId58" Type="http://schemas.openxmlformats.org/officeDocument/2006/relationships/hyperlink" Target="https://drive.google.com/open?id=1y3FKy-ypR3jMgJFaDgkmDm2P-ufQOiud" TargetMode="External"/><Relationship Id="rId590" Type="http://schemas.openxmlformats.org/officeDocument/2006/relationships/hyperlink" Target="https://drive.google.com/file/d/1WDCk9hrjKygZeHMR_dJ4021AvNkvoXNF/view?usp=sharing" TargetMode="External"/><Relationship Id="rId107" Type="http://schemas.openxmlformats.org/officeDocument/2006/relationships/hyperlink" Target="https://drive.google.com/file/d/1HXFAPsuzcx1mG58l9ht2L9m8tRlvJSe1/view?usp=sharing" TargetMode="External"/><Relationship Id="rId228" Type="http://schemas.openxmlformats.org/officeDocument/2006/relationships/hyperlink" Target="https://drive.google.com/file/d/17ZwF747oRSnTT1E1efY-D-BNHeoOK4Xe/view?usp=sharing" TargetMode="External"/><Relationship Id="rId349" Type="http://schemas.openxmlformats.org/officeDocument/2006/relationships/hyperlink" Target="https://drive.google.com/file/d/1eFbNly8Vpk74S15S1-ExvBK6APw5fLU-/view?usp=sharing" TargetMode="External"/><Relationship Id="rId106" Type="http://schemas.openxmlformats.org/officeDocument/2006/relationships/hyperlink" Target="https://drive.google.com/file/d/1SuNd4lukL3xP23IJgC97Bf-WMeesV0au/view?usp=sharing" TargetMode="External"/><Relationship Id="rId227" Type="http://schemas.openxmlformats.org/officeDocument/2006/relationships/hyperlink" Target="https://drive.google.com/file/d/1BJ6cDqkJaCRAb6d6cq14RdETPEHykcuE/view?usp=sharing" TargetMode="External"/><Relationship Id="rId348" Type="http://schemas.openxmlformats.org/officeDocument/2006/relationships/hyperlink" Target="https://drive.google.com/file/d/1c97v__67XxQgYiQ0wOp270QPLD_ZxT0v/view?usp=sharing" TargetMode="External"/><Relationship Id="rId469" Type="http://schemas.openxmlformats.org/officeDocument/2006/relationships/hyperlink" Target="https://drive.google.com/file/d/1K9xC0Fap8FjFVwldJETKwoxxdIepHtQ2/view?usp=drive_link" TargetMode="External"/><Relationship Id="rId105" Type="http://schemas.openxmlformats.org/officeDocument/2006/relationships/hyperlink" Target="https://drive.google.com/file/d/1N94V_I9DWKcZjMeURUw4hNYO_clVeVEZ/view?usp=sharing" TargetMode="External"/><Relationship Id="rId226" Type="http://schemas.openxmlformats.org/officeDocument/2006/relationships/hyperlink" Target="https://drive.google.com/file/d/1foyrTtcJJ8QEToFpjlRHiSEhc86LuH8C/view?usp=sharing" TargetMode="External"/><Relationship Id="rId347" Type="http://schemas.openxmlformats.org/officeDocument/2006/relationships/hyperlink" Target="https://drive.google.com/file/d/1ndVsUduioDPwNT5XWLM8jEgmestmrKtw/view?usp=sharing" TargetMode="External"/><Relationship Id="rId468" Type="http://schemas.openxmlformats.org/officeDocument/2006/relationships/hyperlink" Target="https://drive.google.com/file/d/1CXroDmRPR5iaskODTzQ5gpavCFelQOrm/view?usp=drive_link" TargetMode="External"/><Relationship Id="rId589" Type="http://schemas.openxmlformats.org/officeDocument/2006/relationships/hyperlink" Target="https://drive.google.com/file/d/1QKZQXVvIAQGLEe9u0MSjxBAZ5WYBJdkV/view?usp=sharing" TargetMode="External"/><Relationship Id="rId104" Type="http://schemas.openxmlformats.org/officeDocument/2006/relationships/hyperlink" Target="https://drive.google.com/file/d/1Y9jf5aURUYUQXtC7PFx4BuuMcLl2htn6/view?usp=sharing" TargetMode="External"/><Relationship Id="rId225" Type="http://schemas.openxmlformats.org/officeDocument/2006/relationships/hyperlink" Target="https://drive.google.com/file/d/1wDAPKCwp-FKMsQcSh6xRmfyfFQP7rnYY/view?usp=sharing" TargetMode="External"/><Relationship Id="rId346" Type="http://schemas.openxmlformats.org/officeDocument/2006/relationships/hyperlink" Target="https://drive.google.com/file/d/1RzBaoUxMNO1fTAsqy-dv-AHiATNMzp-r/view?usp=sharing" TargetMode="External"/><Relationship Id="rId467" Type="http://schemas.openxmlformats.org/officeDocument/2006/relationships/hyperlink" Target="https://drive.google.com/file/d/1sk4wrggXM34hN1OA4Fxg9M28UpXu7WRh/view?usp=drive_link" TargetMode="External"/><Relationship Id="rId588" Type="http://schemas.openxmlformats.org/officeDocument/2006/relationships/hyperlink" Target="https://drive.google.com/file/d/1julpLmqZhJIlQAnnLAkTCI0lN2USWarM/view?usp=sharing" TargetMode="External"/><Relationship Id="rId109" Type="http://schemas.openxmlformats.org/officeDocument/2006/relationships/hyperlink" Target="https://drive.google.com/file/d/1WMmmEXL_XkxOIaZLg9T8Zgp19-4HjWbv/view?usp=sharing" TargetMode="External"/><Relationship Id="rId108" Type="http://schemas.openxmlformats.org/officeDocument/2006/relationships/hyperlink" Target="https://drive.google.com/file/d/1-Di6I4rC7g4oGhaiWgXBX3a6ARZcOD0_/view?usp=sharing" TargetMode="External"/><Relationship Id="rId229" Type="http://schemas.openxmlformats.org/officeDocument/2006/relationships/hyperlink" Target="https://drive.google.com/file/d/1HySEUjTokouLc1qMoCclu10ZgoB9iccy/view?usp=sharing" TargetMode="External"/><Relationship Id="rId220" Type="http://schemas.openxmlformats.org/officeDocument/2006/relationships/hyperlink" Target="https://drive.google.com/file/d/1Oi0TX5DYqrJucqn5ND1QUU1SVztsRKYB/view?usp=sharing" TargetMode="External"/><Relationship Id="rId341" Type="http://schemas.openxmlformats.org/officeDocument/2006/relationships/hyperlink" Target="https://drive.google.com/file/d/1Srzpv9VENTZCNpccIR12QtLSMtUjFrda/view?usp=sharing" TargetMode="External"/><Relationship Id="rId462" Type="http://schemas.openxmlformats.org/officeDocument/2006/relationships/hyperlink" Target="https://drive.google.com/file/d/1sYpuPxVuo5ifjakaTrTTjKsS1Z8Hol2W/view?usp=drive_link" TargetMode="External"/><Relationship Id="rId583" Type="http://schemas.openxmlformats.org/officeDocument/2006/relationships/hyperlink" Target="https://drive.google.com/file/d/1x4fbLyDwUm3aFlF9ZHTGAkoGOClPxKgi/view?usp=sharing" TargetMode="External"/><Relationship Id="rId340" Type="http://schemas.openxmlformats.org/officeDocument/2006/relationships/hyperlink" Target="https://drive.google.com/file/d/155CGGkZPr367rulmDSkR7ITVR-nlwSRH/view?usp=sharing" TargetMode="External"/><Relationship Id="rId461" Type="http://schemas.openxmlformats.org/officeDocument/2006/relationships/hyperlink" Target="https://drive.google.com/file/d/1qVTrO1_LV2vdkH_IuTYl8Z2z99GtKOl3/view?usp=sharing" TargetMode="External"/><Relationship Id="rId582" Type="http://schemas.openxmlformats.org/officeDocument/2006/relationships/hyperlink" Target="https://drive.google.com/file/d/11LVdIH1ZsLwC3DbIBGopZBDaidJzdrF3/view?usp=sharing" TargetMode="External"/><Relationship Id="rId460" Type="http://schemas.openxmlformats.org/officeDocument/2006/relationships/hyperlink" Target="https://drive.google.com/file/d/1SQeU0dPlMmUUXjVoYV9oliihMvLbyDgM/view?usp=sharing" TargetMode="External"/><Relationship Id="rId581" Type="http://schemas.openxmlformats.org/officeDocument/2006/relationships/hyperlink" Target="https://drive.google.com/file/d/1BktgO_ZSeG5wk1aa-HexRMbEwz9I1HVH/view?usp=sharing" TargetMode="External"/><Relationship Id="rId580" Type="http://schemas.openxmlformats.org/officeDocument/2006/relationships/hyperlink" Target="https://drive.google.com/file/d/1RCcT4Ixj0cNd0nLo3caH7Zj07mM7jmkr/view?usp=sharing" TargetMode="External"/><Relationship Id="rId103" Type="http://schemas.openxmlformats.org/officeDocument/2006/relationships/hyperlink" Target="https://drive.google.com/file/d/14jELdaE55ixk1lLewMJCfDv058z0l5yz/view?usp=sharing" TargetMode="External"/><Relationship Id="rId224" Type="http://schemas.openxmlformats.org/officeDocument/2006/relationships/hyperlink" Target="https://drive.google.com/file/d/1QaPA2itEY3lZqtLUtL4ckmuY2vnp_QJN/view?usp=sharing" TargetMode="External"/><Relationship Id="rId345" Type="http://schemas.openxmlformats.org/officeDocument/2006/relationships/hyperlink" Target="https://drive.google.com/file/d/1bLo2LqLkP_D2bo-ajSpmscserAb_CSFC/view?usp=sharing" TargetMode="External"/><Relationship Id="rId466" Type="http://schemas.openxmlformats.org/officeDocument/2006/relationships/hyperlink" Target="https://drive.google.com/file/d/171MhgKuSavvuw-V_fYJkMFEqAC0cI-pG/view?usp=drive_link" TargetMode="External"/><Relationship Id="rId587" Type="http://schemas.openxmlformats.org/officeDocument/2006/relationships/hyperlink" Target="https://drive.google.com/file/d/18LLbEUrkDknEzgthCz7RZkiG9YGIOakp/view?usp=sharing" TargetMode="External"/><Relationship Id="rId102" Type="http://schemas.openxmlformats.org/officeDocument/2006/relationships/hyperlink" Target="https://drive.google.com/file/d/1aCTss06lcmO8DtMbtverkX2tWmopgLIf/view?usp=sharing" TargetMode="External"/><Relationship Id="rId223" Type="http://schemas.openxmlformats.org/officeDocument/2006/relationships/hyperlink" Target="https://drive.google.com/file/d/10yLqYUVBMwqLMDvhwxvEXcIW9FMdQ07f/view?usp=sharing" TargetMode="External"/><Relationship Id="rId344" Type="http://schemas.openxmlformats.org/officeDocument/2006/relationships/hyperlink" Target="https://drive.google.com/file/d/1cPTIM-kFaU0KArIC1XEEyq_gzH866diZ/view?usp=sharing" TargetMode="External"/><Relationship Id="rId465" Type="http://schemas.openxmlformats.org/officeDocument/2006/relationships/hyperlink" Target="https://drive.google.com/file/d/1ESnYkpfSfRSjXUcbIO5kmaQoh5RzRTjI/view?usp=drive_link" TargetMode="External"/><Relationship Id="rId586" Type="http://schemas.openxmlformats.org/officeDocument/2006/relationships/hyperlink" Target="https://drive.google.com/file/d/1ef0BpOkhiFbBX63oWQcpRT4j73XVAzSy/view?usp=sharing" TargetMode="External"/><Relationship Id="rId101" Type="http://schemas.openxmlformats.org/officeDocument/2006/relationships/hyperlink" Target="https://drive.google.com/file/d/1MNdHPfH1G43pFZt2MjGs38kkAB85TkW4/view?usp=sharing" TargetMode="External"/><Relationship Id="rId222" Type="http://schemas.openxmlformats.org/officeDocument/2006/relationships/hyperlink" Target="https://drive.google.com/file/d/1O7x_R0_TcQUMrYB8FX1SzDj-JbDa1Tza/view?usp=sharing" TargetMode="External"/><Relationship Id="rId343" Type="http://schemas.openxmlformats.org/officeDocument/2006/relationships/hyperlink" Target="https://drive.google.com/file/d/1wsdZjs0zT5BH5-aBiGBBIaGJKvpsDxmm/view?usp=sharing" TargetMode="External"/><Relationship Id="rId464" Type="http://schemas.openxmlformats.org/officeDocument/2006/relationships/hyperlink" Target="https://drive.google.com/file/d/14nl3lM2Dzr3EjEdyNY2B3eSO9Z6sdYl1/view?usp=drive_link" TargetMode="External"/><Relationship Id="rId585" Type="http://schemas.openxmlformats.org/officeDocument/2006/relationships/hyperlink" Target="https://drive.google.com/file/d/1VQguKafoERj6mkE--PNNxJn8PWujXOZo/view?usp=sharing" TargetMode="External"/><Relationship Id="rId100" Type="http://schemas.openxmlformats.org/officeDocument/2006/relationships/hyperlink" Target="https://drive.google.com/file/d/1Wzjajr3CEUOBofu4BjY-Z3KmDdq6hUSI/view?usp=sharing" TargetMode="External"/><Relationship Id="rId221" Type="http://schemas.openxmlformats.org/officeDocument/2006/relationships/hyperlink" Target="https://drive.google.com/file/d/1vdmq4aCvlqmKODG7_rW8UImuKN8fKZrq/view?usp=sharing" TargetMode="External"/><Relationship Id="rId342" Type="http://schemas.openxmlformats.org/officeDocument/2006/relationships/hyperlink" Target="https://drive.google.com/file/d/1Nbzp4cGiZ6i9q7mTUk-Us_81MQ29yB6Q/view?usp=sharing" TargetMode="External"/><Relationship Id="rId463" Type="http://schemas.openxmlformats.org/officeDocument/2006/relationships/hyperlink" Target="https://drive.google.com/file/d/16MaUonlGrWJhfSSt2-Oviis7ut9lmR-L/view?usp=drive_link" TargetMode="External"/><Relationship Id="rId584" Type="http://schemas.openxmlformats.org/officeDocument/2006/relationships/hyperlink" Target="https://drive.google.com/file/d/1YMJqsC34ciW3wkkIedXiJQtPCLJFupAz/view?usp=sharing" TargetMode="External"/><Relationship Id="rId217" Type="http://schemas.openxmlformats.org/officeDocument/2006/relationships/hyperlink" Target="https://drive.google.com/file/d/1DbtfMPYdUlyP-mpTIyGxtRObL1CRUKhF/view?usp=sharing" TargetMode="External"/><Relationship Id="rId338" Type="http://schemas.openxmlformats.org/officeDocument/2006/relationships/hyperlink" Target="https://drive.google.com/file/d/1bJoP2g6jrD2DXYrtENSm8gVQhPv3xQd-/view?usp=sharing" TargetMode="External"/><Relationship Id="rId459" Type="http://schemas.openxmlformats.org/officeDocument/2006/relationships/hyperlink" Target="https://drive.google.com/file/d/1SLFf1qs7dvpM62ZTB4aHxI4hh7wsT3OI/view?usp=sharing" TargetMode="External"/><Relationship Id="rId216" Type="http://schemas.openxmlformats.org/officeDocument/2006/relationships/hyperlink" Target="https://drive.google.com/file/d/1Dik5gA_D-jAqbC4xOKjMO4LzP9-3jfJ_/view?usp=sharing" TargetMode="External"/><Relationship Id="rId337" Type="http://schemas.openxmlformats.org/officeDocument/2006/relationships/hyperlink" Target="https://drive.google.com/file/d/1gEgFrhFihgRIIblO_oastRhambYICyGW/view?usp=sharing" TargetMode="External"/><Relationship Id="rId458" Type="http://schemas.openxmlformats.org/officeDocument/2006/relationships/hyperlink" Target="https://drive.google.com/file/d/11rWGnaMajQal1INKx7rlgyxY2_pfZfks/view?usp=sharing" TargetMode="External"/><Relationship Id="rId579" Type="http://schemas.openxmlformats.org/officeDocument/2006/relationships/hyperlink" Target="https://drive.google.com/file/d/1WmFv8Cb3IUroMchVen8nRzEJ3D8R5X-U/view?usp=sharing" TargetMode="External"/><Relationship Id="rId215" Type="http://schemas.openxmlformats.org/officeDocument/2006/relationships/hyperlink" Target="https://drive.google.com/file/d/1_mRL5z5FNlBvDsOXwQddm6Z-k-Ux5_Jh/view?usp=sharing" TargetMode="External"/><Relationship Id="rId336" Type="http://schemas.openxmlformats.org/officeDocument/2006/relationships/hyperlink" Target="https://drive.google.com/file/d/1NpXHM_tjjTzGSAIHDR1mnsxN9LGpgwio/view?usp=sharing" TargetMode="External"/><Relationship Id="rId457" Type="http://schemas.openxmlformats.org/officeDocument/2006/relationships/hyperlink" Target="https://drive.google.com/file/d/1jUQnYMD-DGx6pIBUCIwq4f1iBanvATcY/view?usp=sharing" TargetMode="External"/><Relationship Id="rId578" Type="http://schemas.openxmlformats.org/officeDocument/2006/relationships/hyperlink" Target="https://drive.google.com/file/d/1odQ8uiSJ6XLAYGjaqdGS8hYiOf52sS7T/view?usp=sharing" TargetMode="External"/><Relationship Id="rId699" Type="http://schemas.openxmlformats.org/officeDocument/2006/relationships/hyperlink" Target="https://drive.google.com/file/d/1wbAWW9Yu_o9CW6iEbV_AEGOn9KA3UYUP/view?usp=sharing" TargetMode="External"/><Relationship Id="rId214" Type="http://schemas.openxmlformats.org/officeDocument/2006/relationships/hyperlink" Target="https://drive.google.com/file/d/1IbDvnY6vYg_jzsjzDwj8AiK53cI3RItg/view?usp=sharing" TargetMode="External"/><Relationship Id="rId335" Type="http://schemas.openxmlformats.org/officeDocument/2006/relationships/hyperlink" Target="https://drive.google.com/file/d/1g1LGf7y9S4z5AaY28Kuw24rY40aHML_2/view?usp=sharing" TargetMode="External"/><Relationship Id="rId456" Type="http://schemas.openxmlformats.org/officeDocument/2006/relationships/hyperlink" Target="https://drive.google.com/file/d/1uzwRpkZz4elXtx444JKA9BTp5YlQDJvG/view?usp=sharing" TargetMode="External"/><Relationship Id="rId577" Type="http://schemas.openxmlformats.org/officeDocument/2006/relationships/hyperlink" Target="https://drive.google.com/file/d/1iXinzEbAfWtzBgEM5it0WjPO91JcreqC/view?usp=sharing" TargetMode="External"/><Relationship Id="rId698" Type="http://schemas.openxmlformats.org/officeDocument/2006/relationships/hyperlink" Target="https://drive.google.com/file/d/1LcZltbMzTMN-oMlAYnCNEo_PPez0EOSi/view?usp=sharing" TargetMode="External"/><Relationship Id="rId219" Type="http://schemas.openxmlformats.org/officeDocument/2006/relationships/hyperlink" Target="https://drive.google.com/file/d/1K_j_n8bUT-pqaRefvZ7TAa9Zv8_LBWYt/view?usp=sharing" TargetMode="External"/><Relationship Id="rId218" Type="http://schemas.openxmlformats.org/officeDocument/2006/relationships/hyperlink" Target="https://drive.google.com/file/d/1KAVPU-J3UpIXhL0ELrauobjzle8b7uO-/view?usp=sharing" TargetMode="External"/><Relationship Id="rId339" Type="http://schemas.openxmlformats.org/officeDocument/2006/relationships/hyperlink" Target="https://drive.google.com/file/d/1lcLoEP8wcVaz20v1El68ZqX5MRGl_7BM/view?usp=sharing" TargetMode="External"/><Relationship Id="rId330" Type="http://schemas.openxmlformats.org/officeDocument/2006/relationships/hyperlink" Target="https://drive.google.com/file/d/1GZGIoESuJ8rFGQMXpgLBKWo-CSOi8aY-/view?usp=sharing" TargetMode="External"/><Relationship Id="rId451" Type="http://schemas.openxmlformats.org/officeDocument/2006/relationships/hyperlink" Target="https://drive.google.com/file/d/1jxn0i1TDHTX76WBnPZKqBTF0C0P1CpCg/view?usp=sharing" TargetMode="External"/><Relationship Id="rId572" Type="http://schemas.openxmlformats.org/officeDocument/2006/relationships/hyperlink" Target="https://drive.google.com/file/d/1Xxp0WbUI_ZzIS7I1RlkP4nFkNQZib1NB/view?usp=sharing" TargetMode="External"/><Relationship Id="rId693" Type="http://schemas.openxmlformats.org/officeDocument/2006/relationships/hyperlink" Target="https://drive.google.com/file/d/1OHvoHXo26tFhfulTdOKhqZfEYrydiKvB/view?usp=sharing" TargetMode="External"/><Relationship Id="rId450" Type="http://schemas.openxmlformats.org/officeDocument/2006/relationships/hyperlink" Target="https://drive.google.com/file/d/1C8i_l4pOAojUie-PsRDUdkrq96YQj2Z7/view?usp=sharing" TargetMode="External"/><Relationship Id="rId571" Type="http://schemas.openxmlformats.org/officeDocument/2006/relationships/hyperlink" Target="https://drive.google.com/file/d/1njNWw8-5cu0-J3nb7F1XLxpeTVIns5eN/view?usp=sharing" TargetMode="External"/><Relationship Id="rId692" Type="http://schemas.openxmlformats.org/officeDocument/2006/relationships/hyperlink" Target="https://drive.google.com/file/d/1XcOPNSObBrRkWts9hTmbNvCuDdZ0HBDN/view?usp=sharing" TargetMode="External"/><Relationship Id="rId570" Type="http://schemas.openxmlformats.org/officeDocument/2006/relationships/hyperlink" Target="https://drive.google.com/file/d/1XremXwG6ht2k66PpF6K6cFJEFvpKL0gv/view?usp=sharing" TargetMode="External"/><Relationship Id="rId691" Type="http://schemas.openxmlformats.org/officeDocument/2006/relationships/hyperlink" Target="https://drive.google.com/file/d/1ksLijZ7uDYZuwGE0a_1TkYlptVgMRMyQ/view?usp=sharing" TargetMode="External"/><Relationship Id="rId690" Type="http://schemas.openxmlformats.org/officeDocument/2006/relationships/hyperlink" Target="https://drive.google.com/file/d/1EXOm_nmALyQFWiGLbL_nGykmJOVl0RNK/view?usp=sharing" TargetMode="External"/><Relationship Id="rId213" Type="http://schemas.openxmlformats.org/officeDocument/2006/relationships/hyperlink" Target="https://drive.google.com/file/d/1Y8D1veKaXQkKn4uoJ61nRgRXgqxakcZt/view?usp=sharing" TargetMode="External"/><Relationship Id="rId334" Type="http://schemas.openxmlformats.org/officeDocument/2006/relationships/hyperlink" Target="https://drive.google.com/file/d/1qyIgzJm-i2BtWK4Lbk_LbtSgPvKscPtf/view?usp=sharing" TargetMode="External"/><Relationship Id="rId455" Type="http://schemas.openxmlformats.org/officeDocument/2006/relationships/hyperlink" Target="https://drive.google.com/file/d/1OrJ4GBA1nu4_MXmUG7U8HaGbCgCfijib/view?usp=sharing" TargetMode="External"/><Relationship Id="rId576" Type="http://schemas.openxmlformats.org/officeDocument/2006/relationships/hyperlink" Target="https://drive.google.com/file/d/1H3hhMUWWc__kvOIGNk5N9dj_Oh3gGoXR/view?usp=sharing" TargetMode="External"/><Relationship Id="rId697" Type="http://schemas.openxmlformats.org/officeDocument/2006/relationships/hyperlink" Target="https://drive.google.com/file/d/1svLxSOqcWnrwDKW06wYSkW9tJ6wtGpuA/view?usp=sharing" TargetMode="External"/><Relationship Id="rId212" Type="http://schemas.openxmlformats.org/officeDocument/2006/relationships/hyperlink" Target="https://drive.google.com/file/d/1m9fTh5AY-QHbldsjUsYvuuRwd2D-OeLi/view?usp=sharing" TargetMode="External"/><Relationship Id="rId333" Type="http://schemas.openxmlformats.org/officeDocument/2006/relationships/hyperlink" Target="https://drive.google.com/file/d/1rq9Xosjtmr3wD-fNr6PAq9K4gkpvQHlH/view?usp=sharing" TargetMode="External"/><Relationship Id="rId454" Type="http://schemas.openxmlformats.org/officeDocument/2006/relationships/hyperlink" Target="https://drive.google.com/file/d/1EmXo_cDenOshi7DbGDKJQWtn65OxtbT-/view?usp=sharing" TargetMode="External"/><Relationship Id="rId575" Type="http://schemas.openxmlformats.org/officeDocument/2006/relationships/hyperlink" Target="https://drive.google.com/file/d/1P7HBXz-2dqJejA_A-BKLOwPpAFiGO8RM/view?usp=sharing" TargetMode="External"/><Relationship Id="rId696" Type="http://schemas.openxmlformats.org/officeDocument/2006/relationships/hyperlink" Target="https://drive.google.com/file/d/1NajsD1Odp-zqK-U6WpqFWf8e4S1e3YTd/view?usp=sharing" TargetMode="External"/><Relationship Id="rId211" Type="http://schemas.openxmlformats.org/officeDocument/2006/relationships/hyperlink" Target="https://drive.google.com/file/d/12IvHG1e7VwpgcZjVQJJnlO-bskYE1sdW/view?usp=sharing" TargetMode="External"/><Relationship Id="rId332" Type="http://schemas.openxmlformats.org/officeDocument/2006/relationships/hyperlink" Target="https://drive.google.com/file/d/1dtpBS1xOWL_swOKFtpgWp7_7mYzjVDzx/view?usp=sharing" TargetMode="External"/><Relationship Id="rId453" Type="http://schemas.openxmlformats.org/officeDocument/2006/relationships/hyperlink" Target="https://drive.google.com/file/d/1-BM_lJWJ6DDU6Yc1lrMnePbgtkRvfa1A/view?usp=sharing" TargetMode="External"/><Relationship Id="rId574" Type="http://schemas.openxmlformats.org/officeDocument/2006/relationships/hyperlink" Target="https://drive.google.com/file/d/1Ht1TSRSAK9zs9gmExm4R1ANL8iA-WJkD/view?usp=sharing" TargetMode="External"/><Relationship Id="rId695" Type="http://schemas.openxmlformats.org/officeDocument/2006/relationships/hyperlink" Target="https://drive.google.com/file/d/13IhpCNx6UkECS3-ExkT-YuQT3b8FoC5g/view?usp=sharing" TargetMode="External"/><Relationship Id="rId210" Type="http://schemas.openxmlformats.org/officeDocument/2006/relationships/hyperlink" Target="https://drive.google.com/file/d/1U6YczUnyaePrGlt08S2EWYo-tGh2ZvvU/view?usp=sharing" TargetMode="External"/><Relationship Id="rId331" Type="http://schemas.openxmlformats.org/officeDocument/2006/relationships/hyperlink" Target="https://drive.google.com/file/d/1VYLKHV3gBR29G5KSi4QplsH4z82jXO8N/view?usp=sharing" TargetMode="External"/><Relationship Id="rId452" Type="http://schemas.openxmlformats.org/officeDocument/2006/relationships/hyperlink" Target="https://drive.google.com/file/d/17nbc-3Ez_4fDuH9Cxi04YuyHz3_W1nN5/view?usp=sharing" TargetMode="External"/><Relationship Id="rId573" Type="http://schemas.openxmlformats.org/officeDocument/2006/relationships/hyperlink" Target="https://drive.google.com/file/d/15qX4S--hMUGahVDUEgRjVBUiDNb9AW57/view?usp=sharing" TargetMode="External"/><Relationship Id="rId694" Type="http://schemas.openxmlformats.org/officeDocument/2006/relationships/hyperlink" Target="https://drive.google.com/file/d/1ivb2BRSS7Rhra7G_UFhLgUODxwQTs6wl/view?usp=sharing" TargetMode="External"/><Relationship Id="rId370" Type="http://schemas.openxmlformats.org/officeDocument/2006/relationships/hyperlink" Target="https://drive.google.com/file/d/1WNUOQFLvZQ-o9w_d0sCjyySizlW4L5Q_/view?usp=sharing" TargetMode="External"/><Relationship Id="rId491" Type="http://schemas.openxmlformats.org/officeDocument/2006/relationships/hyperlink" Target="https://drive.google.com/file/d/1n5juTFf_J_G-34LcnX6QQaW20412Y41D/view?usp=drive_link" TargetMode="External"/><Relationship Id="rId490" Type="http://schemas.openxmlformats.org/officeDocument/2006/relationships/hyperlink" Target="https://drive.google.com/file/d/1J612JoRbQiDRSH2oE4IVgpF7LEOk-NXu/view?usp=drive_link" TargetMode="External"/><Relationship Id="rId129" Type="http://schemas.openxmlformats.org/officeDocument/2006/relationships/hyperlink" Target="https://drive.google.com/file/d/1XhwRBXmPFOjhubMDOTb0P9UmMqF9PlS5/view?usp=sharing" TargetMode="External"/><Relationship Id="rId128" Type="http://schemas.openxmlformats.org/officeDocument/2006/relationships/hyperlink" Target="https://drive.google.com/file/d/1ClhN4j1AUs4IzcN69-JC8QHqPb2sQUnV/view?usp=sharing" TargetMode="External"/><Relationship Id="rId249" Type="http://schemas.openxmlformats.org/officeDocument/2006/relationships/hyperlink" Target="https://drive.google.com/file/d/1dOB-0zO8-3LjZsCg5edjL-c1kwJl6asi/view?usp=sharing" TargetMode="External"/><Relationship Id="rId127" Type="http://schemas.openxmlformats.org/officeDocument/2006/relationships/hyperlink" Target="https://drive.google.com/file/d/1X_XJOBOOYhLe3kdrX9go8FKp1u4K0C6q/view?usp=sharing" TargetMode="External"/><Relationship Id="rId248" Type="http://schemas.openxmlformats.org/officeDocument/2006/relationships/hyperlink" Target="https://drive.google.com/file/d/1XR0RPC5j3obfdLzjIytAfm9XRzMoqeIo/view?usp=drive_link" TargetMode="External"/><Relationship Id="rId369" Type="http://schemas.openxmlformats.org/officeDocument/2006/relationships/hyperlink" Target="https://drive.google.com/file/d/1iiWsPxIQczts9SAOnoqCBD1isCdVy1Ws/view?usp=sharing" TargetMode="External"/><Relationship Id="rId126" Type="http://schemas.openxmlformats.org/officeDocument/2006/relationships/hyperlink" Target="https://drive.google.com/file/d/1q5vlrNBOdC9zbWtbWwNbkP5X5dBokdKO/view?usp=sharing" TargetMode="External"/><Relationship Id="rId247" Type="http://schemas.openxmlformats.org/officeDocument/2006/relationships/hyperlink" Target="https://drive.google.com/file/d/1oFD3sN7S9ggIz0wG6Jxcb_El-7ubWuiD/view?usp=sharing" TargetMode="External"/><Relationship Id="rId368" Type="http://schemas.openxmlformats.org/officeDocument/2006/relationships/hyperlink" Target="https://drive.google.com/file/d/1JEdMG5kpowSwW2IM3dmy454cUKV3BMv4/view?usp=sharing" TargetMode="External"/><Relationship Id="rId489" Type="http://schemas.openxmlformats.org/officeDocument/2006/relationships/hyperlink" Target="https://drive.google.com/file/d/1AYbFom2iKXpRBUxkilMLLcUA0Z11eOBf/view?usp=drive_link" TargetMode="External"/><Relationship Id="rId121" Type="http://schemas.openxmlformats.org/officeDocument/2006/relationships/hyperlink" Target="https://drive.google.com/file/d/1OscSAqsNOG6YlOJ8qxvC8ZcSh0STUbYp/view?usp=sharing" TargetMode="External"/><Relationship Id="rId242" Type="http://schemas.openxmlformats.org/officeDocument/2006/relationships/hyperlink" Target="https://drive.google.com/file/d/1EhWUdwkFcL6B7i_J5Uw7EXah61cIARx1/view?usp=sharing" TargetMode="External"/><Relationship Id="rId363" Type="http://schemas.openxmlformats.org/officeDocument/2006/relationships/hyperlink" Target="https://drive.google.com/file/d/1R1Re3M1dAhNEpKYAfeh8fFmKDc66R7gE/view?usp=sharing" TargetMode="External"/><Relationship Id="rId484" Type="http://schemas.openxmlformats.org/officeDocument/2006/relationships/hyperlink" Target="https://drive.google.com/file/d/1MAnqixf4cpPia6BmUkg7e2IMzcEMDCIA/view?usp=drive_link" TargetMode="External"/><Relationship Id="rId120" Type="http://schemas.openxmlformats.org/officeDocument/2006/relationships/hyperlink" Target="https://drive.google.com/file/d/1tgNE2KHHnxvISxPOQflpJKGiTYoIyYrh/view?usp=sharing" TargetMode="External"/><Relationship Id="rId241" Type="http://schemas.openxmlformats.org/officeDocument/2006/relationships/hyperlink" Target="https://drive.google.com/file/d/1mFRRhBwpVbNaSzynLGmPyMiyHVAMRpOG/view?usp=sharing" TargetMode="External"/><Relationship Id="rId362" Type="http://schemas.openxmlformats.org/officeDocument/2006/relationships/hyperlink" Target="https://drive.google.com/file/d/1OvI9BswPuqkDjCHaM1VvZlVjRdL4EC1k/view?usp=sharing" TargetMode="External"/><Relationship Id="rId483" Type="http://schemas.openxmlformats.org/officeDocument/2006/relationships/hyperlink" Target="https://drive.google.com/file/d/1R5_cgE7cUej6L_UHnAEh5gOT_6Yrt7vP/view?usp=drive_link" TargetMode="External"/><Relationship Id="rId240" Type="http://schemas.openxmlformats.org/officeDocument/2006/relationships/hyperlink" Target="https://drive.google.com/file/d/1HQ1eAHESVGlLb1sVBRu_N6YOeyMlruzL/view?usp=sharing" TargetMode="External"/><Relationship Id="rId361" Type="http://schemas.openxmlformats.org/officeDocument/2006/relationships/hyperlink" Target="https://drive.google.com/file/d/1lVDXV6UtX6NUVVGCzwr_hAuug1iszaFn/view?usp=sharing" TargetMode="External"/><Relationship Id="rId482" Type="http://schemas.openxmlformats.org/officeDocument/2006/relationships/hyperlink" Target="https://drive.google.com/file/d/1UfC_jnBo8m8ZouNYYN0mAKhw2wqkGIMr/view?usp=drive_link" TargetMode="External"/><Relationship Id="rId360" Type="http://schemas.openxmlformats.org/officeDocument/2006/relationships/hyperlink" Target="https://drive.google.com/file/d/1aW1UQSVIR9qdDiiftzI9qEDZ85SUuXrz/view?usp=sharing" TargetMode="External"/><Relationship Id="rId481" Type="http://schemas.openxmlformats.org/officeDocument/2006/relationships/hyperlink" Target="https://drive.google.com/file/d/1zJFJQc0vXSNDTCJeVmTKwgE1hp7nxHrz/view?usp=drive_link" TargetMode="External"/><Relationship Id="rId125" Type="http://schemas.openxmlformats.org/officeDocument/2006/relationships/hyperlink" Target="https://drive.google.com/file/d/1WpD7Xg5nLIfu38Q3C8OFsSNuDr5mJZuA/view?usp=sharing" TargetMode="External"/><Relationship Id="rId246" Type="http://schemas.openxmlformats.org/officeDocument/2006/relationships/hyperlink" Target="https://drive.google.com/file/d/1vJRB59rnOOrt5coUxzo7K28ae_GhKl7U/view?usp=sharing" TargetMode="External"/><Relationship Id="rId367" Type="http://schemas.openxmlformats.org/officeDocument/2006/relationships/hyperlink" Target="https://drive.google.com/file/d/1wwYGtpPsShAqBdHKFbbTkmvWSTpJoN-8/view?usp=sharing" TargetMode="External"/><Relationship Id="rId488" Type="http://schemas.openxmlformats.org/officeDocument/2006/relationships/hyperlink" Target="https://drive.google.com/file/d/1Q0gP2ePf__BDrK9bkoOqo9uIy1--gf8b/view?usp=drive_link" TargetMode="External"/><Relationship Id="rId124" Type="http://schemas.openxmlformats.org/officeDocument/2006/relationships/hyperlink" Target="https://drive.google.com/file/d/16OqFiKQCn5pKkF928zD1ZqkVlpj_0DSv/view?usp=sharing" TargetMode="External"/><Relationship Id="rId245" Type="http://schemas.openxmlformats.org/officeDocument/2006/relationships/hyperlink" Target="https://drive.google.com/file/d/1I_J0d1l-rlufq31yFhKv7_Yz5Nmd3ttu/view?usp=sharing" TargetMode="External"/><Relationship Id="rId366" Type="http://schemas.openxmlformats.org/officeDocument/2006/relationships/hyperlink" Target="https://drive.google.com/file/d/11NmNt_1Zse4leEZGmB0SGtoBBmajYFyw/view?usp=sharing" TargetMode="External"/><Relationship Id="rId487" Type="http://schemas.openxmlformats.org/officeDocument/2006/relationships/hyperlink" Target="https://drive.google.com/file/d/1XwxjqurZ4pt-57iaqnJ6xLd6ZfqS_wp5/view?usp=drive_link" TargetMode="External"/><Relationship Id="rId123" Type="http://schemas.openxmlformats.org/officeDocument/2006/relationships/hyperlink" Target="https://drive.google.com/file/d/1ee7yMViMc46CicpLM3wrih8K9sTEzYFL/view?usp=sharing" TargetMode="External"/><Relationship Id="rId244" Type="http://schemas.openxmlformats.org/officeDocument/2006/relationships/hyperlink" Target="https://drive.google.com/file/d/1doe3z7oCZfhrp_hy3fvIAdxMuABOvJ86/view?usp=sharing" TargetMode="External"/><Relationship Id="rId365" Type="http://schemas.openxmlformats.org/officeDocument/2006/relationships/hyperlink" Target="https://drive.google.com/file/d/1nN8nXitB34-39I6W7boKwDmES_Ck_9eO/view?usp=sharing" TargetMode="External"/><Relationship Id="rId486" Type="http://schemas.openxmlformats.org/officeDocument/2006/relationships/hyperlink" Target="https://drive.google.com/file/d/1aHIIWNIgB2tItxrI88TRfA6nyeJb-NGR/view?usp=drive_link" TargetMode="External"/><Relationship Id="rId122" Type="http://schemas.openxmlformats.org/officeDocument/2006/relationships/hyperlink" Target="https://drive.google.com/file/d/1PYlPteLWLCvLx4tOp6VtSen82CLawzFf/view?usp=sharing" TargetMode="External"/><Relationship Id="rId243" Type="http://schemas.openxmlformats.org/officeDocument/2006/relationships/hyperlink" Target="https://drive.google.com/file/d/1QVd2VNMowhYpte_CPc-xPlES13mRUWD-/view?usp=sharing" TargetMode="External"/><Relationship Id="rId364" Type="http://schemas.openxmlformats.org/officeDocument/2006/relationships/hyperlink" Target="https://drive.google.com/file/d/1w0pqLU_V1LckGV4dALweEO3Ewj2ozJti/view?usp=sharing" TargetMode="External"/><Relationship Id="rId485" Type="http://schemas.openxmlformats.org/officeDocument/2006/relationships/hyperlink" Target="https://drive.google.com/file/d/1aUZwYIc2r6Hc2F_dX_NaP3PycyQomC9p/view?usp=drive_link" TargetMode="External"/><Relationship Id="rId95" Type="http://schemas.openxmlformats.org/officeDocument/2006/relationships/hyperlink" Target="https://drive.google.com/file/d/1rvU-KSMyJvRpr1DXcxkgW_vgxSXqpcxI/view?usp=sharing" TargetMode="External"/><Relationship Id="rId94" Type="http://schemas.openxmlformats.org/officeDocument/2006/relationships/hyperlink" Target="https://drive.google.com/file/d/1uLJeBxnRp-zzGSrU3qM6oopjp5amaSDW/view?usp=sharing" TargetMode="External"/><Relationship Id="rId97" Type="http://schemas.openxmlformats.org/officeDocument/2006/relationships/hyperlink" Target="https://drive.google.com/file/d/1-uRH5VCtYQhcKp2t2XZHxh543wslSR51/view?usp=sharing" TargetMode="External"/><Relationship Id="rId96" Type="http://schemas.openxmlformats.org/officeDocument/2006/relationships/hyperlink" Target="https://drive.google.com/file/d/16WJocXxxNBT4dkHwaVsIs1lw6Um2gJf2/view?usp=sharing" TargetMode="External"/><Relationship Id="rId99" Type="http://schemas.openxmlformats.org/officeDocument/2006/relationships/hyperlink" Target="https://drive.google.com/file/d/1C2fUAOCzUDIKBz62d8qEgmJvWKZgHtH7/view?usp=sharing" TargetMode="External"/><Relationship Id="rId480" Type="http://schemas.openxmlformats.org/officeDocument/2006/relationships/hyperlink" Target="https://drive.google.com/file/d/1VbczUTyJohYbHldYibXK-bFiDAkpxA4y/view?usp=drive_link" TargetMode="External"/><Relationship Id="rId98" Type="http://schemas.openxmlformats.org/officeDocument/2006/relationships/hyperlink" Target="https://drive.google.com/file/d/1X2tbvESfVrrgYWj1j9TMrv9z8uuPi_-3/view?usp=sharing" TargetMode="External"/><Relationship Id="rId91" Type="http://schemas.openxmlformats.org/officeDocument/2006/relationships/hyperlink" Target="https://drive.google.com/file/d/1ayANfltUMoEkzgBAZm1QLI03FHQFz-Cx/view?usp=sharing" TargetMode="External"/><Relationship Id="rId90" Type="http://schemas.openxmlformats.org/officeDocument/2006/relationships/hyperlink" Target="https://drive.google.com/file/d/1TlICDJrtuqmQVP9d9u1grmo7PYpBE-OC/view?usp=sharing" TargetMode="External"/><Relationship Id="rId93" Type="http://schemas.openxmlformats.org/officeDocument/2006/relationships/hyperlink" Target="https://drive.google.com/file/d/1aJsUBd1PUiqeCyRUFg6QuOo2oLB9MVJa/view?usp=sharing" TargetMode="External"/><Relationship Id="rId92" Type="http://schemas.openxmlformats.org/officeDocument/2006/relationships/hyperlink" Target="https://drive.google.com/file/d/1FbsaIlYyhNMJChDJl4hz1TSSAxlY90Ub/view?usp=sharing" TargetMode="External"/><Relationship Id="rId118" Type="http://schemas.openxmlformats.org/officeDocument/2006/relationships/hyperlink" Target="https://drive.google.com/file/d/1TkPKkt4WQeaW0gtKv-LdRp9GnkhBz5HS/view?usp=sharing" TargetMode="External"/><Relationship Id="rId239" Type="http://schemas.openxmlformats.org/officeDocument/2006/relationships/hyperlink" Target="https://drive.google.com/file/d/1T-o9vBqvyEbEayEcD6kql51AF7L-udYI/view?usp=sharing" TargetMode="External"/><Relationship Id="rId117" Type="http://schemas.openxmlformats.org/officeDocument/2006/relationships/hyperlink" Target="https://drive.google.com/file/d/1satMPDODC6RWLzur6zt_4b1qTITTc0Eg/view?usp=sharing" TargetMode="External"/><Relationship Id="rId238" Type="http://schemas.openxmlformats.org/officeDocument/2006/relationships/hyperlink" Target="https://drive.google.com/file/d/1jsdZ9EPpLMAe4N_UMTjyqVOyY4kZ0dU0/view?usp=sharing" TargetMode="External"/><Relationship Id="rId359" Type="http://schemas.openxmlformats.org/officeDocument/2006/relationships/hyperlink" Target="https://drive.google.com/file/d/142JYChJNdlsLT2EozHWLcJrXZD5FucR8/view?usp=sharing" TargetMode="External"/><Relationship Id="rId116" Type="http://schemas.openxmlformats.org/officeDocument/2006/relationships/hyperlink" Target="https://drive.google.com/file/d/1XDX9bh-JjnAlDFYRplHfvTfAds3d1Zyy/view?usp=sharing" TargetMode="External"/><Relationship Id="rId237" Type="http://schemas.openxmlformats.org/officeDocument/2006/relationships/hyperlink" Target="https://drive.google.com/file/d/1NssZG0PLfHSqKJV85JtR-JF8NFC3t91_/view?usp=sharing" TargetMode="External"/><Relationship Id="rId358" Type="http://schemas.openxmlformats.org/officeDocument/2006/relationships/hyperlink" Target="https://drive.google.com/file/d/1iBLrkyZNiDYau3uYeUiZ9MJQg0r7Efa0/view?usp=sharing" TargetMode="External"/><Relationship Id="rId479" Type="http://schemas.openxmlformats.org/officeDocument/2006/relationships/hyperlink" Target="https://drive.google.com/file/d/1c8pWZKfUBeei5m6F5ysRm4zdZYuFZqvR/view?usp=drive_link" TargetMode="External"/><Relationship Id="rId115" Type="http://schemas.openxmlformats.org/officeDocument/2006/relationships/hyperlink" Target="https://drive.google.com/file/d/1HwNwUGw9yw5ss00vW-JaqTB_ujwn_hww/view?usp=sharing" TargetMode="External"/><Relationship Id="rId236" Type="http://schemas.openxmlformats.org/officeDocument/2006/relationships/hyperlink" Target="https://drive.google.com/file/d/1xDlDaGVg_Mudn4cCWaUAnPVipRfxM3Es/view?usp=sharing" TargetMode="External"/><Relationship Id="rId357" Type="http://schemas.openxmlformats.org/officeDocument/2006/relationships/hyperlink" Target="https://drive.google.com/file/d/1sgpXqtWAkwJctzM0Gw3EqJkSdiRCkTBr/view?usp=sharing" TargetMode="External"/><Relationship Id="rId478" Type="http://schemas.openxmlformats.org/officeDocument/2006/relationships/hyperlink" Target="https://drive.google.com/file/d/1qyMas9uxQ30_7demPZFMU11ele3BmHKN/view?usp=drive_link" TargetMode="External"/><Relationship Id="rId599" Type="http://schemas.openxmlformats.org/officeDocument/2006/relationships/hyperlink" Target="https://drive.google.com/file/d/14a364E-kG0it4Xgc1nmYvkFlUpZIWH0H/view?usp=sharing" TargetMode="External"/><Relationship Id="rId119" Type="http://schemas.openxmlformats.org/officeDocument/2006/relationships/hyperlink" Target="https://drive.google.com/file/d/1j36OIcu4DVetsvyhw1tnD-w3EFkKsxfS/view?usp=sharing" TargetMode="External"/><Relationship Id="rId110" Type="http://schemas.openxmlformats.org/officeDocument/2006/relationships/hyperlink" Target="https://drive.google.com/file/d/11aeKy6TnT-VKDlIB4xxgm1HDqjGibiHM/view?usp=sharing" TargetMode="External"/><Relationship Id="rId231" Type="http://schemas.openxmlformats.org/officeDocument/2006/relationships/hyperlink" Target="https://drive.google.com/file/d/1y2FhXZkSQ28Dpxb5bGRAPrxDpDjYfXJi/view?usp=sharing" TargetMode="External"/><Relationship Id="rId352" Type="http://schemas.openxmlformats.org/officeDocument/2006/relationships/hyperlink" Target="https://drive.google.com/file/d/1JNBhEz-8CHRSdNCuvw50L4GQhH5TvL8V/view?usp=sharing" TargetMode="External"/><Relationship Id="rId473" Type="http://schemas.openxmlformats.org/officeDocument/2006/relationships/hyperlink" Target="https://drive.google.com/file/d/1tfZ-GoEDjDCZPXfo1j6jQvwNvn9TvI9m/view?usp=drive_link" TargetMode="External"/><Relationship Id="rId594" Type="http://schemas.openxmlformats.org/officeDocument/2006/relationships/hyperlink" Target="https://drive.google.com/file/d/1A4d5WGohA3nlFzeitRfUn5USkXbwkj7f/view?usp=sharing" TargetMode="External"/><Relationship Id="rId230" Type="http://schemas.openxmlformats.org/officeDocument/2006/relationships/hyperlink" Target="https://drive.google.com/file/d/1ZxWsrJuS7rIJowbczn_jmd4_8XdmNjTM/view?usp=sharing" TargetMode="External"/><Relationship Id="rId351" Type="http://schemas.openxmlformats.org/officeDocument/2006/relationships/hyperlink" Target="https://drive.google.com/file/d/1T6i_ccqCadUBbA4FAr8NJNAFtwJsKSD5/view?usp=sharing" TargetMode="External"/><Relationship Id="rId472" Type="http://schemas.openxmlformats.org/officeDocument/2006/relationships/hyperlink" Target="https://drive.google.com/file/d/1ugFTv12N7beAY-ssQtlIYjPq2QftK2OZ/view?usp=drive_link" TargetMode="External"/><Relationship Id="rId593" Type="http://schemas.openxmlformats.org/officeDocument/2006/relationships/hyperlink" Target="https://drive.google.com/file/d/1pPuA0cJGHEJ6_6McYmYaR0iMBJBlFZP4/view?usp=drive_link" TargetMode="External"/><Relationship Id="rId350" Type="http://schemas.openxmlformats.org/officeDocument/2006/relationships/hyperlink" Target="https://drive.google.com/file/d/1v-YszjWn86QD_BkOgcqK12f7-60_8947/view?usp=sharing" TargetMode="External"/><Relationship Id="rId471" Type="http://schemas.openxmlformats.org/officeDocument/2006/relationships/hyperlink" Target="https://drive.google.com/file/d/1D0p8X1cTujA1ZQ6phqZ6LWxxdrHVvzuj/view?usp=drive_link" TargetMode="External"/><Relationship Id="rId592" Type="http://schemas.openxmlformats.org/officeDocument/2006/relationships/hyperlink" Target="https://drive.google.com/file/d/1YICfAlijkxeLnUONL1BuPPPQdCJ9Paze/view?usp=sharing" TargetMode="External"/><Relationship Id="rId470" Type="http://schemas.openxmlformats.org/officeDocument/2006/relationships/hyperlink" Target="https://drive.google.com/file/d/1sSzYzbvkRXW_hU71N7QL4h97uWZ3XUfP/view?usp=drive_link" TargetMode="External"/><Relationship Id="rId591" Type="http://schemas.openxmlformats.org/officeDocument/2006/relationships/hyperlink" Target="https://drive.google.com/file/d/1-f73OyOzCoGHMa_22KWEbmiMydOCSunb/view?usp=sharing" TargetMode="External"/><Relationship Id="rId114" Type="http://schemas.openxmlformats.org/officeDocument/2006/relationships/hyperlink" Target="https://drive.google.com/file/d/1QOBDYekEemkjwG3Css_PQu8kd9HmRM2Z/view?usp=sharing" TargetMode="External"/><Relationship Id="rId235" Type="http://schemas.openxmlformats.org/officeDocument/2006/relationships/hyperlink" Target="https://drive.google.com/file/d/1y0Ph4InlLiPUsmfKX9BNc52xd9tGkpC0/view?usp=sharing" TargetMode="External"/><Relationship Id="rId356" Type="http://schemas.openxmlformats.org/officeDocument/2006/relationships/hyperlink" Target="https://drive.google.com/file/d/1l64Cp-DqHwy8SHEgyu7OpqklWO7T5eiQ/view?usp=sharing" TargetMode="External"/><Relationship Id="rId477" Type="http://schemas.openxmlformats.org/officeDocument/2006/relationships/hyperlink" Target="https://drive.google.com/file/d/1y6sYA7cNoVmom7faXWNEqWBe_rYCFGul/view?usp=drive_link" TargetMode="External"/><Relationship Id="rId598" Type="http://schemas.openxmlformats.org/officeDocument/2006/relationships/hyperlink" Target="https://drive.google.com/file/d/1saHEXGAvyVYU2f7iMBrANHJ1YMdhjQ4Y/view?usp=sharing" TargetMode="External"/><Relationship Id="rId113" Type="http://schemas.openxmlformats.org/officeDocument/2006/relationships/hyperlink" Target="https://drive.google.com/file/d/1Sa6XM-LTjKZ1Mzmyo6fTjX5G2aajAahr/view?usp=sharing" TargetMode="External"/><Relationship Id="rId234" Type="http://schemas.openxmlformats.org/officeDocument/2006/relationships/hyperlink" Target="https://drive.google.com/file/d/1fqqEefqKjdrJrRq9dkycvSfUZ6YYJHCj/view?usp=sharing" TargetMode="External"/><Relationship Id="rId355" Type="http://schemas.openxmlformats.org/officeDocument/2006/relationships/hyperlink" Target="https://drive.google.com/file/d/1h96cuTW7OFeLTrl-vt51DGOMe_a_g_1B/view?usp=sharing" TargetMode="External"/><Relationship Id="rId476" Type="http://schemas.openxmlformats.org/officeDocument/2006/relationships/hyperlink" Target="https://drive.google.com/file/d/1gGGBe7qcRaoE97IfPp981nfIROtivdKy/view?usp=drive_link" TargetMode="External"/><Relationship Id="rId597" Type="http://schemas.openxmlformats.org/officeDocument/2006/relationships/hyperlink" Target="https://drive.google.com/file/d/1Yl5SYc9jERn_mcLM6e8z_zAXh9xEKbx3/view?usp=sharing" TargetMode="External"/><Relationship Id="rId112" Type="http://schemas.openxmlformats.org/officeDocument/2006/relationships/hyperlink" Target="https://drive.google.com/file/d/1r28HJU0plMwFjBvtuf4HTFqxYfORTnuj/view?usp=sharing" TargetMode="External"/><Relationship Id="rId233" Type="http://schemas.openxmlformats.org/officeDocument/2006/relationships/hyperlink" Target="https://drive.google.com/file/d/1dSoig4ygDSJuNv5-nZ4Qw4XZOWgwX6Nc/view?usp=sharing" TargetMode="External"/><Relationship Id="rId354" Type="http://schemas.openxmlformats.org/officeDocument/2006/relationships/hyperlink" Target="https://drive.google.com/file/d/1FSVjAudIVPMUD5QA_LdR-vExyAfq80BC/view?usp=sharing" TargetMode="External"/><Relationship Id="rId475" Type="http://schemas.openxmlformats.org/officeDocument/2006/relationships/hyperlink" Target="https://drive.google.com/file/d/1kjA92nh0isIGUw6c0Y34NLOLHGgwKB6g/view?usp=drive_link" TargetMode="External"/><Relationship Id="rId596" Type="http://schemas.openxmlformats.org/officeDocument/2006/relationships/hyperlink" Target="https://drive.google.com/file/d/1MYQqYp4pRGFybmq6iOEQ8mPEJqiSTAdt/view?usp=sharing" TargetMode="External"/><Relationship Id="rId111" Type="http://schemas.openxmlformats.org/officeDocument/2006/relationships/hyperlink" Target="https://drive.google.com/file/d/1APjwpagGls3cIxS4RR4xPXDSiy6AaeDK/view?usp=sharing" TargetMode="External"/><Relationship Id="rId232" Type="http://schemas.openxmlformats.org/officeDocument/2006/relationships/hyperlink" Target="https://drive.google.com/file/d/1qpjPJ2f5njL7Gt4XZtqTb7KxAe_0P6DZ/view?usp=sharing" TargetMode="External"/><Relationship Id="rId353" Type="http://schemas.openxmlformats.org/officeDocument/2006/relationships/hyperlink" Target="https://drive.google.com/file/d/1Mwy9HfewFVnal1fbhES1QyBYtFts-iA6/view?usp=sharing" TargetMode="External"/><Relationship Id="rId474" Type="http://schemas.openxmlformats.org/officeDocument/2006/relationships/hyperlink" Target="https://drive.google.com/file/d/1WlOkYMylwa2D50m7HjzZAfXDp27rXQuT/view?usp=drive_link" TargetMode="External"/><Relationship Id="rId595" Type="http://schemas.openxmlformats.org/officeDocument/2006/relationships/hyperlink" Target="https://drive.google.com/file/d/15JiTVDSB_z9mC2zkzoYmo577xKJqk2oB/view?usp=sharing" TargetMode="External"/><Relationship Id="rId305" Type="http://schemas.openxmlformats.org/officeDocument/2006/relationships/hyperlink" Target="https://drive.google.com/file/d/1EjToIAkofjWezvZqlQsNIkPBUjmydeZX/view?usp=sharing" TargetMode="External"/><Relationship Id="rId426" Type="http://schemas.openxmlformats.org/officeDocument/2006/relationships/hyperlink" Target="https://drive.google.com/file/d/1erpdjn9lBt1Ca3aAzIQqiZdOhp0QuCBc/view?usp=sharing" TargetMode="External"/><Relationship Id="rId547" Type="http://schemas.openxmlformats.org/officeDocument/2006/relationships/hyperlink" Target="https://drive.google.com/file/d/1mltnW801uaaJsNEYWlyD3LtDwhLqlAL8/view?usp=sharing" TargetMode="External"/><Relationship Id="rId668" Type="http://schemas.openxmlformats.org/officeDocument/2006/relationships/hyperlink" Target="https://drive.google.com/file/d/1_R7uHMtVqSgHPvnRe2hXxgE8Sof-HXOv/view?usp=sharing" TargetMode="External"/><Relationship Id="rId304" Type="http://schemas.openxmlformats.org/officeDocument/2006/relationships/hyperlink" Target="https://drive.google.com/file/d/1iZfsxVT0DeDp8dV_WdPp5-hyyp7jeGUC/view?usp=sharing" TargetMode="External"/><Relationship Id="rId425" Type="http://schemas.openxmlformats.org/officeDocument/2006/relationships/hyperlink" Target="https://drive.google.com/file/d/1Jl9x7NRc6HxdvUJPRHIZTFQ_izkyHshB/view?usp=sharing" TargetMode="External"/><Relationship Id="rId546" Type="http://schemas.openxmlformats.org/officeDocument/2006/relationships/hyperlink" Target="https://drive.google.com/file/d/1u7Oe3YHiDvq4mSIN1q4MQy82sfqjXxsm/view?usp=sharing" TargetMode="External"/><Relationship Id="rId667" Type="http://schemas.openxmlformats.org/officeDocument/2006/relationships/hyperlink" Target="https://drive.google.com/file/d/1ReE0OTwGynU9eOxGXJDCPNWDiemhplaR/view?usp=drive_link" TargetMode="External"/><Relationship Id="rId303" Type="http://schemas.openxmlformats.org/officeDocument/2006/relationships/hyperlink" Target="https://drive.google.com/file/d/1ikpuxo1BTd92ZnHAp95ko92xbuFQVxUc/view?usp=sharing" TargetMode="External"/><Relationship Id="rId424" Type="http://schemas.openxmlformats.org/officeDocument/2006/relationships/hyperlink" Target="https://drive.google.com/file/d/1TqD3EIEav-CkmK3A48rYBL9EVcnBuaDd/view?usp=sharing" TargetMode="External"/><Relationship Id="rId545" Type="http://schemas.openxmlformats.org/officeDocument/2006/relationships/hyperlink" Target="https://drive.google.com/file/d/1FL_JsSCsAvXOMcLmJSTyns-HTbW0VUNh/view?usp=sharing" TargetMode="External"/><Relationship Id="rId666" Type="http://schemas.openxmlformats.org/officeDocument/2006/relationships/hyperlink" Target="https://drive.google.com/file/d/1mzX9_AUNCXKeiDMIBVstCA01X69nJC5R/view?usp=sharing" TargetMode="External"/><Relationship Id="rId302" Type="http://schemas.openxmlformats.org/officeDocument/2006/relationships/hyperlink" Target="https://drive.google.com/file/d/1Qs9A286Hv8NG1XEl_JGYl3dS-KG3Boyi/view?usp=sharing" TargetMode="External"/><Relationship Id="rId423" Type="http://schemas.openxmlformats.org/officeDocument/2006/relationships/hyperlink" Target="https://drive.google.com/file/d/1BYZsUWy1dnG1-NoeDCi30X5qZZIoycRK/view?usp=sharing" TargetMode="External"/><Relationship Id="rId544" Type="http://schemas.openxmlformats.org/officeDocument/2006/relationships/hyperlink" Target="https://drive.google.com/file/d/1rcXlXhuBe9XR-PScF83hMwSitNg2ajoD/view?usp=sharing" TargetMode="External"/><Relationship Id="rId665" Type="http://schemas.openxmlformats.org/officeDocument/2006/relationships/hyperlink" Target="https://drive.google.com/file/d/16oAZnnRaBP5l3nxthPQGWhHGQdoyM73e/view?usp=sharing" TargetMode="External"/><Relationship Id="rId309" Type="http://schemas.openxmlformats.org/officeDocument/2006/relationships/hyperlink" Target="https://drive.google.com/file/d/1lN38Bm86WawVwDtJPM2zvWGzpHgAnGiK/view?usp=sharing" TargetMode="External"/><Relationship Id="rId308" Type="http://schemas.openxmlformats.org/officeDocument/2006/relationships/hyperlink" Target="https://drive.google.com/file/d/1luPvQhS6vJeEHJgf_HELucNfOGI6m7Yb/view?usp=sharing" TargetMode="External"/><Relationship Id="rId429" Type="http://schemas.openxmlformats.org/officeDocument/2006/relationships/hyperlink" Target="https://drive.google.com/file/d/1uV9677cK_uFn26FqazM6MdvF1k3py_zm/view?usp=sharing" TargetMode="External"/><Relationship Id="rId307" Type="http://schemas.openxmlformats.org/officeDocument/2006/relationships/hyperlink" Target="https://drive.google.com/file/d/1Zq2tBj7VJEpgGVQkGrzTJCiTQs8bzi92/view?usp=sharing" TargetMode="External"/><Relationship Id="rId428" Type="http://schemas.openxmlformats.org/officeDocument/2006/relationships/hyperlink" Target="https://drive.google.com/file/d/1wUXM5s8Carzw_K35GH2fRk6nxumgF9z2/view?usp=sharing" TargetMode="External"/><Relationship Id="rId549" Type="http://schemas.openxmlformats.org/officeDocument/2006/relationships/hyperlink" Target="https://drive.google.com/file/d/1pqH59Jh9x6FPPyMmCEgmOqVbudERQ_4R/view?usp=sharing" TargetMode="External"/><Relationship Id="rId306" Type="http://schemas.openxmlformats.org/officeDocument/2006/relationships/hyperlink" Target="https://drive.google.com/file/d/1Fpnp7jJgYBlKPQ9XRkUWUm7UQLGRtCuf/view?usp=sharing" TargetMode="External"/><Relationship Id="rId427" Type="http://schemas.openxmlformats.org/officeDocument/2006/relationships/hyperlink" Target="https://drive.google.com/file/d/1MBiHkOdG-KQXvEolWInjYGdlDCpIfj5i/view?usp=sharing" TargetMode="External"/><Relationship Id="rId548" Type="http://schemas.openxmlformats.org/officeDocument/2006/relationships/hyperlink" Target="https://drive.google.com/file/d/1cNkPzJrrfG9H85gYRfFQlHnhCJAoGiMZ/view?usp=sharing" TargetMode="External"/><Relationship Id="rId669" Type="http://schemas.openxmlformats.org/officeDocument/2006/relationships/hyperlink" Target="https://drive.google.com/file/d/1eB4uY1oS1wVUrx0_XRakQT-32MwZ_Gz0/view?usp=sharing" TargetMode="External"/><Relationship Id="rId660" Type="http://schemas.openxmlformats.org/officeDocument/2006/relationships/hyperlink" Target="https://drive.google.com/file/d/1AXwPbobTDgDo5Vg5HovC4zZxo7ocSaL2/view?usp=sharing" TargetMode="External"/><Relationship Id="rId301" Type="http://schemas.openxmlformats.org/officeDocument/2006/relationships/hyperlink" Target="https://drive.google.com/file/d/1EBOhv3MHZV9DxIy-ZwfpKFsGY-_aquwY/view?usp=sharing" TargetMode="External"/><Relationship Id="rId422" Type="http://schemas.openxmlformats.org/officeDocument/2006/relationships/hyperlink" Target="https://drive.google.com/file/d/1VmEmdhSLYgZmpsJpgRQtjj_vsrM2KsRv/view?usp=sharing" TargetMode="External"/><Relationship Id="rId543" Type="http://schemas.openxmlformats.org/officeDocument/2006/relationships/hyperlink" Target="https://drive.google.com/file/d/1X8CJx2MF4oXHWR9GpIQae9cBUwDobkzH/view?usp=sharing" TargetMode="External"/><Relationship Id="rId664" Type="http://schemas.openxmlformats.org/officeDocument/2006/relationships/hyperlink" Target="https://drive.google.com/file/d/1QSfdV79L0C0RH5E3Ut0-zr8e6IL9yuBY/view?usp=sharing" TargetMode="External"/><Relationship Id="rId300" Type="http://schemas.openxmlformats.org/officeDocument/2006/relationships/hyperlink" Target="https://drive.google.com/file/d/1mKXy5DrohMKxKriwA4XdzJ5HVU4-Snyj/view?usp=sharing" TargetMode="External"/><Relationship Id="rId421" Type="http://schemas.openxmlformats.org/officeDocument/2006/relationships/hyperlink" Target="https://drive.google.com/file/d/1Y2C9snVzOxyVV2z5iIPeteKIdfqppnDS/view?usp=sharing" TargetMode="External"/><Relationship Id="rId542" Type="http://schemas.openxmlformats.org/officeDocument/2006/relationships/hyperlink" Target="https://drive.google.com/file/d/1FUZJEadYOG1Dq1_QFsgsH0zA2U08emrF/view?usp=sharing" TargetMode="External"/><Relationship Id="rId663" Type="http://schemas.openxmlformats.org/officeDocument/2006/relationships/hyperlink" Target="https://drive.google.com/file/d/1fJUqzWyquAxxpMXyk5wuj8xh7My0zo7S/view?usp=sharing" TargetMode="External"/><Relationship Id="rId420" Type="http://schemas.openxmlformats.org/officeDocument/2006/relationships/hyperlink" Target="https://drive.google.com/file/d/1SSpfU8K-By2IYgdM2IXOsJ-zFWsaBA2w/view?usp=sharing" TargetMode="External"/><Relationship Id="rId541" Type="http://schemas.openxmlformats.org/officeDocument/2006/relationships/hyperlink" Target="https://drive.google.com/file/d/1bf4KcshXKKaTPofoAaaKPxzuAgWsw9zw/view?usp=sharing" TargetMode="External"/><Relationship Id="rId662" Type="http://schemas.openxmlformats.org/officeDocument/2006/relationships/hyperlink" Target="https://drive.google.com/file/d/1Raz6V7nBrMCozhrGIZAHcwua7M62Wtx3/view?usp=sharing" TargetMode="External"/><Relationship Id="rId540" Type="http://schemas.openxmlformats.org/officeDocument/2006/relationships/hyperlink" Target="https://drive.google.com/file/d/1WMIqt-hOCf8cwDpolUXb6Z2zumBBt9N-/view?usp=sharing" TargetMode="External"/><Relationship Id="rId661" Type="http://schemas.openxmlformats.org/officeDocument/2006/relationships/hyperlink" Target="https://drive.google.com/file/d/1SUvLQxszlEVMO9S3kMdGxHiKir4qkNEX/view?usp=sharing" TargetMode="External"/><Relationship Id="rId415" Type="http://schemas.openxmlformats.org/officeDocument/2006/relationships/hyperlink" Target="https://drive.google.com/file/d/1OSK99zXfcWgmeNMRxEWgP-KTxMKg2Olp/view?usp=sharing" TargetMode="External"/><Relationship Id="rId536" Type="http://schemas.openxmlformats.org/officeDocument/2006/relationships/hyperlink" Target="https://drive.google.com/file/d/1A1wJm-KsjN5sJ3fphAz5Kk4Q3jj-bhl_/view?usp=sharing" TargetMode="External"/><Relationship Id="rId657" Type="http://schemas.openxmlformats.org/officeDocument/2006/relationships/hyperlink" Target="https://drive.google.com/file/d/1Mnbhd9nGCN3ceQqafsTAAKtW0Jqd-qvX/view?usp=sharing" TargetMode="External"/><Relationship Id="rId414" Type="http://schemas.openxmlformats.org/officeDocument/2006/relationships/hyperlink" Target="https://drive.google.com/file/d/1oMjvJGLynNWl8KIm8D9piqjAUO648kQZ/view?usp=sharing" TargetMode="External"/><Relationship Id="rId535" Type="http://schemas.openxmlformats.org/officeDocument/2006/relationships/hyperlink" Target="https://drive.google.com/file/d/1fCxU1rV_QGRwQjcPYrI6v_7S2PZ76Xde/view?usp=sharing" TargetMode="External"/><Relationship Id="rId656" Type="http://schemas.openxmlformats.org/officeDocument/2006/relationships/hyperlink" Target="https://drive.google.com/file/d/1WOThbUHUrzDRKihtEQt-REsCo8WMj7Y4/view?usp=sharing" TargetMode="External"/><Relationship Id="rId413" Type="http://schemas.openxmlformats.org/officeDocument/2006/relationships/hyperlink" Target="https://drive.google.com/file/d/1LuNMB9jdCt3pGxuNMQxTkilQjGciu16U/view?usp=sharing" TargetMode="External"/><Relationship Id="rId534" Type="http://schemas.openxmlformats.org/officeDocument/2006/relationships/hyperlink" Target="https://drive.google.com/file/d/19w8vjRrQJ7HT_nAHkNAbFJzxBqZfRThx/view?usp=sharing" TargetMode="External"/><Relationship Id="rId655" Type="http://schemas.openxmlformats.org/officeDocument/2006/relationships/hyperlink" Target="https://drive.google.com/file/d/1rq7H_xccpbti9fHdvoHhF6lrRWOSpgtT/view?usp=sharing" TargetMode="External"/><Relationship Id="rId412" Type="http://schemas.openxmlformats.org/officeDocument/2006/relationships/hyperlink" Target="https://drive.google.com/file/d/1DlpWpFVZYnwxPAg-ol8PQgJhAOLwjMIc/view?usp=sharing" TargetMode="External"/><Relationship Id="rId533" Type="http://schemas.openxmlformats.org/officeDocument/2006/relationships/hyperlink" Target="https://drive.google.com/file/d/1ELf6AoyZTsqpZnp9kzOKMaaLSxPeRG-b/view?usp=sharing" TargetMode="External"/><Relationship Id="rId654" Type="http://schemas.openxmlformats.org/officeDocument/2006/relationships/hyperlink" Target="https://drive.google.com/file/d/1_yiUXB0VYwmhN7rNKAldWee9b-7XI-z5/view?usp=sharing" TargetMode="External"/><Relationship Id="rId419" Type="http://schemas.openxmlformats.org/officeDocument/2006/relationships/hyperlink" Target="https://drive.google.com/file/d/1VEvKoRqXXgnwcrzFGltftvSe_TnSqLUQ/view?usp=sharing" TargetMode="External"/><Relationship Id="rId418" Type="http://schemas.openxmlformats.org/officeDocument/2006/relationships/hyperlink" Target="https://drive.google.com/file/d/12rxHZ8BsQ7zDSutNtak8KS4ZD5uKhwdG/view?usp=sharing" TargetMode="External"/><Relationship Id="rId539" Type="http://schemas.openxmlformats.org/officeDocument/2006/relationships/hyperlink" Target="https://drive.google.com/file/d/14IAgKbra6PINwFBbLimSETdbEi4khBGW/view?usp=sharing" TargetMode="External"/><Relationship Id="rId417" Type="http://schemas.openxmlformats.org/officeDocument/2006/relationships/hyperlink" Target="https://drive.google.com/file/d/1NHj1rKsbtuliLxjMDUd_HFeypepFsfeq/view?usp=sharing" TargetMode="External"/><Relationship Id="rId538" Type="http://schemas.openxmlformats.org/officeDocument/2006/relationships/hyperlink" Target="https://drive.google.com/file/d/1Pb0JlJ4dAgzWdsdf9P6W6VvGTCX8VGqx/view?usp=sharing" TargetMode="External"/><Relationship Id="rId659" Type="http://schemas.openxmlformats.org/officeDocument/2006/relationships/hyperlink" Target="https://drive.google.com/file/d/1yuOyOMFC-Jp1Jw_5HACbe0v_xt_FIm2e/view?usp=sharing" TargetMode="External"/><Relationship Id="rId416" Type="http://schemas.openxmlformats.org/officeDocument/2006/relationships/hyperlink" Target="https://drive.google.com/file/d/1OS-Mc9zkTNFKndSgYddqnYzRPaxnVlfI/view?usp=sharing" TargetMode="External"/><Relationship Id="rId537" Type="http://schemas.openxmlformats.org/officeDocument/2006/relationships/hyperlink" Target="https://drive.google.com/file/d/1cHSDh2qtpJuxb_A4xwCb8L_anR1TQJrK/view?usp=sharing" TargetMode="External"/><Relationship Id="rId658" Type="http://schemas.openxmlformats.org/officeDocument/2006/relationships/hyperlink" Target="https://drive.google.com/file/d/1c1-kGroeESXs9syJb5OzSfOohJqtZdZG/view?usp=sharing" TargetMode="External"/><Relationship Id="rId411" Type="http://schemas.openxmlformats.org/officeDocument/2006/relationships/hyperlink" Target="https://drive.google.com/file/d/1MUNVsllbWfpEEvjMKmO75Al1-xHK4-Lc/view?usp=sharing" TargetMode="External"/><Relationship Id="rId532" Type="http://schemas.openxmlformats.org/officeDocument/2006/relationships/hyperlink" Target="https://drive.google.com/file/d/1umTGSS42j4-6OLub68F3a2APmIomQx1M/view?usp=sharing" TargetMode="External"/><Relationship Id="rId653" Type="http://schemas.openxmlformats.org/officeDocument/2006/relationships/hyperlink" Target="https://drive.google.com/file/d/1_uJyv23uad4ZC7i_MObwE3irWnz2WLRC/view?usp=sharing" TargetMode="External"/><Relationship Id="rId410" Type="http://schemas.openxmlformats.org/officeDocument/2006/relationships/hyperlink" Target="https://drive.google.com/file/d/199QXc2tjqMTnTP3LhzK2_W2mnrRztz8f/view?usp=sharing" TargetMode="External"/><Relationship Id="rId531" Type="http://schemas.openxmlformats.org/officeDocument/2006/relationships/hyperlink" Target="https://drive.google.com/file/d/1gEDrlHkqfTHjG2K0WfXO5HgLnqqBtzBv/view?usp=sharing" TargetMode="External"/><Relationship Id="rId652" Type="http://schemas.openxmlformats.org/officeDocument/2006/relationships/hyperlink" Target="https://drive.google.com/file/d/1BkDwVSxn4fxQCKCH3gLNcI3yK_qRZjwt/view?usp=sharing" TargetMode="External"/><Relationship Id="rId530" Type="http://schemas.openxmlformats.org/officeDocument/2006/relationships/hyperlink" Target="https://drive.google.com/file/d/1EMK925WW5lEdxWE-Au4sTfGpnlOb6j2O/view?usp=sharing" TargetMode="External"/><Relationship Id="rId651" Type="http://schemas.openxmlformats.org/officeDocument/2006/relationships/hyperlink" Target="https://drive.google.com/file/d/1q3Gj5OTXNpcMqvJo-J7uvuTakp0R0Apj/view?usp=sharing" TargetMode="External"/><Relationship Id="rId650" Type="http://schemas.openxmlformats.org/officeDocument/2006/relationships/hyperlink" Target="https://drive.google.com/file/d/1dhdGAH0DCx_oC1dsAC3tZ2fKdajcAS6K/view?usp=sharing" TargetMode="External"/><Relationship Id="rId206" Type="http://schemas.openxmlformats.org/officeDocument/2006/relationships/hyperlink" Target="https://drive.google.com/file/d/1E5VvYBQnY8UDPoBUxqR6sPzFn337tShk/view?usp=sharing" TargetMode="External"/><Relationship Id="rId327" Type="http://schemas.openxmlformats.org/officeDocument/2006/relationships/hyperlink" Target="https://drive.google.com/file/d/1fTmZRq-fL9q1ut85-HxHdrilxvrdC0W6/view?usp=sharing" TargetMode="External"/><Relationship Id="rId448" Type="http://schemas.openxmlformats.org/officeDocument/2006/relationships/hyperlink" Target="https://drive.google.com/file/d/1BF8AZn7kRp-18CYvxrq15oXQ7zciHEeV/view?usp=sharing" TargetMode="External"/><Relationship Id="rId569" Type="http://schemas.openxmlformats.org/officeDocument/2006/relationships/hyperlink" Target="https://drive.google.com/file/d/1ID8S17ZP471Q7aMMyqWYJPx-4Hra43Wn/view?usp=sharing" TargetMode="External"/><Relationship Id="rId205" Type="http://schemas.openxmlformats.org/officeDocument/2006/relationships/hyperlink" Target="https://drive.google.com/file/d/1_ZmS4F03Q7ANG1177p8Qbz-2A0rQq5ms/view?usp=sharing" TargetMode="External"/><Relationship Id="rId326" Type="http://schemas.openxmlformats.org/officeDocument/2006/relationships/hyperlink" Target="https://drive.google.com/file/d/14hOKEW4kzmqHn5rYW2cW4nz7bWLAZQyp/view?usp=sharing" TargetMode="External"/><Relationship Id="rId447" Type="http://schemas.openxmlformats.org/officeDocument/2006/relationships/hyperlink" Target="https://drive.google.com/file/d/1nrg3Pe9wpf85kj0oG85QQ0U1bzivwLGp/view?usp=sharing" TargetMode="External"/><Relationship Id="rId568" Type="http://schemas.openxmlformats.org/officeDocument/2006/relationships/hyperlink" Target="https://drive.google.com/file/d/1boIm8u5WZZqETA4MtKQ6rIi9npHOuHG-/view?usp=sharing" TargetMode="External"/><Relationship Id="rId689" Type="http://schemas.openxmlformats.org/officeDocument/2006/relationships/hyperlink" Target="https://drive.google.com/file/d/1fuLG9ViC7mMFbEIEQjZ9hZQYxvuX959X/view?usp=sharing" TargetMode="External"/><Relationship Id="rId204" Type="http://schemas.openxmlformats.org/officeDocument/2006/relationships/hyperlink" Target="https://drive.google.com/file/d/1if-SDlcsXwvBV_xvjKdsKE0q3SIveplt/view?usp=share_link" TargetMode="External"/><Relationship Id="rId325" Type="http://schemas.openxmlformats.org/officeDocument/2006/relationships/hyperlink" Target="https://drive.google.com/file/d/1NRTyJaDfoIEDe9hqc_94ZQoAOOpA2K62/view?usp=sharing" TargetMode="External"/><Relationship Id="rId446" Type="http://schemas.openxmlformats.org/officeDocument/2006/relationships/hyperlink" Target="https://drive.google.com/file/d/1VN-9iXLuvqFokjCJDObG6dZ2RS6MAVjV/view?usp=sharing" TargetMode="External"/><Relationship Id="rId567" Type="http://schemas.openxmlformats.org/officeDocument/2006/relationships/hyperlink" Target="https://drive.google.com/file/d/1vTy7dEIYtGgz21p5tMC5RLJ9eJzmVNXg/view?usp=sharing" TargetMode="External"/><Relationship Id="rId688" Type="http://schemas.openxmlformats.org/officeDocument/2006/relationships/hyperlink" Target="https://drive.google.com/file/d/1gdTcGhIDfshON6JBs5yGOXHexbat-HgH/view?usp=sharing" TargetMode="External"/><Relationship Id="rId203" Type="http://schemas.openxmlformats.org/officeDocument/2006/relationships/hyperlink" Target="https://drive.google.com/file/d/1I-YujV7I70PshWg6ta4p86w3RsJvO36X/view?usp=share_link" TargetMode="External"/><Relationship Id="rId324" Type="http://schemas.openxmlformats.org/officeDocument/2006/relationships/hyperlink" Target="https://drive.google.com/file/d/1TMtB9sBvRC77Mk-7HyvRvWz_mmQ7JJoy/view?usp=sharing" TargetMode="External"/><Relationship Id="rId445" Type="http://schemas.openxmlformats.org/officeDocument/2006/relationships/hyperlink" Target="https://drive.google.com/file/d/1ggpUsJ1ZwcIOGPclEjgngkjEmjv2GJrS/view?usp=sharing" TargetMode="External"/><Relationship Id="rId566" Type="http://schemas.openxmlformats.org/officeDocument/2006/relationships/hyperlink" Target="https://drive.google.com/file/d/16gTkvy8ah5UcjzgfDILZLooXAhUnYSlN/view?usp=sharing" TargetMode="External"/><Relationship Id="rId687" Type="http://schemas.openxmlformats.org/officeDocument/2006/relationships/hyperlink" Target="https://drive.google.com/file/d/1gthJgGej8Iys4AtCsaTcaAAXAy-GdEX1/view?usp=sharing" TargetMode="External"/><Relationship Id="rId209" Type="http://schemas.openxmlformats.org/officeDocument/2006/relationships/hyperlink" Target="https://drive.google.com/file/d/1QQvwqREZ3MDbwvfGgyJ03X6LGNewnhfG/view?usp=sharing" TargetMode="External"/><Relationship Id="rId208" Type="http://schemas.openxmlformats.org/officeDocument/2006/relationships/hyperlink" Target="https://drive.google.com/file/d/1ne5tXcWYN4R_q0H6FvOgWZns_ILXbTcO/view?usp=drive_link" TargetMode="External"/><Relationship Id="rId329" Type="http://schemas.openxmlformats.org/officeDocument/2006/relationships/hyperlink" Target="https://drive.google.com/file/d/1ESPg9KoOw1tbg648iMj_ljv2jEOTZXwv/view?usp=sharing" TargetMode="External"/><Relationship Id="rId207" Type="http://schemas.openxmlformats.org/officeDocument/2006/relationships/hyperlink" Target="https://drive.google.com/file/d/1l8hdiwC4eudURxqfJLr_OE1cF16_DBG5/view?usp=sharing" TargetMode="External"/><Relationship Id="rId328" Type="http://schemas.openxmlformats.org/officeDocument/2006/relationships/hyperlink" Target="https://drive.google.com/file/d/1pYin5fAIY26lLt9P-p2ITmBWx5GWWVzz/view?usp=sharing" TargetMode="External"/><Relationship Id="rId449" Type="http://schemas.openxmlformats.org/officeDocument/2006/relationships/hyperlink" Target="https://drive.google.com/file/d/1oGxb39E0Amqb0rpjVSsNATYPqE8droKR/view?usp=sharing" TargetMode="External"/><Relationship Id="rId440" Type="http://schemas.openxmlformats.org/officeDocument/2006/relationships/hyperlink" Target="https://drive.google.com/file/d/1fIdszsB84b5XLGRegyYVoH4TJtkMz1Mj/view?usp=sharing" TargetMode="External"/><Relationship Id="rId561" Type="http://schemas.openxmlformats.org/officeDocument/2006/relationships/hyperlink" Target="https://drive.google.com/file/d/1AP437BMsPjVtl_iw5zHOzPD5yT5Ztu5P/view?usp=sharing" TargetMode="External"/><Relationship Id="rId682" Type="http://schemas.openxmlformats.org/officeDocument/2006/relationships/hyperlink" Target="https://drive.google.com/file/d/1DT9mvBTkcgfAv8KnbAjOEI_EnVwmw2z-/view?usp=sharing" TargetMode="External"/><Relationship Id="rId560" Type="http://schemas.openxmlformats.org/officeDocument/2006/relationships/hyperlink" Target="https://drive.google.com/file/d/1Pv9UYQgLjHj_uaw_FfEeXewuRUT2coru/view?usp=sharing" TargetMode="External"/><Relationship Id="rId681" Type="http://schemas.openxmlformats.org/officeDocument/2006/relationships/hyperlink" Target="https://drive.google.com/file/d/19BavcYSFGwmEMebtVQUII5Mtx4nhcKXs/view?usp=sharing" TargetMode="External"/><Relationship Id="rId680" Type="http://schemas.openxmlformats.org/officeDocument/2006/relationships/hyperlink" Target="https://drive.google.com/file/d/1HYgMduvmqxdPrfqMcgmXcagSLUtSlwQ1/view?usp=sharing" TargetMode="External"/><Relationship Id="rId202" Type="http://schemas.openxmlformats.org/officeDocument/2006/relationships/hyperlink" Target="https://drive.google.com/file/d/1Q6BI5HpiQRwF-fiLNIzm69aGL0It6chr/view?usp=share_link" TargetMode="External"/><Relationship Id="rId323" Type="http://schemas.openxmlformats.org/officeDocument/2006/relationships/hyperlink" Target="https://drive.google.com/file/d/1VtjlEZMAfQx6aA5y_sVR_4pLH1cgxa-l/view?usp=sharing" TargetMode="External"/><Relationship Id="rId444" Type="http://schemas.openxmlformats.org/officeDocument/2006/relationships/hyperlink" Target="https://drive.google.com/file/d/1vQDG8UoWU710E_jnJrxa1LLSzYnPqV-H/view?usp=sharing" TargetMode="External"/><Relationship Id="rId565" Type="http://schemas.openxmlformats.org/officeDocument/2006/relationships/hyperlink" Target="https://drive.google.com/file/d/1qIoiDIUj1FwqKp8P_MrypDhVmOA-IgQN/view?usp=sharing" TargetMode="External"/><Relationship Id="rId686" Type="http://schemas.openxmlformats.org/officeDocument/2006/relationships/hyperlink" Target="https://drive.google.com/file/d/1P8h4vUaSa1exzdcKQpQnQVjVCPVgKmWX/view?usp=sharing" TargetMode="External"/><Relationship Id="rId201" Type="http://schemas.openxmlformats.org/officeDocument/2006/relationships/hyperlink" Target="https://drive.google.com/file/d/1Ai48CuKKEJacI6X1Sa7nqCQllfmHQUcg/view?usp=share_link" TargetMode="External"/><Relationship Id="rId322" Type="http://schemas.openxmlformats.org/officeDocument/2006/relationships/hyperlink" Target="https://drive.google.com/file/d/1fbVhmpymZhZZAxESC0cQ2Z1LyzF85Fy9/view?usp=sharing" TargetMode="External"/><Relationship Id="rId443" Type="http://schemas.openxmlformats.org/officeDocument/2006/relationships/hyperlink" Target="https://drive.google.com/file/d/18TpaqTO4PrrwxazOQQvYU75iOyuxxehK/view?usp=sharing" TargetMode="External"/><Relationship Id="rId564" Type="http://schemas.openxmlformats.org/officeDocument/2006/relationships/hyperlink" Target="https://drive.google.com/file/d/1bIWPROEonMLTWAY5SS_qbgOi7FTLP_J9/view?usp=sharing" TargetMode="External"/><Relationship Id="rId685" Type="http://schemas.openxmlformats.org/officeDocument/2006/relationships/hyperlink" Target="https://drive.google.com/file/d/1goEN5BYJ-RbdD3waiqQ3nn5J29kFsoiC/view?usp=sharing" TargetMode="External"/><Relationship Id="rId200" Type="http://schemas.openxmlformats.org/officeDocument/2006/relationships/hyperlink" Target="https://drive.google.com/file/d/19oebaBbyqOdYwZ-igQUy9ds0254563uE/view?usp=share_link" TargetMode="External"/><Relationship Id="rId321" Type="http://schemas.openxmlformats.org/officeDocument/2006/relationships/hyperlink" Target="https://drive.google.com/file/d/1XAqAkyE0uIoo6kbFmHplzQltTzAGmo_W/view?usp=sharing" TargetMode="External"/><Relationship Id="rId442" Type="http://schemas.openxmlformats.org/officeDocument/2006/relationships/hyperlink" Target="https://drive.google.com/file/d/1EoxZv4-kWG6zNOxEQn_gEtwkceOaEzcT/view?usp=sharing" TargetMode="External"/><Relationship Id="rId563" Type="http://schemas.openxmlformats.org/officeDocument/2006/relationships/hyperlink" Target="https://drive.google.com/file/d/1wb848qSO_I3qgjAyf5tSr_JjkQb30FRJ/view?usp=sharing" TargetMode="External"/><Relationship Id="rId684" Type="http://schemas.openxmlformats.org/officeDocument/2006/relationships/hyperlink" Target="https://drive.google.com/file/d/1ot2fWeyVFrYH6rdk7fMq4_AuPAjFD9kw/view?usp=sharing" TargetMode="External"/><Relationship Id="rId320" Type="http://schemas.openxmlformats.org/officeDocument/2006/relationships/hyperlink" Target="https://drive.google.com/file/d/1dYYcOkVFD0xvh7MnEg6I9miGwsWoposW/view?usp=sharing" TargetMode="External"/><Relationship Id="rId441" Type="http://schemas.openxmlformats.org/officeDocument/2006/relationships/hyperlink" Target="https://drive.google.com/file/d/10anMREM7f3R3JsH1HPvdz_kAJ4jcZi9n/view?usp=sharing" TargetMode="External"/><Relationship Id="rId562" Type="http://schemas.openxmlformats.org/officeDocument/2006/relationships/hyperlink" Target="https://drive.google.com/file/d/1cOVySmMFe-usui67pQiILuTTgPwdJ0WE/view?usp=sharing" TargetMode="External"/><Relationship Id="rId683" Type="http://schemas.openxmlformats.org/officeDocument/2006/relationships/hyperlink" Target="https://drive.google.com/file/d/1YgAee7Hld36jttsbk8bNOwC9UWzfxgBW/view?usp=sharing" TargetMode="External"/><Relationship Id="rId316" Type="http://schemas.openxmlformats.org/officeDocument/2006/relationships/hyperlink" Target="https://drive.google.com/file/d/1cha2qAfm_k6aH-j-2_XLKKB1RHrQbltb/view?usp=sharing" TargetMode="External"/><Relationship Id="rId437" Type="http://schemas.openxmlformats.org/officeDocument/2006/relationships/hyperlink" Target="https://drive.google.com/file/d/1QRUCmODl1yillB8VoP650Bg6tMYUEjQq/view?usp=sharing" TargetMode="External"/><Relationship Id="rId558" Type="http://schemas.openxmlformats.org/officeDocument/2006/relationships/hyperlink" Target="https://drive.google.com/file/d/1CTEhk_hzbLfqDmKvjqs8VY_cm3VR37NW/view?usp=sharing" TargetMode="External"/><Relationship Id="rId679" Type="http://schemas.openxmlformats.org/officeDocument/2006/relationships/hyperlink" Target="https://drive.google.com/file/d/1aPek2nz0MJLvruwEwo9XxB3ZG6HMQtxm/view?usp=sharing" TargetMode="External"/><Relationship Id="rId315" Type="http://schemas.openxmlformats.org/officeDocument/2006/relationships/hyperlink" Target="https://drive.google.com/file/d/1Xr7LGcKqiA36HxBVglw4_6cYKT33wcZq/view?usp=sharing" TargetMode="External"/><Relationship Id="rId436" Type="http://schemas.openxmlformats.org/officeDocument/2006/relationships/hyperlink" Target="https://drive.google.com/file/d/1ommXkR0Z7EPPuE3wQF93UzDQRDktL0gV/view?usp=sharing" TargetMode="External"/><Relationship Id="rId557" Type="http://schemas.openxmlformats.org/officeDocument/2006/relationships/hyperlink" Target="https://drive.google.com/file/d/1E1fBsS2Nwpbgr1O4zANK4hBKVl-DmPwU/view?usp=sharing" TargetMode="External"/><Relationship Id="rId678" Type="http://schemas.openxmlformats.org/officeDocument/2006/relationships/hyperlink" Target="https://drive.google.com/file/d/1dfk2OGaCktxQMUSQd3DAWOw3AI_xGc3h/view?usp=drive_link" TargetMode="External"/><Relationship Id="rId314" Type="http://schemas.openxmlformats.org/officeDocument/2006/relationships/hyperlink" Target="https://drive.google.com/file/d/18UuKXN6TIdXcAwMwlGC1QHmT890ihBAD/view?usp=sharing" TargetMode="External"/><Relationship Id="rId435" Type="http://schemas.openxmlformats.org/officeDocument/2006/relationships/hyperlink" Target="https://drive.google.com/file/d/1VX5bfECy3VCK566BkSlRdCeUb8N2oQCN/view?usp=sharing" TargetMode="External"/><Relationship Id="rId556" Type="http://schemas.openxmlformats.org/officeDocument/2006/relationships/hyperlink" Target="https://drive.google.com/file/d/1cnbmBiYgXfUHwXS0aIHd0bA8qtIPd9O6/view?usp=sharing" TargetMode="External"/><Relationship Id="rId677" Type="http://schemas.openxmlformats.org/officeDocument/2006/relationships/hyperlink" Target="https://drive.google.com/file/d/16PmT9Mv7BslsYrRpc2uslMr4uZZaxG9e/view?usp=drive_link" TargetMode="External"/><Relationship Id="rId313" Type="http://schemas.openxmlformats.org/officeDocument/2006/relationships/hyperlink" Target="https://drive.google.com/file/d/1w50fDYMc7q5XSUTBOFf3I8UkEndXIjFR/view?usp=sharing" TargetMode="External"/><Relationship Id="rId434" Type="http://schemas.openxmlformats.org/officeDocument/2006/relationships/hyperlink" Target="https://drive.google.com/file/d/1fiU9y0W70w-LPeBwrxo_hPJ4AiHFNVrh/view?usp=sharing" TargetMode="External"/><Relationship Id="rId555" Type="http://schemas.openxmlformats.org/officeDocument/2006/relationships/hyperlink" Target="https://drive.google.com/file/d/1ZPnVFu67RgzAKRd3VghP6ekPMPFvX0Tg/view?usp=sharing" TargetMode="External"/><Relationship Id="rId676" Type="http://schemas.openxmlformats.org/officeDocument/2006/relationships/hyperlink" Target="https://drive.google.com/file/d/123YOo7q2DzvLXAFoVrwrUhShXU7mOCkD/view?usp=sharing" TargetMode="External"/><Relationship Id="rId319" Type="http://schemas.openxmlformats.org/officeDocument/2006/relationships/hyperlink" Target="https://drive.google.com/file/d/1YlS4kjg8tnJY3JeC1tZ8tzAuMlycVToL/view?usp=sharing" TargetMode="External"/><Relationship Id="rId318" Type="http://schemas.openxmlformats.org/officeDocument/2006/relationships/hyperlink" Target="https://drive.google.com/file/d/15s58C-hUfhP-jo6ddH5jfPB4wxPyqMAh/view?usp=sharing" TargetMode="External"/><Relationship Id="rId439" Type="http://schemas.openxmlformats.org/officeDocument/2006/relationships/hyperlink" Target="https://drive.google.com/file/d/1srZnhZO1APRVB6ZBbFRoD-HUM0iChtNN/view?usp=sharing" TargetMode="External"/><Relationship Id="rId317" Type="http://schemas.openxmlformats.org/officeDocument/2006/relationships/hyperlink" Target="https://drive.google.com/file/d/1mBlvrIguH9k58yd7VJiiQVNCrNH2LXeE/view?usp=sharing" TargetMode="External"/><Relationship Id="rId438" Type="http://schemas.openxmlformats.org/officeDocument/2006/relationships/hyperlink" Target="https://drive.google.com/file/d/1AvF_geKcSzpriEhkhCKR5VojcTG4LVgD/view?usp=sharing" TargetMode="External"/><Relationship Id="rId559" Type="http://schemas.openxmlformats.org/officeDocument/2006/relationships/hyperlink" Target="https://drive.google.com/file/d/1pWDRVlv1_bJEhm4JIGK7ZQgjFuWzgW3X/view?usp=sharing" TargetMode="External"/><Relationship Id="rId550" Type="http://schemas.openxmlformats.org/officeDocument/2006/relationships/hyperlink" Target="https://drive.google.com/file/d/1S17uq3PUNgCivHZCnpVC3Ug03Zd2UwWB/view?usp=sharing" TargetMode="External"/><Relationship Id="rId671" Type="http://schemas.openxmlformats.org/officeDocument/2006/relationships/hyperlink" Target="https://drive.google.com/file/d/1zmEzVXAOvWHZ-E71HcBxOnpWO64GHONQ/view?usp=sharing" TargetMode="External"/><Relationship Id="rId670" Type="http://schemas.openxmlformats.org/officeDocument/2006/relationships/hyperlink" Target="https://drive.google.com/file/d/16Yx6KlZfoR3fK1phPkAJ52ifq9fJl5C_/view?usp=sharing" TargetMode="External"/><Relationship Id="rId312" Type="http://schemas.openxmlformats.org/officeDocument/2006/relationships/hyperlink" Target="https://drive.google.com/file/d/1ClHAfK-cM5_l_8bbX6l7yEdPiSELN6xp/view?usp=sharing" TargetMode="External"/><Relationship Id="rId433" Type="http://schemas.openxmlformats.org/officeDocument/2006/relationships/hyperlink" Target="https://drive.google.com/file/d/1qrMVzqr1P_348UCnbuYe4RUlrKX3Hjcu/view?usp=sharing" TargetMode="External"/><Relationship Id="rId554" Type="http://schemas.openxmlformats.org/officeDocument/2006/relationships/hyperlink" Target="https://drive.google.com/file/d/1dmyH0QH7ExR3F5WCXD0AoR-FqhtrDluK/view?usp=sharing" TargetMode="External"/><Relationship Id="rId675" Type="http://schemas.openxmlformats.org/officeDocument/2006/relationships/hyperlink" Target="https://drive.google.com/file/d/1EpJ4R5psSMwPfU8Y4XcVrIrKJQ6aLQaJ/view?usp=sharing" TargetMode="External"/><Relationship Id="rId311" Type="http://schemas.openxmlformats.org/officeDocument/2006/relationships/hyperlink" Target="https://drive.google.com/file/d/12jKwBt9wp_WILvAnq9-r6ntgA-J9OOy3/view?usp=sharing" TargetMode="External"/><Relationship Id="rId432" Type="http://schemas.openxmlformats.org/officeDocument/2006/relationships/hyperlink" Target="https://drive.google.com/file/d/1g1yIxIdd76i8CPTx_L-OBtuhXiFx1aEq/view?usp=sharing" TargetMode="External"/><Relationship Id="rId553" Type="http://schemas.openxmlformats.org/officeDocument/2006/relationships/hyperlink" Target="https://drive.google.com/file/d/1-ozFONAnC0zuh_Vj6ALImoN4zJ7GqSav/view?usp=sharing" TargetMode="External"/><Relationship Id="rId674" Type="http://schemas.openxmlformats.org/officeDocument/2006/relationships/hyperlink" Target="https://drive.google.com/file/d/1ISNaLuiHhoj1iKc2fNVgQB4qE8Wx-1ml/view?usp=sharing" TargetMode="External"/><Relationship Id="rId310" Type="http://schemas.openxmlformats.org/officeDocument/2006/relationships/hyperlink" Target="https://drive.google.com/file/d/10YRMCj-OKz60CoA02PzWhLOwmDl_o9Kd/view?usp=sharing" TargetMode="External"/><Relationship Id="rId431" Type="http://schemas.openxmlformats.org/officeDocument/2006/relationships/hyperlink" Target="https://drive.google.com/file/d/1-uics_ZZnXvKgYCz5sQH6jy-LHuHeMQ2/view?usp=sharing" TargetMode="External"/><Relationship Id="rId552" Type="http://schemas.openxmlformats.org/officeDocument/2006/relationships/hyperlink" Target="https://drive.google.com/file/d/1lIdr6WIl3KFueauksjqdysPZbrXFrb1q/view?usp=sharing" TargetMode="External"/><Relationship Id="rId673" Type="http://schemas.openxmlformats.org/officeDocument/2006/relationships/hyperlink" Target="https://drive.google.com/file/d/1498cgVb3hWaaY3zH1bXMFalb9trf8N-M/view?usp=sharing" TargetMode="External"/><Relationship Id="rId430" Type="http://schemas.openxmlformats.org/officeDocument/2006/relationships/hyperlink" Target="https://drive.google.com/file/d/1RWCboPhf4W2EUlUfCfTo4-WSwEsQO6Tb/view?usp=sharing" TargetMode="External"/><Relationship Id="rId551" Type="http://schemas.openxmlformats.org/officeDocument/2006/relationships/hyperlink" Target="https://drive.google.com/file/d/1V_VNhQ9Yf2hFlxM7nhhvAucKMGds9DWu/view?usp=sharing" TargetMode="External"/><Relationship Id="rId672" Type="http://schemas.openxmlformats.org/officeDocument/2006/relationships/hyperlink" Target="https://drive.google.com/file/d/1WKRi_bLrvA6pwLuYA8leoCLEQpWDu_fL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hidden="1" min="1" max="1" width="9.63"/>
    <col customWidth="1" hidden="1" min="2" max="3" width="9.88"/>
    <col customWidth="1" hidden="1" min="4" max="4" width="11.75"/>
    <col customWidth="1" min="5" max="5" width="17.5"/>
    <col customWidth="1" hidden="1" min="6" max="6" width="9.88"/>
    <col customWidth="1" hidden="1" min="7" max="7" width="10.75"/>
    <col customWidth="1" hidden="1" min="8" max="8" width="9.5"/>
    <col customWidth="1" min="9" max="9" width="17.13"/>
    <col customWidth="1" min="10" max="10" width="18.13"/>
    <col customWidth="1" min="11" max="11" width="28.63"/>
    <col customWidth="1" min="12" max="12" width="15.38"/>
    <col customWidth="1" min="13" max="13" width="14.88"/>
    <col customWidth="1" hidden="1" min="14" max="15" width="9.88"/>
    <col customWidth="1" hidden="1" min="16" max="16" width="12.75"/>
    <col customWidth="1" min="17" max="17" width="15.75"/>
    <col customWidth="1" min="18" max="18" width="7.75"/>
    <col customWidth="1" min="19" max="19" width="17.88"/>
    <col customWidth="1" min="20" max="21" width="15.75"/>
  </cols>
  <sheetData>
    <row r="1" ht="27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4" t="s">
        <v>14</v>
      </c>
      <c r="P1" s="5" t="s">
        <v>15</v>
      </c>
      <c r="Q1" s="6" t="s">
        <v>16</v>
      </c>
      <c r="R1" s="6" t="s">
        <v>17</v>
      </c>
      <c r="S1" s="8" t="s">
        <v>18</v>
      </c>
      <c r="T1" s="9" t="s">
        <v>19</v>
      </c>
      <c r="U1" s="9" t="s">
        <v>20</v>
      </c>
    </row>
    <row r="2" ht="27.75" customHeight="1">
      <c r="A2" s="10" t="str">
        <f>if(I2="","",if(I2&lt;today(),"ทะเบียนขาด "&amp;today()-I2&amp;" วัน",((DATEDIF(today(),I2,"y") &amp; " ปี " &amp; DATEDIF(today(),I2,"ym") &amp; " เดือน "&amp; DATEDIF(today(),I2,"md") &amp; " วัน"))&amp;" หรือเหลืออีก "&amp;today()-I2&amp;" วัน"))</f>
        <v>ทะเบียนขาด 3217 วัน</v>
      </c>
      <c r="B2" s="11" t="str">
        <f t="shared" ref="B2:B137" si="1">if(I2="","",if(today()&gt;I2,"ทะเบียนขาด",if(abs(today()-I2)&lt;=119,"ทะเบียนใกล้หมดอายุ ภายใน 1-3 เดือน",if(and(abs(today()-I2)&gt;=120,abs(today()-I2)&lt;=150),"ทะเบียนใกล้หมดอายุ ภายใน 4-5 เดือน",if(and(abs(today()-I2)&gt;=151,abs(today()-I2)&lt;=180),"ทะเบียนจะหมดอายุอีก 6 เดิอน","ปกติ")))))</f>
        <v>ทะเบียนขาด</v>
      </c>
      <c r="C2" s="12" t="str">
        <f t="shared" ref="C2:C142" si="2">if(M2="","",if(M2&lt;today(),"ใบอนุญาตผลิตขาด "&amp;today()-M2&amp;" วัน",((DATEDIF(today(),M2,"y") &amp; " ปี " &amp; DATEDIF(today(),M2,"ym") &amp; " เดือน "&amp; DATEDIF(today(),M2,"md") &amp; " วัน"))&amp;" หรือเหลืออีก "&amp;abs(today()-M2)&amp;" วัน"))</f>
        <v>ใบอนุญาตผลิตขาด 3217 วัน</v>
      </c>
      <c r="D2" s="11" t="str">
        <f t="shared" ref="D2:D137" si="3">if(M2="","",if(today()&gt;M2,"ใบอนุญาตผลิตขาด",if(abs(today()-M2)&lt;=119,"ใบอนุญาตผลิตใกล้หมดอายุ ภายใน 1-3 เดือน",if(and(abs(today()-2)&gt;=120,abs(today()-M2)&lt;=150),"ใบอนุญาตผลิตใกล้หมดอายุ ภายใน 4-5 เดือน",if(and(abs(today()-M2)&gt;=151,abs(today()-M2)&lt;=180),"ใบอนุญาตผลิตจะหมดอายุอีก 6 เดิอน","ปกติ")))))</f>
        <v>ใบอนุญาตผลิตขาด</v>
      </c>
      <c r="E2" s="13" t="s">
        <v>21</v>
      </c>
      <c r="F2" s="13"/>
      <c r="G2" s="14">
        <f t="shared" ref="G2:G50" si="4">I2-90</f>
        <v>42645</v>
      </c>
      <c r="H2" s="15">
        <f t="shared" ref="H2:H43" si="5">I2</f>
        <v>42735</v>
      </c>
      <c r="I2" s="16">
        <v>42735.0</v>
      </c>
      <c r="J2" s="17" t="s">
        <v>22</v>
      </c>
      <c r="K2" s="13" t="s">
        <v>23</v>
      </c>
      <c r="L2" s="13" t="s">
        <v>24</v>
      </c>
      <c r="M2" s="18">
        <v>42735.0</v>
      </c>
      <c r="N2" s="13" t="s">
        <v>25</v>
      </c>
      <c r="O2" s="14">
        <f t="shared" ref="O2:O32" si="6">M2-90</f>
        <v>42645</v>
      </c>
      <c r="P2" s="15">
        <f t="shared" ref="P2:P32" si="7">M2</f>
        <v>42735</v>
      </c>
      <c r="Q2" s="13" t="s">
        <v>26</v>
      </c>
      <c r="R2" s="13" t="s">
        <v>27</v>
      </c>
      <c r="S2" s="17"/>
      <c r="T2" s="19"/>
      <c r="U2" s="19"/>
    </row>
    <row r="3" ht="27.75" customHeight="1">
      <c r="A3" s="10" t="str">
        <f t="shared" ref="A3:A137" si="8">if(I3="","",if(I3&lt;today(),"ทะเบียนขาด "&amp;today()-I3&amp;" วัน",((DATEDIF(today(),I3,"y") &amp; " ปี " &amp; DATEDIF(today(),I3,"ym") &amp; " เดือน "&amp; DATEDIF(today(),I3,"md") &amp; " วัน"))&amp;" หรือเหลืออีก "&amp;ABS(today()-I3)&amp;" วัน"))</f>
        <v>ทะเบียนขาด 2852 วัน</v>
      </c>
      <c r="B3" s="11" t="str">
        <f t="shared" si="1"/>
        <v>ทะเบียนขาด</v>
      </c>
      <c r="C3" s="12" t="str">
        <f t="shared" si="2"/>
        <v>ใบอนุญาตผลิตขาด 2852 วัน</v>
      </c>
      <c r="D3" s="11" t="str">
        <f t="shared" si="3"/>
        <v>ใบอนุญาตผลิตขาด</v>
      </c>
      <c r="E3" s="19" t="s">
        <v>28</v>
      </c>
      <c r="F3" s="20"/>
      <c r="G3" s="21">
        <f t="shared" si="4"/>
        <v>43010</v>
      </c>
      <c r="H3" s="22">
        <f t="shared" si="5"/>
        <v>43100</v>
      </c>
      <c r="I3" s="23">
        <v>43100.0</v>
      </c>
      <c r="J3" s="24" t="s">
        <v>29</v>
      </c>
      <c r="K3" s="19" t="s">
        <v>30</v>
      </c>
      <c r="L3" s="19" t="s">
        <v>31</v>
      </c>
      <c r="M3" s="25">
        <v>43100.0</v>
      </c>
      <c r="N3" s="19" t="s">
        <v>25</v>
      </c>
      <c r="O3" s="21">
        <f t="shared" si="6"/>
        <v>43010</v>
      </c>
      <c r="P3" s="22">
        <f t="shared" si="7"/>
        <v>43100</v>
      </c>
      <c r="Q3" s="19" t="s">
        <v>26</v>
      </c>
      <c r="R3" s="19" t="s">
        <v>27</v>
      </c>
      <c r="S3" s="24"/>
      <c r="T3" s="19"/>
      <c r="U3" s="19"/>
    </row>
    <row r="4" ht="27.75" customHeight="1">
      <c r="A4" s="10" t="str">
        <f t="shared" si="8"/>
        <v>ทะเบียนขาด 2852 วัน</v>
      </c>
      <c r="B4" s="11" t="str">
        <f t="shared" si="1"/>
        <v>ทะเบียนขาด</v>
      </c>
      <c r="C4" s="12" t="str">
        <f t="shared" si="2"/>
        <v>ใบอนุญาตผลิตขาด 2852 วัน</v>
      </c>
      <c r="D4" s="11" t="str">
        <f t="shared" si="3"/>
        <v>ใบอนุญาตผลิตขาด</v>
      </c>
      <c r="E4" s="19" t="s">
        <v>32</v>
      </c>
      <c r="F4" s="20"/>
      <c r="G4" s="21">
        <f t="shared" si="4"/>
        <v>43010</v>
      </c>
      <c r="H4" s="22">
        <f t="shared" si="5"/>
        <v>43100</v>
      </c>
      <c r="I4" s="23">
        <v>43100.0</v>
      </c>
      <c r="J4" s="24" t="s">
        <v>33</v>
      </c>
      <c r="K4" s="19" t="s">
        <v>34</v>
      </c>
      <c r="L4" s="19" t="s">
        <v>35</v>
      </c>
      <c r="M4" s="25">
        <v>43100.0</v>
      </c>
      <c r="N4" s="19" t="s">
        <v>25</v>
      </c>
      <c r="O4" s="21">
        <f t="shared" si="6"/>
        <v>43010</v>
      </c>
      <c r="P4" s="22">
        <f t="shared" si="7"/>
        <v>43100</v>
      </c>
      <c r="Q4" s="19" t="s">
        <v>26</v>
      </c>
      <c r="R4" s="19" t="s">
        <v>27</v>
      </c>
      <c r="S4" s="24"/>
      <c r="T4" s="19"/>
      <c r="U4" s="19"/>
    </row>
    <row r="5" ht="27.75" customHeight="1">
      <c r="A5" s="10" t="str">
        <f t="shared" si="8"/>
        <v>ทะเบียนขาด 2852 วัน</v>
      </c>
      <c r="B5" s="11" t="str">
        <f t="shared" si="1"/>
        <v>ทะเบียนขาด</v>
      </c>
      <c r="C5" s="12" t="str">
        <f t="shared" si="2"/>
        <v>ใบอนุญาตผลิตขาด 2852 วัน</v>
      </c>
      <c r="D5" s="11" t="str">
        <f t="shared" si="3"/>
        <v>ใบอนุญาตผลิตขาด</v>
      </c>
      <c r="E5" s="19" t="s">
        <v>36</v>
      </c>
      <c r="F5" s="20"/>
      <c r="G5" s="21">
        <f t="shared" si="4"/>
        <v>43010</v>
      </c>
      <c r="H5" s="22">
        <f t="shared" si="5"/>
        <v>43100</v>
      </c>
      <c r="I5" s="23">
        <v>43100.0</v>
      </c>
      <c r="J5" s="24" t="s">
        <v>37</v>
      </c>
      <c r="K5" s="19" t="s">
        <v>34</v>
      </c>
      <c r="L5" s="19" t="s">
        <v>38</v>
      </c>
      <c r="M5" s="25">
        <v>43100.0</v>
      </c>
      <c r="N5" s="19" t="s">
        <v>25</v>
      </c>
      <c r="O5" s="21">
        <f t="shared" si="6"/>
        <v>43010</v>
      </c>
      <c r="P5" s="22">
        <f t="shared" si="7"/>
        <v>43100</v>
      </c>
      <c r="Q5" s="19" t="s">
        <v>26</v>
      </c>
      <c r="R5" s="19" t="s">
        <v>27</v>
      </c>
      <c r="S5" s="24"/>
      <c r="T5" s="19"/>
      <c r="U5" s="19"/>
    </row>
    <row r="6" ht="27.75" customHeight="1">
      <c r="A6" s="10" t="str">
        <f t="shared" si="8"/>
        <v>ทะเบียนขาด 2852 วัน</v>
      </c>
      <c r="B6" s="11" t="str">
        <f t="shared" si="1"/>
        <v>ทะเบียนขาด</v>
      </c>
      <c r="C6" s="12" t="str">
        <f t="shared" si="2"/>
        <v>ใบอนุญาตผลิตขาด 2852 วัน</v>
      </c>
      <c r="D6" s="11" t="str">
        <f t="shared" si="3"/>
        <v>ใบอนุญาตผลิตขาด</v>
      </c>
      <c r="E6" s="19" t="s">
        <v>39</v>
      </c>
      <c r="F6" s="20"/>
      <c r="G6" s="21">
        <f t="shared" si="4"/>
        <v>43010</v>
      </c>
      <c r="H6" s="22">
        <f t="shared" si="5"/>
        <v>43100</v>
      </c>
      <c r="I6" s="23">
        <v>43100.0</v>
      </c>
      <c r="J6" s="24" t="s">
        <v>40</v>
      </c>
      <c r="K6" s="19" t="s">
        <v>41</v>
      </c>
      <c r="L6" s="19" t="s">
        <v>42</v>
      </c>
      <c r="M6" s="25">
        <v>43100.0</v>
      </c>
      <c r="N6" s="19" t="s">
        <v>25</v>
      </c>
      <c r="O6" s="21">
        <f t="shared" si="6"/>
        <v>43010</v>
      </c>
      <c r="P6" s="22">
        <f t="shared" si="7"/>
        <v>43100</v>
      </c>
      <c r="Q6" s="19" t="s">
        <v>26</v>
      </c>
      <c r="R6" s="19" t="s">
        <v>27</v>
      </c>
      <c r="S6" s="24"/>
      <c r="T6" s="19"/>
      <c r="U6" s="19"/>
    </row>
    <row r="7" ht="27.75" customHeight="1">
      <c r="A7" s="10" t="str">
        <f t="shared" si="8"/>
        <v>ทะเบียนขาด 2852 วัน</v>
      </c>
      <c r="B7" s="11" t="str">
        <f t="shared" si="1"/>
        <v>ทะเบียนขาด</v>
      </c>
      <c r="C7" s="12" t="str">
        <f t="shared" si="2"/>
        <v>ใบอนุญาตผลิตขาด 2852 วัน</v>
      </c>
      <c r="D7" s="11" t="str">
        <f t="shared" si="3"/>
        <v>ใบอนุญาตผลิตขาด</v>
      </c>
      <c r="E7" s="19" t="s">
        <v>43</v>
      </c>
      <c r="F7" s="20"/>
      <c r="G7" s="21">
        <f t="shared" si="4"/>
        <v>43010</v>
      </c>
      <c r="H7" s="22">
        <f t="shared" si="5"/>
        <v>43100</v>
      </c>
      <c r="I7" s="23">
        <v>43100.0</v>
      </c>
      <c r="J7" s="24" t="s">
        <v>44</v>
      </c>
      <c r="K7" s="19" t="s">
        <v>34</v>
      </c>
      <c r="L7" s="19" t="s">
        <v>45</v>
      </c>
      <c r="M7" s="25">
        <v>43100.0</v>
      </c>
      <c r="N7" s="19" t="s">
        <v>25</v>
      </c>
      <c r="O7" s="21">
        <f t="shared" si="6"/>
        <v>43010</v>
      </c>
      <c r="P7" s="22">
        <f t="shared" si="7"/>
        <v>43100</v>
      </c>
      <c r="Q7" s="19" t="s">
        <v>26</v>
      </c>
      <c r="R7" s="19" t="s">
        <v>27</v>
      </c>
      <c r="S7" s="24"/>
      <c r="T7" s="19"/>
      <c r="U7" s="19"/>
    </row>
    <row r="8" ht="27.75" customHeight="1">
      <c r="A8" s="10" t="str">
        <f t="shared" si="8"/>
        <v>ทะเบียนขาด 2852 วัน</v>
      </c>
      <c r="B8" s="11" t="str">
        <f t="shared" si="1"/>
        <v>ทะเบียนขาด</v>
      </c>
      <c r="C8" s="12" t="str">
        <f t="shared" si="2"/>
        <v>ใบอนุญาตผลิตขาด 2852 วัน</v>
      </c>
      <c r="D8" s="11" t="str">
        <f t="shared" si="3"/>
        <v>ใบอนุญาตผลิตขาด</v>
      </c>
      <c r="E8" s="19" t="s">
        <v>46</v>
      </c>
      <c r="F8" s="20"/>
      <c r="G8" s="21">
        <f t="shared" si="4"/>
        <v>43010</v>
      </c>
      <c r="H8" s="22">
        <f t="shared" si="5"/>
        <v>43100</v>
      </c>
      <c r="I8" s="23">
        <v>43100.0</v>
      </c>
      <c r="J8" s="24" t="s">
        <v>47</v>
      </c>
      <c r="K8" s="19" t="s">
        <v>48</v>
      </c>
      <c r="L8" s="19" t="s">
        <v>49</v>
      </c>
      <c r="M8" s="25">
        <v>43100.0</v>
      </c>
      <c r="N8" s="19" t="s">
        <v>25</v>
      </c>
      <c r="O8" s="21">
        <f t="shared" si="6"/>
        <v>43010</v>
      </c>
      <c r="P8" s="22">
        <f t="shared" si="7"/>
        <v>43100</v>
      </c>
      <c r="Q8" s="19" t="s">
        <v>26</v>
      </c>
      <c r="R8" s="19" t="s">
        <v>27</v>
      </c>
      <c r="S8" s="24"/>
      <c r="T8" s="19"/>
      <c r="U8" s="19"/>
    </row>
    <row r="9" ht="27.75" customHeight="1">
      <c r="A9" s="10" t="str">
        <f t="shared" si="8"/>
        <v>ทะเบียนขาด 2852 วัน</v>
      </c>
      <c r="B9" s="11" t="str">
        <f t="shared" si="1"/>
        <v>ทะเบียนขาด</v>
      </c>
      <c r="C9" s="12" t="str">
        <f t="shared" si="2"/>
        <v>ใบอนุญาตผลิตขาด 2852 วัน</v>
      </c>
      <c r="D9" s="11" t="str">
        <f t="shared" si="3"/>
        <v>ใบอนุญาตผลิตขาด</v>
      </c>
      <c r="E9" s="19" t="s">
        <v>50</v>
      </c>
      <c r="F9" s="20"/>
      <c r="G9" s="21">
        <f t="shared" si="4"/>
        <v>43010</v>
      </c>
      <c r="H9" s="22">
        <f t="shared" si="5"/>
        <v>43100</v>
      </c>
      <c r="I9" s="23">
        <v>43100.0</v>
      </c>
      <c r="J9" s="24" t="s">
        <v>51</v>
      </c>
      <c r="K9" s="19" t="s">
        <v>52</v>
      </c>
      <c r="L9" s="19" t="s">
        <v>53</v>
      </c>
      <c r="M9" s="25">
        <v>43100.0</v>
      </c>
      <c r="N9" s="19" t="s">
        <v>25</v>
      </c>
      <c r="O9" s="21">
        <f t="shared" si="6"/>
        <v>43010</v>
      </c>
      <c r="P9" s="22">
        <f t="shared" si="7"/>
        <v>43100</v>
      </c>
      <c r="Q9" s="19" t="s">
        <v>26</v>
      </c>
      <c r="R9" s="19" t="s">
        <v>27</v>
      </c>
      <c r="S9" s="24"/>
      <c r="T9" s="19"/>
      <c r="U9" s="19"/>
    </row>
    <row r="10" ht="27.75" customHeight="1">
      <c r="A10" s="10" t="str">
        <f t="shared" si="8"/>
        <v>ทะเบียนขาด 2852 วัน</v>
      </c>
      <c r="B10" s="11" t="str">
        <f t="shared" si="1"/>
        <v>ทะเบียนขาด</v>
      </c>
      <c r="C10" s="12" t="str">
        <f t="shared" si="2"/>
        <v>ใบอนุญาตผลิตขาด 2852 วัน</v>
      </c>
      <c r="D10" s="11" t="str">
        <f t="shared" si="3"/>
        <v>ใบอนุญาตผลิตขาด</v>
      </c>
      <c r="E10" s="19" t="s">
        <v>54</v>
      </c>
      <c r="F10" s="20"/>
      <c r="G10" s="21">
        <f t="shared" si="4"/>
        <v>43010</v>
      </c>
      <c r="H10" s="22">
        <f t="shared" si="5"/>
        <v>43100</v>
      </c>
      <c r="I10" s="23">
        <v>43100.0</v>
      </c>
      <c r="J10" s="24" t="s">
        <v>55</v>
      </c>
      <c r="K10" s="19" t="s">
        <v>48</v>
      </c>
      <c r="L10" s="19" t="s">
        <v>56</v>
      </c>
      <c r="M10" s="25">
        <v>43100.0</v>
      </c>
      <c r="N10" s="19" t="s">
        <v>25</v>
      </c>
      <c r="O10" s="21">
        <f t="shared" si="6"/>
        <v>43010</v>
      </c>
      <c r="P10" s="22">
        <f t="shared" si="7"/>
        <v>43100</v>
      </c>
      <c r="Q10" s="19" t="s">
        <v>26</v>
      </c>
      <c r="R10" s="19" t="s">
        <v>27</v>
      </c>
      <c r="S10" s="24"/>
      <c r="T10" s="19"/>
      <c r="U10" s="19"/>
    </row>
    <row r="11" ht="27.75" customHeight="1">
      <c r="A11" s="10" t="str">
        <f t="shared" si="8"/>
        <v>ทะเบียนขาด 2852 วัน</v>
      </c>
      <c r="B11" s="11" t="str">
        <f t="shared" si="1"/>
        <v>ทะเบียนขาด</v>
      </c>
      <c r="C11" s="12" t="str">
        <f t="shared" si="2"/>
        <v>ใบอนุญาตผลิตขาด 2852 วัน</v>
      </c>
      <c r="D11" s="11" t="str">
        <f t="shared" si="3"/>
        <v>ใบอนุญาตผลิตขาด</v>
      </c>
      <c r="E11" s="19" t="s">
        <v>57</v>
      </c>
      <c r="F11" s="20"/>
      <c r="G11" s="21">
        <f t="shared" si="4"/>
        <v>43010</v>
      </c>
      <c r="H11" s="22">
        <f t="shared" si="5"/>
        <v>43100</v>
      </c>
      <c r="I11" s="23">
        <v>43100.0</v>
      </c>
      <c r="J11" s="24" t="s">
        <v>58</v>
      </c>
      <c r="K11" s="19" t="s">
        <v>48</v>
      </c>
      <c r="L11" s="19" t="s">
        <v>59</v>
      </c>
      <c r="M11" s="25">
        <v>43100.0</v>
      </c>
      <c r="N11" s="19" t="s">
        <v>25</v>
      </c>
      <c r="O11" s="21">
        <f t="shared" si="6"/>
        <v>43010</v>
      </c>
      <c r="P11" s="22">
        <f t="shared" si="7"/>
        <v>43100</v>
      </c>
      <c r="Q11" s="19" t="s">
        <v>26</v>
      </c>
      <c r="R11" s="19" t="s">
        <v>27</v>
      </c>
      <c r="S11" s="24"/>
      <c r="T11" s="19"/>
      <c r="U11" s="19"/>
    </row>
    <row r="12" ht="27.75" customHeight="1">
      <c r="A12" s="10" t="str">
        <f t="shared" si="8"/>
        <v>ทะเบียนขาด 2852 วัน</v>
      </c>
      <c r="B12" s="11" t="str">
        <f t="shared" si="1"/>
        <v>ทะเบียนขาด</v>
      </c>
      <c r="C12" s="12" t="str">
        <f t="shared" si="2"/>
        <v>ใบอนุญาตผลิตขาด 2852 วัน</v>
      </c>
      <c r="D12" s="11" t="str">
        <f t="shared" si="3"/>
        <v>ใบอนุญาตผลิตขาด</v>
      </c>
      <c r="E12" s="19" t="s">
        <v>60</v>
      </c>
      <c r="F12" s="20"/>
      <c r="G12" s="21">
        <f t="shared" si="4"/>
        <v>43010</v>
      </c>
      <c r="H12" s="22">
        <f t="shared" si="5"/>
        <v>43100</v>
      </c>
      <c r="I12" s="23">
        <v>43100.0</v>
      </c>
      <c r="J12" s="24" t="s">
        <v>61</v>
      </c>
      <c r="K12" s="19" t="s">
        <v>30</v>
      </c>
      <c r="L12" s="19" t="s">
        <v>62</v>
      </c>
      <c r="M12" s="25">
        <v>43100.0</v>
      </c>
      <c r="N12" s="19" t="s">
        <v>25</v>
      </c>
      <c r="O12" s="21">
        <f t="shared" si="6"/>
        <v>43010</v>
      </c>
      <c r="P12" s="22">
        <f t="shared" si="7"/>
        <v>43100</v>
      </c>
      <c r="Q12" s="19" t="s">
        <v>26</v>
      </c>
      <c r="R12" s="19" t="s">
        <v>27</v>
      </c>
      <c r="S12" s="24"/>
      <c r="T12" s="19"/>
      <c r="U12" s="19"/>
    </row>
    <row r="13" ht="27.75" customHeight="1">
      <c r="A13" s="10" t="str">
        <f t="shared" si="8"/>
        <v>ทะเบียนขาด 2852 วัน</v>
      </c>
      <c r="B13" s="11" t="str">
        <f t="shared" si="1"/>
        <v>ทะเบียนขาด</v>
      </c>
      <c r="C13" s="12" t="str">
        <f t="shared" si="2"/>
        <v>ใบอนุญาตผลิตขาด 2852 วัน</v>
      </c>
      <c r="D13" s="11" t="str">
        <f t="shared" si="3"/>
        <v>ใบอนุญาตผลิตขาด</v>
      </c>
      <c r="E13" s="19" t="s">
        <v>63</v>
      </c>
      <c r="F13" s="20"/>
      <c r="G13" s="21">
        <f t="shared" si="4"/>
        <v>43010</v>
      </c>
      <c r="H13" s="22">
        <f t="shared" si="5"/>
        <v>43100</v>
      </c>
      <c r="I13" s="23">
        <v>43100.0</v>
      </c>
      <c r="J13" s="24" t="s">
        <v>64</v>
      </c>
      <c r="K13" s="19" t="s">
        <v>30</v>
      </c>
      <c r="L13" s="19" t="s">
        <v>65</v>
      </c>
      <c r="M13" s="25">
        <v>43100.0</v>
      </c>
      <c r="N13" s="19" t="s">
        <v>25</v>
      </c>
      <c r="O13" s="21">
        <f t="shared" si="6"/>
        <v>43010</v>
      </c>
      <c r="P13" s="22">
        <f t="shared" si="7"/>
        <v>43100</v>
      </c>
      <c r="Q13" s="19" t="s">
        <v>26</v>
      </c>
      <c r="R13" s="19" t="s">
        <v>27</v>
      </c>
      <c r="S13" s="24"/>
      <c r="T13" s="19"/>
      <c r="U13" s="19"/>
    </row>
    <row r="14" ht="27.75" customHeight="1">
      <c r="A14" s="10" t="str">
        <f t="shared" si="8"/>
        <v>ทะเบียนขาด 2852 วัน</v>
      </c>
      <c r="B14" s="11" t="str">
        <f t="shared" si="1"/>
        <v>ทะเบียนขาด</v>
      </c>
      <c r="C14" s="12" t="str">
        <f t="shared" si="2"/>
        <v>ใบอนุญาตผลิตขาด 2852 วัน</v>
      </c>
      <c r="D14" s="11" t="str">
        <f t="shared" si="3"/>
        <v>ใบอนุญาตผลิตขาด</v>
      </c>
      <c r="E14" s="19" t="s">
        <v>66</v>
      </c>
      <c r="F14" s="20"/>
      <c r="G14" s="21">
        <f t="shared" si="4"/>
        <v>43010</v>
      </c>
      <c r="H14" s="22">
        <f t="shared" si="5"/>
        <v>43100</v>
      </c>
      <c r="I14" s="23">
        <v>43100.0</v>
      </c>
      <c r="J14" s="24" t="s">
        <v>67</v>
      </c>
      <c r="K14" s="19" t="s">
        <v>30</v>
      </c>
      <c r="L14" s="19" t="s">
        <v>68</v>
      </c>
      <c r="M14" s="25">
        <v>43100.0</v>
      </c>
      <c r="N14" s="19" t="s">
        <v>25</v>
      </c>
      <c r="O14" s="21">
        <f t="shared" si="6"/>
        <v>43010</v>
      </c>
      <c r="P14" s="22">
        <f t="shared" si="7"/>
        <v>43100</v>
      </c>
      <c r="Q14" s="19" t="s">
        <v>26</v>
      </c>
      <c r="R14" s="19" t="s">
        <v>27</v>
      </c>
      <c r="S14" s="24"/>
      <c r="T14" s="19"/>
      <c r="U14" s="19"/>
    </row>
    <row r="15" ht="27.75" customHeight="1">
      <c r="A15" s="10" t="str">
        <f t="shared" si="8"/>
        <v>ทะเบียนขาด 2852 วัน</v>
      </c>
      <c r="B15" s="11" t="str">
        <f t="shared" si="1"/>
        <v>ทะเบียนขาด</v>
      </c>
      <c r="C15" s="12" t="str">
        <f t="shared" si="2"/>
        <v>ใบอนุญาตผลิตขาด 2852 วัน</v>
      </c>
      <c r="D15" s="11" t="str">
        <f t="shared" si="3"/>
        <v>ใบอนุญาตผลิตขาด</v>
      </c>
      <c r="E15" s="19" t="s">
        <v>69</v>
      </c>
      <c r="F15" s="20"/>
      <c r="G15" s="21">
        <f t="shared" si="4"/>
        <v>43010</v>
      </c>
      <c r="H15" s="22">
        <f t="shared" si="5"/>
        <v>43100</v>
      </c>
      <c r="I15" s="23">
        <v>43100.0</v>
      </c>
      <c r="J15" s="24" t="s">
        <v>70</v>
      </c>
      <c r="K15" s="19" t="s">
        <v>30</v>
      </c>
      <c r="L15" s="19" t="s">
        <v>71</v>
      </c>
      <c r="M15" s="25">
        <v>43100.0</v>
      </c>
      <c r="N15" s="19" t="s">
        <v>25</v>
      </c>
      <c r="O15" s="21">
        <f t="shared" si="6"/>
        <v>43010</v>
      </c>
      <c r="P15" s="22">
        <f t="shared" si="7"/>
        <v>43100</v>
      </c>
      <c r="Q15" s="19" t="s">
        <v>26</v>
      </c>
      <c r="R15" s="19">
        <v>1168.0</v>
      </c>
      <c r="S15" s="24"/>
      <c r="T15" s="19"/>
      <c r="U15" s="19"/>
    </row>
    <row r="16" ht="27.75" customHeight="1">
      <c r="A16" s="10" t="str">
        <f t="shared" si="8"/>
        <v>ทะเบียนขาด 2852 วัน</v>
      </c>
      <c r="B16" s="11" t="str">
        <f t="shared" si="1"/>
        <v>ทะเบียนขาด</v>
      </c>
      <c r="C16" s="12" t="str">
        <f t="shared" si="2"/>
        <v>ใบอนุญาตผลิตขาด 2852 วัน</v>
      </c>
      <c r="D16" s="11" t="str">
        <f t="shared" si="3"/>
        <v>ใบอนุญาตผลิตขาด</v>
      </c>
      <c r="E16" s="19" t="s">
        <v>72</v>
      </c>
      <c r="F16" s="20"/>
      <c r="G16" s="21">
        <f t="shared" si="4"/>
        <v>43010</v>
      </c>
      <c r="H16" s="22">
        <f t="shared" si="5"/>
        <v>43100</v>
      </c>
      <c r="I16" s="23">
        <v>43100.0</v>
      </c>
      <c r="J16" s="24" t="s">
        <v>73</v>
      </c>
      <c r="K16" s="19" t="s">
        <v>30</v>
      </c>
      <c r="L16" s="19" t="s">
        <v>74</v>
      </c>
      <c r="M16" s="25">
        <v>43100.0</v>
      </c>
      <c r="N16" s="19" t="s">
        <v>25</v>
      </c>
      <c r="O16" s="21">
        <f t="shared" si="6"/>
        <v>43010</v>
      </c>
      <c r="P16" s="22">
        <f t="shared" si="7"/>
        <v>43100</v>
      </c>
      <c r="Q16" s="19" t="s">
        <v>26</v>
      </c>
      <c r="R16" s="19" t="s">
        <v>27</v>
      </c>
      <c r="S16" s="24"/>
      <c r="T16" s="19"/>
      <c r="U16" s="19"/>
    </row>
    <row r="17" ht="27.75" customHeight="1">
      <c r="A17" s="10" t="str">
        <f t="shared" si="8"/>
        <v>ทะเบียนขาด 2852 วัน</v>
      </c>
      <c r="B17" s="11" t="str">
        <f t="shared" si="1"/>
        <v>ทะเบียนขาด</v>
      </c>
      <c r="C17" s="12" t="str">
        <f t="shared" si="2"/>
        <v>ใบอนุญาตผลิตขาด 2852 วัน</v>
      </c>
      <c r="D17" s="11" t="str">
        <f t="shared" si="3"/>
        <v>ใบอนุญาตผลิตขาด</v>
      </c>
      <c r="E17" s="19" t="s">
        <v>75</v>
      </c>
      <c r="F17" s="20"/>
      <c r="G17" s="21">
        <f t="shared" si="4"/>
        <v>43010</v>
      </c>
      <c r="H17" s="22">
        <f t="shared" si="5"/>
        <v>43100</v>
      </c>
      <c r="I17" s="23">
        <v>43100.0</v>
      </c>
      <c r="J17" s="24" t="s">
        <v>76</v>
      </c>
      <c r="K17" s="19" t="s">
        <v>30</v>
      </c>
      <c r="L17" s="19" t="s">
        <v>77</v>
      </c>
      <c r="M17" s="25">
        <v>43100.0</v>
      </c>
      <c r="N17" s="19" t="s">
        <v>25</v>
      </c>
      <c r="O17" s="21">
        <f t="shared" si="6"/>
        <v>43010</v>
      </c>
      <c r="P17" s="22">
        <f t="shared" si="7"/>
        <v>43100</v>
      </c>
      <c r="Q17" s="19" t="s">
        <v>26</v>
      </c>
      <c r="R17" s="19" t="s">
        <v>27</v>
      </c>
      <c r="S17" s="24"/>
      <c r="T17" s="19"/>
      <c r="U17" s="19"/>
    </row>
    <row r="18" ht="27.75" customHeight="1">
      <c r="A18" s="10" t="str">
        <f t="shared" si="8"/>
        <v>ทะเบียนขาด 2852 วัน</v>
      </c>
      <c r="B18" s="11" t="str">
        <f t="shared" si="1"/>
        <v>ทะเบียนขาด</v>
      </c>
      <c r="C18" s="12" t="str">
        <f t="shared" si="2"/>
        <v>ใบอนุญาตผลิตขาด 2852 วัน</v>
      </c>
      <c r="D18" s="11" t="str">
        <f t="shared" si="3"/>
        <v>ใบอนุญาตผลิตขาด</v>
      </c>
      <c r="E18" s="19" t="s">
        <v>78</v>
      </c>
      <c r="F18" s="20"/>
      <c r="G18" s="21">
        <f t="shared" si="4"/>
        <v>43010</v>
      </c>
      <c r="H18" s="22">
        <f t="shared" si="5"/>
        <v>43100</v>
      </c>
      <c r="I18" s="23">
        <v>43100.0</v>
      </c>
      <c r="J18" s="24" t="s">
        <v>79</v>
      </c>
      <c r="K18" s="19" t="s">
        <v>30</v>
      </c>
      <c r="L18" s="19" t="s">
        <v>80</v>
      </c>
      <c r="M18" s="25">
        <v>43100.0</v>
      </c>
      <c r="N18" s="19" t="s">
        <v>25</v>
      </c>
      <c r="O18" s="21">
        <f t="shared" si="6"/>
        <v>43010</v>
      </c>
      <c r="P18" s="22">
        <f t="shared" si="7"/>
        <v>43100</v>
      </c>
      <c r="Q18" s="19" t="s">
        <v>26</v>
      </c>
      <c r="R18" s="19" t="s">
        <v>27</v>
      </c>
      <c r="S18" s="24"/>
      <c r="T18" s="19"/>
      <c r="U18" s="19"/>
    </row>
    <row r="19" ht="27.75" customHeight="1">
      <c r="A19" s="10" t="str">
        <f t="shared" si="8"/>
        <v>ทะเบียนขาด 2852 วัน</v>
      </c>
      <c r="B19" s="11" t="str">
        <f t="shared" si="1"/>
        <v>ทะเบียนขาด</v>
      </c>
      <c r="C19" s="12" t="str">
        <f t="shared" si="2"/>
        <v>ใบอนุญาตผลิตขาด 2852 วัน</v>
      </c>
      <c r="D19" s="11" t="str">
        <f t="shared" si="3"/>
        <v>ใบอนุญาตผลิตขาด</v>
      </c>
      <c r="E19" s="19" t="s">
        <v>81</v>
      </c>
      <c r="F19" s="20"/>
      <c r="G19" s="21">
        <f t="shared" si="4"/>
        <v>43010</v>
      </c>
      <c r="H19" s="22">
        <f t="shared" si="5"/>
        <v>43100</v>
      </c>
      <c r="I19" s="23">
        <v>43100.0</v>
      </c>
      <c r="J19" s="24" t="s">
        <v>82</v>
      </c>
      <c r="K19" s="19" t="s">
        <v>30</v>
      </c>
      <c r="L19" s="19" t="s">
        <v>83</v>
      </c>
      <c r="M19" s="25">
        <v>43100.0</v>
      </c>
      <c r="N19" s="19" t="s">
        <v>25</v>
      </c>
      <c r="O19" s="21">
        <f t="shared" si="6"/>
        <v>43010</v>
      </c>
      <c r="P19" s="22">
        <f t="shared" si="7"/>
        <v>43100</v>
      </c>
      <c r="Q19" s="19" t="s">
        <v>26</v>
      </c>
      <c r="R19" s="19" t="s">
        <v>27</v>
      </c>
      <c r="S19" s="24"/>
      <c r="T19" s="19"/>
      <c r="U19" s="19"/>
    </row>
    <row r="20" ht="27.75" customHeight="1">
      <c r="A20" s="10" t="str">
        <f t="shared" si="8"/>
        <v>ทะเบียนขาด 2852 วัน</v>
      </c>
      <c r="B20" s="11" t="str">
        <f t="shared" si="1"/>
        <v>ทะเบียนขาด</v>
      </c>
      <c r="C20" s="12" t="str">
        <f t="shared" si="2"/>
        <v>ใบอนุญาตผลิตขาด 2852 วัน</v>
      </c>
      <c r="D20" s="11" t="str">
        <f t="shared" si="3"/>
        <v>ใบอนุญาตผลิตขาด</v>
      </c>
      <c r="E20" s="19" t="s">
        <v>84</v>
      </c>
      <c r="F20" s="20"/>
      <c r="G20" s="21">
        <f t="shared" si="4"/>
        <v>43010</v>
      </c>
      <c r="H20" s="22">
        <f t="shared" si="5"/>
        <v>43100</v>
      </c>
      <c r="I20" s="23">
        <v>43100.0</v>
      </c>
      <c r="J20" s="24" t="s">
        <v>85</v>
      </c>
      <c r="K20" s="19" t="s">
        <v>30</v>
      </c>
      <c r="L20" s="19" t="s">
        <v>86</v>
      </c>
      <c r="M20" s="25">
        <v>43100.0</v>
      </c>
      <c r="N20" s="19" t="s">
        <v>25</v>
      </c>
      <c r="O20" s="21">
        <f t="shared" si="6"/>
        <v>43010</v>
      </c>
      <c r="P20" s="22">
        <f t="shared" si="7"/>
        <v>43100</v>
      </c>
      <c r="Q20" s="19" t="s">
        <v>26</v>
      </c>
      <c r="R20" s="19" t="s">
        <v>27</v>
      </c>
      <c r="S20" s="24"/>
      <c r="T20" s="19"/>
      <c r="U20" s="19"/>
    </row>
    <row r="21" ht="27.75" customHeight="1">
      <c r="A21" s="10" t="str">
        <f t="shared" si="8"/>
        <v>ทะเบียนขาด 2852 วัน</v>
      </c>
      <c r="B21" s="11" t="str">
        <f t="shared" si="1"/>
        <v>ทะเบียนขาด</v>
      </c>
      <c r="C21" s="12" t="str">
        <f t="shared" si="2"/>
        <v>ใบอนุญาตผลิตขาด 2852 วัน</v>
      </c>
      <c r="D21" s="11" t="str">
        <f t="shared" si="3"/>
        <v>ใบอนุญาตผลิตขาด</v>
      </c>
      <c r="E21" s="19" t="s">
        <v>87</v>
      </c>
      <c r="F21" s="20"/>
      <c r="G21" s="21">
        <f t="shared" si="4"/>
        <v>43010</v>
      </c>
      <c r="H21" s="22">
        <f t="shared" si="5"/>
        <v>43100</v>
      </c>
      <c r="I21" s="23">
        <v>43100.0</v>
      </c>
      <c r="J21" s="24" t="s">
        <v>88</v>
      </c>
      <c r="K21" s="19" t="s">
        <v>30</v>
      </c>
      <c r="L21" s="19" t="s">
        <v>89</v>
      </c>
      <c r="M21" s="25">
        <v>43100.0</v>
      </c>
      <c r="N21" s="19" t="s">
        <v>25</v>
      </c>
      <c r="O21" s="21">
        <f t="shared" si="6"/>
        <v>43010</v>
      </c>
      <c r="P21" s="22">
        <f t="shared" si="7"/>
        <v>43100</v>
      </c>
      <c r="Q21" s="19" t="s">
        <v>26</v>
      </c>
      <c r="R21" s="19" t="s">
        <v>27</v>
      </c>
      <c r="S21" s="24"/>
      <c r="T21" s="19"/>
      <c r="U21" s="19"/>
    </row>
    <row r="22" ht="27.75" customHeight="1">
      <c r="A22" s="10" t="str">
        <f t="shared" si="8"/>
        <v>ทะเบียนขาด 2852 วัน</v>
      </c>
      <c r="B22" s="11" t="str">
        <f t="shared" si="1"/>
        <v>ทะเบียนขาด</v>
      </c>
      <c r="C22" s="12" t="str">
        <f t="shared" si="2"/>
        <v>ใบอนุญาตผลิตขาด 2852 วัน</v>
      </c>
      <c r="D22" s="11" t="str">
        <f t="shared" si="3"/>
        <v>ใบอนุญาตผลิตขาด</v>
      </c>
      <c r="E22" s="19" t="s">
        <v>90</v>
      </c>
      <c r="F22" s="20"/>
      <c r="G22" s="21">
        <f t="shared" si="4"/>
        <v>43010</v>
      </c>
      <c r="H22" s="22">
        <f t="shared" si="5"/>
        <v>43100</v>
      </c>
      <c r="I22" s="23">
        <v>43100.0</v>
      </c>
      <c r="J22" s="24" t="s">
        <v>91</v>
      </c>
      <c r="K22" s="19" t="s">
        <v>34</v>
      </c>
      <c r="L22" s="19" t="s">
        <v>92</v>
      </c>
      <c r="M22" s="25">
        <v>43100.0</v>
      </c>
      <c r="N22" s="19" t="s">
        <v>25</v>
      </c>
      <c r="O22" s="21">
        <f t="shared" si="6"/>
        <v>43010</v>
      </c>
      <c r="P22" s="22">
        <f t="shared" si="7"/>
        <v>43100</v>
      </c>
      <c r="Q22" s="19" t="s">
        <v>26</v>
      </c>
      <c r="R22" s="19" t="s">
        <v>27</v>
      </c>
      <c r="S22" s="24"/>
      <c r="T22" s="19"/>
      <c r="U22" s="19"/>
    </row>
    <row r="23" ht="27.75" customHeight="1">
      <c r="A23" s="10" t="str">
        <f t="shared" si="8"/>
        <v>ทะเบียนขาด 2852 วัน</v>
      </c>
      <c r="B23" s="11" t="str">
        <f t="shared" si="1"/>
        <v>ทะเบียนขาด</v>
      </c>
      <c r="C23" s="12" t="str">
        <f t="shared" si="2"/>
        <v>ใบอนุญาตผลิตขาด 2852 วัน</v>
      </c>
      <c r="D23" s="11" t="str">
        <f t="shared" si="3"/>
        <v>ใบอนุญาตผลิตขาด</v>
      </c>
      <c r="E23" s="19" t="s">
        <v>93</v>
      </c>
      <c r="F23" s="20"/>
      <c r="G23" s="21">
        <f t="shared" si="4"/>
        <v>43010</v>
      </c>
      <c r="H23" s="22">
        <f t="shared" si="5"/>
        <v>43100</v>
      </c>
      <c r="I23" s="23">
        <v>43100.0</v>
      </c>
      <c r="J23" s="24" t="s">
        <v>94</v>
      </c>
      <c r="K23" s="19" t="s">
        <v>34</v>
      </c>
      <c r="L23" s="19" t="s">
        <v>95</v>
      </c>
      <c r="M23" s="25">
        <v>43100.0</v>
      </c>
      <c r="N23" s="19" t="s">
        <v>25</v>
      </c>
      <c r="O23" s="21">
        <f t="shared" si="6"/>
        <v>43010</v>
      </c>
      <c r="P23" s="22">
        <f t="shared" si="7"/>
        <v>43100</v>
      </c>
      <c r="Q23" s="19" t="s">
        <v>26</v>
      </c>
      <c r="R23" s="19" t="s">
        <v>27</v>
      </c>
      <c r="S23" s="24"/>
      <c r="T23" s="19"/>
      <c r="U23" s="19"/>
    </row>
    <row r="24" ht="27.75" customHeight="1">
      <c r="A24" s="10" t="str">
        <f t="shared" si="8"/>
        <v>ทะเบียนขาด 2852 วัน</v>
      </c>
      <c r="B24" s="11" t="str">
        <f t="shared" si="1"/>
        <v>ทะเบียนขาด</v>
      </c>
      <c r="C24" s="12" t="str">
        <f t="shared" si="2"/>
        <v>ใบอนุญาตผลิตขาด 2852 วัน</v>
      </c>
      <c r="D24" s="11" t="str">
        <f t="shared" si="3"/>
        <v>ใบอนุญาตผลิตขาด</v>
      </c>
      <c r="E24" s="19" t="s">
        <v>96</v>
      </c>
      <c r="F24" s="20"/>
      <c r="G24" s="21">
        <f t="shared" si="4"/>
        <v>43010</v>
      </c>
      <c r="H24" s="22">
        <f t="shared" si="5"/>
        <v>43100</v>
      </c>
      <c r="I24" s="23">
        <v>43100.0</v>
      </c>
      <c r="J24" s="24" t="s">
        <v>97</v>
      </c>
      <c r="K24" s="19" t="s">
        <v>34</v>
      </c>
      <c r="L24" s="19" t="s">
        <v>98</v>
      </c>
      <c r="M24" s="25">
        <v>43100.0</v>
      </c>
      <c r="N24" s="19" t="s">
        <v>25</v>
      </c>
      <c r="O24" s="21">
        <f t="shared" si="6"/>
        <v>43010</v>
      </c>
      <c r="P24" s="22">
        <f t="shared" si="7"/>
        <v>43100</v>
      </c>
      <c r="Q24" s="19" t="s">
        <v>26</v>
      </c>
      <c r="R24" s="19" t="s">
        <v>27</v>
      </c>
      <c r="S24" s="24"/>
      <c r="T24" s="19"/>
      <c r="U24" s="19"/>
    </row>
    <row r="25" ht="27.75" customHeight="1">
      <c r="A25" s="10" t="str">
        <f t="shared" si="8"/>
        <v>ทะเบียนขาด 2852 วัน</v>
      </c>
      <c r="B25" s="11" t="str">
        <f t="shared" si="1"/>
        <v>ทะเบียนขาด</v>
      </c>
      <c r="C25" s="12" t="str">
        <f t="shared" si="2"/>
        <v>ใบอนุญาตผลิตขาด 2852 วัน</v>
      </c>
      <c r="D25" s="11" t="str">
        <f t="shared" si="3"/>
        <v>ใบอนุญาตผลิตขาด</v>
      </c>
      <c r="E25" s="19" t="s">
        <v>99</v>
      </c>
      <c r="F25" s="20"/>
      <c r="G25" s="21">
        <f t="shared" si="4"/>
        <v>43010</v>
      </c>
      <c r="H25" s="22">
        <f t="shared" si="5"/>
        <v>43100</v>
      </c>
      <c r="I25" s="23">
        <v>43100.0</v>
      </c>
      <c r="J25" s="24" t="s">
        <v>100</v>
      </c>
      <c r="K25" s="19" t="s">
        <v>34</v>
      </c>
      <c r="L25" s="19" t="s">
        <v>101</v>
      </c>
      <c r="M25" s="25">
        <v>43100.0</v>
      </c>
      <c r="N25" s="19" t="s">
        <v>25</v>
      </c>
      <c r="O25" s="21">
        <f t="shared" si="6"/>
        <v>43010</v>
      </c>
      <c r="P25" s="22">
        <f t="shared" si="7"/>
        <v>43100</v>
      </c>
      <c r="Q25" s="19" t="s">
        <v>26</v>
      </c>
      <c r="R25" s="19" t="s">
        <v>27</v>
      </c>
      <c r="S25" s="24"/>
      <c r="T25" s="19"/>
      <c r="U25" s="19"/>
    </row>
    <row r="26" ht="27.75" customHeight="1">
      <c r="A26" s="10" t="str">
        <f t="shared" si="8"/>
        <v>ทะเบียนขาด 1756 วัน</v>
      </c>
      <c r="B26" s="11" t="str">
        <f t="shared" si="1"/>
        <v>ทะเบียนขาด</v>
      </c>
      <c r="C26" s="12" t="str">
        <f t="shared" si="2"/>
        <v>ใบอนุญาตผลิตขาด 2852 วัน</v>
      </c>
      <c r="D26" s="11" t="str">
        <f t="shared" si="3"/>
        <v>ใบอนุญาตผลิตขาด</v>
      </c>
      <c r="E26" s="19" t="s">
        <v>102</v>
      </c>
      <c r="F26" s="19"/>
      <c r="G26" s="21">
        <f t="shared" si="4"/>
        <v>44106</v>
      </c>
      <c r="H26" s="22">
        <f t="shared" si="5"/>
        <v>44196</v>
      </c>
      <c r="I26" s="23">
        <v>44196.0</v>
      </c>
      <c r="J26" s="24" t="s">
        <v>103</v>
      </c>
      <c r="K26" s="19" t="s">
        <v>48</v>
      </c>
      <c r="L26" s="19" t="s">
        <v>104</v>
      </c>
      <c r="M26" s="25">
        <v>43100.0</v>
      </c>
      <c r="N26" s="19" t="s">
        <v>25</v>
      </c>
      <c r="O26" s="21">
        <f t="shared" si="6"/>
        <v>43010</v>
      </c>
      <c r="P26" s="22">
        <f t="shared" si="7"/>
        <v>43100</v>
      </c>
      <c r="Q26" s="19" t="s">
        <v>26</v>
      </c>
      <c r="R26" s="19" t="s">
        <v>27</v>
      </c>
      <c r="S26" s="24"/>
      <c r="T26" s="19"/>
      <c r="U26" s="19"/>
    </row>
    <row r="27" ht="27.75" customHeight="1">
      <c r="A27" s="10" t="str">
        <f t="shared" si="8"/>
        <v>ทะเบียนขาด 1756 วัน</v>
      </c>
      <c r="B27" s="11" t="str">
        <f t="shared" si="1"/>
        <v>ทะเบียนขาด</v>
      </c>
      <c r="C27" s="12" t="str">
        <f t="shared" si="2"/>
        <v>ใบอนุญาตผลิตขาด 2852 วัน</v>
      </c>
      <c r="D27" s="11" t="str">
        <f t="shared" si="3"/>
        <v>ใบอนุญาตผลิตขาด</v>
      </c>
      <c r="E27" s="19" t="s">
        <v>105</v>
      </c>
      <c r="F27" s="20"/>
      <c r="G27" s="21">
        <f t="shared" si="4"/>
        <v>44106</v>
      </c>
      <c r="H27" s="22">
        <f t="shared" si="5"/>
        <v>44196</v>
      </c>
      <c r="I27" s="23">
        <v>44196.0</v>
      </c>
      <c r="J27" s="24" t="s">
        <v>106</v>
      </c>
      <c r="K27" s="19" t="s">
        <v>48</v>
      </c>
      <c r="L27" s="19" t="s">
        <v>107</v>
      </c>
      <c r="M27" s="25">
        <v>43100.0</v>
      </c>
      <c r="N27" s="19" t="s">
        <v>25</v>
      </c>
      <c r="O27" s="21">
        <f t="shared" si="6"/>
        <v>43010</v>
      </c>
      <c r="P27" s="22">
        <f t="shared" si="7"/>
        <v>43100</v>
      </c>
      <c r="Q27" s="19" t="s">
        <v>26</v>
      </c>
      <c r="R27" s="19" t="s">
        <v>27</v>
      </c>
      <c r="S27" s="24"/>
      <c r="T27" s="19"/>
      <c r="U27" s="19"/>
    </row>
    <row r="28" ht="27.75" customHeight="1">
      <c r="A28" s="10" t="str">
        <f t="shared" si="8"/>
        <v>ทะเบียนขาด 1756 วัน</v>
      </c>
      <c r="B28" s="11" t="str">
        <f t="shared" si="1"/>
        <v>ทะเบียนขาด</v>
      </c>
      <c r="C28" s="12" t="str">
        <f t="shared" si="2"/>
        <v>ใบอนุญาตผลิตขาด 2852 วัน</v>
      </c>
      <c r="D28" s="11" t="str">
        <f t="shared" si="3"/>
        <v>ใบอนุญาตผลิตขาด</v>
      </c>
      <c r="E28" s="19" t="s">
        <v>108</v>
      </c>
      <c r="F28" s="20"/>
      <c r="G28" s="21">
        <f t="shared" si="4"/>
        <v>44106</v>
      </c>
      <c r="H28" s="22">
        <f t="shared" si="5"/>
        <v>44196</v>
      </c>
      <c r="I28" s="23">
        <v>44196.0</v>
      </c>
      <c r="J28" s="24" t="s">
        <v>109</v>
      </c>
      <c r="K28" s="19" t="s">
        <v>48</v>
      </c>
      <c r="L28" s="19" t="s">
        <v>110</v>
      </c>
      <c r="M28" s="25">
        <v>43100.0</v>
      </c>
      <c r="N28" s="19" t="s">
        <v>25</v>
      </c>
      <c r="O28" s="21">
        <f t="shared" si="6"/>
        <v>43010</v>
      </c>
      <c r="P28" s="22">
        <f t="shared" si="7"/>
        <v>43100</v>
      </c>
      <c r="Q28" s="19" t="s">
        <v>26</v>
      </c>
      <c r="R28" s="19" t="s">
        <v>27</v>
      </c>
      <c r="S28" s="24"/>
      <c r="T28" s="19"/>
      <c r="U28" s="19"/>
    </row>
    <row r="29" ht="27.75" customHeight="1">
      <c r="A29" s="10" t="str">
        <f t="shared" si="8"/>
        <v>ทะเบียนขาด 2487 วัน</v>
      </c>
      <c r="B29" s="11" t="str">
        <f t="shared" si="1"/>
        <v>ทะเบียนขาด</v>
      </c>
      <c r="C29" s="12" t="str">
        <f t="shared" si="2"/>
        <v>ใบอนุญาตผลิตขาด 2487 วัน</v>
      </c>
      <c r="D29" s="11" t="str">
        <f t="shared" si="3"/>
        <v>ใบอนุญาตผลิตขาด</v>
      </c>
      <c r="E29" s="19" t="s">
        <v>111</v>
      </c>
      <c r="F29" s="20"/>
      <c r="G29" s="21">
        <f t="shared" si="4"/>
        <v>43375</v>
      </c>
      <c r="H29" s="22">
        <f t="shared" si="5"/>
        <v>43465</v>
      </c>
      <c r="I29" s="23">
        <v>43465.0</v>
      </c>
      <c r="J29" s="24" t="s">
        <v>112</v>
      </c>
      <c r="K29" s="19" t="s">
        <v>113</v>
      </c>
      <c r="L29" s="19" t="s">
        <v>114</v>
      </c>
      <c r="M29" s="25">
        <v>43465.0</v>
      </c>
      <c r="N29" s="19" t="s">
        <v>25</v>
      </c>
      <c r="O29" s="21">
        <f t="shared" si="6"/>
        <v>43375</v>
      </c>
      <c r="P29" s="22">
        <f t="shared" si="7"/>
        <v>43465</v>
      </c>
      <c r="Q29" s="19" t="s">
        <v>26</v>
      </c>
      <c r="R29" s="19" t="s">
        <v>27</v>
      </c>
      <c r="S29" s="24"/>
      <c r="T29" s="19"/>
      <c r="U29" s="19"/>
    </row>
    <row r="30" ht="27.75" customHeight="1">
      <c r="A30" s="10" t="str">
        <f t="shared" si="8"/>
        <v>ทะเบียนขาด 2487 วัน</v>
      </c>
      <c r="B30" s="11" t="str">
        <f t="shared" si="1"/>
        <v>ทะเบียนขาด</v>
      </c>
      <c r="C30" s="12" t="str">
        <f t="shared" si="2"/>
        <v>ใบอนุญาตผลิตขาด 2487 วัน</v>
      </c>
      <c r="D30" s="11" t="str">
        <f t="shared" si="3"/>
        <v>ใบอนุญาตผลิตขาด</v>
      </c>
      <c r="E30" s="19" t="s">
        <v>115</v>
      </c>
      <c r="F30" s="20"/>
      <c r="G30" s="21">
        <f t="shared" si="4"/>
        <v>43375</v>
      </c>
      <c r="H30" s="22">
        <f t="shared" si="5"/>
        <v>43465</v>
      </c>
      <c r="I30" s="23">
        <v>43465.0</v>
      </c>
      <c r="J30" s="24" t="s">
        <v>116</v>
      </c>
      <c r="K30" s="19" t="s">
        <v>117</v>
      </c>
      <c r="L30" s="19" t="s">
        <v>118</v>
      </c>
      <c r="M30" s="25">
        <v>43465.0</v>
      </c>
      <c r="N30" s="19" t="s">
        <v>25</v>
      </c>
      <c r="O30" s="21">
        <f t="shared" si="6"/>
        <v>43375</v>
      </c>
      <c r="P30" s="22">
        <f t="shared" si="7"/>
        <v>43465</v>
      </c>
      <c r="Q30" s="19" t="s">
        <v>26</v>
      </c>
      <c r="R30" s="19" t="s">
        <v>27</v>
      </c>
      <c r="S30" s="24"/>
      <c r="T30" s="19"/>
      <c r="U30" s="19"/>
    </row>
    <row r="31" ht="27.75" customHeight="1">
      <c r="A31" s="10" t="str">
        <f t="shared" si="8"/>
        <v>ทะเบียนขาด 2487 วัน</v>
      </c>
      <c r="B31" s="11" t="str">
        <f t="shared" si="1"/>
        <v>ทะเบียนขาด</v>
      </c>
      <c r="C31" s="12" t="str">
        <f t="shared" si="2"/>
        <v>ใบอนุญาตผลิตขาด 2487 วัน</v>
      </c>
      <c r="D31" s="11" t="str">
        <f t="shared" si="3"/>
        <v>ใบอนุญาตผลิตขาด</v>
      </c>
      <c r="E31" s="19" t="s">
        <v>119</v>
      </c>
      <c r="F31" s="20"/>
      <c r="G31" s="21">
        <f t="shared" si="4"/>
        <v>43375</v>
      </c>
      <c r="H31" s="22">
        <f t="shared" si="5"/>
        <v>43465</v>
      </c>
      <c r="I31" s="23">
        <v>43465.0</v>
      </c>
      <c r="J31" s="24" t="s">
        <v>120</v>
      </c>
      <c r="K31" s="19" t="s">
        <v>121</v>
      </c>
      <c r="L31" s="19" t="s">
        <v>122</v>
      </c>
      <c r="M31" s="25">
        <v>43465.0</v>
      </c>
      <c r="N31" s="19" t="s">
        <v>25</v>
      </c>
      <c r="O31" s="21">
        <f t="shared" si="6"/>
        <v>43375</v>
      </c>
      <c r="P31" s="22">
        <f t="shared" si="7"/>
        <v>43465</v>
      </c>
      <c r="Q31" s="19" t="s">
        <v>26</v>
      </c>
      <c r="R31" s="19" t="s">
        <v>27</v>
      </c>
      <c r="S31" s="24"/>
      <c r="T31" s="19"/>
      <c r="U31" s="19"/>
    </row>
    <row r="32" ht="27.75" customHeight="1">
      <c r="A32" s="10" t="str">
        <f t="shared" si="8"/>
        <v>ทะเบียนขาด 1391 วัน</v>
      </c>
      <c r="B32" s="11" t="str">
        <f t="shared" si="1"/>
        <v>ทะเบียนขาด</v>
      </c>
      <c r="C32" s="12" t="str">
        <f t="shared" si="2"/>
        <v>ใบอนุญาตผลิตขาด 2487 วัน</v>
      </c>
      <c r="D32" s="11" t="str">
        <f t="shared" si="3"/>
        <v>ใบอนุญาตผลิตขาด</v>
      </c>
      <c r="E32" s="19" t="s">
        <v>123</v>
      </c>
      <c r="F32" s="20"/>
      <c r="G32" s="21">
        <f t="shared" si="4"/>
        <v>44471</v>
      </c>
      <c r="H32" s="22">
        <f t="shared" si="5"/>
        <v>44561</v>
      </c>
      <c r="I32" s="23">
        <v>44561.0</v>
      </c>
      <c r="J32" s="24" t="s">
        <v>124</v>
      </c>
      <c r="K32" s="19" t="s">
        <v>34</v>
      </c>
      <c r="L32" s="19" t="s">
        <v>125</v>
      </c>
      <c r="M32" s="25">
        <v>43465.0</v>
      </c>
      <c r="N32" s="19" t="s">
        <v>25</v>
      </c>
      <c r="O32" s="21">
        <f t="shared" si="6"/>
        <v>43375</v>
      </c>
      <c r="P32" s="22">
        <f t="shared" si="7"/>
        <v>43465</v>
      </c>
      <c r="Q32" s="19" t="s">
        <v>26</v>
      </c>
      <c r="R32" s="19" t="s">
        <v>27</v>
      </c>
      <c r="S32" s="24"/>
      <c r="T32" s="19"/>
      <c r="U32" s="19"/>
    </row>
    <row r="33" ht="27.75" customHeight="1">
      <c r="A33" s="10" t="str">
        <f t="shared" si="8"/>
        <v>ทะเบียนขาด 2397 วัน</v>
      </c>
      <c r="B33" s="11" t="str">
        <f t="shared" si="1"/>
        <v>ทะเบียนขาด</v>
      </c>
      <c r="C33" s="12" t="str">
        <f t="shared" si="2"/>
        <v/>
      </c>
      <c r="D33" s="11" t="str">
        <f t="shared" si="3"/>
        <v/>
      </c>
      <c r="E33" s="26" t="s">
        <v>126</v>
      </c>
      <c r="F33" s="27"/>
      <c r="G33" s="28">
        <f t="shared" si="4"/>
        <v>43465</v>
      </c>
      <c r="H33" s="29">
        <f t="shared" si="5"/>
        <v>43555</v>
      </c>
      <c r="I33" s="30">
        <v>43555.0</v>
      </c>
      <c r="J33" s="31" t="s">
        <v>127</v>
      </c>
      <c r="K33" s="26" t="s">
        <v>30</v>
      </c>
      <c r="L33" s="32" t="s">
        <v>128</v>
      </c>
      <c r="M33" s="33"/>
      <c r="N33" s="27"/>
      <c r="O33" s="34"/>
      <c r="P33" s="35"/>
      <c r="Q33" s="26" t="s">
        <v>129</v>
      </c>
      <c r="R33" s="19" t="s">
        <v>27</v>
      </c>
      <c r="S33" s="36"/>
      <c r="T33" s="26"/>
      <c r="U33" s="26"/>
    </row>
    <row r="34" ht="27.75" customHeight="1">
      <c r="A34" s="10" t="str">
        <f t="shared" si="8"/>
        <v>ทะเบียนขาด 2436 วัน</v>
      </c>
      <c r="B34" s="11" t="str">
        <f t="shared" si="1"/>
        <v>ทะเบียนขาด</v>
      </c>
      <c r="C34" s="12" t="str">
        <f t="shared" si="2"/>
        <v/>
      </c>
      <c r="D34" s="11" t="str">
        <f t="shared" si="3"/>
        <v/>
      </c>
      <c r="E34" s="26" t="s">
        <v>130</v>
      </c>
      <c r="F34" s="27"/>
      <c r="G34" s="28">
        <f t="shared" si="4"/>
        <v>43426</v>
      </c>
      <c r="H34" s="29">
        <f t="shared" si="5"/>
        <v>43516</v>
      </c>
      <c r="I34" s="30">
        <v>43516.0</v>
      </c>
      <c r="J34" s="31" t="s">
        <v>131</v>
      </c>
      <c r="K34" s="26" t="s">
        <v>30</v>
      </c>
      <c r="L34" s="32" t="s">
        <v>128</v>
      </c>
      <c r="M34" s="33"/>
      <c r="N34" s="27"/>
      <c r="O34" s="34"/>
      <c r="P34" s="35"/>
      <c r="Q34" s="26" t="s">
        <v>129</v>
      </c>
      <c r="R34" s="19" t="s">
        <v>27</v>
      </c>
      <c r="S34" s="36"/>
      <c r="T34" s="26"/>
      <c r="U34" s="26"/>
    </row>
    <row r="35" ht="27.75" customHeight="1">
      <c r="A35" s="10" t="str">
        <f t="shared" si="8"/>
        <v>ทะเบียนขาด 2397 วัน</v>
      </c>
      <c r="B35" s="11" t="str">
        <f t="shared" si="1"/>
        <v>ทะเบียนขาด</v>
      </c>
      <c r="C35" s="12" t="str">
        <f t="shared" si="2"/>
        <v/>
      </c>
      <c r="D35" s="11" t="str">
        <f t="shared" si="3"/>
        <v/>
      </c>
      <c r="E35" s="26" t="s">
        <v>132</v>
      </c>
      <c r="F35" s="27"/>
      <c r="G35" s="28">
        <f t="shared" si="4"/>
        <v>43465</v>
      </c>
      <c r="H35" s="29">
        <f t="shared" si="5"/>
        <v>43555</v>
      </c>
      <c r="I35" s="37">
        <v>43555.0</v>
      </c>
      <c r="J35" s="31" t="s">
        <v>133</v>
      </c>
      <c r="K35" s="26" t="s">
        <v>30</v>
      </c>
      <c r="L35" s="32" t="s">
        <v>128</v>
      </c>
      <c r="M35" s="33"/>
      <c r="N35" s="27"/>
      <c r="O35" s="34"/>
      <c r="P35" s="35"/>
      <c r="Q35" s="26" t="s">
        <v>129</v>
      </c>
      <c r="R35" s="19" t="s">
        <v>27</v>
      </c>
      <c r="S35" s="36"/>
      <c r="T35" s="26"/>
      <c r="U35" s="26"/>
    </row>
    <row r="36" ht="27.75" customHeight="1">
      <c r="A36" s="10" t="str">
        <f t="shared" si="8"/>
        <v>ทะเบียนขาด 2436 วัน</v>
      </c>
      <c r="B36" s="11" t="str">
        <f t="shared" si="1"/>
        <v>ทะเบียนขาด</v>
      </c>
      <c r="C36" s="12" t="str">
        <f t="shared" si="2"/>
        <v/>
      </c>
      <c r="D36" s="11" t="str">
        <f t="shared" si="3"/>
        <v/>
      </c>
      <c r="E36" s="26" t="s">
        <v>134</v>
      </c>
      <c r="F36" s="27"/>
      <c r="G36" s="28">
        <f t="shared" si="4"/>
        <v>43426</v>
      </c>
      <c r="H36" s="29">
        <f t="shared" si="5"/>
        <v>43516</v>
      </c>
      <c r="I36" s="37">
        <v>43516.0</v>
      </c>
      <c r="J36" s="31" t="s">
        <v>135</v>
      </c>
      <c r="K36" s="26" t="s">
        <v>30</v>
      </c>
      <c r="L36" s="32" t="s">
        <v>128</v>
      </c>
      <c r="M36" s="33"/>
      <c r="N36" s="27"/>
      <c r="O36" s="34"/>
      <c r="P36" s="35"/>
      <c r="Q36" s="26" t="s">
        <v>129</v>
      </c>
      <c r="R36" s="19" t="s">
        <v>27</v>
      </c>
      <c r="S36" s="36"/>
      <c r="T36" s="26"/>
      <c r="U36" s="26"/>
    </row>
    <row r="37" ht="27.75" customHeight="1">
      <c r="A37" s="10" t="str">
        <f t="shared" si="8"/>
        <v>ทะเบียนขาด 2549 วัน</v>
      </c>
      <c r="B37" s="11" t="str">
        <f t="shared" si="1"/>
        <v>ทะเบียนขาด</v>
      </c>
      <c r="C37" s="12" t="str">
        <f t="shared" si="2"/>
        <v/>
      </c>
      <c r="D37" s="11" t="str">
        <f t="shared" si="3"/>
        <v/>
      </c>
      <c r="E37" s="26" t="s">
        <v>136</v>
      </c>
      <c r="F37" s="27"/>
      <c r="G37" s="28">
        <f t="shared" si="4"/>
        <v>43313</v>
      </c>
      <c r="H37" s="29">
        <f t="shared" si="5"/>
        <v>43403</v>
      </c>
      <c r="I37" s="37">
        <v>43403.0</v>
      </c>
      <c r="J37" s="31" t="s">
        <v>137</v>
      </c>
      <c r="K37" s="26" t="s">
        <v>138</v>
      </c>
      <c r="L37" s="38" t="s">
        <v>139</v>
      </c>
      <c r="M37" s="33"/>
      <c r="N37" s="27"/>
      <c r="O37" s="34"/>
      <c r="P37" s="35"/>
      <c r="Q37" s="26" t="s">
        <v>129</v>
      </c>
      <c r="R37" s="19" t="s">
        <v>27</v>
      </c>
      <c r="S37" s="36"/>
      <c r="T37" s="26"/>
      <c r="U37" s="26"/>
    </row>
    <row r="38" ht="27.75" customHeight="1">
      <c r="A38" s="10" t="str">
        <f t="shared" si="8"/>
        <v>ทะเบียนขาด 2549 วัน</v>
      </c>
      <c r="B38" s="11" t="str">
        <f t="shared" si="1"/>
        <v>ทะเบียนขาด</v>
      </c>
      <c r="C38" s="12" t="str">
        <f t="shared" si="2"/>
        <v/>
      </c>
      <c r="D38" s="11" t="str">
        <f t="shared" si="3"/>
        <v/>
      </c>
      <c r="E38" s="26" t="s">
        <v>140</v>
      </c>
      <c r="F38" s="27"/>
      <c r="G38" s="28">
        <f t="shared" si="4"/>
        <v>43313</v>
      </c>
      <c r="H38" s="29">
        <f t="shared" si="5"/>
        <v>43403</v>
      </c>
      <c r="I38" s="37">
        <v>43403.0</v>
      </c>
      <c r="J38" s="31" t="s">
        <v>141</v>
      </c>
      <c r="K38" s="26" t="s">
        <v>138</v>
      </c>
      <c r="L38" s="38" t="s">
        <v>139</v>
      </c>
      <c r="M38" s="33"/>
      <c r="N38" s="27"/>
      <c r="O38" s="34"/>
      <c r="P38" s="35"/>
      <c r="Q38" s="26" t="s">
        <v>129</v>
      </c>
      <c r="R38" s="19" t="s">
        <v>27</v>
      </c>
      <c r="S38" s="36"/>
      <c r="T38" s="26"/>
      <c r="U38" s="26"/>
    </row>
    <row r="39" ht="27.75" customHeight="1">
      <c r="A39" s="10" t="str">
        <f t="shared" si="8"/>
        <v>ทะเบียนขาด 2549 วัน</v>
      </c>
      <c r="B39" s="11" t="str">
        <f t="shared" si="1"/>
        <v>ทะเบียนขาด</v>
      </c>
      <c r="C39" s="12" t="str">
        <f t="shared" si="2"/>
        <v/>
      </c>
      <c r="D39" s="11" t="str">
        <f t="shared" si="3"/>
        <v/>
      </c>
      <c r="E39" s="26" t="s">
        <v>142</v>
      </c>
      <c r="F39" s="27"/>
      <c r="G39" s="28">
        <f t="shared" si="4"/>
        <v>43313</v>
      </c>
      <c r="H39" s="29">
        <f t="shared" si="5"/>
        <v>43403</v>
      </c>
      <c r="I39" s="37">
        <v>43403.0</v>
      </c>
      <c r="J39" s="31" t="s">
        <v>143</v>
      </c>
      <c r="K39" s="26" t="s">
        <v>144</v>
      </c>
      <c r="L39" s="38" t="s">
        <v>139</v>
      </c>
      <c r="M39" s="33"/>
      <c r="N39" s="27"/>
      <c r="O39" s="34"/>
      <c r="P39" s="35"/>
      <c r="Q39" s="26" t="s">
        <v>129</v>
      </c>
      <c r="R39" s="19" t="s">
        <v>27</v>
      </c>
      <c r="S39" s="36"/>
      <c r="T39" s="26"/>
      <c r="U39" s="26"/>
    </row>
    <row r="40" ht="27.75" customHeight="1">
      <c r="A40" s="10" t="str">
        <f t="shared" si="8"/>
        <v>ทะเบียนขาด 2549 วัน</v>
      </c>
      <c r="B40" s="11" t="str">
        <f t="shared" si="1"/>
        <v>ทะเบียนขาด</v>
      </c>
      <c r="C40" s="12" t="str">
        <f t="shared" si="2"/>
        <v/>
      </c>
      <c r="D40" s="11" t="str">
        <f t="shared" si="3"/>
        <v/>
      </c>
      <c r="E40" s="26" t="s">
        <v>145</v>
      </c>
      <c r="F40" s="27"/>
      <c r="G40" s="28">
        <f t="shared" si="4"/>
        <v>43313</v>
      </c>
      <c r="H40" s="29">
        <f t="shared" si="5"/>
        <v>43403</v>
      </c>
      <c r="I40" s="37">
        <v>43403.0</v>
      </c>
      <c r="J40" s="31" t="s">
        <v>146</v>
      </c>
      <c r="K40" s="26" t="s">
        <v>144</v>
      </c>
      <c r="L40" s="38" t="s">
        <v>139</v>
      </c>
      <c r="M40" s="33"/>
      <c r="N40" s="27"/>
      <c r="O40" s="34"/>
      <c r="P40" s="35"/>
      <c r="Q40" s="26" t="s">
        <v>129</v>
      </c>
      <c r="R40" s="19" t="s">
        <v>27</v>
      </c>
      <c r="S40" s="36"/>
      <c r="T40" s="26"/>
      <c r="U40" s="26"/>
    </row>
    <row r="41" ht="27.75" customHeight="1">
      <c r="A41" s="10" t="str">
        <f t="shared" si="8"/>
        <v>ทะเบียนขาด 2549 วัน</v>
      </c>
      <c r="B41" s="11" t="str">
        <f t="shared" si="1"/>
        <v>ทะเบียนขาด</v>
      </c>
      <c r="C41" s="12" t="str">
        <f t="shared" si="2"/>
        <v/>
      </c>
      <c r="D41" s="11" t="str">
        <f t="shared" si="3"/>
        <v/>
      </c>
      <c r="E41" s="26" t="s">
        <v>147</v>
      </c>
      <c r="F41" s="27"/>
      <c r="G41" s="28">
        <f t="shared" si="4"/>
        <v>43313</v>
      </c>
      <c r="H41" s="29">
        <f t="shared" si="5"/>
        <v>43403</v>
      </c>
      <c r="I41" s="37">
        <v>43403.0</v>
      </c>
      <c r="J41" s="31" t="s">
        <v>148</v>
      </c>
      <c r="K41" s="26" t="s">
        <v>149</v>
      </c>
      <c r="L41" s="38" t="s">
        <v>139</v>
      </c>
      <c r="M41" s="33"/>
      <c r="N41" s="27"/>
      <c r="O41" s="34"/>
      <c r="P41" s="35"/>
      <c r="Q41" s="26" t="s">
        <v>129</v>
      </c>
      <c r="R41" s="19" t="s">
        <v>27</v>
      </c>
      <c r="S41" s="36"/>
      <c r="T41" s="26"/>
      <c r="U41" s="26"/>
    </row>
    <row r="42" ht="27.75" customHeight="1">
      <c r="A42" s="10" t="str">
        <f t="shared" si="8"/>
        <v>ทะเบียนขาด 2549 วัน</v>
      </c>
      <c r="B42" s="11" t="str">
        <f t="shared" si="1"/>
        <v>ทะเบียนขาด</v>
      </c>
      <c r="C42" s="12" t="str">
        <f t="shared" si="2"/>
        <v/>
      </c>
      <c r="D42" s="11" t="str">
        <f t="shared" si="3"/>
        <v/>
      </c>
      <c r="E42" s="26" t="s">
        <v>150</v>
      </c>
      <c r="F42" s="27"/>
      <c r="G42" s="28">
        <f t="shared" si="4"/>
        <v>43313</v>
      </c>
      <c r="H42" s="29">
        <f t="shared" si="5"/>
        <v>43403</v>
      </c>
      <c r="I42" s="37">
        <v>43403.0</v>
      </c>
      <c r="J42" s="31" t="s">
        <v>151</v>
      </c>
      <c r="K42" s="26" t="s">
        <v>138</v>
      </c>
      <c r="L42" s="38" t="s">
        <v>139</v>
      </c>
      <c r="M42" s="33"/>
      <c r="N42" s="27"/>
      <c r="O42" s="34"/>
      <c r="P42" s="35"/>
      <c r="Q42" s="26" t="s">
        <v>129</v>
      </c>
      <c r="R42" s="19" t="s">
        <v>27</v>
      </c>
      <c r="S42" s="36"/>
      <c r="T42" s="26"/>
      <c r="U42" s="26"/>
    </row>
    <row r="43" ht="27.75" customHeight="1">
      <c r="A43" s="10" t="str">
        <f t="shared" si="8"/>
        <v>ทะเบียนขาด 2549 วัน</v>
      </c>
      <c r="B43" s="11" t="str">
        <f t="shared" si="1"/>
        <v>ทะเบียนขาด</v>
      </c>
      <c r="C43" s="12" t="str">
        <f t="shared" si="2"/>
        <v/>
      </c>
      <c r="D43" s="11" t="str">
        <f t="shared" si="3"/>
        <v/>
      </c>
      <c r="E43" s="26" t="s">
        <v>152</v>
      </c>
      <c r="F43" s="27"/>
      <c r="G43" s="28">
        <f t="shared" si="4"/>
        <v>43313</v>
      </c>
      <c r="H43" s="29">
        <f t="shared" si="5"/>
        <v>43403</v>
      </c>
      <c r="I43" s="37">
        <v>43403.0</v>
      </c>
      <c r="J43" s="31" t="s">
        <v>153</v>
      </c>
      <c r="K43" s="26" t="s">
        <v>138</v>
      </c>
      <c r="L43" s="38" t="s">
        <v>139</v>
      </c>
      <c r="M43" s="33"/>
      <c r="N43" s="27"/>
      <c r="O43" s="34"/>
      <c r="P43" s="35"/>
      <c r="Q43" s="26" t="s">
        <v>129</v>
      </c>
      <c r="R43" s="19" t="s">
        <v>27</v>
      </c>
      <c r="S43" s="36"/>
      <c r="T43" s="26"/>
      <c r="U43" s="26"/>
    </row>
    <row r="44" ht="27.75" customHeight="1">
      <c r="A44" s="10" t="str">
        <f t="shared" si="8"/>
        <v>#VALUE!</v>
      </c>
      <c r="B44" s="11" t="str">
        <f t="shared" si="1"/>
        <v>#VALUE!</v>
      </c>
      <c r="C44" s="12" t="str">
        <f t="shared" si="2"/>
        <v/>
      </c>
      <c r="D44" s="11" t="str">
        <f t="shared" si="3"/>
        <v/>
      </c>
      <c r="E44" s="26" t="s">
        <v>154</v>
      </c>
      <c r="F44" s="27"/>
      <c r="G44" s="28" t="str">
        <f t="shared" si="4"/>
        <v>#VALUE!</v>
      </c>
      <c r="H44" s="35"/>
      <c r="I44" s="38" t="s">
        <v>139</v>
      </c>
      <c r="J44" s="31" t="s">
        <v>61</v>
      </c>
      <c r="K44" s="26" t="s">
        <v>30</v>
      </c>
      <c r="L44" s="38" t="s">
        <v>139</v>
      </c>
      <c r="M44" s="33"/>
      <c r="N44" s="27"/>
      <c r="O44" s="34"/>
      <c r="P44" s="35"/>
      <c r="Q44" s="26" t="s">
        <v>129</v>
      </c>
      <c r="R44" s="19" t="s">
        <v>27</v>
      </c>
      <c r="S44" s="36"/>
      <c r="T44" s="26"/>
      <c r="U44" s="26"/>
    </row>
    <row r="45" ht="27.75" customHeight="1">
      <c r="A45" s="10" t="str">
        <f t="shared" si="8"/>
        <v>ทะเบียนขาด 2795 วัน</v>
      </c>
      <c r="B45" s="11" t="str">
        <f t="shared" si="1"/>
        <v>ทะเบียนขาด</v>
      </c>
      <c r="C45" s="12" t="str">
        <f t="shared" si="2"/>
        <v>ใบอนุญาตผลิตขาด 2668 วัน</v>
      </c>
      <c r="D45" s="11" t="str">
        <f t="shared" si="3"/>
        <v>ใบอนุญาตผลิตขาด</v>
      </c>
      <c r="E45" s="26" t="s">
        <v>155</v>
      </c>
      <c r="F45" s="27"/>
      <c r="G45" s="28">
        <f t="shared" si="4"/>
        <v>43067</v>
      </c>
      <c r="H45" s="35"/>
      <c r="I45" s="37">
        <v>43157.0</v>
      </c>
      <c r="J45" s="31" t="s">
        <v>85</v>
      </c>
      <c r="K45" s="26" t="s">
        <v>30</v>
      </c>
      <c r="L45" s="26" t="s">
        <v>156</v>
      </c>
      <c r="M45" s="39">
        <v>43284.0</v>
      </c>
      <c r="N45" s="27"/>
      <c r="O45" s="34"/>
      <c r="P45" s="35"/>
      <c r="Q45" s="26" t="s">
        <v>129</v>
      </c>
      <c r="R45" s="19" t="s">
        <v>27</v>
      </c>
      <c r="S45" s="36"/>
      <c r="T45" s="26"/>
      <c r="U45" s="26"/>
    </row>
    <row r="46" ht="27.75" customHeight="1">
      <c r="A46" s="10" t="str">
        <f t="shared" si="8"/>
        <v>ทะเบียนขาด 2862 วัน</v>
      </c>
      <c r="B46" s="11" t="str">
        <f t="shared" si="1"/>
        <v>ทะเบียนขาด</v>
      </c>
      <c r="C46" s="12" t="str">
        <f t="shared" si="2"/>
        <v>ใบอนุญาตผลิตขาด 2819 วัน</v>
      </c>
      <c r="D46" s="11" t="str">
        <f t="shared" si="3"/>
        <v>ใบอนุญาตผลิตขาด</v>
      </c>
      <c r="E46" s="26" t="s">
        <v>157</v>
      </c>
      <c r="F46" s="27"/>
      <c r="G46" s="28">
        <f t="shared" si="4"/>
        <v>43000</v>
      </c>
      <c r="H46" s="35"/>
      <c r="I46" s="37">
        <v>43090.0</v>
      </c>
      <c r="J46" s="31" t="s">
        <v>158</v>
      </c>
      <c r="K46" s="26" t="s">
        <v>149</v>
      </c>
      <c r="L46" s="26" t="s">
        <v>159</v>
      </c>
      <c r="M46" s="39">
        <v>43133.0</v>
      </c>
      <c r="N46" s="27"/>
      <c r="O46" s="34"/>
      <c r="P46" s="35"/>
      <c r="Q46" s="26" t="s">
        <v>129</v>
      </c>
      <c r="R46" s="19" t="s">
        <v>27</v>
      </c>
      <c r="S46" s="36"/>
      <c r="T46" s="26"/>
      <c r="U46" s="26"/>
    </row>
    <row r="47" ht="27.75" customHeight="1">
      <c r="A47" s="10" t="str">
        <f t="shared" si="8"/>
        <v>#VALUE!</v>
      </c>
      <c r="B47" s="11" t="str">
        <f t="shared" si="1"/>
        <v>#VALUE!</v>
      </c>
      <c r="C47" s="12" t="str">
        <f t="shared" si="2"/>
        <v/>
      </c>
      <c r="D47" s="11" t="str">
        <f t="shared" si="3"/>
        <v/>
      </c>
      <c r="E47" s="26" t="s">
        <v>160</v>
      </c>
      <c r="F47" s="27"/>
      <c r="G47" s="28" t="str">
        <f t="shared" si="4"/>
        <v>#VALUE!</v>
      </c>
      <c r="H47" s="35"/>
      <c r="I47" s="38" t="s">
        <v>139</v>
      </c>
      <c r="J47" s="31" t="s">
        <v>161</v>
      </c>
      <c r="K47" s="26" t="s">
        <v>149</v>
      </c>
      <c r="L47" s="38" t="s">
        <v>139</v>
      </c>
      <c r="M47" s="26" t="s">
        <v>25</v>
      </c>
      <c r="N47" s="27"/>
      <c r="O47" s="34"/>
      <c r="P47" s="35"/>
      <c r="Q47" s="26" t="s">
        <v>129</v>
      </c>
      <c r="R47" s="19" t="s">
        <v>27</v>
      </c>
      <c r="S47" s="36"/>
      <c r="T47" s="26"/>
      <c r="U47" s="26"/>
    </row>
    <row r="48" ht="27.75" customHeight="1">
      <c r="A48" s="10" t="str">
        <f t="shared" si="8"/>
        <v>#VALUE!</v>
      </c>
      <c r="B48" s="11" t="str">
        <f t="shared" si="1"/>
        <v>#VALUE!</v>
      </c>
      <c r="C48" s="12" t="str">
        <f t="shared" si="2"/>
        <v/>
      </c>
      <c r="D48" s="11" t="str">
        <f t="shared" si="3"/>
        <v/>
      </c>
      <c r="E48" s="26" t="s">
        <v>162</v>
      </c>
      <c r="F48" s="27"/>
      <c r="G48" s="28" t="str">
        <f t="shared" si="4"/>
        <v>#VALUE!</v>
      </c>
      <c r="H48" s="35"/>
      <c r="I48" s="38" t="s">
        <v>139</v>
      </c>
      <c r="J48" s="31" t="s">
        <v>163</v>
      </c>
      <c r="K48" s="26" t="s">
        <v>144</v>
      </c>
      <c r="L48" s="38" t="s">
        <v>139</v>
      </c>
      <c r="M48" s="26" t="s">
        <v>25</v>
      </c>
      <c r="N48" s="27"/>
      <c r="O48" s="34"/>
      <c r="P48" s="35"/>
      <c r="Q48" s="26" t="s">
        <v>129</v>
      </c>
      <c r="R48" s="19" t="s">
        <v>27</v>
      </c>
      <c r="S48" s="36"/>
      <c r="T48" s="26"/>
      <c r="U48" s="26"/>
    </row>
    <row r="49" ht="27.75" customHeight="1">
      <c r="A49" s="10" t="str">
        <f t="shared" si="8"/>
        <v>ทะเบียนขาด 2940 วัน</v>
      </c>
      <c r="B49" s="11" t="str">
        <f t="shared" si="1"/>
        <v>ทะเบียนขาด</v>
      </c>
      <c r="C49" s="12" t="str">
        <f t="shared" si="2"/>
        <v>ใบอนุญาตผลิตขาด 2861 วัน</v>
      </c>
      <c r="D49" s="11" t="str">
        <f t="shared" si="3"/>
        <v>ใบอนุญาตผลิตขาด</v>
      </c>
      <c r="E49" s="26" t="s">
        <v>164</v>
      </c>
      <c r="F49" s="27"/>
      <c r="G49" s="28">
        <f t="shared" si="4"/>
        <v>42922</v>
      </c>
      <c r="H49" s="35"/>
      <c r="I49" s="37">
        <v>43012.0</v>
      </c>
      <c r="J49" s="31" t="s">
        <v>165</v>
      </c>
      <c r="K49" s="26" t="s">
        <v>138</v>
      </c>
      <c r="L49" s="26" t="s">
        <v>166</v>
      </c>
      <c r="M49" s="39">
        <v>43091.0</v>
      </c>
      <c r="N49" s="27"/>
      <c r="O49" s="34"/>
      <c r="P49" s="35"/>
      <c r="Q49" s="26" t="s">
        <v>129</v>
      </c>
      <c r="R49" s="19" t="s">
        <v>27</v>
      </c>
      <c r="S49" s="36"/>
      <c r="T49" s="26"/>
      <c r="U49" s="26"/>
    </row>
    <row r="50" ht="27.75" customHeight="1">
      <c r="A50" s="10" t="str">
        <f t="shared" si="8"/>
        <v>ทะเบียนขาด 1563 วัน</v>
      </c>
      <c r="B50" s="11" t="str">
        <f t="shared" si="1"/>
        <v>ทะเบียนขาด</v>
      </c>
      <c r="C50" s="12" t="str">
        <f t="shared" si="2"/>
        <v>ใบอนุญาตผลิตขาด 1954 วัน</v>
      </c>
      <c r="D50" s="11" t="str">
        <f t="shared" si="3"/>
        <v>ใบอนุญาตผลิตขาด</v>
      </c>
      <c r="E50" s="26" t="s">
        <v>167</v>
      </c>
      <c r="F50" s="27"/>
      <c r="G50" s="28">
        <f t="shared" si="4"/>
        <v>44299</v>
      </c>
      <c r="H50" s="35"/>
      <c r="I50" s="37">
        <v>44389.0</v>
      </c>
      <c r="J50" s="31" t="s">
        <v>168</v>
      </c>
      <c r="K50" s="26" t="s">
        <v>23</v>
      </c>
      <c r="L50" s="26" t="s">
        <v>169</v>
      </c>
      <c r="M50" s="39">
        <v>43998.0</v>
      </c>
      <c r="N50" s="27"/>
      <c r="O50" s="34"/>
      <c r="P50" s="35"/>
      <c r="Q50" s="26" t="s">
        <v>129</v>
      </c>
      <c r="R50" s="19" t="s">
        <v>27</v>
      </c>
      <c r="S50" s="36"/>
      <c r="T50" s="26"/>
      <c r="U50" s="26"/>
    </row>
    <row r="51" ht="27.75" customHeight="1">
      <c r="A51" s="10" t="str">
        <f t="shared" si="8"/>
        <v>#VALUE!</v>
      </c>
      <c r="B51" s="11" t="str">
        <f t="shared" si="1"/>
        <v>#VALUE!</v>
      </c>
      <c r="C51" s="12" t="str">
        <f t="shared" si="2"/>
        <v>ใบอนุญาตผลิตขาด 2974 วัน</v>
      </c>
      <c r="D51" s="11" t="str">
        <f t="shared" si="3"/>
        <v>ใบอนุญาตผลิตขาด</v>
      </c>
      <c r="E51" s="26" t="s">
        <v>170</v>
      </c>
      <c r="F51" s="27"/>
      <c r="G51" s="34"/>
      <c r="H51" s="35"/>
      <c r="I51" s="38" t="s">
        <v>139</v>
      </c>
      <c r="J51" s="31" t="s">
        <v>171</v>
      </c>
      <c r="K51" s="26" t="s">
        <v>23</v>
      </c>
      <c r="L51" s="26" t="s">
        <v>172</v>
      </c>
      <c r="M51" s="39">
        <v>42978.0</v>
      </c>
      <c r="N51" s="27"/>
      <c r="O51" s="34"/>
      <c r="P51" s="35"/>
      <c r="Q51" s="26" t="s">
        <v>129</v>
      </c>
      <c r="R51" s="19" t="s">
        <v>27</v>
      </c>
      <c r="S51" s="36"/>
      <c r="T51" s="26"/>
      <c r="U51" s="26"/>
    </row>
    <row r="52" ht="27.75" customHeight="1">
      <c r="A52" s="10" t="str">
        <f t="shared" si="8"/>
        <v>#VALUE!</v>
      </c>
      <c r="B52" s="11" t="str">
        <f t="shared" si="1"/>
        <v>#VALUE!</v>
      </c>
      <c r="C52" s="12" t="str">
        <f t="shared" si="2"/>
        <v>ใบอนุญาตผลิตขาด 2974 วัน</v>
      </c>
      <c r="D52" s="11" t="str">
        <f t="shared" si="3"/>
        <v>ใบอนุญาตผลิตขาด</v>
      </c>
      <c r="E52" s="26" t="s">
        <v>173</v>
      </c>
      <c r="F52" s="27"/>
      <c r="G52" s="34"/>
      <c r="H52" s="35"/>
      <c r="I52" s="38" t="s">
        <v>139</v>
      </c>
      <c r="J52" s="31" t="s">
        <v>174</v>
      </c>
      <c r="K52" s="26" t="s">
        <v>175</v>
      </c>
      <c r="L52" s="26" t="s">
        <v>176</v>
      </c>
      <c r="M52" s="39">
        <v>42978.0</v>
      </c>
      <c r="N52" s="27"/>
      <c r="O52" s="34"/>
      <c r="P52" s="35"/>
      <c r="Q52" s="26" t="s">
        <v>129</v>
      </c>
      <c r="R52" s="19" t="s">
        <v>27</v>
      </c>
      <c r="S52" s="36"/>
      <c r="T52" s="26"/>
      <c r="U52" s="26"/>
    </row>
    <row r="53" ht="27.75" customHeight="1">
      <c r="A53" s="10" t="str">
        <f t="shared" si="8"/>
        <v>#VALUE!</v>
      </c>
      <c r="B53" s="11" t="str">
        <f t="shared" si="1"/>
        <v>#VALUE!</v>
      </c>
      <c r="C53" s="12" t="str">
        <f t="shared" si="2"/>
        <v>#VALUE!</v>
      </c>
      <c r="D53" s="11" t="str">
        <f t="shared" si="3"/>
        <v>#VALUE!</v>
      </c>
      <c r="E53" s="26" t="s">
        <v>177</v>
      </c>
      <c r="F53" s="27"/>
      <c r="G53" s="34"/>
      <c r="H53" s="35"/>
      <c r="I53" s="38" t="s">
        <v>139</v>
      </c>
      <c r="J53" s="31" t="s">
        <v>58</v>
      </c>
      <c r="K53" s="26" t="s">
        <v>48</v>
      </c>
      <c r="L53" s="26" t="s">
        <v>178</v>
      </c>
      <c r="M53" s="38" t="s">
        <v>139</v>
      </c>
      <c r="N53" s="27"/>
      <c r="O53" s="34"/>
      <c r="P53" s="35"/>
      <c r="Q53" s="26" t="s">
        <v>129</v>
      </c>
      <c r="R53" s="19" t="s">
        <v>27</v>
      </c>
      <c r="S53" s="36"/>
      <c r="T53" s="26"/>
      <c r="U53" s="26"/>
    </row>
    <row r="54" ht="27.75" customHeight="1">
      <c r="A54" s="10" t="str">
        <f t="shared" si="8"/>
        <v>ทะเบียนขาด 1720 วัน</v>
      </c>
      <c r="B54" s="11" t="str">
        <f t="shared" si="1"/>
        <v>ทะเบียนขาด</v>
      </c>
      <c r="C54" s="12" t="str">
        <f t="shared" si="2"/>
        <v>#VALUE!</v>
      </c>
      <c r="D54" s="11" t="str">
        <f t="shared" si="3"/>
        <v>#VALUE!</v>
      </c>
      <c r="E54" s="26" t="s">
        <v>179</v>
      </c>
      <c r="F54" s="27"/>
      <c r="G54" s="34"/>
      <c r="H54" s="35"/>
      <c r="I54" s="37">
        <v>44232.0</v>
      </c>
      <c r="J54" s="31" t="s">
        <v>47</v>
      </c>
      <c r="K54" s="26" t="s">
        <v>48</v>
      </c>
      <c r="L54" s="26" t="s">
        <v>180</v>
      </c>
      <c r="M54" s="38" t="s">
        <v>139</v>
      </c>
      <c r="N54" s="27"/>
      <c r="O54" s="34"/>
      <c r="P54" s="35"/>
      <c r="Q54" s="26" t="s">
        <v>129</v>
      </c>
      <c r="R54" s="19" t="s">
        <v>27</v>
      </c>
      <c r="S54" s="36"/>
      <c r="T54" s="26"/>
      <c r="U54" s="26"/>
    </row>
    <row r="55" ht="27.75" customHeight="1">
      <c r="A55" s="10" t="str">
        <f t="shared" si="8"/>
        <v>#VALUE!</v>
      </c>
      <c r="B55" s="11" t="str">
        <f t="shared" si="1"/>
        <v>#VALUE!</v>
      </c>
      <c r="C55" s="12" t="str">
        <f t="shared" si="2"/>
        <v>ใบอนุญาตผลิตขาด 1954 วัน</v>
      </c>
      <c r="D55" s="11" t="str">
        <f t="shared" si="3"/>
        <v>ใบอนุญาตผลิตขาด</v>
      </c>
      <c r="E55" s="26" t="s">
        <v>181</v>
      </c>
      <c r="F55" s="27"/>
      <c r="G55" s="34"/>
      <c r="H55" s="35"/>
      <c r="I55" s="38" t="s">
        <v>139</v>
      </c>
      <c r="J55" s="31" t="s">
        <v>182</v>
      </c>
      <c r="K55" s="26" t="s">
        <v>183</v>
      </c>
      <c r="L55" s="26" t="s">
        <v>184</v>
      </c>
      <c r="M55" s="39">
        <v>43998.0</v>
      </c>
      <c r="N55" s="27"/>
      <c r="O55" s="34"/>
      <c r="P55" s="35"/>
      <c r="Q55" s="26" t="s">
        <v>129</v>
      </c>
      <c r="R55" s="19" t="s">
        <v>27</v>
      </c>
      <c r="S55" s="36"/>
      <c r="T55" s="26"/>
      <c r="U55" s="26"/>
    </row>
    <row r="56" ht="27.75" customHeight="1">
      <c r="A56" s="10" t="str">
        <f t="shared" si="8"/>
        <v>#VALUE!</v>
      </c>
      <c r="B56" s="11" t="str">
        <f t="shared" si="1"/>
        <v>#VALUE!</v>
      </c>
      <c r="C56" s="12" t="str">
        <f t="shared" si="2"/>
        <v>#VALUE!</v>
      </c>
      <c r="D56" s="11" t="str">
        <f t="shared" si="3"/>
        <v>#VALUE!</v>
      </c>
      <c r="E56" s="26" t="s">
        <v>185</v>
      </c>
      <c r="F56" s="27"/>
      <c r="G56" s="34"/>
      <c r="H56" s="35"/>
      <c r="I56" s="38" t="s">
        <v>139</v>
      </c>
      <c r="J56" s="31" t="s">
        <v>186</v>
      </c>
      <c r="K56" s="26" t="s">
        <v>187</v>
      </c>
      <c r="L56" s="26" t="s">
        <v>188</v>
      </c>
      <c r="M56" s="38" t="s">
        <v>139</v>
      </c>
      <c r="N56" s="27"/>
      <c r="O56" s="34"/>
      <c r="P56" s="35"/>
      <c r="Q56" s="26" t="s">
        <v>129</v>
      </c>
      <c r="R56" s="19" t="s">
        <v>27</v>
      </c>
      <c r="S56" s="36"/>
      <c r="T56" s="26"/>
      <c r="U56" s="26"/>
    </row>
    <row r="57" ht="27.75" customHeight="1">
      <c r="A57" s="40" t="str">
        <f t="shared" si="8"/>
        <v>ทะเบียนขาด 1125 วัน</v>
      </c>
      <c r="B57" s="40" t="str">
        <f t="shared" si="1"/>
        <v>ทะเบียนขาด</v>
      </c>
      <c r="C57" s="40" t="str">
        <f t="shared" si="2"/>
        <v>#VALUE!</v>
      </c>
      <c r="D57" s="40" t="str">
        <f t="shared" si="3"/>
        <v>#VALUE!</v>
      </c>
      <c r="E57" s="26" t="s">
        <v>189</v>
      </c>
      <c r="F57" s="27"/>
      <c r="G57" s="34"/>
      <c r="H57" s="35"/>
      <c r="I57" s="37">
        <v>44827.0</v>
      </c>
      <c r="J57" s="31" t="s">
        <v>190</v>
      </c>
      <c r="K57" s="26" t="s">
        <v>175</v>
      </c>
      <c r="L57" s="26" t="s">
        <v>191</v>
      </c>
      <c r="M57" s="38" t="s">
        <v>139</v>
      </c>
      <c r="N57" s="27"/>
      <c r="O57" s="34"/>
      <c r="P57" s="35"/>
      <c r="Q57" s="26" t="s">
        <v>129</v>
      </c>
      <c r="R57" s="19" t="s">
        <v>27</v>
      </c>
      <c r="S57" s="36"/>
      <c r="T57" s="26"/>
      <c r="U57" s="26"/>
    </row>
    <row r="58" ht="27.75" customHeight="1">
      <c r="A58" s="40" t="str">
        <f t="shared" si="8"/>
        <v>ทะเบียนขาด 1125 วัน</v>
      </c>
      <c r="B58" s="40" t="str">
        <f t="shared" si="1"/>
        <v>ทะเบียนขาด</v>
      </c>
      <c r="C58" s="40" t="str">
        <f t="shared" si="2"/>
        <v>#VALUE!</v>
      </c>
      <c r="D58" s="40" t="str">
        <f t="shared" si="3"/>
        <v>#VALUE!</v>
      </c>
      <c r="E58" s="26" t="s">
        <v>192</v>
      </c>
      <c r="F58" s="27"/>
      <c r="G58" s="34"/>
      <c r="H58" s="35"/>
      <c r="I58" s="37">
        <v>44827.0</v>
      </c>
      <c r="J58" s="31" t="s">
        <v>193</v>
      </c>
      <c r="K58" s="26" t="s">
        <v>194</v>
      </c>
      <c r="L58" s="26" t="s">
        <v>195</v>
      </c>
      <c r="M58" s="38" t="s">
        <v>139</v>
      </c>
      <c r="N58" s="27"/>
      <c r="O58" s="34"/>
      <c r="P58" s="35"/>
      <c r="Q58" s="26" t="s">
        <v>129</v>
      </c>
      <c r="R58" s="19" t="s">
        <v>27</v>
      </c>
      <c r="S58" s="36"/>
      <c r="T58" s="26"/>
      <c r="U58" s="26"/>
    </row>
    <row r="59" ht="27.75" customHeight="1">
      <c r="A59" s="40" t="str">
        <f t="shared" si="8"/>
        <v>ทะเบียนขาด 1125 วัน</v>
      </c>
      <c r="B59" s="40" t="str">
        <f t="shared" si="1"/>
        <v>ทะเบียนขาด</v>
      </c>
      <c r="C59" s="40" t="str">
        <f t="shared" si="2"/>
        <v>#VALUE!</v>
      </c>
      <c r="D59" s="40" t="str">
        <f t="shared" si="3"/>
        <v>#VALUE!</v>
      </c>
      <c r="E59" s="26" t="s">
        <v>196</v>
      </c>
      <c r="F59" s="27"/>
      <c r="G59" s="34"/>
      <c r="H59" s="35"/>
      <c r="I59" s="37">
        <v>44827.0</v>
      </c>
      <c r="J59" s="31" t="s">
        <v>197</v>
      </c>
      <c r="K59" s="26" t="s">
        <v>194</v>
      </c>
      <c r="L59" s="26" t="s">
        <v>198</v>
      </c>
      <c r="M59" s="38" t="s">
        <v>139</v>
      </c>
      <c r="N59" s="27"/>
      <c r="O59" s="34"/>
      <c r="P59" s="35"/>
      <c r="Q59" s="26" t="s">
        <v>129</v>
      </c>
      <c r="R59" s="19" t="s">
        <v>27</v>
      </c>
      <c r="S59" s="36"/>
      <c r="T59" s="26"/>
      <c r="U59" s="26"/>
    </row>
    <row r="60" ht="27.75" customHeight="1">
      <c r="A60" s="40" t="str">
        <f t="shared" si="8"/>
        <v>#VALUE!</v>
      </c>
      <c r="B60" s="40" t="str">
        <f t="shared" si="1"/>
        <v>#VALUE!</v>
      </c>
      <c r="C60" s="40" t="str">
        <f t="shared" si="2"/>
        <v>ใบอนุญาตผลิตขาด 3201 วัน</v>
      </c>
      <c r="D60" s="40" t="str">
        <f t="shared" si="3"/>
        <v>ใบอนุญาตผลิตขาด</v>
      </c>
      <c r="E60" s="26" t="s">
        <v>199</v>
      </c>
      <c r="F60" s="27"/>
      <c r="G60" s="34"/>
      <c r="H60" s="35"/>
      <c r="I60" s="38" t="s">
        <v>139</v>
      </c>
      <c r="J60" s="31" t="s">
        <v>200</v>
      </c>
      <c r="K60" s="26" t="s">
        <v>175</v>
      </c>
      <c r="L60" s="26" t="s">
        <v>201</v>
      </c>
      <c r="M60" s="39">
        <v>42751.0</v>
      </c>
      <c r="N60" s="27"/>
      <c r="O60" s="34"/>
      <c r="P60" s="35"/>
      <c r="Q60" s="26" t="s">
        <v>129</v>
      </c>
      <c r="R60" s="19" t="s">
        <v>27</v>
      </c>
      <c r="S60" s="36"/>
      <c r="T60" s="26"/>
      <c r="U60" s="26"/>
    </row>
    <row r="61" ht="27.75" customHeight="1">
      <c r="A61" s="40" t="str">
        <f t="shared" si="8"/>
        <v>#VALUE!</v>
      </c>
      <c r="B61" s="40" t="str">
        <f t="shared" si="1"/>
        <v>#VALUE!</v>
      </c>
      <c r="C61" s="40" t="str">
        <f t="shared" si="2"/>
        <v>ใบอนุญาตผลิตขาด 3201 วัน</v>
      </c>
      <c r="D61" s="40" t="str">
        <f t="shared" si="3"/>
        <v>ใบอนุญาตผลิตขาด</v>
      </c>
      <c r="E61" s="26" t="s">
        <v>202</v>
      </c>
      <c r="F61" s="27"/>
      <c r="G61" s="34"/>
      <c r="H61" s="35"/>
      <c r="I61" s="38" t="s">
        <v>139</v>
      </c>
      <c r="J61" s="31" t="s">
        <v>203</v>
      </c>
      <c r="K61" s="26" t="s">
        <v>23</v>
      </c>
      <c r="L61" s="26" t="s">
        <v>204</v>
      </c>
      <c r="M61" s="39">
        <v>42751.0</v>
      </c>
      <c r="N61" s="27"/>
      <c r="O61" s="34"/>
      <c r="P61" s="35"/>
      <c r="Q61" s="26" t="s">
        <v>129</v>
      </c>
      <c r="R61" s="19" t="s">
        <v>27</v>
      </c>
      <c r="S61" s="36"/>
      <c r="T61" s="26"/>
      <c r="U61" s="26"/>
    </row>
    <row r="62" ht="27.75" customHeight="1">
      <c r="A62" s="40" t="str">
        <f t="shared" si="8"/>
        <v>#VALUE!</v>
      </c>
      <c r="B62" s="40" t="str">
        <f t="shared" si="1"/>
        <v>#VALUE!</v>
      </c>
      <c r="C62" s="40" t="str">
        <f t="shared" si="2"/>
        <v>ใบอนุญาตผลิตขาด 3201 วัน</v>
      </c>
      <c r="D62" s="40" t="str">
        <f t="shared" si="3"/>
        <v>ใบอนุญาตผลิตขาด</v>
      </c>
      <c r="E62" s="26" t="s">
        <v>205</v>
      </c>
      <c r="F62" s="27"/>
      <c r="G62" s="34"/>
      <c r="H62" s="35"/>
      <c r="I62" s="38" t="s">
        <v>139</v>
      </c>
      <c r="J62" s="31" t="s">
        <v>206</v>
      </c>
      <c r="K62" s="26" t="s">
        <v>194</v>
      </c>
      <c r="L62" s="26" t="s">
        <v>195</v>
      </c>
      <c r="M62" s="39">
        <v>42751.0</v>
      </c>
      <c r="N62" s="27"/>
      <c r="O62" s="34"/>
      <c r="P62" s="35"/>
      <c r="Q62" s="26" t="s">
        <v>129</v>
      </c>
      <c r="R62" s="19" t="s">
        <v>27</v>
      </c>
      <c r="S62" s="36"/>
      <c r="T62" s="26"/>
      <c r="U62" s="26"/>
    </row>
    <row r="63" ht="27.75" customHeight="1">
      <c r="A63" s="40" t="str">
        <f t="shared" si="8"/>
        <v>#VALUE!</v>
      </c>
      <c r="B63" s="40" t="str">
        <f t="shared" si="1"/>
        <v>#VALUE!</v>
      </c>
      <c r="C63" s="40" t="str">
        <f t="shared" si="2"/>
        <v>ใบอนุญาตผลิตขาด 3201 วัน</v>
      </c>
      <c r="D63" s="40" t="str">
        <f t="shared" si="3"/>
        <v>ใบอนุญาตผลิตขาด</v>
      </c>
      <c r="E63" s="26" t="s">
        <v>207</v>
      </c>
      <c r="F63" s="27"/>
      <c r="G63" s="34"/>
      <c r="H63" s="35"/>
      <c r="I63" s="38" t="s">
        <v>139</v>
      </c>
      <c r="J63" s="31" t="s">
        <v>208</v>
      </c>
      <c r="K63" s="26" t="s">
        <v>23</v>
      </c>
      <c r="L63" s="26" t="s">
        <v>209</v>
      </c>
      <c r="M63" s="39">
        <v>42751.0</v>
      </c>
      <c r="N63" s="27"/>
      <c r="O63" s="34"/>
      <c r="P63" s="35"/>
      <c r="Q63" s="26" t="s">
        <v>129</v>
      </c>
      <c r="R63" s="19" t="s">
        <v>27</v>
      </c>
      <c r="S63" s="36"/>
      <c r="T63" s="26"/>
      <c r="U63" s="26"/>
    </row>
    <row r="64" ht="27.75" customHeight="1">
      <c r="A64" s="10" t="str">
        <f t="shared" si="8"/>
        <v>#VALUE!</v>
      </c>
      <c r="B64" s="11" t="str">
        <f t="shared" si="1"/>
        <v>#VALUE!</v>
      </c>
      <c r="C64" s="12" t="str">
        <f t="shared" si="2"/>
        <v>ใบอนุญาตผลิตขาด 1978 วัน</v>
      </c>
      <c r="D64" s="11" t="str">
        <f t="shared" si="3"/>
        <v>ใบอนุญาตผลิตขาด</v>
      </c>
      <c r="E64" s="26" t="s">
        <v>210</v>
      </c>
      <c r="F64" s="27"/>
      <c r="G64" s="34"/>
      <c r="H64" s="35"/>
      <c r="I64" s="38" t="s">
        <v>139</v>
      </c>
      <c r="J64" s="31" t="s">
        <v>211</v>
      </c>
      <c r="K64" s="26" t="s">
        <v>212</v>
      </c>
      <c r="L64" s="26" t="s">
        <v>213</v>
      </c>
      <c r="M64" s="39">
        <v>43974.0</v>
      </c>
      <c r="N64" s="27"/>
      <c r="O64" s="34"/>
      <c r="P64" s="35"/>
      <c r="Q64" s="26" t="s">
        <v>129</v>
      </c>
      <c r="R64" s="19" t="s">
        <v>27</v>
      </c>
      <c r="S64" s="36"/>
      <c r="T64" s="26"/>
      <c r="U64" s="26"/>
    </row>
    <row r="65" ht="27.75" customHeight="1">
      <c r="A65" s="10" t="str">
        <f t="shared" si="8"/>
        <v>ทะเบียนขาด 1731 วัน</v>
      </c>
      <c r="B65" s="11" t="str">
        <f t="shared" si="1"/>
        <v>ทะเบียนขาด</v>
      </c>
      <c r="C65" s="12" t="str">
        <f t="shared" si="2"/>
        <v>ใบอนุญาตผลิตขาด 1954 วัน</v>
      </c>
      <c r="D65" s="11" t="str">
        <f t="shared" si="3"/>
        <v>ใบอนุญาตผลิตขาด</v>
      </c>
      <c r="E65" s="26" t="s">
        <v>214</v>
      </c>
      <c r="F65" s="27"/>
      <c r="G65" s="34"/>
      <c r="H65" s="35"/>
      <c r="I65" s="37">
        <v>44221.0</v>
      </c>
      <c r="J65" s="31" t="s">
        <v>215</v>
      </c>
      <c r="K65" s="26" t="s">
        <v>216</v>
      </c>
      <c r="L65" s="26" t="s">
        <v>217</v>
      </c>
      <c r="M65" s="39">
        <v>43998.0</v>
      </c>
      <c r="N65" s="27"/>
      <c r="O65" s="34"/>
      <c r="P65" s="35"/>
      <c r="Q65" s="26" t="s">
        <v>129</v>
      </c>
      <c r="R65" s="19" t="s">
        <v>27</v>
      </c>
      <c r="S65" s="36"/>
      <c r="T65" s="26"/>
      <c r="U65" s="26"/>
    </row>
    <row r="66" ht="27.75" customHeight="1">
      <c r="A66" s="10" t="str">
        <f t="shared" si="8"/>
        <v>#VALUE!</v>
      </c>
      <c r="B66" s="11" t="str">
        <f t="shared" si="1"/>
        <v>#VALUE!</v>
      </c>
      <c r="C66" s="12" t="str">
        <f t="shared" si="2"/>
        <v>ใบอนุญาตผลิตขาด 1954 วัน</v>
      </c>
      <c r="D66" s="11" t="str">
        <f t="shared" si="3"/>
        <v>ใบอนุญาตผลิตขาด</v>
      </c>
      <c r="E66" s="26" t="s">
        <v>218</v>
      </c>
      <c r="F66" s="27"/>
      <c r="G66" s="34"/>
      <c r="H66" s="35"/>
      <c r="I66" s="38" t="s">
        <v>139</v>
      </c>
      <c r="J66" s="31" t="s">
        <v>219</v>
      </c>
      <c r="K66" s="26" t="s">
        <v>220</v>
      </c>
      <c r="L66" s="26" t="s">
        <v>221</v>
      </c>
      <c r="M66" s="39">
        <v>43998.0</v>
      </c>
      <c r="N66" s="27"/>
      <c r="O66" s="34"/>
      <c r="P66" s="35"/>
      <c r="Q66" s="26" t="s">
        <v>129</v>
      </c>
      <c r="R66" s="19" t="s">
        <v>27</v>
      </c>
      <c r="S66" s="36"/>
      <c r="T66" s="26"/>
      <c r="U66" s="26"/>
    </row>
    <row r="67" ht="27.75" customHeight="1">
      <c r="A67" s="10" t="str">
        <f t="shared" si="8"/>
        <v>#VALUE!</v>
      </c>
      <c r="B67" s="11" t="str">
        <f t="shared" si="1"/>
        <v>#VALUE!</v>
      </c>
      <c r="C67" s="12" t="str">
        <f t="shared" si="2"/>
        <v>ใบอนุญาตผลิตขาด 1954 วัน</v>
      </c>
      <c r="D67" s="11" t="str">
        <f t="shared" si="3"/>
        <v>ใบอนุญาตผลิตขาด</v>
      </c>
      <c r="E67" s="26" t="s">
        <v>222</v>
      </c>
      <c r="F67" s="27"/>
      <c r="G67" s="34"/>
      <c r="H67" s="35"/>
      <c r="I67" s="38" t="s">
        <v>139</v>
      </c>
      <c r="J67" s="31" t="s">
        <v>223</v>
      </c>
      <c r="K67" s="26" t="s">
        <v>224</v>
      </c>
      <c r="L67" s="26" t="s">
        <v>225</v>
      </c>
      <c r="M67" s="39">
        <v>43998.0</v>
      </c>
      <c r="N67" s="27"/>
      <c r="O67" s="34"/>
      <c r="P67" s="35"/>
      <c r="Q67" s="26" t="s">
        <v>129</v>
      </c>
      <c r="R67" s="19" t="s">
        <v>27</v>
      </c>
      <c r="S67" s="36"/>
      <c r="T67" s="26"/>
      <c r="U67" s="26"/>
    </row>
    <row r="68" ht="27.75" customHeight="1">
      <c r="A68" s="10" t="str">
        <f t="shared" si="8"/>
        <v>ทะเบียนขาด 2940 วัน</v>
      </c>
      <c r="B68" s="11" t="str">
        <f t="shared" si="1"/>
        <v>ทะเบียนขาด</v>
      </c>
      <c r="C68" s="12" t="str">
        <f t="shared" si="2"/>
        <v>ใบอนุญาตผลิตขาด 2861 วัน</v>
      </c>
      <c r="D68" s="11" t="str">
        <f t="shared" si="3"/>
        <v>ใบอนุญาตผลิตขาด</v>
      </c>
      <c r="E68" s="26" t="s">
        <v>226</v>
      </c>
      <c r="F68" s="27"/>
      <c r="G68" s="34"/>
      <c r="H68" s="35"/>
      <c r="I68" s="37">
        <v>43012.0</v>
      </c>
      <c r="J68" s="31" t="s">
        <v>227</v>
      </c>
      <c r="K68" s="26" t="s">
        <v>30</v>
      </c>
      <c r="L68" s="26" t="s">
        <v>228</v>
      </c>
      <c r="M68" s="39">
        <v>43091.0</v>
      </c>
      <c r="N68" s="27"/>
      <c r="O68" s="34"/>
      <c r="P68" s="35"/>
      <c r="Q68" s="26" t="s">
        <v>129</v>
      </c>
      <c r="R68" s="19" t="s">
        <v>27</v>
      </c>
      <c r="S68" s="36"/>
      <c r="T68" s="26"/>
      <c r="U68" s="26"/>
    </row>
    <row r="69" ht="27.75" customHeight="1">
      <c r="A69" s="10" t="str">
        <f t="shared" si="8"/>
        <v>ทะเบียนขาด 2474 วัน</v>
      </c>
      <c r="B69" s="11" t="str">
        <f t="shared" si="1"/>
        <v>ทะเบียนขาด</v>
      </c>
      <c r="C69" s="12" t="str">
        <f t="shared" si="2"/>
        <v>ใบอนุญาตผลิตขาด 2465 วัน</v>
      </c>
      <c r="D69" s="11" t="str">
        <f t="shared" si="3"/>
        <v>ใบอนุญาตผลิตขาด</v>
      </c>
      <c r="E69" s="26" t="s">
        <v>229</v>
      </c>
      <c r="F69" s="27"/>
      <c r="G69" s="34"/>
      <c r="H69" s="35"/>
      <c r="I69" s="37">
        <v>43478.0</v>
      </c>
      <c r="J69" s="31" t="s">
        <v>230</v>
      </c>
      <c r="K69" s="26" t="s">
        <v>30</v>
      </c>
      <c r="L69" s="26" t="s">
        <v>231</v>
      </c>
      <c r="M69" s="39">
        <v>43487.0</v>
      </c>
      <c r="N69" s="27"/>
      <c r="O69" s="34"/>
      <c r="P69" s="35"/>
      <c r="Q69" s="26" t="s">
        <v>129</v>
      </c>
      <c r="R69" s="19" t="s">
        <v>27</v>
      </c>
      <c r="S69" s="36"/>
      <c r="T69" s="26"/>
      <c r="U69" s="26"/>
    </row>
    <row r="70" ht="27.75" customHeight="1">
      <c r="A70" s="10" t="str">
        <f t="shared" si="8"/>
        <v>ทะเบียนขาด 2474 วัน</v>
      </c>
      <c r="B70" s="11" t="str">
        <f t="shared" si="1"/>
        <v>ทะเบียนขาด</v>
      </c>
      <c r="C70" s="12" t="str">
        <f t="shared" si="2"/>
        <v>ใบอนุญาตผลิตขาด 2465 วัน</v>
      </c>
      <c r="D70" s="11" t="str">
        <f t="shared" si="3"/>
        <v>ใบอนุญาตผลิตขาด</v>
      </c>
      <c r="E70" s="26" t="s">
        <v>232</v>
      </c>
      <c r="F70" s="27"/>
      <c r="G70" s="34"/>
      <c r="H70" s="35"/>
      <c r="I70" s="37">
        <v>43478.0</v>
      </c>
      <c r="J70" s="31" t="s">
        <v>233</v>
      </c>
      <c r="K70" s="26" t="s">
        <v>30</v>
      </c>
      <c r="L70" s="26" t="s">
        <v>234</v>
      </c>
      <c r="M70" s="39">
        <v>43487.0</v>
      </c>
      <c r="N70" s="27"/>
      <c r="O70" s="34"/>
      <c r="P70" s="35"/>
      <c r="Q70" s="26" t="s">
        <v>129</v>
      </c>
      <c r="R70" s="19" t="s">
        <v>27</v>
      </c>
      <c r="S70" s="36"/>
      <c r="T70" s="26"/>
      <c r="U70" s="26"/>
    </row>
    <row r="71" ht="27.75" customHeight="1">
      <c r="A71" s="10" t="str">
        <f t="shared" si="8"/>
        <v>ทะเบียนขาด 2494 วัน</v>
      </c>
      <c r="B71" s="11" t="str">
        <f t="shared" si="1"/>
        <v>ทะเบียนขาด</v>
      </c>
      <c r="C71" s="12" t="str">
        <f t="shared" si="2"/>
        <v>ใบอนุญาตผลิตขาด 2465 วัน</v>
      </c>
      <c r="D71" s="11" t="str">
        <f t="shared" si="3"/>
        <v>ใบอนุญาตผลิตขาด</v>
      </c>
      <c r="E71" s="26" t="s">
        <v>235</v>
      </c>
      <c r="F71" s="27"/>
      <c r="G71" s="34"/>
      <c r="H71" s="35"/>
      <c r="I71" s="37">
        <v>43458.0</v>
      </c>
      <c r="J71" s="31" t="s">
        <v>236</v>
      </c>
      <c r="K71" s="26" t="s">
        <v>149</v>
      </c>
      <c r="L71" s="26" t="s">
        <v>237</v>
      </c>
      <c r="M71" s="39">
        <v>43487.0</v>
      </c>
      <c r="N71" s="27"/>
      <c r="O71" s="34"/>
      <c r="P71" s="35"/>
      <c r="Q71" s="26" t="s">
        <v>129</v>
      </c>
      <c r="R71" s="19" t="s">
        <v>27</v>
      </c>
      <c r="S71" s="36"/>
      <c r="T71" s="26"/>
      <c r="U71" s="26"/>
    </row>
    <row r="72" ht="27.75" customHeight="1">
      <c r="A72" s="10" t="str">
        <f t="shared" si="8"/>
        <v>ทะเบียนขาด 2494 วัน</v>
      </c>
      <c r="B72" s="11" t="str">
        <f t="shared" si="1"/>
        <v>ทะเบียนขาด</v>
      </c>
      <c r="C72" s="12" t="str">
        <f t="shared" si="2"/>
        <v>ใบอนุญาตผลิตขาด 2465 วัน</v>
      </c>
      <c r="D72" s="11" t="str">
        <f t="shared" si="3"/>
        <v>ใบอนุญาตผลิตขาด</v>
      </c>
      <c r="E72" s="26" t="s">
        <v>238</v>
      </c>
      <c r="F72" s="27"/>
      <c r="G72" s="34"/>
      <c r="H72" s="35"/>
      <c r="I72" s="37">
        <v>43458.0</v>
      </c>
      <c r="J72" s="31" t="s">
        <v>239</v>
      </c>
      <c r="K72" s="26" t="s">
        <v>144</v>
      </c>
      <c r="L72" s="26" t="s">
        <v>240</v>
      </c>
      <c r="M72" s="39">
        <v>43487.0</v>
      </c>
      <c r="N72" s="27"/>
      <c r="O72" s="34"/>
      <c r="P72" s="35"/>
      <c r="Q72" s="26" t="s">
        <v>129</v>
      </c>
      <c r="R72" s="19" t="s">
        <v>27</v>
      </c>
      <c r="S72" s="36"/>
      <c r="T72" s="26"/>
      <c r="U72" s="26"/>
    </row>
    <row r="73" ht="27.75" customHeight="1">
      <c r="A73" s="10" t="str">
        <f t="shared" si="8"/>
        <v>ทะเบียนขาด 2494 วัน</v>
      </c>
      <c r="B73" s="11" t="str">
        <f t="shared" si="1"/>
        <v>ทะเบียนขาด</v>
      </c>
      <c r="C73" s="12" t="str">
        <f t="shared" si="2"/>
        <v>ใบอนุญาตผลิตขาด 2465 วัน</v>
      </c>
      <c r="D73" s="11" t="str">
        <f t="shared" si="3"/>
        <v>ใบอนุญาตผลิตขาด</v>
      </c>
      <c r="E73" s="26" t="s">
        <v>241</v>
      </c>
      <c r="F73" s="27"/>
      <c r="G73" s="34"/>
      <c r="H73" s="35"/>
      <c r="I73" s="37">
        <v>43458.0</v>
      </c>
      <c r="J73" s="31" t="s">
        <v>242</v>
      </c>
      <c r="K73" s="26" t="s">
        <v>138</v>
      </c>
      <c r="L73" s="26" t="s">
        <v>243</v>
      </c>
      <c r="M73" s="39">
        <v>43487.0</v>
      </c>
      <c r="N73" s="27"/>
      <c r="O73" s="34"/>
      <c r="P73" s="35"/>
      <c r="Q73" s="26" t="s">
        <v>129</v>
      </c>
      <c r="R73" s="19" t="s">
        <v>27</v>
      </c>
      <c r="S73" s="36"/>
      <c r="T73" s="26"/>
      <c r="U73" s="26"/>
    </row>
    <row r="74" ht="27.75" customHeight="1">
      <c r="A74" s="40" t="str">
        <f t="shared" si="8"/>
        <v>#VALUE!</v>
      </c>
      <c r="B74" s="40" t="str">
        <f t="shared" si="1"/>
        <v>#VALUE!</v>
      </c>
      <c r="C74" s="40" t="str">
        <f t="shared" si="2"/>
        <v>ใบอนุญาตผลิตขาด 3201 วัน</v>
      </c>
      <c r="D74" s="40" t="str">
        <f t="shared" si="3"/>
        <v>ใบอนุญาตผลิตขาด</v>
      </c>
      <c r="E74" s="26" t="s">
        <v>244</v>
      </c>
      <c r="F74" s="27"/>
      <c r="G74" s="34"/>
      <c r="H74" s="35"/>
      <c r="I74" s="38" t="s">
        <v>139</v>
      </c>
      <c r="J74" s="31" t="s">
        <v>245</v>
      </c>
      <c r="K74" s="26" t="s">
        <v>246</v>
      </c>
      <c r="L74" s="26" t="s">
        <v>247</v>
      </c>
      <c r="M74" s="39">
        <v>42751.0</v>
      </c>
      <c r="N74" s="27"/>
      <c r="O74" s="34"/>
      <c r="P74" s="35"/>
      <c r="Q74" s="26" t="s">
        <v>129</v>
      </c>
      <c r="R74" s="19" t="s">
        <v>27</v>
      </c>
      <c r="S74" s="36"/>
      <c r="T74" s="26"/>
      <c r="U74" s="26"/>
    </row>
    <row r="75" ht="27.75" customHeight="1">
      <c r="A75" s="40" t="str">
        <f t="shared" si="8"/>
        <v>#VALUE!</v>
      </c>
      <c r="B75" s="40" t="str">
        <f t="shared" si="1"/>
        <v>#VALUE!</v>
      </c>
      <c r="C75" s="40" t="str">
        <f t="shared" si="2"/>
        <v>ใบอนุญาตผลิตขาด 3201 วัน</v>
      </c>
      <c r="D75" s="40" t="str">
        <f t="shared" si="3"/>
        <v>ใบอนุญาตผลิตขาด</v>
      </c>
      <c r="E75" s="26" t="s">
        <v>248</v>
      </c>
      <c r="F75" s="27"/>
      <c r="G75" s="34"/>
      <c r="H75" s="35"/>
      <c r="I75" s="38" t="s">
        <v>139</v>
      </c>
      <c r="J75" s="31" t="s">
        <v>249</v>
      </c>
      <c r="K75" s="26" t="s">
        <v>246</v>
      </c>
      <c r="L75" s="26" t="s">
        <v>250</v>
      </c>
      <c r="M75" s="39">
        <v>42751.0</v>
      </c>
      <c r="N75" s="27"/>
      <c r="O75" s="34"/>
      <c r="P75" s="35"/>
      <c r="Q75" s="26" t="s">
        <v>129</v>
      </c>
      <c r="R75" s="19" t="s">
        <v>27</v>
      </c>
      <c r="S75" s="36"/>
      <c r="T75" s="26"/>
      <c r="U75" s="26"/>
    </row>
    <row r="76" ht="27.75" customHeight="1">
      <c r="A76" s="10" t="str">
        <f t="shared" si="8"/>
        <v>ทะเบียนขาด 2529 วัน</v>
      </c>
      <c r="B76" s="11" t="str">
        <f t="shared" si="1"/>
        <v>ทะเบียนขาด</v>
      </c>
      <c r="C76" s="12" t="str">
        <f t="shared" si="2"/>
        <v>ใบอนุญาตผลิตขาด 2022 วัน</v>
      </c>
      <c r="D76" s="11" t="str">
        <f t="shared" si="3"/>
        <v>ใบอนุญาตผลิตขาด</v>
      </c>
      <c r="E76" s="26" t="s">
        <v>251</v>
      </c>
      <c r="F76" s="27"/>
      <c r="G76" s="34"/>
      <c r="H76" s="35"/>
      <c r="I76" s="37">
        <v>43423.0</v>
      </c>
      <c r="J76" s="31" t="s">
        <v>252</v>
      </c>
      <c r="K76" s="26" t="s">
        <v>253</v>
      </c>
      <c r="L76" s="26" t="s">
        <v>254</v>
      </c>
      <c r="M76" s="39">
        <v>43930.0</v>
      </c>
      <c r="N76" s="27"/>
      <c r="O76" s="34"/>
      <c r="P76" s="35"/>
      <c r="Q76" s="26" t="s">
        <v>129</v>
      </c>
      <c r="R76" s="19" t="s">
        <v>27</v>
      </c>
      <c r="S76" s="36"/>
      <c r="T76" s="26"/>
      <c r="U76" s="26"/>
    </row>
    <row r="77" ht="27.75" customHeight="1">
      <c r="A77" s="10" t="str">
        <f t="shared" si="8"/>
        <v>ทะเบียนขาด 2549 วัน</v>
      </c>
      <c r="B77" s="11" t="str">
        <f t="shared" si="1"/>
        <v>ทะเบียนขาด</v>
      </c>
      <c r="C77" s="12" t="str">
        <f t="shared" si="2"/>
        <v>ใบอนุญาตผลิตขาด 1976 วัน</v>
      </c>
      <c r="D77" s="11" t="str">
        <f t="shared" si="3"/>
        <v>ใบอนุญาตผลิตขาด</v>
      </c>
      <c r="E77" s="26" t="s">
        <v>255</v>
      </c>
      <c r="F77" s="27"/>
      <c r="G77" s="34"/>
      <c r="H77" s="35"/>
      <c r="I77" s="37">
        <v>43403.0</v>
      </c>
      <c r="J77" s="31" t="s">
        <v>256</v>
      </c>
      <c r="K77" s="26" t="s">
        <v>257</v>
      </c>
      <c r="L77" s="26" t="s">
        <v>258</v>
      </c>
      <c r="M77" s="39">
        <v>43976.0</v>
      </c>
      <c r="N77" s="27"/>
      <c r="O77" s="34"/>
      <c r="P77" s="35"/>
      <c r="Q77" s="26" t="s">
        <v>129</v>
      </c>
      <c r="R77" s="19" t="s">
        <v>27</v>
      </c>
      <c r="S77" s="36"/>
      <c r="T77" s="26"/>
      <c r="U77" s="26"/>
    </row>
    <row r="78" ht="27.75" customHeight="1">
      <c r="A78" s="10" t="str">
        <f t="shared" si="8"/>
        <v>ทะเบียนขาด 2492 วัน</v>
      </c>
      <c r="B78" s="11" t="str">
        <f t="shared" si="1"/>
        <v>ทะเบียนขาด</v>
      </c>
      <c r="C78" s="12" t="str">
        <f t="shared" si="2"/>
        <v>ใบอนุญาตผลิตขาด 2070 วัน</v>
      </c>
      <c r="D78" s="11" t="str">
        <f t="shared" si="3"/>
        <v>ใบอนุญาตผลิตขาด</v>
      </c>
      <c r="E78" s="26" t="s">
        <v>259</v>
      </c>
      <c r="F78" s="27"/>
      <c r="G78" s="34"/>
      <c r="H78" s="35"/>
      <c r="I78" s="37">
        <v>43460.0</v>
      </c>
      <c r="J78" s="31" t="s">
        <v>260</v>
      </c>
      <c r="K78" s="26" t="s">
        <v>261</v>
      </c>
      <c r="L78" s="26" t="s">
        <v>262</v>
      </c>
      <c r="M78" s="39">
        <v>43882.0</v>
      </c>
      <c r="N78" s="27"/>
      <c r="O78" s="34"/>
      <c r="P78" s="35"/>
      <c r="Q78" s="26" t="s">
        <v>129</v>
      </c>
      <c r="R78" s="19" t="s">
        <v>27</v>
      </c>
      <c r="S78" s="36"/>
      <c r="T78" s="26"/>
      <c r="U78" s="26"/>
    </row>
    <row r="79" ht="27.75" customHeight="1">
      <c r="A79" s="10" t="str">
        <f t="shared" si="8"/>
        <v>ทะเบียนขาด 2862 วัน</v>
      </c>
      <c r="B79" s="11" t="str">
        <f t="shared" si="1"/>
        <v>ทะเบียนขาด</v>
      </c>
      <c r="C79" s="12" t="str">
        <f t="shared" si="2"/>
        <v>ใบอนุญาตผลิตขาด 2827 วัน</v>
      </c>
      <c r="D79" s="11" t="str">
        <f t="shared" si="3"/>
        <v>ใบอนุญาตผลิตขาด</v>
      </c>
      <c r="E79" s="26" t="s">
        <v>263</v>
      </c>
      <c r="F79" s="27"/>
      <c r="G79" s="34"/>
      <c r="H79" s="35"/>
      <c r="I79" s="37">
        <v>43090.0</v>
      </c>
      <c r="J79" s="31" t="s">
        <v>40</v>
      </c>
      <c r="K79" s="26" t="s">
        <v>264</v>
      </c>
      <c r="L79" s="26" t="s">
        <v>265</v>
      </c>
      <c r="M79" s="39">
        <v>43125.0</v>
      </c>
      <c r="N79" s="27"/>
      <c r="O79" s="34"/>
      <c r="P79" s="35"/>
      <c r="Q79" s="26" t="s">
        <v>129</v>
      </c>
      <c r="R79" s="19" t="s">
        <v>27</v>
      </c>
      <c r="S79" s="36"/>
      <c r="T79" s="26"/>
      <c r="U79" s="26"/>
    </row>
    <row r="80" ht="27.75" customHeight="1">
      <c r="A80" s="10" t="str">
        <f t="shared" si="8"/>
        <v>ทะเบียนขาด 2715 วัน</v>
      </c>
      <c r="B80" s="11" t="str">
        <f t="shared" si="1"/>
        <v>ทะเบียนขาด</v>
      </c>
      <c r="C80" s="12" t="str">
        <f t="shared" si="2"/>
        <v>ใบอนุญาตผลิตขาด 2668 วัน</v>
      </c>
      <c r="D80" s="11" t="str">
        <f t="shared" si="3"/>
        <v>ใบอนุญาตผลิตขาด</v>
      </c>
      <c r="E80" s="26" t="s">
        <v>266</v>
      </c>
      <c r="F80" s="27"/>
      <c r="G80" s="34"/>
      <c r="H80" s="35"/>
      <c r="I80" s="37">
        <v>43237.0</v>
      </c>
      <c r="J80" s="31" t="s">
        <v>267</v>
      </c>
      <c r="K80" s="26" t="s">
        <v>268</v>
      </c>
      <c r="L80" s="26" t="s">
        <v>269</v>
      </c>
      <c r="M80" s="39">
        <v>43284.0</v>
      </c>
      <c r="N80" s="27"/>
      <c r="O80" s="34"/>
      <c r="P80" s="35"/>
      <c r="Q80" s="26" t="s">
        <v>129</v>
      </c>
      <c r="R80" s="19" t="s">
        <v>27</v>
      </c>
      <c r="S80" s="36"/>
      <c r="T80" s="26"/>
      <c r="U80" s="26"/>
    </row>
    <row r="81" ht="27.75" customHeight="1">
      <c r="A81" s="10" t="str">
        <f t="shared" si="8"/>
        <v>ทะเบียนขาด 1232 วัน</v>
      </c>
      <c r="B81" s="11" t="str">
        <f t="shared" si="1"/>
        <v>ทะเบียนขาด</v>
      </c>
      <c r="C81" s="12" t="str">
        <f t="shared" si="2"/>
        <v>ใบอนุญาตผลิตขาด 2300 วัน</v>
      </c>
      <c r="D81" s="11" t="str">
        <f t="shared" si="3"/>
        <v>ใบอนุญาตผลิตขาด</v>
      </c>
      <c r="E81" s="26" t="s">
        <v>270</v>
      </c>
      <c r="F81" s="27"/>
      <c r="G81" s="34"/>
      <c r="H81" s="35"/>
      <c r="I81" s="37">
        <v>44720.0</v>
      </c>
      <c r="J81" s="31" t="s">
        <v>271</v>
      </c>
      <c r="K81" s="26" t="s">
        <v>272</v>
      </c>
      <c r="L81" s="26" t="s">
        <v>273</v>
      </c>
      <c r="M81" s="39">
        <v>43652.0</v>
      </c>
      <c r="N81" s="27"/>
      <c r="O81" s="34"/>
      <c r="P81" s="35"/>
      <c r="Q81" s="26" t="s">
        <v>129</v>
      </c>
      <c r="R81" s="19" t="s">
        <v>27</v>
      </c>
      <c r="S81" s="36"/>
      <c r="T81" s="26"/>
      <c r="U81" s="26"/>
    </row>
    <row r="82" ht="27.75" customHeight="1">
      <c r="A82" s="10" t="str">
        <f t="shared" si="8"/>
        <v>ทะเบียนขาด 2927 วัน</v>
      </c>
      <c r="B82" s="11" t="str">
        <f t="shared" si="1"/>
        <v>ทะเบียนขาด</v>
      </c>
      <c r="C82" s="12" t="str">
        <f t="shared" si="2"/>
        <v>ใบอนุญาตผลิตขาด 2861 วัน</v>
      </c>
      <c r="D82" s="11" t="str">
        <f t="shared" si="3"/>
        <v>ใบอนุญาตผลิตขาด</v>
      </c>
      <c r="E82" s="26" t="s">
        <v>274</v>
      </c>
      <c r="F82" s="27"/>
      <c r="G82" s="34"/>
      <c r="H82" s="35"/>
      <c r="I82" s="37">
        <v>43025.0</v>
      </c>
      <c r="J82" s="31" t="s">
        <v>275</v>
      </c>
      <c r="K82" s="26" t="s">
        <v>276</v>
      </c>
      <c r="L82" s="26" t="s">
        <v>277</v>
      </c>
      <c r="M82" s="39">
        <v>43091.0</v>
      </c>
      <c r="N82" s="27"/>
      <c r="O82" s="34"/>
      <c r="P82" s="35"/>
      <c r="Q82" s="26" t="s">
        <v>129</v>
      </c>
      <c r="R82" s="19" t="s">
        <v>27</v>
      </c>
      <c r="S82" s="36"/>
      <c r="T82" s="26"/>
      <c r="U82" s="26"/>
    </row>
    <row r="83" ht="27.75" customHeight="1">
      <c r="A83" s="10" t="str">
        <f t="shared" si="8"/>
        <v>ทะเบียนขาด 1232 วัน</v>
      </c>
      <c r="B83" s="11" t="str">
        <f t="shared" si="1"/>
        <v>ทะเบียนขาด</v>
      </c>
      <c r="C83" s="12" t="str">
        <f t="shared" si="2"/>
        <v>ใบอนุญาตผลิตขาด 1934 วัน</v>
      </c>
      <c r="D83" s="11" t="str">
        <f t="shared" si="3"/>
        <v>ใบอนุญาตผลิตขาด</v>
      </c>
      <c r="E83" s="26" t="s">
        <v>278</v>
      </c>
      <c r="F83" s="27"/>
      <c r="G83" s="34"/>
      <c r="H83" s="35"/>
      <c r="I83" s="37">
        <v>44720.0</v>
      </c>
      <c r="J83" s="31" t="s">
        <v>40</v>
      </c>
      <c r="K83" s="26" t="s">
        <v>279</v>
      </c>
      <c r="L83" s="26" t="s">
        <v>280</v>
      </c>
      <c r="M83" s="39">
        <v>44018.0</v>
      </c>
      <c r="N83" s="27"/>
      <c r="O83" s="34"/>
      <c r="P83" s="35"/>
      <c r="Q83" s="26" t="s">
        <v>129</v>
      </c>
      <c r="R83" s="19" t="s">
        <v>27</v>
      </c>
      <c r="S83" s="36"/>
      <c r="T83" s="26"/>
      <c r="U83" s="26"/>
    </row>
    <row r="84" ht="27.75" customHeight="1">
      <c r="A84" s="10" t="str">
        <f t="shared" si="8"/>
        <v>ทะเบียนขาด 2529 วัน</v>
      </c>
      <c r="B84" s="11" t="str">
        <f t="shared" si="1"/>
        <v>ทะเบียนขาด</v>
      </c>
      <c r="C84" s="12" t="str">
        <f t="shared" si="2"/>
        <v>ใบอนุญาตผลิตขาด 2494 วัน</v>
      </c>
      <c r="D84" s="11" t="str">
        <f t="shared" si="3"/>
        <v>ใบอนุญาตผลิตขาด</v>
      </c>
      <c r="E84" s="26" t="s">
        <v>281</v>
      </c>
      <c r="F84" s="27"/>
      <c r="G84" s="34"/>
      <c r="H84" s="35"/>
      <c r="I84" s="37">
        <v>43423.0</v>
      </c>
      <c r="J84" s="31" t="s">
        <v>275</v>
      </c>
      <c r="K84" s="26" t="s">
        <v>257</v>
      </c>
      <c r="L84" s="26" t="s">
        <v>282</v>
      </c>
      <c r="M84" s="39">
        <v>43458.0</v>
      </c>
      <c r="N84" s="27"/>
      <c r="O84" s="34"/>
      <c r="P84" s="35"/>
      <c r="Q84" s="26" t="s">
        <v>129</v>
      </c>
      <c r="R84" s="19" t="s">
        <v>27</v>
      </c>
      <c r="S84" s="36"/>
      <c r="T84" s="26"/>
      <c r="U84" s="26"/>
    </row>
    <row r="85" ht="27.75" customHeight="1">
      <c r="A85" s="10" t="str">
        <f t="shared" si="8"/>
        <v>ทะเบียนขาด 2795 วัน</v>
      </c>
      <c r="B85" s="11" t="str">
        <f t="shared" si="1"/>
        <v>ทะเบียนขาด</v>
      </c>
      <c r="C85" s="12" t="str">
        <f t="shared" si="2"/>
        <v>ใบอนุญาตผลิตขาด 2668 วัน</v>
      </c>
      <c r="D85" s="11" t="str">
        <f t="shared" si="3"/>
        <v>ใบอนุญาตผลิตขาด</v>
      </c>
      <c r="E85" s="26" t="s">
        <v>283</v>
      </c>
      <c r="F85" s="27"/>
      <c r="G85" s="34"/>
      <c r="H85" s="35"/>
      <c r="I85" s="37">
        <v>43157.0</v>
      </c>
      <c r="J85" s="31" t="s">
        <v>284</v>
      </c>
      <c r="K85" s="26" t="s">
        <v>30</v>
      </c>
      <c r="L85" s="26" t="s">
        <v>285</v>
      </c>
      <c r="M85" s="39">
        <v>43284.0</v>
      </c>
      <c r="N85" s="27"/>
      <c r="O85" s="34"/>
      <c r="P85" s="35"/>
      <c r="Q85" s="26" t="s">
        <v>129</v>
      </c>
      <c r="R85" s="19" t="s">
        <v>27</v>
      </c>
      <c r="S85" s="36"/>
      <c r="T85" s="26"/>
      <c r="U85" s="26"/>
    </row>
    <row r="86" ht="27.75" customHeight="1">
      <c r="A86" s="10" t="str">
        <f t="shared" si="8"/>
        <v>ทะเบียนขาด 2795 วัน</v>
      </c>
      <c r="B86" s="11" t="str">
        <f t="shared" si="1"/>
        <v>ทะเบียนขาด</v>
      </c>
      <c r="C86" s="12" t="str">
        <f t="shared" si="2"/>
        <v>ใบอนุญาตผลิตขาด 2668 วัน</v>
      </c>
      <c r="D86" s="11" t="str">
        <f t="shared" si="3"/>
        <v>ใบอนุญาตผลิตขาด</v>
      </c>
      <c r="E86" s="26" t="s">
        <v>286</v>
      </c>
      <c r="F86" s="27"/>
      <c r="G86" s="34"/>
      <c r="H86" s="35"/>
      <c r="I86" s="37">
        <v>43157.0</v>
      </c>
      <c r="J86" s="31" t="s">
        <v>82</v>
      </c>
      <c r="K86" s="26" t="s">
        <v>30</v>
      </c>
      <c r="L86" s="26" t="s">
        <v>287</v>
      </c>
      <c r="M86" s="39">
        <v>43284.0</v>
      </c>
      <c r="N86" s="27"/>
      <c r="O86" s="34"/>
      <c r="P86" s="35"/>
      <c r="Q86" s="26" t="s">
        <v>129</v>
      </c>
      <c r="R86" s="19" t="s">
        <v>27</v>
      </c>
      <c r="S86" s="36"/>
      <c r="T86" s="26"/>
      <c r="U86" s="26"/>
    </row>
    <row r="87" ht="27.75" customHeight="1">
      <c r="A87" s="10" t="str">
        <f t="shared" si="8"/>
        <v>ทะเบียนขาด 2795 วัน</v>
      </c>
      <c r="B87" s="11" t="str">
        <f t="shared" si="1"/>
        <v>ทะเบียนขาด</v>
      </c>
      <c r="C87" s="12" t="str">
        <f t="shared" si="2"/>
        <v>ใบอนุญาตผลิตขาด 2668 วัน</v>
      </c>
      <c r="D87" s="11" t="str">
        <f t="shared" si="3"/>
        <v>ใบอนุญาตผลิตขาด</v>
      </c>
      <c r="E87" s="26" t="s">
        <v>288</v>
      </c>
      <c r="F87" s="27"/>
      <c r="G87" s="34"/>
      <c r="H87" s="35"/>
      <c r="I87" s="37">
        <v>43157.0</v>
      </c>
      <c r="J87" s="31" t="s">
        <v>70</v>
      </c>
      <c r="K87" s="26" t="s">
        <v>30</v>
      </c>
      <c r="L87" s="26" t="s">
        <v>289</v>
      </c>
      <c r="M87" s="39">
        <v>43284.0</v>
      </c>
      <c r="N87" s="27"/>
      <c r="O87" s="34"/>
      <c r="P87" s="35"/>
      <c r="Q87" s="26" t="s">
        <v>129</v>
      </c>
      <c r="R87" s="19" t="s">
        <v>27</v>
      </c>
      <c r="S87" s="36"/>
      <c r="T87" s="26"/>
      <c r="U87" s="26"/>
    </row>
    <row r="88" ht="27.75" customHeight="1">
      <c r="A88" s="10" t="str">
        <f t="shared" si="8"/>
        <v>ทะเบียนขาด 2795 วัน</v>
      </c>
      <c r="B88" s="11" t="str">
        <f t="shared" si="1"/>
        <v>ทะเบียนขาด</v>
      </c>
      <c r="C88" s="12" t="str">
        <f t="shared" si="2"/>
        <v>ใบอนุญาตผลิตขาด 2668 วัน</v>
      </c>
      <c r="D88" s="11" t="str">
        <f t="shared" si="3"/>
        <v>ใบอนุญาตผลิตขาด</v>
      </c>
      <c r="E88" s="26" t="s">
        <v>290</v>
      </c>
      <c r="F88" s="27"/>
      <c r="G88" s="34"/>
      <c r="H88" s="35"/>
      <c r="I88" s="37">
        <v>43157.0</v>
      </c>
      <c r="J88" s="31" t="s">
        <v>291</v>
      </c>
      <c r="K88" s="26" t="s">
        <v>30</v>
      </c>
      <c r="L88" s="26" t="s">
        <v>292</v>
      </c>
      <c r="M88" s="39">
        <v>43284.0</v>
      </c>
      <c r="N88" s="27"/>
      <c r="O88" s="34"/>
      <c r="P88" s="35"/>
      <c r="Q88" s="26" t="s">
        <v>129</v>
      </c>
      <c r="R88" s="19" t="s">
        <v>27</v>
      </c>
      <c r="S88" s="36"/>
      <c r="T88" s="26"/>
      <c r="U88" s="26"/>
    </row>
    <row r="89" ht="27.75" customHeight="1">
      <c r="A89" s="10" t="str">
        <f t="shared" si="8"/>
        <v>ทะเบียนขาด 2795 วัน</v>
      </c>
      <c r="B89" s="11" t="str">
        <f t="shared" si="1"/>
        <v>ทะเบียนขาด</v>
      </c>
      <c r="C89" s="12" t="str">
        <f t="shared" si="2"/>
        <v>ใบอนุญาตผลิตขาด 2668 วัน</v>
      </c>
      <c r="D89" s="11" t="str">
        <f t="shared" si="3"/>
        <v>ใบอนุญาตผลิตขาด</v>
      </c>
      <c r="E89" s="26" t="s">
        <v>293</v>
      </c>
      <c r="F89" s="27"/>
      <c r="G89" s="34"/>
      <c r="H89" s="35"/>
      <c r="I89" s="37">
        <v>43157.0</v>
      </c>
      <c r="J89" s="31" t="s">
        <v>29</v>
      </c>
      <c r="K89" s="26" t="s">
        <v>30</v>
      </c>
      <c r="L89" s="26" t="s">
        <v>294</v>
      </c>
      <c r="M89" s="39">
        <v>43284.0</v>
      </c>
      <c r="N89" s="27"/>
      <c r="O89" s="34"/>
      <c r="P89" s="35"/>
      <c r="Q89" s="26" t="s">
        <v>129</v>
      </c>
      <c r="R89" s="19" t="s">
        <v>27</v>
      </c>
      <c r="S89" s="36"/>
      <c r="T89" s="26"/>
      <c r="U89" s="26"/>
    </row>
    <row r="90" ht="27.75" customHeight="1">
      <c r="A90" s="10" t="str">
        <f t="shared" si="8"/>
        <v>ทะเบียนขาด 2795 วัน</v>
      </c>
      <c r="B90" s="11" t="str">
        <f t="shared" si="1"/>
        <v>ทะเบียนขาด</v>
      </c>
      <c r="C90" s="12" t="str">
        <f t="shared" si="2"/>
        <v>ใบอนุญาตผลิตขาด 2668 วัน</v>
      </c>
      <c r="D90" s="11" t="str">
        <f t="shared" si="3"/>
        <v>ใบอนุญาตผลิตขาด</v>
      </c>
      <c r="E90" s="26" t="s">
        <v>295</v>
      </c>
      <c r="F90" s="27"/>
      <c r="G90" s="34"/>
      <c r="H90" s="35"/>
      <c r="I90" s="37">
        <v>43157.0</v>
      </c>
      <c r="J90" s="31" t="s">
        <v>296</v>
      </c>
      <c r="K90" s="26" t="s">
        <v>30</v>
      </c>
      <c r="L90" s="26" t="s">
        <v>297</v>
      </c>
      <c r="M90" s="39">
        <v>43284.0</v>
      </c>
      <c r="N90" s="27"/>
      <c r="O90" s="34"/>
      <c r="P90" s="35"/>
      <c r="Q90" s="26" t="s">
        <v>129</v>
      </c>
      <c r="R90" s="19" t="s">
        <v>27</v>
      </c>
      <c r="S90" s="36"/>
      <c r="T90" s="26"/>
      <c r="U90" s="26"/>
    </row>
    <row r="91" ht="27.75" customHeight="1">
      <c r="A91" s="10" t="str">
        <f t="shared" si="8"/>
        <v>ทะเบียนขาด 2795 วัน</v>
      </c>
      <c r="B91" s="11" t="str">
        <f t="shared" si="1"/>
        <v>ทะเบียนขาด</v>
      </c>
      <c r="C91" s="12" t="str">
        <f t="shared" si="2"/>
        <v>ใบอนุญาตผลิตขาด 2668 วัน</v>
      </c>
      <c r="D91" s="11" t="str">
        <f t="shared" si="3"/>
        <v>ใบอนุญาตผลิตขาด</v>
      </c>
      <c r="E91" s="26" t="s">
        <v>298</v>
      </c>
      <c r="F91" s="27"/>
      <c r="G91" s="34"/>
      <c r="H91" s="35"/>
      <c r="I91" s="37">
        <v>43157.0</v>
      </c>
      <c r="J91" s="31" t="s">
        <v>299</v>
      </c>
      <c r="K91" s="26" t="s">
        <v>30</v>
      </c>
      <c r="L91" s="26" t="s">
        <v>300</v>
      </c>
      <c r="M91" s="39">
        <v>43284.0</v>
      </c>
      <c r="N91" s="27"/>
      <c r="O91" s="34"/>
      <c r="P91" s="35"/>
      <c r="Q91" s="26" t="s">
        <v>129</v>
      </c>
      <c r="R91" s="19" t="s">
        <v>27</v>
      </c>
      <c r="S91" s="36"/>
      <c r="T91" s="26"/>
      <c r="U91" s="26"/>
    </row>
    <row r="92" ht="27.75" customHeight="1">
      <c r="A92" s="10" t="str">
        <f t="shared" si="8"/>
        <v>ทะเบียนขาด 2795 วัน</v>
      </c>
      <c r="B92" s="11" t="str">
        <f t="shared" si="1"/>
        <v>ทะเบียนขาด</v>
      </c>
      <c r="C92" s="12" t="str">
        <f t="shared" si="2"/>
        <v>ใบอนุญาตผลิตขาด 2668 วัน</v>
      </c>
      <c r="D92" s="11" t="str">
        <f t="shared" si="3"/>
        <v>ใบอนุญาตผลิตขาด</v>
      </c>
      <c r="E92" s="26" t="s">
        <v>301</v>
      </c>
      <c r="F92" s="27"/>
      <c r="G92" s="34"/>
      <c r="H92" s="35"/>
      <c r="I92" s="37">
        <v>43157.0</v>
      </c>
      <c r="J92" s="31" t="s">
        <v>67</v>
      </c>
      <c r="K92" s="26" t="s">
        <v>30</v>
      </c>
      <c r="L92" s="26" t="s">
        <v>302</v>
      </c>
      <c r="M92" s="39">
        <v>43284.0</v>
      </c>
      <c r="N92" s="27"/>
      <c r="O92" s="34"/>
      <c r="P92" s="35"/>
      <c r="Q92" s="26" t="s">
        <v>129</v>
      </c>
      <c r="R92" s="19" t="s">
        <v>27</v>
      </c>
      <c r="S92" s="36"/>
      <c r="T92" s="26"/>
      <c r="U92" s="26"/>
    </row>
    <row r="93" ht="27.75" customHeight="1">
      <c r="A93" s="10" t="str">
        <f t="shared" si="8"/>
        <v>ทะเบียนขาด 2795 วัน</v>
      </c>
      <c r="B93" s="11" t="str">
        <f t="shared" si="1"/>
        <v>ทะเบียนขาด</v>
      </c>
      <c r="C93" s="12" t="str">
        <f t="shared" si="2"/>
        <v>ใบอนุญาตผลิตขาด 2668 วัน</v>
      </c>
      <c r="D93" s="11" t="str">
        <f t="shared" si="3"/>
        <v>ใบอนุญาตผลิตขาด</v>
      </c>
      <c r="E93" s="26" t="s">
        <v>303</v>
      </c>
      <c r="F93" s="27"/>
      <c r="G93" s="34"/>
      <c r="H93" s="35"/>
      <c r="I93" s="37">
        <v>43157.0</v>
      </c>
      <c r="J93" s="31" t="s">
        <v>76</v>
      </c>
      <c r="K93" s="26" t="s">
        <v>30</v>
      </c>
      <c r="L93" s="26" t="s">
        <v>304</v>
      </c>
      <c r="M93" s="39">
        <v>43284.0</v>
      </c>
      <c r="N93" s="27"/>
      <c r="O93" s="34"/>
      <c r="P93" s="35"/>
      <c r="Q93" s="26" t="s">
        <v>129</v>
      </c>
      <c r="R93" s="19" t="s">
        <v>27</v>
      </c>
      <c r="S93" s="36"/>
      <c r="T93" s="26"/>
      <c r="U93" s="26"/>
    </row>
    <row r="94" ht="27.75" customHeight="1">
      <c r="A94" s="10" t="str">
        <f t="shared" si="8"/>
        <v>ทะเบียนขาด 1463 วัน</v>
      </c>
      <c r="B94" s="11" t="str">
        <f t="shared" si="1"/>
        <v>ทะเบียนขาด</v>
      </c>
      <c r="C94" s="12" t="str">
        <f t="shared" si="2"/>
        <v>ใบอนุญาตผลิตขาด 2459 วัน</v>
      </c>
      <c r="D94" s="11" t="str">
        <f t="shared" si="3"/>
        <v>ใบอนุญาตผลิตขาด</v>
      </c>
      <c r="E94" s="26" t="s">
        <v>305</v>
      </c>
      <c r="F94" s="27"/>
      <c r="G94" s="34"/>
      <c r="H94" s="35"/>
      <c r="I94" s="37">
        <v>44489.0</v>
      </c>
      <c r="J94" s="31" t="s">
        <v>306</v>
      </c>
      <c r="K94" s="26" t="s">
        <v>149</v>
      </c>
      <c r="L94" s="26" t="s">
        <v>307</v>
      </c>
      <c r="M94" s="39">
        <v>43493.0</v>
      </c>
      <c r="N94" s="27"/>
      <c r="O94" s="34"/>
      <c r="P94" s="35"/>
      <c r="Q94" s="26" t="s">
        <v>129</v>
      </c>
      <c r="R94" s="19" t="s">
        <v>27</v>
      </c>
      <c r="S94" s="36"/>
      <c r="T94" s="26"/>
      <c r="U94" s="26"/>
    </row>
    <row r="95" ht="27.75" customHeight="1">
      <c r="A95" s="10" t="str">
        <f t="shared" si="8"/>
        <v>ทะเบียนขาด 2795 วัน</v>
      </c>
      <c r="B95" s="11" t="str">
        <f t="shared" si="1"/>
        <v>ทะเบียนขาด</v>
      </c>
      <c r="C95" s="12" t="str">
        <f t="shared" si="2"/>
        <v>ใบอนุญาตผลิตขาด 2668 วัน</v>
      </c>
      <c r="D95" s="11" t="str">
        <f t="shared" si="3"/>
        <v>ใบอนุญาตผลิตขาด</v>
      </c>
      <c r="E95" s="26" t="s">
        <v>308</v>
      </c>
      <c r="F95" s="27"/>
      <c r="G95" s="34"/>
      <c r="H95" s="35"/>
      <c r="I95" s="37">
        <v>43157.0</v>
      </c>
      <c r="J95" s="31" t="s">
        <v>309</v>
      </c>
      <c r="K95" s="26" t="s">
        <v>30</v>
      </c>
      <c r="L95" s="26" t="s">
        <v>310</v>
      </c>
      <c r="M95" s="39">
        <v>43284.0</v>
      </c>
      <c r="N95" s="27"/>
      <c r="O95" s="34"/>
      <c r="P95" s="35"/>
      <c r="Q95" s="26" t="s">
        <v>129</v>
      </c>
      <c r="R95" s="19" t="s">
        <v>27</v>
      </c>
      <c r="S95" s="36"/>
      <c r="T95" s="26"/>
      <c r="U95" s="26"/>
    </row>
    <row r="96" ht="27.75" customHeight="1">
      <c r="A96" s="10" t="str">
        <f t="shared" si="8"/>
        <v>ทะเบียนขาด 1463 วัน</v>
      </c>
      <c r="B96" s="11" t="str">
        <f t="shared" si="1"/>
        <v>ทะเบียนขาด</v>
      </c>
      <c r="C96" s="12" t="str">
        <f t="shared" si="2"/>
        <v>ใบอนุญาตผลิตขาด 2459 วัน</v>
      </c>
      <c r="D96" s="11" t="str">
        <f t="shared" si="3"/>
        <v>ใบอนุญาตผลิตขาด</v>
      </c>
      <c r="E96" s="26" t="s">
        <v>311</v>
      </c>
      <c r="F96" s="27"/>
      <c r="G96" s="34"/>
      <c r="H96" s="35"/>
      <c r="I96" s="37">
        <v>44489.0</v>
      </c>
      <c r="J96" s="31" t="s">
        <v>312</v>
      </c>
      <c r="K96" s="26" t="s">
        <v>144</v>
      </c>
      <c r="L96" s="26" t="s">
        <v>313</v>
      </c>
      <c r="M96" s="39">
        <v>43493.0</v>
      </c>
      <c r="N96" s="27"/>
      <c r="O96" s="34"/>
      <c r="P96" s="35"/>
      <c r="Q96" s="26" t="s">
        <v>129</v>
      </c>
      <c r="R96" s="19" t="s">
        <v>27</v>
      </c>
      <c r="S96" s="36"/>
      <c r="T96" s="26"/>
      <c r="U96" s="26"/>
    </row>
    <row r="97" ht="27.75" customHeight="1">
      <c r="A97" s="10" t="str">
        <f t="shared" si="8"/>
        <v>ทะเบียนขาด 1463 วัน</v>
      </c>
      <c r="B97" s="11" t="str">
        <f t="shared" si="1"/>
        <v>ทะเบียนขาด</v>
      </c>
      <c r="C97" s="12" t="str">
        <f t="shared" si="2"/>
        <v>ใบอนุญาตผลิตขาด 2459 วัน</v>
      </c>
      <c r="D97" s="11" t="str">
        <f t="shared" si="3"/>
        <v>ใบอนุญาตผลิตขาด</v>
      </c>
      <c r="E97" s="26" t="s">
        <v>314</v>
      </c>
      <c r="F97" s="27"/>
      <c r="G97" s="34"/>
      <c r="H97" s="35"/>
      <c r="I97" s="37">
        <v>44489.0</v>
      </c>
      <c r="J97" s="31" t="s">
        <v>315</v>
      </c>
      <c r="K97" s="26" t="s">
        <v>138</v>
      </c>
      <c r="L97" s="26" t="s">
        <v>316</v>
      </c>
      <c r="M97" s="39">
        <v>43493.0</v>
      </c>
      <c r="N97" s="27"/>
      <c r="O97" s="34"/>
      <c r="P97" s="35"/>
      <c r="Q97" s="26" t="s">
        <v>129</v>
      </c>
      <c r="R97" s="19" t="s">
        <v>27</v>
      </c>
      <c r="S97" s="36"/>
      <c r="T97" s="26"/>
      <c r="U97" s="26"/>
    </row>
    <row r="98" ht="27.75" customHeight="1">
      <c r="A98" s="10" t="str">
        <f t="shared" si="8"/>
        <v>#VALUE!</v>
      </c>
      <c r="B98" s="11" t="str">
        <f t="shared" si="1"/>
        <v>#VALUE!</v>
      </c>
      <c r="C98" s="12" t="str">
        <f t="shared" si="2"/>
        <v>#VALUE!</v>
      </c>
      <c r="D98" s="11" t="str">
        <f t="shared" si="3"/>
        <v>#VALUE!</v>
      </c>
      <c r="E98" s="26" t="s">
        <v>317</v>
      </c>
      <c r="F98" s="27"/>
      <c r="G98" s="34"/>
      <c r="H98" s="35"/>
      <c r="I98" s="38" t="s">
        <v>139</v>
      </c>
      <c r="J98" s="31" t="s">
        <v>318</v>
      </c>
      <c r="K98" s="26" t="s">
        <v>319</v>
      </c>
      <c r="L98" s="26" t="s">
        <v>320</v>
      </c>
      <c r="M98" s="38" t="s">
        <v>139</v>
      </c>
      <c r="N98" s="27"/>
      <c r="O98" s="34"/>
      <c r="P98" s="35"/>
      <c r="Q98" s="26" t="s">
        <v>129</v>
      </c>
      <c r="R98" s="19" t="s">
        <v>27</v>
      </c>
      <c r="S98" s="36"/>
      <c r="T98" s="26"/>
      <c r="U98" s="26"/>
    </row>
    <row r="99" ht="27.75" customHeight="1">
      <c r="A99" s="40" t="str">
        <f t="shared" si="8"/>
        <v>ทะเบียนขาด 1500 วัน</v>
      </c>
      <c r="B99" s="40" t="str">
        <f t="shared" si="1"/>
        <v>ทะเบียนขาด</v>
      </c>
      <c r="C99" s="40" t="str">
        <f t="shared" si="2"/>
        <v>#VALUE!</v>
      </c>
      <c r="D99" s="40" t="str">
        <f t="shared" si="3"/>
        <v>#VALUE!</v>
      </c>
      <c r="E99" s="26" t="s">
        <v>321</v>
      </c>
      <c r="F99" s="27"/>
      <c r="G99" s="34"/>
      <c r="H99" s="35"/>
      <c r="I99" s="37">
        <v>44452.0</v>
      </c>
      <c r="J99" s="31" t="s">
        <v>322</v>
      </c>
      <c r="K99" s="26" t="s">
        <v>323</v>
      </c>
      <c r="L99" s="26" t="s">
        <v>324</v>
      </c>
      <c r="M99" s="38" t="s">
        <v>139</v>
      </c>
      <c r="N99" s="27"/>
      <c r="O99" s="34"/>
      <c r="P99" s="35"/>
      <c r="Q99" s="26" t="s">
        <v>129</v>
      </c>
      <c r="R99" s="19" t="s">
        <v>27</v>
      </c>
      <c r="S99" s="36"/>
      <c r="T99" s="26"/>
      <c r="U99" s="26"/>
    </row>
    <row r="100" ht="27.75" customHeight="1">
      <c r="A100" s="10" t="str">
        <f t="shared" si="8"/>
        <v>ทะเบียนขาด 1197 วัน</v>
      </c>
      <c r="B100" s="11" t="str">
        <f t="shared" si="1"/>
        <v>ทะเบียนขาด</v>
      </c>
      <c r="C100" s="12" t="str">
        <f t="shared" si="2"/>
        <v>ใบอนุญาตผลิตขาด 2279 วัน</v>
      </c>
      <c r="D100" s="11" t="str">
        <f t="shared" si="3"/>
        <v>ใบอนุญาตผลิตขาด</v>
      </c>
      <c r="E100" s="26" t="s">
        <v>325</v>
      </c>
      <c r="F100" s="27"/>
      <c r="G100" s="34"/>
      <c r="H100" s="35"/>
      <c r="I100" s="37">
        <v>44755.0</v>
      </c>
      <c r="J100" s="31" t="s">
        <v>326</v>
      </c>
      <c r="K100" s="26" t="s">
        <v>327</v>
      </c>
      <c r="L100" s="26" t="s">
        <v>328</v>
      </c>
      <c r="M100" s="39">
        <v>43673.0</v>
      </c>
      <c r="N100" s="27"/>
      <c r="O100" s="34"/>
      <c r="P100" s="35"/>
      <c r="Q100" s="26" t="s">
        <v>129</v>
      </c>
      <c r="R100" s="19" t="s">
        <v>27</v>
      </c>
      <c r="S100" s="36"/>
      <c r="T100" s="26"/>
      <c r="U100" s="26"/>
    </row>
    <row r="101" ht="27.75" customHeight="1">
      <c r="A101" s="10" t="str">
        <f t="shared" si="8"/>
        <v>ทะเบียนขาด 853 วัน</v>
      </c>
      <c r="B101" s="11" t="str">
        <f t="shared" si="1"/>
        <v>ทะเบียนขาด</v>
      </c>
      <c r="C101" s="12" t="str">
        <f t="shared" si="2"/>
        <v/>
      </c>
      <c r="D101" s="11" t="str">
        <f t="shared" si="3"/>
        <v/>
      </c>
      <c r="E101" s="41" t="s">
        <v>329</v>
      </c>
      <c r="F101" s="42"/>
      <c r="G101" s="43"/>
      <c r="H101" s="44"/>
      <c r="I101" s="45">
        <v>45099.0</v>
      </c>
      <c r="J101" s="46" t="s">
        <v>330</v>
      </c>
      <c r="K101" s="41" t="s">
        <v>331</v>
      </c>
      <c r="L101" s="47" t="s">
        <v>332</v>
      </c>
      <c r="M101" s="48"/>
      <c r="N101" s="42"/>
      <c r="O101" s="43"/>
      <c r="P101" s="44"/>
      <c r="Q101" s="41" t="s">
        <v>333</v>
      </c>
      <c r="R101" s="19" t="s">
        <v>27</v>
      </c>
      <c r="S101" s="49"/>
      <c r="T101" s="41"/>
      <c r="U101" s="41"/>
    </row>
    <row r="102" ht="27.75" customHeight="1">
      <c r="A102" s="10" t="str">
        <f t="shared" si="8"/>
        <v>ทะเบียนขาด 853 วัน</v>
      </c>
      <c r="B102" s="11" t="str">
        <f t="shared" si="1"/>
        <v>ทะเบียนขาด</v>
      </c>
      <c r="C102" s="12" t="str">
        <f t="shared" si="2"/>
        <v/>
      </c>
      <c r="D102" s="11" t="str">
        <f t="shared" si="3"/>
        <v/>
      </c>
      <c r="E102" s="41" t="s">
        <v>334</v>
      </c>
      <c r="F102" s="42"/>
      <c r="G102" s="43"/>
      <c r="H102" s="44"/>
      <c r="I102" s="45">
        <v>45099.0</v>
      </c>
      <c r="J102" s="46" t="s">
        <v>335</v>
      </c>
      <c r="K102" s="41" t="s">
        <v>336</v>
      </c>
      <c r="L102" s="47" t="s">
        <v>332</v>
      </c>
      <c r="M102" s="48"/>
      <c r="N102" s="42"/>
      <c r="O102" s="43"/>
      <c r="P102" s="44"/>
      <c r="Q102" s="41" t="s">
        <v>333</v>
      </c>
      <c r="R102" s="19" t="s">
        <v>27</v>
      </c>
      <c r="S102" s="49"/>
      <c r="T102" s="41"/>
      <c r="U102" s="41"/>
    </row>
    <row r="103" ht="27.75" customHeight="1">
      <c r="A103" s="10" t="str">
        <f t="shared" si="8"/>
        <v>ทะเบียนขาด 1539 วัน</v>
      </c>
      <c r="B103" s="11" t="str">
        <f t="shared" si="1"/>
        <v>ทะเบียนขาด</v>
      </c>
      <c r="C103" s="12" t="str">
        <f t="shared" si="2"/>
        <v>ใบอนุญาตผลิตขาด 2950 วัน</v>
      </c>
      <c r="D103" s="11" t="str">
        <f t="shared" si="3"/>
        <v>ใบอนุญาตผลิตขาด</v>
      </c>
      <c r="E103" s="41" t="s">
        <v>337</v>
      </c>
      <c r="F103" s="42"/>
      <c r="G103" s="43"/>
      <c r="H103" s="44"/>
      <c r="I103" s="45">
        <v>44413.0</v>
      </c>
      <c r="J103" s="46" t="s">
        <v>338</v>
      </c>
      <c r="K103" s="46" t="s">
        <v>339</v>
      </c>
      <c r="L103" s="41" t="s">
        <v>340</v>
      </c>
      <c r="M103" s="50">
        <v>43002.0</v>
      </c>
      <c r="N103" s="42"/>
      <c r="O103" s="43"/>
      <c r="P103" s="44"/>
      <c r="Q103" s="41" t="s">
        <v>333</v>
      </c>
      <c r="R103" s="19" t="s">
        <v>27</v>
      </c>
      <c r="S103" s="49"/>
      <c r="T103" s="41"/>
      <c r="U103" s="41"/>
    </row>
    <row r="104" ht="27.75" customHeight="1">
      <c r="A104" s="10" t="str">
        <f t="shared" si="8"/>
        <v>ทะเบียนขาด 1539 วัน</v>
      </c>
      <c r="B104" s="11" t="str">
        <f t="shared" si="1"/>
        <v>ทะเบียนขาด</v>
      </c>
      <c r="C104" s="12" t="str">
        <f t="shared" si="2"/>
        <v>ใบอนุญาตผลิตขาด 2950 วัน</v>
      </c>
      <c r="D104" s="11" t="str">
        <f t="shared" si="3"/>
        <v>ใบอนุญาตผลิตขาด</v>
      </c>
      <c r="E104" s="41" t="s">
        <v>341</v>
      </c>
      <c r="F104" s="42"/>
      <c r="G104" s="43"/>
      <c r="H104" s="44"/>
      <c r="I104" s="45">
        <v>44413.0</v>
      </c>
      <c r="J104" s="46" t="s">
        <v>342</v>
      </c>
      <c r="K104" s="46" t="s">
        <v>339</v>
      </c>
      <c r="L104" s="41" t="s">
        <v>343</v>
      </c>
      <c r="M104" s="50">
        <v>43002.0</v>
      </c>
      <c r="N104" s="42"/>
      <c r="O104" s="43"/>
      <c r="P104" s="44"/>
      <c r="Q104" s="41" t="s">
        <v>333</v>
      </c>
      <c r="R104" s="19" t="s">
        <v>27</v>
      </c>
      <c r="S104" s="49"/>
      <c r="T104" s="41"/>
      <c r="U104" s="41"/>
    </row>
    <row r="105" ht="27.75" customHeight="1">
      <c r="A105" s="10" t="str">
        <f t="shared" si="8"/>
        <v>ทะเบียนขาด 1539 วัน</v>
      </c>
      <c r="B105" s="11" t="str">
        <f t="shared" si="1"/>
        <v>ทะเบียนขาด</v>
      </c>
      <c r="C105" s="12" t="str">
        <f t="shared" si="2"/>
        <v>ใบอนุญาตผลิตขาด 2950 วัน</v>
      </c>
      <c r="D105" s="11" t="str">
        <f t="shared" si="3"/>
        <v>ใบอนุญาตผลิตขาด</v>
      </c>
      <c r="E105" s="41" t="s">
        <v>344</v>
      </c>
      <c r="F105" s="42"/>
      <c r="G105" s="43"/>
      <c r="H105" s="44"/>
      <c r="I105" s="45">
        <v>44413.0</v>
      </c>
      <c r="J105" s="46" t="s">
        <v>345</v>
      </c>
      <c r="K105" s="46" t="s">
        <v>339</v>
      </c>
      <c r="L105" s="41" t="s">
        <v>346</v>
      </c>
      <c r="M105" s="50">
        <v>43002.0</v>
      </c>
      <c r="N105" s="42"/>
      <c r="O105" s="43"/>
      <c r="P105" s="44"/>
      <c r="Q105" s="41" t="s">
        <v>333</v>
      </c>
      <c r="R105" s="19" t="s">
        <v>27</v>
      </c>
      <c r="S105" s="49"/>
      <c r="T105" s="41"/>
      <c r="U105" s="41"/>
    </row>
    <row r="106" ht="27.75" customHeight="1">
      <c r="A106" s="51" t="str">
        <f t="shared" si="8"/>
        <v>ทะเบียนขาด 1827 วัน</v>
      </c>
      <c r="B106" s="51" t="str">
        <f t="shared" si="1"/>
        <v>ทะเบียนขาด</v>
      </c>
      <c r="C106" s="51" t="str">
        <f t="shared" si="2"/>
        <v/>
      </c>
      <c r="D106" s="51" t="str">
        <f t="shared" si="3"/>
        <v/>
      </c>
      <c r="E106" s="41" t="s">
        <v>347</v>
      </c>
      <c r="F106" s="42"/>
      <c r="G106" s="43"/>
      <c r="H106" s="44"/>
      <c r="I106" s="45">
        <v>44125.0</v>
      </c>
      <c r="J106" s="46" t="s">
        <v>348</v>
      </c>
      <c r="K106" s="46" t="s">
        <v>339</v>
      </c>
      <c r="L106" s="52" t="s">
        <v>25</v>
      </c>
      <c r="M106" s="41" t="s">
        <v>25</v>
      </c>
      <c r="N106" s="42"/>
      <c r="O106" s="43"/>
      <c r="P106" s="44"/>
      <c r="Q106" s="41" t="s">
        <v>333</v>
      </c>
      <c r="R106" s="19" t="s">
        <v>27</v>
      </c>
      <c r="S106" s="49"/>
      <c r="T106" s="41" t="s">
        <v>349</v>
      </c>
      <c r="U106" s="53">
        <v>43146.0</v>
      </c>
    </row>
    <row r="107" ht="27.75" customHeight="1">
      <c r="A107" s="10" t="str">
        <f t="shared" si="8"/>
        <v>ทะเบียนขาด 2647 วัน</v>
      </c>
      <c r="B107" s="11" t="str">
        <f t="shared" si="1"/>
        <v>ทะเบียนขาด</v>
      </c>
      <c r="C107" s="12" t="str">
        <f t="shared" si="2"/>
        <v/>
      </c>
      <c r="D107" s="11" t="str">
        <f t="shared" si="3"/>
        <v/>
      </c>
      <c r="E107" s="41" t="s">
        <v>350</v>
      </c>
      <c r="F107" s="42"/>
      <c r="G107" s="43"/>
      <c r="H107" s="44"/>
      <c r="I107" s="45">
        <v>43305.0</v>
      </c>
      <c r="J107" s="46" t="s">
        <v>351</v>
      </c>
      <c r="K107" s="41" t="s">
        <v>352</v>
      </c>
      <c r="L107" s="41" t="s">
        <v>25</v>
      </c>
      <c r="M107" s="41" t="s">
        <v>25</v>
      </c>
      <c r="N107" s="42"/>
      <c r="O107" s="43"/>
      <c r="P107" s="44"/>
      <c r="Q107" s="41" t="s">
        <v>333</v>
      </c>
      <c r="R107" s="19" t="s">
        <v>27</v>
      </c>
      <c r="S107" s="49"/>
      <c r="T107" s="41" t="s">
        <v>353</v>
      </c>
      <c r="U107" s="53">
        <v>43270.0</v>
      </c>
    </row>
    <row r="108" ht="27.75" customHeight="1">
      <c r="A108" s="10" t="str">
        <f t="shared" si="8"/>
        <v>ทะเบียนขาด 2655 วัน</v>
      </c>
      <c r="B108" s="11" t="str">
        <f t="shared" si="1"/>
        <v>ทะเบียนขาด</v>
      </c>
      <c r="C108" s="12" t="str">
        <f t="shared" si="2"/>
        <v/>
      </c>
      <c r="D108" s="11" t="str">
        <f t="shared" si="3"/>
        <v/>
      </c>
      <c r="E108" s="41" t="s">
        <v>354</v>
      </c>
      <c r="F108" s="42"/>
      <c r="G108" s="43"/>
      <c r="H108" s="44"/>
      <c r="I108" s="45">
        <v>43297.0</v>
      </c>
      <c r="J108" s="46" t="s">
        <v>355</v>
      </c>
      <c r="K108" s="41" t="s">
        <v>356</v>
      </c>
      <c r="L108" s="41" t="s">
        <v>25</v>
      </c>
      <c r="M108" s="41" t="s">
        <v>25</v>
      </c>
      <c r="N108" s="42"/>
      <c r="O108" s="43"/>
      <c r="P108" s="44"/>
      <c r="Q108" s="41" t="s">
        <v>333</v>
      </c>
      <c r="R108" s="19" t="s">
        <v>27</v>
      </c>
      <c r="S108" s="49"/>
      <c r="T108" s="41" t="s">
        <v>357</v>
      </c>
      <c r="U108" s="52" t="s">
        <v>139</v>
      </c>
    </row>
    <row r="109" ht="27.75" customHeight="1">
      <c r="A109" s="10" t="str">
        <f t="shared" si="8"/>
        <v>ทะเบียนขาด 2463 วัน</v>
      </c>
      <c r="B109" s="11" t="str">
        <f t="shared" si="1"/>
        <v>ทะเบียนขาด</v>
      </c>
      <c r="C109" s="12" t="str">
        <f t="shared" si="2"/>
        <v>#VALUE!</v>
      </c>
      <c r="D109" s="11" t="str">
        <f t="shared" si="3"/>
        <v>#VALUE!</v>
      </c>
      <c r="E109" s="41" t="s">
        <v>358</v>
      </c>
      <c r="F109" s="42"/>
      <c r="G109" s="43"/>
      <c r="H109" s="44"/>
      <c r="I109" s="45">
        <v>43489.0</v>
      </c>
      <c r="J109" s="46" t="s">
        <v>359</v>
      </c>
      <c r="K109" s="41" t="s">
        <v>352</v>
      </c>
      <c r="L109" s="41" t="s">
        <v>360</v>
      </c>
      <c r="M109" s="52" t="s">
        <v>139</v>
      </c>
      <c r="N109" s="42"/>
      <c r="O109" s="43"/>
      <c r="P109" s="44"/>
      <c r="Q109" s="41" t="s">
        <v>333</v>
      </c>
      <c r="R109" s="19" t="s">
        <v>27</v>
      </c>
      <c r="S109" s="49"/>
      <c r="T109" s="41"/>
      <c r="U109" s="41"/>
    </row>
    <row r="110" ht="27.75" customHeight="1">
      <c r="A110" s="10" t="str">
        <f t="shared" si="8"/>
        <v>ทะเบียนขาด 2744 วัน</v>
      </c>
      <c r="B110" s="11" t="str">
        <f t="shared" si="1"/>
        <v>ทะเบียนขาด</v>
      </c>
      <c r="C110" s="12" t="str">
        <f t="shared" si="2"/>
        <v/>
      </c>
      <c r="D110" s="11" t="str">
        <f t="shared" si="3"/>
        <v/>
      </c>
      <c r="E110" s="41" t="s">
        <v>361</v>
      </c>
      <c r="F110" s="42"/>
      <c r="G110" s="43"/>
      <c r="H110" s="44"/>
      <c r="I110" s="45">
        <v>43208.0</v>
      </c>
      <c r="J110" s="46" t="s">
        <v>362</v>
      </c>
      <c r="K110" s="41" t="s">
        <v>363</v>
      </c>
      <c r="L110" s="41" t="s">
        <v>25</v>
      </c>
      <c r="M110" s="41" t="s">
        <v>25</v>
      </c>
      <c r="N110" s="42"/>
      <c r="O110" s="43"/>
      <c r="P110" s="44"/>
      <c r="Q110" s="41" t="s">
        <v>333</v>
      </c>
      <c r="R110" s="19" t="s">
        <v>27</v>
      </c>
      <c r="S110" s="49"/>
      <c r="T110" s="41" t="s">
        <v>364</v>
      </c>
      <c r="U110" s="53">
        <v>43208.0</v>
      </c>
    </row>
    <row r="111" ht="27.75" customHeight="1">
      <c r="A111" s="10" t="str">
        <f t="shared" si="8"/>
        <v>ทะเบียนขาด 2582 วัน</v>
      </c>
      <c r="B111" s="11" t="str">
        <f t="shared" si="1"/>
        <v>ทะเบียนขาด</v>
      </c>
      <c r="C111" s="12" t="str">
        <f t="shared" si="2"/>
        <v>#VALUE!</v>
      </c>
      <c r="D111" s="11" t="str">
        <f t="shared" si="3"/>
        <v>#VALUE!</v>
      </c>
      <c r="E111" s="41" t="s">
        <v>365</v>
      </c>
      <c r="F111" s="42"/>
      <c r="G111" s="54"/>
      <c r="H111" s="44"/>
      <c r="I111" s="45">
        <v>43370.0</v>
      </c>
      <c r="J111" s="46" t="s">
        <v>366</v>
      </c>
      <c r="K111" s="41" t="s">
        <v>363</v>
      </c>
      <c r="L111" s="41" t="s">
        <v>367</v>
      </c>
      <c r="M111" s="52" t="s">
        <v>139</v>
      </c>
      <c r="N111" s="42"/>
      <c r="O111" s="43"/>
      <c r="P111" s="44"/>
      <c r="Q111" s="41" t="s">
        <v>333</v>
      </c>
      <c r="R111" s="19" t="s">
        <v>27</v>
      </c>
      <c r="S111" s="49"/>
      <c r="T111" s="41"/>
      <c r="U111" s="41"/>
    </row>
    <row r="112" ht="27.75" customHeight="1">
      <c r="A112" s="10" t="str">
        <f t="shared" si="8"/>
        <v>ทะเบียนขาด 2257 วัน</v>
      </c>
      <c r="B112" s="11" t="str">
        <f t="shared" si="1"/>
        <v>ทะเบียนขาด</v>
      </c>
      <c r="C112" s="12" t="str">
        <f t="shared" si="2"/>
        <v>ใบอนุญาตผลิตขาด 2959 วัน</v>
      </c>
      <c r="D112" s="11" t="str">
        <f t="shared" si="3"/>
        <v>ใบอนุญาตผลิตขาด</v>
      </c>
      <c r="E112" s="41" t="s">
        <v>368</v>
      </c>
      <c r="F112" s="42"/>
      <c r="G112" s="43"/>
      <c r="H112" s="44"/>
      <c r="I112" s="45">
        <v>43695.0</v>
      </c>
      <c r="J112" s="46" t="s">
        <v>369</v>
      </c>
      <c r="K112" s="41" t="s">
        <v>356</v>
      </c>
      <c r="L112" s="41" t="s">
        <v>370</v>
      </c>
      <c r="M112" s="50">
        <v>42993.0</v>
      </c>
      <c r="N112" s="42"/>
      <c r="O112" s="43"/>
      <c r="P112" s="44"/>
      <c r="Q112" s="41" t="s">
        <v>333</v>
      </c>
      <c r="R112" s="19" t="s">
        <v>27</v>
      </c>
      <c r="S112" s="49"/>
      <c r="T112" s="41"/>
      <c r="U112" s="41"/>
    </row>
    <row r="113" ht="27.75" customHeight="1">
      <c r="A113" s="10" t="str">
        <f t="shared" si="8"/>
        <v>ทะเบียนขาด 2257 วัน</v>
      </c>
      <c r="B113" s="11" t="str">
        <f t="shared" si="1"/>
        <v>ทะเบียนขาด</v>
      </c>
      <c r="C113" s="12" t="str">
        <f t="shared" si="2"/>
        <v>ใบอนุญาตผลิตขาด 2959 วัน</v>
      </c>
      <c r="D113" s="11" t="str">
        <f t="shared" si="3"/>
        <v>ใบอนุญาตผลิตขาด</v>
      </c>
      <c r="E113" s="41" t="s">
        <v>371</v>
      </c>
      <c r="F113" s="42"/>
      <c r="G113" s="43"/>
      <c r="H113" s="44"/>
      <c r="I113" s="45">
        <v>43695.0</v>
      </c>
      <c r="J113" s="46" t="s">
        <v>372</v>
      </c>
      <c r="K113" s="41" t="s">
        <v>356</v>
      </c>
      <c r="L113" s="41" t="s">
        <v>373</v>
      </c>
      <c r="M113" s="50">
        <v>42993.0</v>
      </c>
      <c r="N113" s="42"/>
      <c r="O113" s="43"/>
      <c r="P113" s="44"/>
      <c r="Q113" s="41" t="s">
        <v>333</v>
      </c>
      <c r="R113" s="19" t="s">
        <v>27</v>
      </c>
      <c r="S113" s="49"/>
      <c r="T113" s="41"/>
      <c r="U113" s="41"/>
    </row>
    <row r="114" ht="27.75" customHeight="1">
      <c r="A114" s="10" t="str">
        <f t="shared" si="8"/>
        <v>ทะเบียนขาด 2257 วัน</v>
      </c>
      <c r="B114" s="11" t="str">
        <f t="shared" si="1"/>
        <v>ทะเบียนขาด</v>
      </c>
      <c r="C114" s="12" t="str">
        <f t="shared" si="2"/>
        <v>ใบอนุญาตผลิตขาด 2959 วัน</v>
      </c>
      <c r="D114" s="11" t="str">
        <f t="shared" si="3"/>
        <v>ใบอนุญาตผลิตขาด</v>
      </c>
      <c r="E114" s="41" t="s">
        <v>374</v>
      </c>
      <c r="F114" s="42"/>
      <c r="G114" s="43"/>
      <c r="H114" s="44"/>
      <c r="I114" s="45">
        <v>43695.0</v>
      </c>
      <c r="J114" s="46" t="s">
        <v>375</v>
      </c>
      <c r="K114" s="41" t="s">
        <v>356</v>
      </c>
      <c r="L114" s="41" t="s">
        <v>376</v>
      </c>
      <c r="M114" s="50">
        <v>42993.0</v>
      </c>
      <c r="N114" s="42"/>
      <c r="O114" s="43"/>
      <c r="P114" s="44"/>
      <c r="Q114" s="41" t="s">
        <v>333</v>
      </c>
      <c r="R114" s="19" t="s">
        <v>27</v>
      </c>
      <c r="S114" s="49"/>
      <c r="T114" s="41"/>
      <c r="U114" s="41"/>
    </row>
    <row r="115" ht="27.75" customHeight="1">
      <c r="A115" s="10" t="str">
        <f t="shared" si="8"/>
        <v>ทะเบียนขาด 2582 วัน</v>
      </c>
      <c r="B115" s="11" t="str">
        <f t="shared" si="1"/>
        <v>ทะเบียนขาด</v>
      </c>
      <c r="C115" s="12" t="str">
        <f t="shared" si="2"/>
        <v>#VALUE!</v>
      </c>
      <c r="D115" s="11" t="str">
        <f t="shared" si="3"/>
        <v>#VALUE!</v>
      </c>
      <c r="E115" s="41" t="s">
        <v>377</v>
      </c>
      <c r="F115" s="42"/>
      <c r="G115" s="43"/>
      <c r="H115" s="44"/>
      <c r="I115" s="45">
        <v>43370.0</v>
      </c>
      <c r="J115" s="46" t="s">
        <v>378</v>
      </c>
      <c r="K115" s="41" t="s">
        <v>363</v>
      </c>
      <c r="L115" s="41" t="s">
        <v>379</v>
      </c>
      <c r="M115" s="52" t="s">
        <v>139</v>
      </c>
      <c r="N115" s="42"/>
      <c r="O115" s="43"/>
      <c r="P115" s="44"/>
      <c r="Q115" s="41" t="s">
        <v>333</v>
      </c>
      <c r="R115" s="19" t="s">
        <v>27</v>
      </c>
      <c r="S115" s="49"/>
      <c r="T115" s="41"/>
      <c r="U115" s="41"/>
    </row>
    <row r="116" ht="27.75" customHeight="1">
      <c r="A116" s="10" t="str">
        <f t="shared" si="8"/>
        <v>ทะเบียนขาด 2022 วัน</v>
      </c>
      <c r="B116" s="11" t="str">
        <f t="shared" si="1"/>
        <v>ทะเบียนขาด</v>
      </c>
      <c r="C116" s="12" t="str">
        <f t="shared" si="2"/>
        <v>ใบอนุญาตผลิตขาด 2899 วัน</v>
      </c>
      <c r="D116" s="11" t="str">
        <f t="shared" si="3"/>
        <v>ใบอนุญาตผลิตขาด</v>
      </c>
      <c r="E116" s="55" t="s">
        <v>380</v>
      </c>
      <c r="F116" s="56"/>
      <c r="G116" s="57"/>
      <c r="H116" s="58"/>
      <c r="I116" s="59">
        <v>43930.0</v>
      </c>
      <c r="J116" s="60" t="s">
        <v>381</v>
      </c>
      <c r="K116" s="55" t="s">
        <v>382</v>
      </c>
      <c r="L116" s="55">
        <v>8.02590042E8</v>
      </c>
      <c r="M116" s="61">
        <v>43053.0</v>
      </c>
      <c r="N116" s="56"/>
      <c r="O116" s="57"/>
      <c r="P116" s="58"/>
      <c r="Q116" s="55" t="s">
        <v>383</v>
      </c>
      <c r="R116" s="19" t="s">
        <v>27</v>
      </c>
      <c r="S116" s="62"/>
      <c r="T116" s="55"/>
      <c r="U116" s="55"/>
    </row>
    <row r="117" ht="27.75" customHeight="1">
      <c r="A117" s="10" t="str">
        <f t="shared" si="8"/>
        <v>ทะเบียนขาด 2022 วัน</v>
      </c>
      <c r="B117" s="11" t="str">
        <f t="shared" si="1"/>
        <v>ทะเบียนขาด</v>
      </c>
      <c r="C117" s="12" t="str">
        <f t="shared" si="2"/>
        <v>ใบอนุญาตผลิตขาด 2899 วัน</v>
      </c>
      <c r="D117" s="11" t="str">
        <f t="shared" si="3"/>
        <v>ใบอนุญาตผลิตขาด</v>
      </c>
      <c r="E117" s="55" t="s">
        <v>384</v>
      </c>
      <c r="F117" s="56"/>
      <c r="G117" s="57"/>
      <c r="H117" s="58"/>
      <c r="I117" s="59">
        <v>43930.0</v>
      </c>
      <c r="J117" s="60" t="s">
        <v>385</v>
      </c>
      <c r="K117" s="55" t="s">
        <v>386</v>
      </c>
      <c r="L117" s="55">
        <v>8.02590042E8</v>
      </c>
      <c r="M117" s="61">
        <v>43053.0</v>
      </c>
      <c r="N117" s="56"/>
      <c r="O117" s="57"/>
      <c r="P117" s="58"/>
      <c r="Q117" s="55" t="s">
        <v>383</v>
      </c>
      <c r="R117" s="19" t="s">
        <v>27</v>
      </c>
      <c r="S117" s="62"/>
      <c r="T117" s="55"/>
      <c r="U117" s="55"/>
    </row>
    <row r="118" ht="27.75" customHeight="1">
      <c r="A118" s="10" t="str">
        <f t="shared" si="8"/>
        <v>ทะเบียนขาด 2166 วัน</v>
      </c>
      <c r="B118" s="11" t="str">
        <f t="shared" si="1"/>
        <v>ทะเบียนขาด</v>
      </c>
      <c r="C118" s="12" t="str">
        <f t="shared" si="2"/>
        <v>ใบอนุญาตผลิตขาด 2899 วัน</v>
      </c>
      <c r="D118" s="11" t="str">
        <f t="shared" si="3"/>
        <v>ใบอนุญาตผลิตขาด</v>
      </c>
      <c r="E118" s="55" t="s">
        <v>387</v>
      </c>
      <c r="F118" s="56"/>
      <c r="G118" s="57"/>
      <c r="H118" s="58"/>
      <c r="I118" s="59">
        <v>43786.0</v>
      </c>
      <c r="J118" s="60" t="s">
        <v>388</v>
      </c>
      <c r="K118" s="55" t="s">
        <v>389</v>
      </c>
      <c r="L118" s="55">
        <v>8.02590042E8</v>
      </c>
      <c r="M118" s="61">
        <v>43053.0</v>
      </c>
      <c r="N118" s="56"/>
      <c r="O118" s="57"/>
      <c r="P118" s="58"/>
      <c r="Q118" s="55" t="s">
        <v>383</v>
      </c>
      <c r="R118" s="19" t="s">
        <v>27</v>
      </c>
      <c r="S118" s="62"/>
      <c r="T118" s="55"/>
      <c r="U118" s="55"/>
    </row>
    <row r="119" ht="27.75" customHeight="1">
      <c r="A119" s="10" t="str">
        <f t="shared" si="8"/>
        <v>ทะเบียนขาด 2855 วัน</v>
      </c>
      <c r="B119" s="11" t="str">
        <f t="shared" si="1"/>
        <v>ทะเบียนขาด</v>
      </c>
      <c r="C119" s="12" t="str">
        <f t="shared" si="2"/>
        <v/>
      </c>
      <c r="D119" s="11" t="str">
        <f t="shared" si="3"/>
        <v/>
      </c>
      <c r="E119" s="13" t="s">
        <v>390</v>
      </c>
      <c r="F119" s="63"/>
      <c r="G119" s="64"/>
      <c r="H119" s="65"/>
      <c r="I119" s="16">
        <v>43097.0</v>
      </c>
      <c r="J119" s="17" t="s">
        <v>391</v>
      </c>
      <c r="K119" s="13" t="s">
        <v>392</v>
      </c>
      <c r="L119" s="63"/>
      <c r="M119" s="66"/>
      <c r="N119" s="63"/>
      <c r="O119" s="64"/>
      <c r="P119" s="65"/>
      <c r="Q119" s="13" t="s">
        <v>383</v>
      </c>
      <c r="R119" s="19" t="s">
        <v>27</v>
      </c>
      <c r="S119" s="67"/>
      <c r="T119" s="13"/>
      <c r="U119" s="13"/>
    </row>
    <row r="120" ht="27.75" customHeight="1">
      <c r="A120" s="68" t="str">
        <f t="shared" si="8"/>
        <v>ทะเบียนขาด 2410 วัน</v>
      </c>
      <c r="B120" s="69" t="str">
        <f t="shared" si="1"/>
        <v>ทะเบียนขาด</v>
      </c>
      <c r="C120" s="70" t="str">
        <f t="shared" si="2"/>
        <v>ใบอนุญาตผลิตขาด 2652 วัน</v>
      </c>
      <c r="D120" s="69" t="str">
        <f t="shared" si="3"/>
        <v>ใบอนุญาตผลิตขาด</v>
      </c>
      <c r="E120" s="13" t="s">
        <v>393</v>
      </c>
      <c r="F120" s="63"/>
      <c r="G120" s="64"/>
      <c r="H120" s="65"/>
      <c r="I120" s="16">
        <v>43542.0</v>
      </c>
      <c r="J120" s="17" t="s">
        <v>394</v>
      </c>
      <c r="K120" s="13" t="s">
        <v>395</v>
      </c>
      <c r="L120" s="13">
        <v>8.02600047E8</v>
      </c>
      <c r="M120" s="71">
        <v>43300.0</v>
      </c>
      <c r="N120" s="63"/>
      <c r="O120" s="64"/>
      <c r="P120" s="65"/>
      <c r="Q120" s="13" t="s">
        <v>383</v>
      </c>
      <c r="R120" s="19" t="s">
        <v>27</v>
      </c>
      <c r="S120" s="67"/>
      <c r="T120" s="13"/>
      <c r="U120" s="13"/>
    </row>
    <row r="121" ht="27.75" customHeight="1">
      <c r="A121" s="10" t="str">
        <f t="shared" si="8"/>
        <v>ทะเบียนขาด 2933 วัน</v>
      </c>
      <c r="B121" s="11" t="str">
        <f t="shared" si="1"/>
        <v>ทะเบียนขาด</v>
      </c>
      <c r="C121" s="12" t="str">
        <f t="shared" si="2"/>
        <v>ใบอนุญาตผลิตขาด 2899 วัน</v>
      </c>
      <c r="D121" s="11" t="str">
        <f t="shared" si="3"/>
        <v>ใบอนุญาตผลิตขาด</v>
      </c>
      <c r="E121" s="55" t="s">
        <v>396</v>
      </c>
      <c r="F121" s="56"/>
      <c r="G121" s="57"/>
      <c r="H121" s="58"/>
      <c r="I121" s="59">
        <v>43019.0</v>
      </c>
      <c r="J121" s="60" t="s">
        <v>397</v>
      </c>
      <c r="K121" s="55" t="s">
        <v>398</v>
      </c>
      <c r="L121" s="55">
        <v>8.02590042E8</v>
      </c>
      <c r="M121" s="61">
        <v>43053.0</v>
      </c>
      <c r="N121" s="56"/>
      <c r="O121" s="57"/>
      <c r="P121" s="58"/>
      <c r="Q121" s="55" t="s">
        <v>383</v>
      </c>
      <c r="R121" s="19" t="s">
        <v>27</v>
      </c>
      <c r="S121" s="62"/>
      <c r="T121" s="55"/>
      <c r="U121" s="55"/>
    </row>
    <row r="122" ht="27.75" customHeight="1">
      <c r="A122" s="10" t="str">
        <f t="shared" si="8"/>
        <v>ทะเบียนขาด 2855 วัน</v>
      </c>
      <c r="B122" s="11" t="str">
        <f t="shared" si="1"/>
        <v>ทะเบียนขาด</v>
      </c>
      <c r="C122" s="12" t="str">
        <f t="shared" si="2"/>
        <v/>
      </c>
      <c r="D122" s="11" t="str">
        <f t="shared" si="3"/>
        <v/>
      </c>
      <c r="E122" s="13" t="s">
        <v>399</v>
      </c>
      <c r="F122" s="63"/>
      <c r="G122" s="64"/>
      <c r="H122" s="65"/>
      <c r="I122" s="16">
        <v>43097.0</v>
      </c>
      <c r="J122" s="17" t="s">
        <v>400</v>
      </c>
      <c r="K122" s="13" t="s">
        <v>392</v>
      </c>
      <c r="L122" s="63"/>
      <c r="M122" s="66"/>
      <c r="N122" s="63"/>
      <c r="O122" s="64"/>
      <c r="P122" s="65"/>
      <c r="Q122" s="13" t="s">
        <v>383</v>
      </c>
      <c r="R122" s="19" t="s">
        <v>27</v>
      </c>
      <c r="S122" s="67"/>
      <c r="T122" s="13"/>
      <c r="U122" s="13"/>
    </row>
    <row r="123" ht="27.75" customHeight="1">
      <c r="A123" s="10" t="str">
        <f t="shared" si="8"/>
        <v>ทะเบียนขาด 2855 วัน</v>
      </c>
      <c r="B123" s="11" t="str">
        <f t="shared" si="1"/>
        <v>ทะเบียนขาด</v>
      </c>
      <c r="C123" s="12" t="str">
        <f t="shared" si="2"/>
        <v/>
      </c>
      <c r="D123" s="11" t="str">
        <f t="shared" si="3"/>
        <v/>
      </c>
      <c r="E123" s="13" t="s">
        <v>401</v>
      </c>
      <c r="F123" s="63"/>
      <c r="G123" s="64"/>
      <c r="H123" s="65"/>
      <c r="I123" s="16">
        <v>43097.0</v>
      </c>
      <c r="J123" s="17" t="s">
        <v>402</v>
      </c>
      <c r="K123" s="13" t="s">
        <v>403</v>
      </c>
      <c r="L123" s="63"/>
      <c r="M123" s="66"/>
      <c r="N123" s="63"/>
      <c r="O123" s="64"/>
      <c r="P123" s="65"/>
      <c r="Q123" s="13" t="s">
        <v>383</v>
      </c>
      <c r="R123" s="19" t="s">
        <v>27</v>
      </c>
      <c r="S123" s="67"/>
      <c r="T123" s="13"/>
      <c r="U123" s="13"/>
    </row>
    <row r="124" ht="27.75" customHeight="1">
      <c r="A124" s="10" t="str">
        <f t="shared" si="8"/>
        <v>ทะเบียนขาด 2625 วัน</v>
      </c>
      <c r="B124" s="11" t="str">
        <f t="shared" si="1"/>
        <v>ทะเบียนขาด</v>
      </c>
      <c r="C124" s="12" t="str">
        <f t="shared" si="2"/>
        <v/>
      </c>
      <c r="D124" s="11" t="str">
        <f t="shared" si="3"/>
        <v/>
      </c>
      <c r="E124" s="13" t="s">
        <v>404</v>
      </c>
      <c r="F124" s="63"/>
      <c r="G124" s="64"/>
      <c r="H124" s="65"/>
      <c r="I124" s="16">
        <v>43327.0</v>
      </c>
      <c r="J124" s="17" t="s">
        <v>405</v>
      </c>
      <c r="K124" s="13" t="s">
        <v>392</v>
      </c>
      <c r="L124" s="63"/>
      <c r="M124" s="66"/>
      <c r="N124" s="63"/>
      <c r="O124" s="64"/>
      <c r="P124" s="65"/>
      <c r="Q124" s="13" t="s">
        <v>383</v>
      </c>
      <c r="R124" s="19" t="s">
        <v>27</v>
      </c>
      <c r="S124" s="67"/>
      <c r="T124" s="13"/>
      <c r="U124" s="13"/>
    </row>
    <row r="125" ht="27.75" customHeight="1">
      <c r="A125" s="10" t="str">
        <f t="shared" si="8"/>
        <v>ทะเบียนขาด 2589 วัน</v>
      </c>
      <c r="B125" s="11" t="str">
        <f t="shared" si="1"/>
        <v>ทะเบียนขาด</v>
      </c>
      <c r="C125" s="12" t="str">
        <f t="shared" si="2"/>
        <v/>
      </c>
      <c r="D125" s="11" t="str">
        <f t="shared" si="3"/>
        <v/>
      </c>
      <c r="E125" s="13" t="s">
        <v>406</v>
      </c>
      <c r="F125" s="63"/>
      <c r="G125" s="64"/>
      <c r="H125" s="65"/>
      <c r="I125" s="16">
        <v>43363.0</v>
      </c>
      <c r="J125" s="17" t="s">
        <v>407</v>
      </c>
      <c r="K125" s="13" t="s">
        <v>392</v>
      </c>
      <c r="L125" s="63"/>
      <c r="M125" s="66"/>
      <c r="N125" s="63"/>
      <c r="O125" s="64"/>
      <c r="P125" s="65"/>
      <c r="Q125" s="13" t="s">
        <v>383</v>
      </c>
      <c r="R125" s="19" t="s">
        <v>27</v>
      </c>
      <c r="S125" s="67"/>
      <c r="T125" s="13"/>
      <c r="U125" s="13"/>
    </row>
    <row r="126" ht="27.75" customHeight="1">
      <c r="A126" s="10" t="str">
        <f t="shared" si="8"/>
        <v>ทะเบียนขาด 2589 วัน</v>
      </c>
      <c r="B126" s="11" t="str">
        <f t="shared" si="1"/>
        <v>ทะเบียนขาด</v>
      </c>
      <c r="C126" s="12" t="str">
        <f t="shared" si="2"/>
        <v/>
      </c>
      <c r="D126" s="11" t="str">
        <f t="shared" si="3"/>
        <v/>
      </c>
      <c r="E126" s="13" t="s">
        <v>408</v>
      </c>
      <c r="F126" s="63"/>
      <c r="G126" s="64"/>
      <c r="H126" s="65"/>
      <c r="I126" s="16">
        <v>43363.0</v>
      </c>
      <c r="J126" s="17" t="s">
        <v>409</v>
      </c>
      <c r="K126" s="13" t="s">
        <v>392</v>
      </c>
      <c r="L126" s="63"/>
      <c r="M126" s="66"/>
      <c r="N126" s="63"/>
      <c r="O126" s="64"/>
      <c r="P126" s="65"/>
      <c r="Q126" s="13" t="s">
        <v>383</v>
      </c>
      <c r="R126" s="19" t="s">
        <v>27</v>
      </c>
      <c r="S126" s="67"/>
      <c r="T126" s="13"/>
      <c r="U126" s="13"/>
    </row>
    <row r="127" ht="27.75" customHeight="1">
      <c r="A127" s="10" t="str">
        <f t="shared" si="8"/>
        <v>ทะเบียนขาด 2589 วัน</v>
      </c>
      <c r="B127" s="11" t="str">
        <f t="shared" si="1"/>
        <v>ทะเบียนขาด</v>
      </c>
      <c r="C127" s="12" t="str">
        <f t="shared" si="2"/>
        <v/>
      </c>
      <c r="D127" s="11" t="str">
        <f t="shared" si="3"/>
        <v/>
      </c>
      <c r="E127" s="13" t="s">
        <v>410</v>
      </c>
      <c r="F127" s="63"/>
      <c r="G127" s="64"/>
      <c r="H127" s="65"/>
      <c r="I127" s="16">
        <v>43363.0</v>
      </c>
      <c r="J127" s="17" t="s">
        <v>411</v>
      </c>
      <c r="K127" s="13" t="s">
        <v>392</v>
      </c>
      <c r="L127" s="63"/>
      <c r="M127" s="66"/>
      <c r="N127" s="63"/>
      <c r="O127" s="64"/>
      <c r="P127" s="65"/>
      <c r="Q127" s="13" t="s">
        <v>383</v>
      </c>
      <c r="R127" s="19" t="s">
        <v>27</v>
      </c>
      <c r="S127" s="67"/>
      <c r="T127" s="13"/>
      <c r="U127" s="13"/>
    </row>
    <row r="128" ht="27.75" customHeight="1">
      <c r="A128" s="10" t="str">
        <f t="shared" si="8"/>
        <v>ทะเบียนขาด 2589 วัน</v>
      </c>
      <c r="B128" s="11" t="str">
        <f t="shared" si="1"/>
        <v>ทะเบียนขาด</v>
      </c>
      <c r="C128" s="12" t="str">
        <f t="shared" si="2"/>
        <v/>
      </c>
      <c r="D128" s="11" t="str">
        <f t="shared" si="3"/>
        <v/>
      </c>
      <c r="E128" s="13" t="s">
        <v>412</v>
      </c>
      <c r="F128" s="63"/>
      <c r="G128" s="64"/>
      <c r="H128" s="65"/>
      <c r="I128" s="16">
        <v>43363.0</v>
      </c>
      <c r="J128" s="17" t="s">
        <v>413</v>
      </c>
      <c r="K128" s="13" t="s">
        <v>392</v>
      </c>
      <c r="L128" s="63"/>
      <c r="M128" s="66"/>
      <c r="N128" s="63"/>
      <c r="O128" s="64"/>
      <c r="P128" s="65"/>
      <c r="Q128" s="13" t="s">
        <v>383</v>
      </c>
      <c r="R128" s="19" t="s">
        <v>27</v>
      </c>
      <c r="S128" s="67"/>
      <c r="T128" s="13"/>
      <c r="U128" s="13"/>
    </row>
    <row r="129" ht="27.75" customHeight="1">
      <c r="A129" s="72" t="str">
        <f t="shared" si="8"/>
        <v>ทะเบียนขาด 3141 วัน</v>
      </c>
      <c r="B129" s="72" t="str">
        <f t="shared" si="1"/>
        <v>ทะเบียนขาด</v>
      </c>
      <c r="C129" s="72" t="str">
        <f t="shared" si="2"/>
        <v/>
      </c>
      <c r="D129" s="72" t="str">
        <f t="shared" si="3"/>
        <v/>
      </c>
      <c r="E129" s="73" t="s">
        <v>414</v>
      </c>
      <c r="F129" s="74"/>
      <c r="G129" s="75"/>
      <c r="H129" s="76"/>
      <c r="I129" s="77">
        <v>42811.0</v>
      </c>
      <c r="J129" s="78" t="s">
        <v>415</v>
      </c>
      <c r="K129" s="73" t="s">
        <v>416</v>
      </c>
      <c r="L129" s="74"/>
      <c r="M129" s="79"/>
      <c r="N129" s="74"/>
      <c r="O129" s="75"/>
      <c r="P129" s="76"/>
      <c r="Q129" s="73" t="s">
        <v>383</v>
      </c>
      <c r="R129" s="73" t="s">
        <v>27</v>
      </c>
      <c r="S129" s="80"/>
      <c r="T129" s="73"/>
      <c r="U129" s="73"/>
    </row>
    <row r="130" ht="27.75" customHeight="1">
      <c r="A130" s="10" t="str">
        <f t="shared" si="8"/>
        <v>ทะเบียนขาด 2963 วัน</v>
      </c>
      <c r="B130" s="11" t="str">
        <f t="shared" si="1"/>
        <v>ทะเบียนขาด</v>
      </c>
      <c r="C130" s="12" t="str">
        <f t="shared" si="2"/>
        <v/>
      </c>
      <c r="D130" s="11" t="str">
        <f t="shared" si="3"/>
        <v/>
      </c>
      <c r="E130" s="81" t="s">
        <v>417</v>
      </c>
      <c r="F130" s="63"/>
      <c r="G130" s="64"/>
      <c r="H130" s="65"/>
      <c r="I130" s="16">
        <v>42989.0</v>
      </c>
      <c r="J130" s="17" t="s">
        <v>418</v>
      </c>
      <c r="K130" s="13" t="s">
        <v>419</v>
      </c>
      <c r="L130" s="63"/>
      <c r="M130" s="66"/>
      <c r="N130" s="63"/>
      <c r="O130" s="64"/>
      <c r="P130" s="65"/>
      <c r="Q130" s="13" t="s">
        <v>383</v>
      </c>
      <c r="R130" s="19" t="s">
        <v>27</v>
      </c>
      <c r="S130" s="67"/>
      <c r="T130" s="13"/>
      <c r="U130" s="13"/>
    </row>
    <row r="131" ht="27.75" customHeight="1">
      <c r="A131" s="10" t="str">
        <f t="shared" si="8"/>
        <v>ทะเบียนขาด 2935 วัน</v>
      </c>
      <c r="B131" s="11" t="str">
        <f t="shared" si="1"/>
        <v>ทะเบียนขาด</v>
      </c>
      <c r="C131" s="12" t="str">
        <f t="shared" si="2"/>
        <v/>
      </c>
      <c r="D131" s="11" t="str">
        <f t="shared" si="3"/>
        <v/>
      </c>
      <c r="E131" s="81" t="s">
        <v>420</v>
      </c>
      <c r="F131" s="63"/>
      <c r="G131" s="64"/>
      <c r="H131" s="65"/>
      <c r="I131" s="16">
        <v>43017.0</v>
      </c>
      <c r="J131" s="17" t="s">
        <v>421</v>
      </c>
      <c r="K131" s="13" t="s">
        <v>422</v>
      </c>
      <c r="L131" s="63"/>
      <c r="M131" s="66"/>
      <c r="N131" s="63"/>
      <c r="O131" s="64"/>
      <c r="P131" s="65"/>
      <c r="Q131" s="13" t="s">
        <v>383</v>
      </c>
      <c r="R131" s="19" t="s">
        <v>27</v>
      </c>
      <c r="S131" s="67"/>
      <c r="T131" s="13"/>
      <c r="U131" s="13"/>
    </row>
    <row r="132" ht="27.75" customHeight="1">
      <c r="A132" s="10" t="str">
        <f t="shared" si="8"/>
        <v>ทะเบียนขาด 1391 วัน</v>
      </c>
      <c r="B132" s="11" t="str">
        <f t="shared" si="1"/>
        <v>ทะเบียนขาด</v>
      </c>
      <c r="C132" s="12" t="str">
        <f t="shared" si="2"/>
        <v/>
      </c>
      <c r="D132" s="11" t="str">
        <f t="shared" si="3"/>
        <v/>
      </c>
      <c r="E132" s="19" t="s">
        <v>423</v>
      </c>
      <c r="F132" s="82"/>
      <c r="G132" s="21">
        <f t="shared" ref="G132:G134" si="9">I132-90</f>
        <v>44471</v>
      </c>
      <c r="H132" s="83"/>
      <c r="I132" s="23">
        <v>44561.0</v>
      </c>
      <c r="J132" s="24" t="s">
        <v>424</v>
      </c>
      <c r="K132" s="19" t="s">
        <v>425</v>
      </c>
      <c r="L132" s="84" t="s">
        <v>426</v>
      </c>
      <c r="M132" s="85"/>
      <c r="N132" s="82"/>
      <c r="O132" s="21">
        <f t="shared" ref="O132:O134" si="10">M132-90</f>
        <v>-90</v>
      </c>
      <c r="P132" s="83"/>
      <c r="Q132" s="19" t="s">
        <v>26</v>
      </c>
      <c r="R132" s="19" t="s">
        <v>27</v>
      </c>
      <c r="S132" s="86"/>
      <c r="T132" s="19"/>
      <c r="U132" s="19"/>
    </row>
    <row r="133" ht="27.75" customHeight="1">
      <c r="A133" s="10" t="str">
        <f t="shared" si="8"/>
        <v>ทะเบียนขาด 2852 วัน</v>
      </c>
      <c r="B133" s="11" t="str">
        <f t="shared" si="1"/>
        <v>ทะเบียนขาด</v>
      </c>
      <c r="C133" s="12" t="str">
        <f t="shared" si="2"/>
        <v>ใบอนุญาตผลิตขาด 2852 วัน</v>
      </c>
      <c r="D133" s="11" t="str">
        <f t="shared" si="3"/>
        <v>ใบอนุญาตผลิตขาด</v>
      </c>
      <c r="E133" s="19" t="s">
        <v>427</v>
      </c>
      <c r="F133" s="82"/>
      <c r="G133" s="21">
        <f t="shared" si="9"/>
        <v>43010</v>
      </c>
      <c r="H133" s="83"/>
      <c r="I133" s="23">
        <v>43100.0</v>
      </c>
      <c r="J133" s="24" t="s">
        <v>428</v>
      </c>
      <c r="K133" s="19" t="s">
        <v>429</v>
      </c>
      <c r="L133" s="19" t="s">
        <v>430</v>
      </c>
      <c r="M133" s="25">
        <v>43100.0</v>
      </c>
      <c r="N133" s="82"/>
      <c r="O133" s="21">
        <f t="shared" si="10"/>
        <v>43010</v>
      </c>
      <c r="P133" s="83"/>
      <c r="Q133" s="19" t="s">
        <v>26</v>
      </c>
      <c r="R133" s="19" t="s">
        <v>27</v>
      </c>
      <c r="S133" s="86"/>
      <c r="T133" s="19"/>
      <c r="U133" s="19"/>
    </row>
    <row r="134" ht="27.75" customHeight="1">
      <c r="A134" s="10" t="str">
        <f t="shared" si="8"/>
        <v>ทะเบียนขาด 2852 วัน</v>
      </c>
      <c r="B134" s="11" t="str">
        <f t="shared" si="1"/>
        <v>ทะเบียนขาด</v>
      </c>
      <c r="C134" s="12" t="str">
        <f t="shared" si="2"/>
        <v>ใบอนุญาตผลิตขาด 2852 วัน</v>
      </c>
      <c r="D134" s="11" t="str">
        <f t="shared" si="3"/>
        <v>ใบอนุญาตผลิตขาด</v>
      </c>
      <c r="E134" s="19" t="s">
        <v>431</v>
      </c>
      <c r="F134" s="82"/>
      <c r="G134" s="21">
        <f t="shared" si="9"/>
        <v>43010</v>
      </c>
      <c r="H134" s="83"/>
      <c r="I134" s="23">
        <v>43100.0</v>
      </c>
      <c r="J134" s="24" t="s">
        <v>309</v>
      </c>
      <c r="K134" s="19" t="s">
        <v>30</v>
      </c>
      <c r="L134" s="19" t="s">
        <v>432</v>
      </c>
      <c r="M134" s="25">
        <v>43100.0</v>
      </c>
      <c r="N134" s="82"/>
      <c r="O134" s="21">
        <f t="shared" si="10"/>
        <v>43010</v>
      </c>
      <c r="P134" s="83"/>
      <c r="Q134" s="19" t="s">
        <v>26</v>
      </c>
      <c r="R134" s="19" t="s">
        <v>27</v>
      </c>
      <c r="S134" s="86"/>
      <c r="T134" s="19"/>
      <c r="U134" s="19"/>
    </row>
    <row r="135" ht="27.75" customHeight="1">
      <c r="A135" s="10" t="str">
        <f t="shared" si="8"/>
        <v/>
      </c>
      <c r="B135" s="11" t="str">
        <f t="shared" si="1"/>
        <v/>
      </c>
      <c r="C135" s="12" t="str">
        <f t="shared" si="2"/>
        <v>#VALUE!</v>
      </c>
      <c r="D135" s="11" t="str">
        <f t="shared" si="3"/>
        <v>#VALUE!</v>
      </c>
      <c r="E135" s="41" t="s">
        <v>433</v>
      </c>
      <c r="F135" s="42"/>
      <c r="G135" s="43"/>
      <c r="H135" s="44"/>
      <c r="I135" s="87"/>
      <c r="J135" s="49"/>
      <c r="K135" s="42"/>
      <c r="L135" s="42"/>
      <c r="M135" s="52" t="s">
        <v>139</v>
      </c>
      <c r="N135" s="42"/>
      <c r="O135" s="43"/>
      <c r="P135" s="44"/>
      <c r="Q135" s="41" t="s">
        <v>333</v>
      </c>
      <c r="R135" s="19" t="s">
        <v>434</v>
      </c>
      <c r="S135" s="49"/>
      <c r="T135" s="42"/>
      <c r="U135" s="42"/>
    </row>
    <row r="136" ht="27.75" customHeight="1">
      <c r="A136" s="10" t="str">
        <f t="shared" si="8"/>
        <v/>
      </c>
      <c r="B136" s="11" t="str">
        <f t="shared" si="1"/>
        <v/>
      </c>
      <c r="C136" s="12" t="str">
        <f t="shared" si="2"/>
        <v>#VALUE!</v>
      </c>
      <c r="D136" s="11" t="str">
        <f t="shared" si="3"/>
        <v>#VALUE!</v>
      </c>
      <c r="E136" s="41" t="s">
        <v>435</v>
      </c>
      <c r="F136" s="42"/>
      <c r="G136" s="43"/>
      <c r="H136" s="44"/>
      <c r="I136" s="87"/>
      <c r="J136" s="49"/>
      <c r="K136" s="42"/>
      <c r="L136" s="42"/>
      <c r="M136" s="52" t="s">
        <v>139</v>
      </c>
      <c r="N136" s="42"/>
      <c r="O136" s="43"/>
      <c r="P136" s="44"/>
      <c r="Q136" s="41" t="s">
        <v>333</v>
      </c>
      <c r="R136" s="19" t="s">
        <v>27</v>
      </c>
      <c r="S136" s="49"/>
      <c r="T136" s="42"/>
      <c r="U136" s="42"/>
    </row>
    <row r="137" ht="27.75" customHeight="1">
      <c r="A137" s="10" t="str">
        <f t="shared" si="8"/>
        <v/>
      </c>
      <c r="B137" s="11" t="str">
        <f t="shared" si="1"/>
        <v/>
      </c>
      <c r="C137" s="12" t="str">
        <f t="shared" si="2"/>
        <v>#VALUE!</v>
      </c>
      <c r="D137" s="11" t="str">
        <f t="shared" si="3"/>
        <v>#VALUE!</v>
      </c>
      <c r="E137" s="41" t="s">
        <v>436</v>
      </c>
      <c r="F137" s="42"/>
      <c r="G137" s="43"/>
      <c r="H137" s="44"/>
      <c r="I137" s="87"/>
      <c r="J137" s="46"/>
      <c r="K137" s="42"/>
      <c r="L137" s="42"/>
      <c r="M137" s="52" t="s">
        <v>139</v>
      </c>
      <c r="N137" s="42"/>
      <c r="O137" s="43"/>
      <c r="P137" s="44"/>
      <c r="Q137" s="41" t="s">
        <v>333</v>
      </c>
      <c r="R137" s="19">
        <v>1168.0</v>
      </c>
      <c r="S137" s="49"/>
      <c r="T137" s="42"/>
      <c r="U137" s="42"/>
    </row>
    <row r="138" ht="27.75" customHeight="1">
      <c r="A138" s="88"/>
      <c r="B138" s="88"/>
      <c r="C138" s="51" t="str">
        <f t="shared" si="2"/>
        <v>ใบอนุญาตผลิตขาด 2486 วัน</v>
      </c>
      <c r="D138" s="88"/>
      <c r="E138" s="41" t="s">
        <v>437</v>
      </c>
      <c r="F138" s="42"/>
      <c r="G138" s="43"/>
      <c r="H138" s="44"/>
      <c r="I138" s="45">
        <v>43297.0</v>
      </c>
      <c r="J138" s="46" t="s">
        <v>438</v>
      </c>
      <c r="K138" s="42"/>
      <c r="L138" s="42"/>
      <c r="M138" s="45">
        <v>43466.0</v>
      </c>
      <c r="N138" s="42"/>
      <c r="O138" s="43"/>
      <c r="P138" s="44"/>
      <c r="Q138" s="41" t="s">
        <v>439</v>
      </c>
      <c r="R138" s="19" t="s">
        <v>27</v>
      </c>
      <c r="S138" s="49"/>
      <c r="T138" s="42"/>
      <c r="U138" s="42"/>
    </row>
    <row r="139" ht="27.75" customHeight="1">
      <c r="A139" s="89"/>
      <c r="B139" s="90"/>
      <c r="C139" s="12" t="str">
        <f t="shared" si="2"/>
        <v/>
      </c>
      <c r="D139" s="90"/>
      <c r="E139" s="91"/>
      <c r="F139" s="91"/>
      <c r="G139" s="92"/>
      <c r="H139" s="93"/>
      <c r="I139" s="94"/>
      <c r="J139" s="95"/>
      <c r="K139" s="91"/>
      <c r="L139" s="91"/>
      <c r="M139" s="96"/>
      <c r="N139" s="91"/>
      <c r="O139" s="92"/>
      <c r="P139" s="93"/>
      <c r="Q139" s="91"/>
      <c r="R139" s="91"/>
      <c r="S139" s="95"/>
      <c r="T139" s="97"/>
      <c r="U139" s="97"/>
    </row>
    <row r="140" ht="27.75" customHeight="1">
      <c r="A140" s="89"/>
      <c r="B140" s="98"/>
      <c r="C140" s="12" t="str">
        <f t="shared" si="2"/>
        <v/>
      </c>
      <c r="D140" s="98"/>
      <c r="E140" s="99"/>
      <c r="F140" s="99"/>
      <c r="G140" s="100"/>
      <c r="H140" s="101"/>
      <c r="I140" s="102"/>
      <c r="J140" s="103"/>
      <c r="K140" s="99"/>
      <c r="L140" s="99"/>
      <c r="M140" s="104"/>
      <c r="N140" s="99"/>
      <c r="O140" s="100"/>
      <c r="P140" s="101"/>
      <c r="Q140" s="99"/>
      <c r="R140" s="99"/>
      <c r="S140" s="103"/>
      <c r="T140" s="97"/>
      <c r="U140" s="97"/>
    </row>
    <row r="141" ht="27.75" customHeight="1">
      <c r="A141" s="89"/>
      <c r="B141" s="90"/>
      <c r="C141" s="12" t="str">
        <f t="shared" si="2"/>
        <v/>
      </c>
      <c r="D141" s="90"/>
      <c r="E141" s="91"/>
      <c r="F141" s="91"/>
      <c r="G141" s="92"/>
      <c r="H141" s="93"/>
      <c r="I141" s="94"/>
      <c r="J141" s="95"/>
      <c r="K141" s="91"/>
      <c r="L141" s="91"/>
      <c r="M141" s="96"/>
      <c r="N141" s="91"/>
      <c r="O141" s="92"/>
      <c r="P141" s="93"/>
      <c r="Q141" s="91"/>
      <c r="R141" s="91"/>
      <c r="S141" s="95"/>
      <c r="T141" s="97"/>
      <c r="U141" s="97"/>
    </row>
    <row r="142" ht="27.75" customHeight="1">
      <c r="A142" s="89"/>
      <c r="B142" s="98"/>
      <c r="C142" s="12" t="str">
        <f t="shared" si="2"/>
        <v/>
      </c>
      <c r="D142" s="98"/>
      <c r="E142" s="99"/>
      <c r="F142" s="99"/>
      <c r="G142" s="100"/>
      <c r="H142" s="101"/>
      <c r="I142" s="102"/>
      <c r="J142" s="103"/>
      <c r="K142" s="99"/>
      <c r="L142" s="99"/>
      <c r="M142" s="104"/>
      <c r="N142" s="99"/>
      <c r="O142" s="100"/>
      <c r="P142" s="101"/>
      <c r="Q142" s="99"/>
      <c r="R142" s="99"/>
      <c r="S142" s="103"/>
      <c r="T142" s="97"/>
      <c r="U142" s="97"/>
    </row>
    <row r="143" ht="27.75" customHeight="1">
      <c r="A143" s="89"/>
      <c r="B143" s="90"/>
      <c r="C143" s="90"/>
      <c r="D143" s="90"/>
      <c r="E143" s="91"/>
      <c r="F143" s="91"/>
      <c r="G143" s="92"/>
      <c r="H143" s="93"/>
      <c r="I143" s="94"/>
      <c r="J143" s="95"/>
      <c r="K143" s="91"/>
      <c r="L143" s="91"/>
      <c r="M143" s="96"/>
      <c r="N143" s="91"/>
      <c r="O143" s="92"/>
      <c r="P143" s="93"/>
      <c r="Q143" s="91"/>
      <c r="R143" s="91"/>
      <c r="S143" s="95"/>
      <c r="T143" s="97"/>
      <c r="U143" s="97"/>
    </row>
    <row r="144" ht="27.75" customHeight="1">
      <c r="A144" s="89"/>
      <c r="B144" s="98"/>
      <c r="C144" s="98"/>
      <c r="D144" s="98"/>
      <c r="E144" s="99"/>
      <c r="F144" s="99"/>
      <c r="G144" s="100"/>
      <c r="H144" s="101"/>
      <c r="I144" s="102"/>
      <c r="J144" s="103"/>
      <c r="K144" s="99"/>
      <c r="L144" s="99"/>
      <c r="M144" s="104"/>
      <c r="N144" s="99"/>
      <c r="O144" s="100"/>
      <c r="P144" s="101"/>
      <c r="Q144" s="99"/>
      <c r="R144" s="99"/>
      <c r="S144" s="103"/>
      <c r="T144" s="97"/>
      <c r="U144" s="97"/>
    </row>
    <row r="145" ht="27.75" customHeight="1">
      <c r="A145" s="89"/>
      <c r="B145" s="90"/>
      <c r="C145" s="90"/>
      <c r="D145" s="90"/>
      <c r="E145" s="91"/>
      <c r="F145" s="91"/>
      <c r="G145" s="92"/>
      <c r="H145" s="93"/>
      <c r="I145" s="94"/>
      <c r="J145" s="95"/>
      <c r="K145" s="91"/>
      <c r="L145" s="91"/>
      <c r="M145" s="96"/>
      <c r="N145" s="91"/>
      <c r="O145" s="92"/>
      <c r="P145" s="93"/>
      <c r="Q145" s="91"/>
      <c r="R145" s="91"/>
      <c r="S145" s="95"/>
      <c r="T145" s="97"/>
      <c r="U145" s="97"/>
    </row>
    <row r="146" ht="27.75" customHeight="1">
      <c r="A146" s="89"/>
      <c r="B146" s="98"/>
      <c r="C146" s="98"/>
      <c r="D146" s="98"/>
      <c r="E146" s="99"/>
      <c r="F146" s="99"/>
      <c r="G146" s="100"/>
      <c r="H146" s="101"/>
      <c r="I146" s="102"/>
      <c r="J146" s="103"/>
      <c r="K146" s="99"/>
      <c r="L146" s="99"/>
      <c r="M146" s="104"/>
      <c r="N146" s="99"/>
      <c r="O146" s="100"/>
      <c r="P146" s="101"/>
      <c r="Q146" s="99"/>
      <c r="R146" s="99"/>
      <c r="S146" s="103"/>
      <c r="T146" s="97"/>
      <c r="U146" s="97"/>
    </row>
    <row r="147" ht="27.75" customHeight="1">
      <c r="A147" s="89"/>
      <c r="B147" s="90"/>
      <c r="C147" s="90"/>
      <c r="D147" s="90"/>
      <c r="E147" s="91"/>
      <c r="F147" s="91"/>
      <c r="G147" s="92"/>
      <c r="H147" s="93"/>
      <c r="I147" s="94"/>
      <c r="J147" s="95"/>
      <c r="K147" s="91"/>
      <c r="L147" s="91"/>
      <c r="M147" s="96"/>
      <c r="N147" s="91"/>
      <c r="O147" s="92"/>
      <c r="P147" s="93"/>
      <c r="Q147" s="91"/>
      <c r="R147" s="91"/>
      <c r="S147" s="95"/>
      <c r="T147" s="97"/>
      <c r="U147" s="97"/>
    </row>
    <row r="148" ht="27.75" customHeight="1">
      <c r="A148" s="89"/>
      <c r="B148" s="98"/>
      <c r="C148" s="98"/>
      <c r="D148" s="98"/>
      <c r="E148" s="99"/>
      <c r="F148" s="99"/>
      <c r="G148" s="100"/>
      <c r="H148" s="101"/>
      <c r="I148" s="102"/>
      <c r="J148" s="103"/>
      <c r="K148" s="99"/>
      <c r="L148" s="99"/>
      <c r="M148" s="104"/>
      <c r="N148" s="99"/>
      <c r="O148" s="100"/>
      <c r="P148" s="101"/>
      <c r="Q148" s="99"/>
      <c r="R148" s="99"/>
      <c r="S148" s="103"/>
      <c r="T148" s="97"/>
      <c r="U148" s="97"/>
    </row>
    <row r="149" ht="27.75" customHeight="1">
      <c r="A149" s="89"/>
      <c r="B149" s="90"/>
      <c r="C149" s="90"/>
      <c r="D149" s="90"/>
      <c r="E149" s="91"/>
      <c r="F149" s="91"/>
      <c r="G149" s="92"/>
      <c r="H149" s="93"/>
      <c r="I149" s="94"/>
      <c r="J149" s="95"/>
      <c r="K149" s="91"/>
      <c r="L149" s="91"/>
      <c r="M149" s="96"/>
      <c r="N149" s="91"/>
      <c r="O149" s="92"/>
      <c r="P149" s="93"/>
      <c r="Q149" s="91"/>
      <c r="R149" s="91"/>
      <c r="S149" s="95"/>
      <c r="T149" s="97"/>
      <c r="U149" s="97"/>
    </row>
    <row r="150" ht="27.75" customHeight="1">
      <c r="A150" s="89"/>
      <c r="B150" s="98"/>
      <c r="C150" s="98"/>
      <c r="D150" s="98"/>
      <c r="E150" s="99"/>
      <c r="F150" s="99"/>
      <c r="G150" s="100"/>
      <c r="H150" s="101"/>
      <c r="I150" s="102"/>
      <c r="J150" s="103"/>
      <c r="K150" s="99"/>
      <c r="L150" s="99"/>
      <c r="M150" s="104"/>
      <c r="N150" s="99"/>
      <c r="O150" s="100"/>
      <c r="P150" s="101"/>
      <c r="Q150" s="99"/>
      <c r="R150" s="99"/>
      <c r="S150" s="103"/>
      <c r="T150" s="97"/>
      <c r="U150" s="97"/>
    </row>
    <row r="151" ht="27.75" customHeight="1">
      <c r="A151" s="89"/>
      <c r="B151" s="90"/>
      <c r="C151" s="90"/>
      <c r="D151" s="90"/>
      <c r="E151" s="91"/>
      <c r="F151" s="91"/>
      <c r="G151" s="92"/>
      <c r="H151" s="93"/>
      <c r="I151" s="94"/>
      <c r="J151" s="95"/>
      <c r="K151" s="91"/>
      <c r="L151" s="91"/>
      <c r="M151" s="96"/>
      <c r="N151" s="91"/>
      <c r="O151" s="92"/>
      <c r="P151" s="93"/>
      <c r="Q151" s="91"/>
      <c r="R151" s="91"/>
      <c r="S151" s="95"/>
      <c r="T151" s="97"/>
      <c r="U151" s="97"/>
    </row>
    <row r="152" ht="27.75" customHeight="1">
      <c r="A152" s="89"/>
      <c r="B152" s="98"/>
      <c r="C152" s="98"/>
      <c r="D152" s="98"/>
      <c r="E152" s="99"/>
      <c r="F152" s="99"/>
      <c r="G152" s="100"/>
      <c r="H152" s="101"/>
      <c r="I152" s="102"/>
      <c r="J152" s="103"/>
      <c r="K152" s="99"/>
      <c r="L152" s="99"/>
      <c r="M152" s="104"/>
      <c r="N152" s="99"/>
      <c r="O152" s="100"/>
      <c r="P152" s="101"/>
      <c r="Q152" s="99"/>
      <c r="R152" s="99"/>
      <c r="S152" s="103"/>
      <c r="T152" s="97"/>
      <c r="U152" s="97"/>
    </row>
    <row r="153" ht="27.75" customHeight="1">
      <c r="A153" s="89"/>
      <c r="B153" s="90"/>
      <c r="C153" s="90"/>
      <c r="D153" s="90"/>
      <c r="E153" s="91"/>
      <c r="F153" s="91"/>
      <c r="G153" s="92"/>
      <c r="H153" s="93"/>
      <c r="I153" s="94"/>
      <c r="J153" s="95"/>
      <c r="K153" s="91"/>
      <c r="L153" s="91"/>
      <c r="M153" s="96"/>
      <c r="N153" s="91"/>
      <c r="O153" s="92"/>
      <c r="P153" s="93"/>
      <c r="Q153" s="91"/>
      <c r="R153" s="91"/>
      <c r="S153" s="95"/>
      <c r="T153" s="97"/>
      <c r="U153" s="97"/>
    </row>
    <row r="154" ht="27.75" customHeight="1">
      <c r="A154" s="89"/>
      <c r="B154" s="98"/>
      <c r="C154" s="98"/>
      <c r="D154" s="98"/>
      <c r="E154" s="99"/>
      <c r="F154" s="99"/>
      <c r="G154" s="100"/>
      <c r="H154" s="101"/>
      <c r="I154" s="102"/>
      <c r="J154" s="103"/>
      <c r="K154" s="99"/>
      <c r="L154" s="99"/>
      <c r="M154" s="104"/>
      <c r="N154" s="99"/>
      <c r="O154" s="100"/>
      <c r="P154" s="101"/>
      <c r="Q154" s="99"/>
      <c r="R154" s="99"/>
      <c r="S154" s="103"/>
      <c r="T154" s="97"/>
      <c r="U154" s="97"/>
    </row>
    <row r="155" ht="27.75" customHeight="1">
      <c r="A155" s="89"/>
      <c r="B155" s="90"/>
      <c r="C155" s="90"/>
      <c r="D155" s="90"/>
      <c r="E155" s="91"/>
      <c r="F155" s="91"/>
      <c r="G155" s="92"/>
      <c r="H155" s="93"/>
      <c r="I155" s="94"/>
      <c r="J155" s="95"/>
      <c r="K155" s="91"/>
      <c r="L155" s="91"/>
      <c r="M155" s="96"/>
      <c r="N155" s="91"/>
      <c r="O155" s="92"/>
      <c r="P155" s="93"/>
      <c r="Q155" s="91"/>
      <c r="R155" s="91"/>
      <c r="S155" s="95"/>
      <c r="T155" s="97"/>
      <c r="U155" s="97"/>
    </row>
    <row r="156" ht="27.75" customHeight="1">
      <c r="A156" s="89"/>
      <c r="B156" s="98"/>
      <c r="C156" s="98"/>
      <c r="D156" s="98"/>
      <c r="E156" s="99"/>
      <c r="F156" s="99"/>
      <c r="G156" s="100"/>
      <c r="H156" s="101"/>
      <c r="I156" s="102"/>
      <c r="J156" s="103"/>
      <c r="K156" s="99"/>
      <c r="L156" s="99"/>
      <c r="M156" s="104"/>
      <c r="N156" s="99"/>
      <c r="O156" s="100"/>
      <c r="P156" s="101"/>
      <c r="Q156" s="99"/>
      <c r="R156" s="99"/>
      <c r="S156" s="103"/>
      <c r="T156" s="97"/>
      <c r="U156" s="97"/>
    </row>
    <row r="157" ht="27.75" customHeight="1">
      <c r="A157" s="89"/>
      <c r="B157" s="90"/>
      <c r="C157" s="90"/>
      <c r="D157" s="90"/>
      <c r="E157" s="91"/>
      <c r="F157" s="91"/>
      <c r="G157" s="92"/>
      <c r="H157" s="93"/>
      <c r="I157" s="94"/>
      <c r="J157" s="95"/>
      <c r="K157" s="91"/>
      <c r="L157" s="91"/>
      <c r="M157" s="96"/>
      <c r="N157" s="91"/>
      <c r="O157" s="92"/>
      <c r="P157" s="93"/>
      <c r="Q157" s="91"/>
      <c r="R157" s="91"/>
      <c r="S157" s="95"/>
      <c r="T157" s="97"/>
      <c r="U157" s="97"/>
    </row>
    <row r="158" ht="27.75" customHeight="1">
      <c r="A158" s="89"/>
      <c r="B158" s="98"/>
      <c r="C158" s="98"/>
      <c r="D158" s="98"/>
      <c r="E158" s="99"/>
      <c r="F158" s="99"/>
      <c r="G158" s="100"/>
      <c r="H158" s="101"/>
      <c r="I158" s="102"/>
      <c r="J158" s="103"/>
      <c r="K158" s="99"/>
      <c r="L158" s="99"/>
      <c r="M158" s="104"/>
      <c r="N158" s="99"/>
      <c r="O158" s="100"/>
      <c r="P158" s="101"/>
      <c r="Q158" s="99"/>
      <c r="R158" s="99"/>
      <c r="S158" s="103"/>
      <c r="T158" s="97"/>
      <c r="U158" s="97"/>
    </row>
    <row r="159" ht="27.75" customHeight="1">
      <c r="A159" s="89"/>
      <c r="B159" s="90"/>
      <c r="C159" s="90"/>
      <c r="D159" s="90"/>
      <c r="E159" s="91"/>
      <c r="F159" s="91"/>
      <c r="G159" s="92"/>
      <c r="H159" s="93"/>
      <c r="I159" s="94"/>
      <c r="J159" s="95"/>
      <c r="K159" s="91"/>
      <c r="L159" s="91"/>
      <c r="M159" s="96"/>
      <c r="N159" s="91"/>
      <c r="O159" s="92"/>
      <c r="P159" s="93"/>
      <c r="Q159" s="91"/>
      <c r="R159" s="91"/>
      <c r="S159" s="95"/>
      <c r="T159" s="97"/>
      <c r="U159" s="97"/>
    </row>
    <row r="160" ht="27.75" customHeight="1">
      <c r="A160" s="89"/>
      <c r="B160" s="98"/>
      <c r="C160" s="98"/>
      <c r="D160" s="98"/>
      <c r="E160" s="99"/>
      <c r="F160" s="99"/>
      <c r="G160" s="100"/>
      <c r="H160" s="101"/>
      <c r="I160" s="102"/>
      <c r="J160" s="103"/>
      <c r="K160" s="99"/>
      <c r="L160" s="99"/>
      <c r="M160" s="104"/>
      <c r="N160" s="99"/>
      <c r="O160" s="100"/>
      <c r="P160" s="101"/>
      <c r="Q160" s="99"/>
      <c r="R160" s="99"/>
      <c r="S160" s="103"/>
      <c r="T160" s="97"/>
      <c r="U160" s="97"/>
    </row>
    <row r="161" ht="27.75" customHeight="1">
      <c r="A161" s="89"/>
      <c r="B161" s="90"/>
      <c r="C161" s="90"/>
      <c r="D161" s="90"/>
      <c r="E161" s="91"/>
      <c r="F161" s="91"/>
      <c r="G161" s="92"/>
      <c r="H161" s="93"/>
      <c r="I161" s="94"/>
      <c r="J161" s="95"/>
      <c r="K161" s="91"/>
      <c r="L161" s="91"/>
      <c r="M161" s="96"/>
      <c r="N161" s="91"/>
      <c r="O161" s="92"/>
      <c r="P161" s="93"/>
      <c r="Q161" s="91"/>
      <c r="R161" s="91"/>
      <c r="S161" s="95"/>
      <c r="T161" s="97"/>
      <c r="U161" s="97"/>
    </row>
    <row r="162" ht="27.75" customHeight="1">
      <c r="A162" s="89"/>
      <c r="B162" s="98"/>
      <c r="C162" s="98"/>
      <c r="D162" s="98"/>
      <c r="E162" s="99"/>
      <c r="F162" s="99"/>
      <c r="G162" s="100"/>
      <c r="H162" s="101"/>
      <c r="I162" s="102"/>
      <c r="J162" s="103"/>
      <c r="K162" s="99"/>
      <c r="L162" s="99"/>
      <c r="M162" s="104"/>
      <c r="N162" s="99"/>
      <c r="O162" s="100"/>
      <c r="P162" s="101"/>
      <c r="Q162" s="99"/>
      <c r="R162" s="99"/>
      <c r="S162" s="103"/>
      <c r="T162" s="97"/>
      <c r="U162" s="97"/>
    </row>
    <row r="163" ht="27.75" customHeight="1">
      <c r="A163" s="89"/>
      <c r="B163" s="90"/>
      <c r="C163" s="90"/>
      <c r="D163" s="90"/>
      <c r="E163" s="91"/>
      <c r="F163" s="91"/>
      <c r="G163" s="92"/>
      <c r="H163" s="93"/>
      <c r="I163" s="94"/>
      <c r="J163" s="95"/>
      <c r="K163" s="91"/>
      <c r="L163" s="91"/>
      <c r="M163" s="96"/>
      <c r="N163" s="91"/>
      <c r="O163" s="92"/>
      <c r="P163" s="93"/>
      <c r="Q163" s="91"/>
      <c r="R163" s="91"/>
      <c r="S163" s="95"/>
      <c r="T163" s="97"/>
      <c r="U163" s="97"/>
    </row>
    <row r="164" ht="27.75" customHeight="1">
      <c r="A164" s="89"/>
      <c r="B164" s="98"/>
      <c r="C164" s="98"/>
      <c r="D164" s="98"/>
      <c r="E164" s="99"/>
      <c r="F164" s="99"/>
      <c r="G164" s="100"/>
      <c r="H164" s="101"/>
      <c r="I164" s="102"/>
      <c r="J164" s="103"/>
      <c r="K164" s="99"/>
      <c r="L164" s="99"/>
      <c r="M164" s="104"/>
      <c r="N164" s="99"/>
      <c r="O164" s="100"/>
      <c r="P164" s="101"/>
      <c r="Q164" s="99"/>
      <c r="R164" s="99"/>
      <c r="S164" s="103"/>
      <c r="T164" s="97"/>
      <c r="U164" s="97"/>
    </row>
    <row r="165" ht="27.75" customHeight="1">
      <c r="A165" s="89"/>
      <c r="B165" s="90"/>
      <c r="C165" s="90"/>
      <c r="D165" s="90"/>
      <c r="E165" s="91"/>
      <c r="F165" s="91"/>
      <c r="G165" s="92"/>
      <c r="H165" s="93"/>
      <c r="I165" s="94"/>
      <c r="J165" s="95"/>
      <c r="K165" s="91"/>
      <c r="L165" s="91"/>
      <c r="M165" s="96"/>
      <c r="N165" s="91"/>
      <c r="O165" s="92"/>
      <c r="P165" s="93"/>
      <c r="Q165" s="91"/>
      <c r="R165" s="91"/>
      <c r="S165" s="95"/>
      <c r="T165" s="97"/>
      <c r="U165" s="97"/>
    </row>
    <row r="166" ht="27.75" customHeight="1">
      <c r="A166" s="89"/>
      <c r="B166" s="98"/>
      <c r="C166" s="98"/>
      <c r="D166" s="98"/>
      <c r="E166" s="99"/>
      <c r="F166" s="99"/>
      <c r="G166" s="100"/>
      <c r="H166" s="101"/>
      <c r="I166" s="102"/>
      <c r="J166" s="103"/>
      <c r="K166" s="99"/>
      <c r="L166" s="99"/>
      <c r="M166" s="104"/>
      <c r="N166" s="99"/>
      <c r="O166" s="100"/>
      <c r="P166" s="101"/>
      <c r="Q166" s="99"/>
      <c r="R166" s="99"/>
      <c r="S166" s="103"/>
      <c r="T166" s="97"/>
      <c r="U166" s="97"/>
    </row>
    <row r="167" ht="27.75" customHeight="1">
      <c r="A167" s="89"/>
      <c r="B167" s="90"/>
      <c r="C167" s="90"/>
      <c r="D167" s="90"/>
      <c r="E167" s="91"/>
      <c r="F167" s="91"/>
      <c r="G167" s="92"/>
      <c r="H167" s="93"/>
      <c r="I167" s="94"/>
      <c r="J167" s="95"/>
      <c r="K167" s="91"/>
      <c r="L167" s="91"/>
      <c r="M167" s="96"/>
      <c r="N167" s="91"/>
      <c r="O167" s="92"/>
      <c r="P167" s="93"/>
      <c r="Q167" s="91"/>
      <c r="R167" s="91"/>
      <c r="S167" s="95"/>
      <c r="T167" s="97"/>
      <c r="U167" s="97"/>
    </row>
    <row r="168" ht="27.75" customHeight="1">
      <c r="A168" s="89"/>
      <c r="B168" s="98"/>
      <c r="C168" s="98"/>
      <c r="D168" s="98"/>
      <c r="E168" s="99"/>
      <c r="F168" s="99"/>
      <c r="G168" s="100"/>
      <c r="H168" s="101"/>
      <c r="I168" s="102"/>
      <c r="J168" s="103"/>
      <c r="K168" s="99"/>
      <c r="L168" s="99"/>
      <c r="M168" s="104"/>
      <c r="N168" s="99"/>
      <c r="O168" s="100"/>
      <c r="P168" s="101"/>
      <c r="Q168" s="99"/>
      <c r="R168" s="99"/>
      <c r="S168" s="103"/>
      <c r="T168" s="97"/>
      <c r="U168" s="97"/>
    </row>
    <row r="169" ht="27.75" customHeight="1">
      <c r="A169" s="89"/>
      <c r="B169" s="90"/>
      <c r="C169" s="90"/>
      <c r="D169" s="90"/>
      <c r="E169" s="91"/>
      <c r="F169" s="91"/>
      <c r="G169" s="92"/>
      <c r="H169" s="93"/>
      <c r="I169" s="94"/>
      <c r="J169" s="95"/>
      <c r="K169" s="91"/>
      <c r="L169" s="91"/>
      <c r="M169" s="96"/>
      <c r="N169" s="91"/>
      <c r="O169" s="92"/>
      <c r="P169" s="93"/>
      <c r="Q169" s="91"/>
      <c r="R169" s="91"/>
      <c r="S169" s="95"/>
      <c r="T169" s="97"/>
      <c r="U169" s="97"/>
    </row>
    <row r="170" ht="27.75" customHeight="1">
      <c r="A170" s="89"/>
      <c r="B170" s="98"/>
      <c r="C170" s="98"/>
      <c r="D170" s="98"/>
      <c r="E170" s="99"/>
      <c r="F170" s="99"/>
      <c r="G170" s="100"/>
      <c r="H170" s="101"/>
      <c r="I170" s="102"/>
      <c r="J170" s="103"/>
      <c r="K170" s="99"/>
      <c r="L170" s="99"/>
      <c r="M170" s="104"/>
      <c r="N170" s="99"/>
      <c r="O170" s="100"/>
      <c r="P170" s="101"/>
      <c r="Q170" s="99"/>
      <c r="R170" s="99"/>
      <c r="S170" s="103"/>
      <c r="T170" s="97"/>
      <c r="U170" s="97"/>
    </row>
    <row r="171" ht="27.75" customHeight="1">
      <c r="A171" s="89"/>
      <c r="B171" s="90"/>
      <c r="C171" s="90"/>
      <c r="D171" s="90"/>
      <c r="E171" s="91"/>
      <c r="F171" s="91"/>
      <c r="G171" s="92"/>
      <c r="H171" s="93"/>
      <c r="I171" s="94"/>
      <c r="J171" s="95"/>
      <c r="K171" s="91"/>
      <c r="L171" s="91"/>
      <c r="M171" s="96"/>
      <c r="N171" s="91"/>
      <c r="O171" s="92"/>
      <c r="P171" s="93"/>
      <c r="Q171" s="91"/>
      <c r="R171" s="91"/>
      <c r="S171" s="95"/>
      <c r="T171" s="97"/>
      <c r="U171" s="97"/>
    </row>
    <row r="172" ht="27.75" customHeight="1">
      <c r="A172" s="89"/>
      <c r="B172" s="98"/>
      <c r="C172" s="98"/>
      <c r="D172" s="98"/>
      <c r="E172" s="99"/>
      <c r="F172" s="99"/>
      <c r="G172" s="100"/>
      <c r="H172" s="101"/>
      <c r="I172" s="102"/>
      <c r="J172" s="103"/>
      <c r="K172" s="99"/>
      <c r="L172" s="99"/>
      <c r="M172" s="104"/>
      <c r="N172" s="99"/>
      <c r="O172" s="100"/>
      <c r="P172" s="101"/>
      <c r="Q172" s="99"/>
      <c r="R172" s="99"/>
      <c r="S172" s="103"/>
      <c r="T172" s="97"/>
      <c r="U172" s="97"/>
    </row>
    <row r="173" ht="27.75" customHeight="1">
      <c r="A173" s="89"/>
      <c r="B173" s="90"/>
      <c r="C173" s="90"/>
      <c r="D173" s="90"/>
      <c r="E173" s="91"/>
      <c r="F173" s="91"/>
      <c r="G173" s="92"/>
      <c r="H173" s="93"/>
      <c r="I173" s="94"/>
      <c r="J173" s="95"/>
      <c r="K173" s="91"/>
      <c r="L173" s="91"/>
      <c r="M173" s="96"/>
      <c r="N173" s="91"/>
      <c r="O173" s="92"/>
      <c r="P173" s="93"/>
      <c r="Q173" s="91"/>
      <c r="R173" s="91"/>
      <c r="S173" s="95"/>
      <c r="T173" s="97"/>
      <c r="U173" s="97"/>
    </row>
    <row r="174" ht="27.75" customHeight="1">
      <c r="A174" s="89"/>
      <c r="B174" s="98"/>
      <c r="C174" s="98"/>
      <c r="D174" s="98"/>
      <c r="E174" s="99"/>
      <c r="F174" s="99"/>
      <c r="G174" s="100"/>
      <c r="H174" s="101"/>
      <c r="I174" s="102"/>
      <c r="J174" s="103"/>
      <c r="K174" s="99"/>
      <c r="L174" s="99"/>
      <c r="M174" s="104"/>
      <c r="N174" s="99"/>
      <c r="O174" s="100"/>
      <c r="P174" s="101"/>
      <c r="Q174" s="99"/>
      <c r="R174" s="99"/>
      <c r="S174" s="103"/>
      <c r="T174" s="97"/>
      <c r="U174" s="97"/>
    </row>
    <row r="175" ht="27.75" customHeight="1">
      <c r="A175" s="89"/>
      <c r="B175" s="90"/>
      <c r="C175" s="90"/>
      <c r="D175" s="90"/>
      <c r="E175" s="91"/>
      <c r="F175" s="91"/>
      <c r="G175" s="92"/>
      <c r="H175" s="93"/>
      <c r="I175" s="94"/>
      <c r="J175" s="95"/>
      <c r="K175" s="91"/>
      <c r="L175" s="91"/>
      <c r="M175" s="96"/>
      <c r="N175" s="91"/>
      <c r="O175" s="92"/>
      <c r="P175" s="93"/>
      <c r="Q175" s="91"/>
      <c r="R175" s="91"/>
      <c r="S175" s="95"/>
      <c r="T175" s="97"/>
      <c r="U175" s="97"/>
    </row>
    <row r="176" ht="27.75" customHeight="1">
      <c r="A176" s="89"/>
      <c r="B176" s="98"/>
      <c r="C176" s="98"/>
      <c r="D176" s="98"/>
      <c r="E176" s="99"/>
      <c r="F176" s="99"/>
      <c r="G176" s="100"/>
      <c r="H176" s="101"/>
      <c r="I176" s="102"/>
      <c r="J176" s="103"/>
      <c r="K176" s="99"/>
      <c r="L176" s="99"/>
      <c r="M176" s="104"/>
      <c r="N176" s="99"/>
      <c r="O176" s="100"/>
      <c r="P176" s="101"/>
      <c r="Q176" s="99"/>
      <c r="R176" s="99"/>
      <c r="S176" s="103"/>
      <c r="T176" s="97"/>
      <c r="U176" s="97"/>
    </row>
    <row r="177" ht="27.75" customHeight="1">
      <c r="A177" s="89"/>
      <c r="B177" s="90"/>
      <c r="C177" s="90"/>
      <c r="D177" s="90"/>
      <c r="E177" s="91"/>
      <c r="F177" s="91"/>
      <c r="G177" s="92"/>
      <c r="H177" s="93"/>
      <c r="I177" s="94"/>
      <c r="J177" s="95"/>
      <c r="K177" s="91"/>
      <c r="L177" s="91"/>
      <c r="M177" s="96"/>
      <c r="N177" s="91"/>
      <c r="O177" s="92"/>
      <c r="P177" s="93"/>
      <c r="Q177" s="91"/>
      <c r="R177" s="91"/>
      <c r="S177" s="95"/>
      <c r="T177" s="97"/>
      <c r="U177" s="97"/>
    </row>
    <row r="178" ht="27.75" customHeight="1">
      <c r="A178" s="89"/>
      <c r="B178" s="98"/>
      <c r="C178" s="98"/>
      <c r="D178" s="98"/>
      <c r="E178" s="99"/>
      <c r="F178" s="99"/>
      <c r="G178" s="100"/>
      <c r="H178" s="101"/>
      <c r="I178" s="102"/>
      <c r="J178" s="103"/>
      <c r="K178" s="99"/>
      <c r="L178" s="99"/>
      <c r="M178" s="104"/>
      <c r="N178" s="99"/>
      <c r="O178" s="100"/>
      <c r="P178" s="101"/>
      <c r="Q178" s="99"/>
      <c r="R178" s="99"/>
      <c r="S178" s="103"/>
      <c r="T178" s="97"/>
      <c r="U178" s="97"/>
    </row>
    <row r="179" ht="27.75" customHeight="1">
      <c r="A179" s="89"/>
      <c r="B179" s="90"/>
      <c r="C179" s="90"/>
      <c r="D179" s="90"/>
      <c r="E179" s="91"/>
      <c r="F179" s="91"/>
      <c r="G179" s="92"/>
      <c r="H179" s="93"/>
      <c r="I179" s="94"/>
      <c r="J179" s="95"/>
      <c r="K179" s="91"/>
      <c r="L179" s="91"/>
      <c r="M179" s="96"/>
      <c r="N179" s="91"/>
      <c r="O179" s="92"/>
      <c r="P179" s="93"/>
      <c r="Q179" s="91"/>
      <c r="R179" s="91"/>
      <c r="S179" s="95"/>
      <c r="T179" s="97"/>
      <c r="U179" s="97"/>
    </row>
    <row r="180" ht="27.75" customHeight="1">
      <c r="A180" s="89"/>
      <c r="B180" s="98"/>
      <c r="C180" s="98"/>
      <c r="D180" s="98"/>
      <c r="E180" s="99"/>
      <c r="F180" s="99"/>
      <c r="G180" s="100"/>
      <c r="H180" s="101"/>
      <c r="I180" s="102"/>
      <c r="J180" s="103"/>
      <c r="K180" s="99"/>
      <c r="L180" s="99"/>
      <c r="M180" s="104"/>
      <c r="N180" s="99"/>
      <c r="O180" s="100"/>
      <c r="P180" s="101"/>
      <c r="Q180" s="99"/>
      <c r="R180" s="99"/>
      <c r="S180" s="103"/>
      <c r="T180" s="97"/>
      <c r="U180" s="97"/>
    </row>
    <row r="181" ht="27.75" customHeight="1">
      <c r="A181" s="89"/>
      <c r="B181" s="90"/>
      <c r="C181" s="90"/>
      <c r="D181" s="90"/>
      <c r="E181" s="91"/>
      <c r="F181" s="91"/>
      <c r="G181" s="92"/>
      <c r="H181" s="93"/>
      <c r="I181" s="94"/>
      <c r="J181" s="95"/>
      <c r="K181" s="91"/>
      <c r="L181" s="91"/>
      <c r="M181" s="96"/>
      <c r="N181" s="91"/>
      <c r="O181" s="92"/>
      <c r="P181" s="93"/>
      <c r="Q181" s="91"/>
      <c r="R181" s="91"/>
      <c r="S181" s="95"/>
      <c r="T181" s="97"/>
      <c r="U181" s="97"/>
    </row>
    <row r="182" ht="27.75" customHeight="1">
      <c r="A182" s="89"/>
      <c r="B182" s="98"/>
      <c r="C182" s="98"/>
      <c r="D182" s="98"/>
      <c r="E182" s="99"/>
      <c r="F182" s="99"/>
      <c r="G182" s="100"/>
      <c r="H182" s="101"/>
      <c r="I182" s="102"/>
      <c r="J182" s="103"/>
      <c r="K182" s="99"/>
      <c r="L182" s="99"/>
      <c r="M182" s="104"/>
      <c r="N182" s="99"/>
      <c r="O182" s="100"/>
      <c r="P182" s="101"/>
      <c r="Q182" s="99"/>
      <c r="R182" s="99"/>
      <c r="S182" s="103"/>
      <c r="T182" s="97"/>
      <c r="U182" s="97"/>
    </row>
    <row r="183" ht="27.75" customHeight="1">
      <c r="A183" s="89"/>
      <c r="B183" s="90"/>
      <c r="C183" s="90"/>
      <c r="D183" s="90"/>
      <c r="E183" s="91"/>
      <c r="F183" s="91"/>
      <c r="G183" s="92"/>
      <c r="H183" s="93"/>
      <c r="I183" s="94"/>
      <c r="J183" s="95"/>
      <c r="K183" s="91"/>
      <c r="L183" s="91"/>
      <c r="M183" s="96"/>
      <c r="N183" s="91"/>
      <c r="O183" s="92"/>
      <c r="P183" s="93"/>
      <c r="Q183" s="91"/>
      <c r="R183" s="91"/>
      <c r="S183" s="95"/>
      <c r="T183" s="97"/>
      <c r="U183" s="97"/>
    </row>
    <row r="184" ht="27.75" customHeight="1">
      <c r="A184" s="89"/>
      <c r="B184" s="98"/>
      <c r="C184" s="98"/>
      <c r="D184" s="98"/>
      <c r="E184" s="99"/>
      <c r="F184" s="99"/>
      <c r="G184" s="100"/>
      <c r="H184" s="101"/>
      <c r="I184" s="102"/>
      <c r="J184" s="103"/>
      <c r="K184" s="99"/>
      <c r="L184" s="99"/>
      <c r="M184" s="104"/>
      <c r="N184" s="99"/>
      <c r="O184" s="100"/>
      <c r="P184" s="101"/>
      <c r="Q184" s="99"/>
      <c r="R184" s="99"/>
      <c r="S184" s="103"/>
      <c r="T184" s="97"/>
      <c r="U184" s="97"/>
    </row>
    <row r="185" ht="27.75" customHeight="1">
      <c r="A185" s="89"/>
      <c r="B185" s="90"/>
      <c r="C185" s="90"/>
      <c r="D185" s="90"/>
      <c r="E185" s="91"/>
      <c r="F185" s="91"/>
      <c r="G185" s="92"/>
      <c r="H185" s="93"/>
      <c r="I185" s="94"/>
      <c r="J185" s="95"/>
      <c r="K185" s="91"/>
      <c r="L185" s="91"/>
      <c r="M185" s="96"/>
      <c r="N185" s="91"/>
      <c r="O185" s="92"/>
      <c r="P185" s="93"/>
      <c r="Q185" s="91"/>
      <c r="R185" s="91"/>
      <c r="S185" s="95"/>
      <c r="T185" s="97"/>
      <c r="U185" s="97"/>
    </row>
    <row r="186" ht="27.75" customHeight="1">
      <c r="A186" s="89"/>
      <c r="B186" s="98"/>
      <c r="C186" s="98"/>
      <c r="D186" s="98"/>
      <c r="E186" s="99"/>
      <c r="F186" s="99"/>
      <c r="G186" s="100"/>
      <c r="H186" s="101"/>
      <c r="I186" s="102"/>
      <c r="J186" s="103"/>
      <c r="K186" s="99"/>
      <c r="L186" s="99"/>
      <c r="M186" s="104"/>
      <c r="N186" s="99"/>
      <c r="O186" s="100"/>
      <c r="P186" s="101"/>
      <c r="Q186" s="99"/>
      <c r="R186" s="99"/>
      <c r="S186" s="103"/>
      <c r="T186" s="97"/>
      <c r="U186" s="97"/>
    </row>
    <row r="187" ht="27.75" customHeight="1">
      <c r="A187" s="89"/>
      <c r="B187" s="90"/>
      <c r="C187" s="90"/>
      <c r="D187" s="90"/>
      <c r="E187" s="91"/>
      <c r="F187" s="91"/>
      <c r="G187" s="92"/>
      <c r="H187" s="93"/>
      <c r="I187" s="94"/>
      <c r="J187" s="95"/>
      <c r="K187" s="91"/>
      <c r="L187" s="91"/>
      <c r="M187" s="96"/>
      <c r="N187" s="91"/>
      <c r="O187" s="92"/>
      <c r="P187" s="93"/>
      <c r="Q187" s="91"/>
      <c r="R187" s="91"/>
      <c r="S187" s="95"/>
      <c r="T187" s="97"/>
      <c r="U187" s="97"/>
    </row>
    <row r="188" ht="27.75" customHeight="1">
      <c r="A188" s="89"/>
      <c r="B188" s="98"/>
      <c r="C188" s="98"/>
      <c r="D188" s="98"/>
      <c r="E188" s="99"/>
      <c r="F188" s="99"/>
      <c r="G188" s="100"/>
      <c r="H188" s="101"/>
      <c r="I188" s="102"/>
      <c r="J188" s="103"/>
      <c r="K188" s="99"/>
      <c r="L188" s="99"/>
      <c r="M188" s="104"/>
      <c r="N188" s="99"/>
      <c r="O188" s="100"/>
      <c r="P188" s="101"/>
      <c r="Q188" s="99"/>
      <c r="R188" s="99"/>
      <c r="S188" s="103"/>
      <c r="T188" s="97"/>
      <c r="U188" s="97"/>
    </row>
    <row r="189" ht="27.75" customHeight="1">
      <c r="A189" s="89"/>
      <c r="B189" s="90"/>
      <c r="C189" s="90"/>
      <c r="D189" s="90"/>
      <c r="E189" s="91"/>
      <c r="F189" s="91"/>
      <c r="G189" s="92"/>
      <c r="H189" s="93"/>
      <c r="I189" s="94"/>
      <c r="J189" s="95"/>
      <c r="K189" s="91"/>
      <c r="L189" s="91"/>
      <c r="M189" s="96"/>
      <c r="N189" s="91"/>
      <c r="O189" s="92"/>
      <c r="P189" s="93"/>
      <c r="Q189" s="91"/>
      <c r="R189" s="91"/>
      <c r="S189" s="95"/>
      <c r="T189" s="97"/>
      <c r="U189" s="97"/>
    </row>
    <row r="190" ht="27.75" customHeight="1">
      <c r="A190" s="89"/>
      <c r="B190" s="98"/>
      <c r="C190" s="98"/>
      <c r="D190" s="98"/>
      <c r="E190" s="99"/>
      <c r="F190" s="99"/>
      <c r="G190" s="100"/>
      <c r="H190" s="101"/>
      <c r="I190" s="102"/>
      <c r="J190" s="103"/>
      <c r="K190" s="99"/>
      <c r="L190" s="99"/>
      <c r="M190" s="104"/>
      <c r="N190" s="99"/>
      <c r="O190" s="100"/>
      <c r="P190" s="101"/>
      <c r="Q190" s="99"/>
      <c r="R190" s="99"/>
      <c r="S190" s="103"/>
      <c r="T190" s="97"/>
      <c r="U190" s="97"/>
    </row>
    <row r="191" ht="27.75" customHeight="1">
      <c r="A191" s="89"/>
      <c r="B191" s="90"/>
      <c r="C191" s="90"/>
      <c r="D191" s="90"/>
      <c r="E191" s="91"/>
      <c r="F191" s="91"/>
      <c r="G191" s="92"/>
      <c r="H191" s="93"/>
      <c r="I191" s="94"/>
      <c r="J191" s="95"/>
      <c r="K191" s="91"/>
      <c r="L191" s="91"/>
      <c r="M191" s="96"/>
      <c r="N191" s="91"/>
      <c r="O191" s="92"/>
      <c r="P191" s="93"/>
      <c r="Q191" s="91"/>
      <c r="R191" s="91"/>
      <c r="S191" s="95"/>
      <c r="T191" s="97"/>
      <c r="U191" s="97"/>
    </row>
    <row r="192" ht="27.75" customHeight="1">
      <c r="A192" s="89"/>
      <c r="B192" s="98"/>
      <c r="C192" s="98"/>
      <c r="D192" s="98"/>
      <c r="E192" s="99"/>
      <c r="F192" s="99"/>
      <c r="G192" s="100"/>
      <c r="H192" s="101"/>
      <c r="I192" s="102"/>
      <c r="J192" s="103"/>
      <c r="K192" s="99"/>
      <c r="L192" s="99"/>
      <c r="M192" s="104"/>
      <c r="N192" s="99"/>
      <c r="O192" s="100"/>
      <c r="P192" s="101"/>
      <c r="Q192" s="99"/>
      <c r="R192" s="99"/>
      <c r="S192" s="103"/>
      <c r="T192" s="97"/>
      <c r="U192" s="97"/>
    </row>
    <row r="193" ht="27.75" customHeight="1">
      <c r="A193" s="89"/>
      <c r="B193" s="90"/>
      <c r="C193" s="90"/>
      <c r="D193" s="90"/>
      <c r="E193" s="91"/>
      <c r="F193" s="91"/>
      <c r="G193" s="92"/>
      <c r="H193" s="93"/>
      <c r="I193" s="94"/>
      <c r="J193" s="95"/>
      <c r="K193" s="91"/>
      <c r="L193" s="91"/>
      <c r="M193" s="96"/>
      <c r="N193" s="91"/>
      <c r="O193" s="92"/>
      <c r="P193" s="93"/>
      <c r="Q193" s="91"/>
      <c r="R193" s="91"/>
      <c r="S193" s="95"/>
      <c r="T193" s="97"/>
      <c r="U193" s="97"/>
    </row>
    <row r="194" ht="27.75" customHeight="1">
      <c r="A194" s="89"/>
      <c r="B194" s="98"/>
      <c r="C194" s="98"/>
      <c r="D194" s="98"/>
      <c r="E194" s="99"/>
      <c r="F194" s="99"/>
      <c r="G194" s="100"/>
      <c r="H194" s="101"/>
      <c r="I194" s="102"/>
      <c r="J194" s="103"/>
      <c r="K194" s="99"/>
      <c r="L194" s="99"/>
      <c r="M194" s="104"/>
      <c r="N194" s="99"/>
      <c r="O194" s="100"/>
      <c r="P194" s="101"/>
      <c r="Q194" s="99"/>
      <c r="R194" s="99"/>
      <c r="S194" s="103"/>
      <c r="T194" s="97"/>
      <c r="U194" s="97"/>
    </row>
    <row r="195" ht="27.75" customHeight="1">
      <c r="A195" s="89"/>
      <c r="B195" s="90"/>
      <c r="C195" s="90"/>
      <c r="D195" s="90"/>
      <c r="E195" s="91"/>
      <c r="F195" s="91"/>
      <c r="G195" s="92"/>
      <c r="H195" s="93"/>
      <c r="I195" s="94"/>
      <c r="J195" s="95"/>
      <c r="K195" s="91"/>
      <c r="L195" s="91"/>
      <c r="M195" s="96"/>
      <c r="N195" s="91"/>
      <c r="O195" s="92"/>
      <c r="P195" s="93"/>
      <c r="Q195" s="91"/>
      <c r="R195" s="91"/>
      <c r="S195" s="95"/>
      <c r="T195" s="97"/>
      <c r="U195" s="97"/>
    </row>
    <row r="196" ht="27.75" customHeight="1">
      <c r="A196" s="89"/>
      <c r="B196" s="98"/>
      <c r="C196" s="98"/>
      <c r="D196" s="98"/>
      <c r="E196" s="99"/>
      <c r="F196" s="99"/>
      <c r="G196" s="100"/>
      <c r="H196" s="101"/>
      <c r="I196" s="102"/>
      <c r="J196" s="103"/>
      <c r="K196" s="99"/>
      <c r="L196" s="99"/>
      <c r="M196" s="104"/>
      <c r="N196" s="99"/>
      <c r="O196" s="100"/>
      <c r="P196" s="101"/>
      <c r="Q196" s="99"/>
      <c r="R196" s="99"/>
      <c r="S196" s="103"/>
      <c r="T196" s="97"/>
      <c r="U196" s="97"/>
    </row>
    <row r="197" ht="27.75" customHeight="1">
      <c r="A197" s="89"/>
      <c r="B197" s="90"/>
      <c r="C197" s="90"/>
      <c r="D197" s="90"/>
      <c r="E197" s="91"/>
      <c r="F197" s="91"/>
      <c r="G197" s="92"/>
      <c r="H197" s="93"/>
      <c r="I197" s="94"/>
      <c r="J197" s="95"/>
      <c r="K197" s="91"/>
      <c r="L197" s="91"/>
      <c r="M197" s="96"/>
      <c r="N197" s="91"/>
      <c r="O197" s="92"/>
      <c r="P197" s="93"/>
      <c r="Q197" s="91"/>
      <c r="R197" s="91"/>
      <c r="S197" s="95"/>
      <c r="T197" s="97"/>
      <c r="U197" s="97"/>
    </row>
    <row r="198" ht="27.75" customHeight="1">
      <c r="A198" s="89"/>
      <c r="B198" s="98"/>
      <c r="C198" s="98"/>
      <c r="D198" s="98"/>
      <c r="E198" s="99"/>
      <c r="F198" s="99"/>
      <c r="G198" s="100"/>
      <c r="H198" s="101"/>
      <c r="I198" s="102"/>
      <c r="J198" s="103"/>
      <c r="K198" s="99"/>
      <c r="L198" s="99"/>
      <c r="M198" s="104"/>
      <c r="N198" s="99"/>
      <c r="O198" s="100"/>
      <c r="P198" s="101"/>
      <c r="Q198" s="99"/>
      <c r="R198" s="99"/>
      <c r="S198" s="103"/>
      <c r="T198" s="97"/>
      <c r="U198" s="97"/>
    </row>
    <row r="199" ht="27.75" customHeight="1">
      <c r="A199" s="89"/>
      <c r="B199" s="90"/>
      <c r="C199" s="90"/>
      <c r="D199" s="90"/>
      <c r="E199" s="91"/>
      <c r="F199" s="91"/>
      <c r="G199" s="92"/>
      <c r="H199" s="93"/>
      <c r="I199" s="94"/>
      <c r="J199" s="95"/>
      <c r="K199" s="91"/>
      <c r="L199" s="91"/>
      <c r="M199" s="96"/>
      <c r="N199" s="91"/>
      <c r="O199" s="92"/>
      <c r="P199" s="93"/>
      <c r="Q199" s="91"/>
      <c r="R199" s="91"/>
      <c r="S199" s="95"/>
      <c r="T199" s="97"/>
      <c r="U199" s="97"/>
    </row>
    <row r="200" ht="27.75" customHeight="1">
      <c r="A200" s="89"/>
      <c r="B200" s="98"/>
      <c r="C200" s="98"/>
      <c r="D200" s="98"/>
      <c r="E200" s="99"/>
      <c r="F200" s="99"/>
      <c r="G200" s="100"/>
      <c r="H200" s="101"/>
      <c r="I200" s="102"/>
      <c r="J200" s="103"/>
      <c r="K200" s="99"/>
      <c r="L200" s="99"/>
      <c r="M200" s="104"/>
      <c r="N200" s="99"/>
      <c r="O200" s="100"/>
      <c r="P200" s="101"/>
      <c r="Q200" s="99"/>
      <c r="R200" s="99"/>
      <c r="S200" s="103"/>
      <c r="T200" s="97"/>
      <c r="U200" s="97"/>
    </row>
    <row r="201" ht="27.75" customHeight="1">
      <c r="A201" s="89"/>
      <c r="B201" s="90"/>
      <c r="C201" s="90"/>
      <c r="D201" s="90"/>
      <c r="E201" s="91"/>
      <c r="F201" s="91"/>
      <c r="G201" s="92"/>
      <c r="H201" s="93"/>
      <c r="I201" s="94"/>
      <c r="J201" s="95"/>
      <c r="K201" s="91"/>
      <c r="L201" s="91"/>
      <c r="M201" s="96"/>
      <c r="N201" s="91"/>
      <c r="O201" s="92"/>
      <c r="P201" s="93"/>
      <c r="Q201" s="91"/>
      <c r="R201" s="91"/>
      <c r="S201" s="95"/>
      <c r="T201" s="97"/>
      <c r="U201" s="97"/>
    </row>
    <row r="202" ht="27.75" customHeight="1">
      <c r="A202" s="89"/>
      <c r="B202" s="98"/>
      <c r="C202" s="98"/>
      <c r="D202" s="98"/>
      <c r="E202" s="99"/>
      <c r="F202" s="99"/>
      <c r="G202" s="100"/>
      <c r="H202" s="101"/>
      <c r="I202" s="102"/>
      <c r="J202" s="103"/>
      <c r="K202" s="99"/>
      <c r="L202" s="99"/>
      <c r="M202" s="104"/>
      <c r="N202" s="99"/>
      <c r="O202" s="100"/>
      <c r="P202" s="101"/>
      <c r="Q202" s="99"/>
      <c r="R202" s="99"/>
      <c r="S202" s="103"/>
      <c r="T202" s="97"/>
      <c r="U202" s="97"/>
    </row>
    <row r="203" ht="27.75" customHeight="1">
      <c r="A203" s="89"/>
      <c r="B203" s="90"/>
      <c r="C203" s="90"/>
      <c r="D203" s="90"/>
      <c r="E203" s="91"/>
      <c r="F203" s="91"/>
      <c r="G203" s="92"/>
      <c r="H203" s="93"/>
      <c r="I203" s="94"/>
      <c r="J203" s="95"/>
      <c r="K203" s="91"/>
      <c r="L203" s="91"/>
      <c r="M203" s="96"/>
      <c r="N203" s="91"/>
      <c r="O203" s="92"/>
      <c r="P203" s="93"/>
      <c r="Q203" s="91"/>
      <c r="R203" s="91"/>
      <c r="S203" s="95"/>
      <c r="T203" s="97"/>
      <c r="U203" s="97"/>
    </row>
    <row r="204" ht="27.75" customHeight="1">
      <c r="A204" s="89"/>
      <c r="B204" s="98"/>
      <c r="C204" s="98"/>
      <c r="D204" s="98"/>
      <c r="E204" s="99"/>
      <c r="F204" s="99"/>
      <c r="G204" s="100"/>
      <c r="H204" s="101"/>
      <c r="I204" s="102"/>
      <c r="J204" s="103"/>
      <c r="K204" s="99"/>
      <c r="L204" s="99"/>
      <c r="M204" s="104"/>
      <c r="N204" s="99"/>
      <c r="O204" s="100"/>
      <c r="P204" s="101"/>
      <c r="Q204" s="99"/>
      <c r="R204" s="99"/>
      <c r="S204" s="103"/>
      <c r="T204" s="97"/>
      <c r="U204" s="97"/>
    </row>
    <row r="205" ht="27.75" customHeight="1">
      <c r="A205" s="89"/>
      <c r="B205" s="90"/>
      <c r="C205" s="90"/>
      <c r="D205" s="90"/>
      <c r="E205" s="91"/>
      <c r="F205" s="91"/>
      <c r="G205" s="92"/>
      <c r="H205" s="93"/>
      <c r="I205" s="94"/>
      <c r="J205" s="95"/>
      <c r="K205" s="91"/>
      <c r="L205" s="91"/>
      <c r="M205" s="96"/>
      <c r="N205" s="91"/>
      <c r="O205" s="92"/>
      <c r="P205" s="93"/>
      <c r="Q205" s="91"/>
      <c r="R205" s="91"/>
      <c r="S205" s="95"/>
      <c r="T205" s="97"/>
      <c r="U205" s="97"/>
    </row>
    <row r="206" ht="27.75" customHeight="1">
      <c r="A206" s="89"/>
      <c r="B206" s="98"/>
      <c r="C206" s="98"/>
      <c r="D206" s="98"/>
      <c r="E206" s="99"/>
      <c r="F206" s="99"/>
      <c r="G206" s="100"/>
      <c r="H206" s="101"/>
      <c r="I206" s="102"/>
      <c r="J206" s="103"/>
      <c r="K206" s="99"/>
      <c r="L206" s="99"/>
      <c r="M206" s="104"/>
      <c r="N206" s="99"/>
      <c r="O206" s="100"/>
      <c r="P206" s="101"/>
      <c r="Q206" s="99"/>
      <c r="R206" s="99"/>
      <c r="S206" s="103"/>
      <c r="T206" s="97"/>
      <c r="U206" s="97"/>
    </row>
    <row r="207" ht="27.75" customHeight="1">
      <c r="A207" s="89"/>
      <c r="B207" s="90"/>
      <c r="C207" s="90"/>
      <c r="D207" s="90"/>
      <c r="E207" s="91"/>
      <c r="F207" s="91"/>
      <c r="G207" s="92"/>
      <c r="H207" s="93"/>
      <c r="I207" s="94"/>
      <c r="J207" s="95"/>
      <c r="K207" s="91"/>
      <c r="L207" s="91"/>
      <c r="M207" s="96"/>
      <c r="N207" s="91"/>
      <c r="O207" s="92"/>
      <c r="P207" s="93"/>
      <c r="Q207" s="91"/>
      <c r="R207" s="91"/>
      <c r="S207" s="95"/>
      <c r="T207" s="97"/>
      <c r="U207" s="97"/>
    </row>
    <row r="208" ht="27.75" customHeight="1">
      <c r="A208" s="89"/>
      <c r="B208" s="98"/>
      <c r="C208" s="98"/>
      <c r="D208" s="98"/>
      <c r="E208" s="99"/>
      <c r="F208" s="99"/>
      <c r="G208" s="100"/>
      <c r="H208" s="101"/>
      <c r="I208" s="102"/>
      <c r="J208" s="103"/>
      <c r="K208" s="99"/>
      <c r="L208" s="99"/>
      <c r="M208" s="104"/>
      <c r="N208" s="99"/>
      <c r="O208" s="100"/>
      <c r="P208" s="101"/>
      <c r="Q208" s="99"/>
      <c r="R208" s="99"/>
      <c r="S208" s="103"/>
      <c r="T208" s="97"/>
      <c r="U208" s="97"/>
    </row>
    <row r="209" ht="27.75" customHeight="1">
      <c r="A209" s="89"/>
      <c r="B209" s="90"/>
      <c r="C209" s="90"/>
      <c r="D209" s="90"/>
      <c r="E209" s="91"/>
      <c r="F209" s="91"/>
      <c r="G209" s="92"/>
      <c r="H209" s="93"/>
      <c r="I209" s="94"/>
      <c r="J209" s="95"/>
      <c r="K209" s="91"/>
      <c r="L209" s="91"/>
      <c r="M209" s="96"/>
      <c r="N209" s="91"/>
      <c r="O209" s="92"/>
      <c r="P209" s="93"/>
      <c r="Q209" s="91"/>
      <c r="R209" s="91"/>
      <c r="S209" s="95"/>
      <c r="T209" s="97"/>
      <c r="U209" s="97"/>
    </row>
    <row r="210" ht="27.75" customHeight="1">
      <c r="A210" s="89"/>
      <c r="B210" s="98"/>
      <c r="C210" s="98"/>
      <c r="D210" s="98"/>
      <c r="E210" s="99"/>
      <c r="F210" s="99"/>
      <c r="G210" s="100"/>
      <c r="H210" s="101"/>
      <c r="I210" s="102"/>
      <c r="J210" s="103"/>
      <c r="K210" s="99"/>
      <c r="L210" s="99"/>
      <c r="M210" s="104"/>
      <c r="N210" s="99"/>
      <c r="O210" s="100"/>
      <c r="P210" s="101"/>
      <c r="Q210" s="99"/>
      <c r="R210" s="99"/>
      <c r="S210" s="103"/>
      <c r="T210" s="97"/>
      <c r="U210" s="97"/>
    </row>
    <row r="211" ht="27.75" customHeight="1">
      <c r="A211" s="89"/>
      <c r="B211" s="90"/>
      <c r="C211" s="90"/>
      <c r="D211" s="90"/>
      <c r="E211" s="91"/>
      <c r="F211" s="91"/>
      <c r="G211" s="92"/>
      <c r="H211" s="93"/>
      <c r="I211" s="94"/>
      <c r="J211" s="95"/>
      <c r="K211" s="91"/>
      <c r="L211" s="91"/>
      <c r="M211" s="96"/>
      <c r="N211" s="91"/>
      <c r="O211" s="92"/>
      <c r="P211" s="93"/>
      <c r="Q211" s="91"/>
      <c r="R211" s="91"/>
      <c r="S211" s="95"/>
      <c r="T211" s="97"/>
      <c r="U211" s="97"/>
    </row>
    <row r="212" ht="27.75" customHeight="1">
      <c r="A212" s="89"/>
      <c r="B212" s="98"/>
      <c r="C212" s="98"/>
      <c r="D212" s="98"/>
      <c r="E212" s="99"/>
      <c r="F212" s="99"/>
      <c r="G212" s="100"/>
      <c r="H212" s="101"/>
      <c r="I212" s="102"/>
      <c r="J212" s="103"/>
      <c r="K212" s="99"/>
      <c r="L212" s="99"/>
      <c r="M212" s="104"/>
      <c r="N212" s="99"/>
      <c r="O212" s="100"/>
      <c r="P212" s="101"/>
      <c r="Q212" s="99"/>
      <c r="R212" s="99"/>
      <c r="S212" s="103"/>
      <c r="T212" s="97"/>
      <c r="U212" s="97"/>
    </row>
    <row r="213" ht="27.75" customHeight="1">
      <c r="A213" s="89"/>
      <c r="B213" s="90"/>
      <c r="C213" s="90"/>
      <c r="D213" s="90"/>
      <c r="E213" s="91"/>
      <c r="F213" s="91"/>
      <c r="G213" s="92"/>
      <c r="H213" s="93"/>
      <c r="I213" s="94"/>
      <c r="J213" s="95"/>
      <c r="K213" s="91"/>
      <c r="L213" s="91"/>
      <c r="M213" s="96"/>
      <c r="N213" s="91"/>
      <c r="O213" s="92"/>
      <c r="P213" s="93"/>
      <c r="Q213" s="91"/>
      <c r="R213" s="91"/>
      <c r="S213" s="95"/>
      <c r="T213" s="97"/>
      <c r="U213" s="97"/>
    </row>
    <row r="214" ht="27.75" customHeight="1">
      <c r="A214" s="89"/>
      <c r="B214" s="98"/>
      <c r="C214" s="98"/>
      <c r="D214" s="98"/>
      <c r="E214" s="99"/>
      <c r="F214" s="99"/>
      <c r="G214" s="100"/>
      <c r="H214" s="101"/>
      <c r="I214" s="102"/>
      <c r="J214" s="103"/>
      <c r="K214" s="99"/>
      <c r="L214" s="99"/>
      <c r="M214" s="104"/>
      <c r="N214" s="99"/>
      <c r="O214" s="100"/>
      <c r="P214" s="101"/>
      <c r="Q214" s="99"/>
      <c r="R214" s="99"/>
      <c r="S214" s="103"/>
      <c r="T214" s="97"/>
      <c r="U214" s="97"/>
    </row>
    <row r="215" ht="27.75" customHeight="1">
      <c r="A215" s="89"/>
      <c r="B215" s="90"/>
      <c r="C215" s="90"/>
      <c r="D215" s="90"/>
      <c r="E215" s="91"/>
      <c r="F215" s="91"/>
      <c r="G215" s="92"/>
      <c r="H215" s="93"/>
      <c r="I215" s="94"/>
      <c r="J215" s="95"/>
      <c r="K215" s="91"/>
      <c r="L215" s="91"/>
      <c r="M215" s="96"/>
      <c r="N215" s="91"/>
      <c r="O215" s="92"/>
      <c r="P215" s="93"/>
      <c r="Q215" s="91"/>
      <c r="R215" s="91"/>
      <c r="S215" s="95"/>
      <c r="T215" s="97"/>
      <c r="U215" s="97"/>
    </row>
    <row r="216" ht="27.75" customHeight="1">
      <c r="A216" s="89"/>
      <c r="B216" s="98"/>
      <c r="C216" s="98"/>
      <c r="D216" s="98"/>
      <c r="E216" s="99"/>
      <c r="F216" s="99"/>
      <c r="G216" s="100"/>
      <c r="H216" s="101"/>
      <c r="I216" s="102"/>
      <c r="J216" s="103"/>
      <c r="K216" s="99"/>
      <c r="L216" s="99"/>
      <c r="M216" s="104"/>
      <c r="N216" s="99"/>
      <c r="O216" s="100"/>
      <c r="P216" s="101"/>
      <c r="Q216" s="99"/>
      <c r="R216" s="99"/>
      <c r="S216" s="103"/>
      <c r="T216" s="97"/>
      <c r="U216" s="97"/>
    </row>
    <row r="217" ht="27.75" customHeight="1">
      <c r="A217" s="89"/>
      <c r="B217" s="90"/>
      <c r="C217" s="90"/>
      <c r="D217" s="90"/>
      <c r="E217" s="91"/>
      <c r="F217" s="91"/>
      <c r="G217" s="92"/>
      <c r="H217" s="93"/>
      <c r="I217" s="94"/>
      <c r="J217" s="95"/>
      <c r="K217" s="91"/>
      <c r="L217" s="91"/>
      <c r="M217" s="96"/>
      <c r="N217" s="91"/>
      <c r="O217" s="92"/>
      <c r="P217" s="93"/>
      <c r="Q217" s="91"/>
      <c r="R217" s="91"/>
      <c r="S217" s="95"/>
      <c r="T217" s="97"/>
      <c r="U217" s="97"/>
    </row>
    <row r="218" ht="27.75" customHeight="1">
      <c r="A218" s="89"/>
      <c r="B218" s="98"/>
      <c r="C218" s="98"/>
      <c r="D218" s="98"/>
      <c r="E218" s="99"/>
      <c r="F218" s="99"/>
      <c r="G218" s="100"/>
      <c r="H218" s="101"/>
      <c r="I218" s="102"/>
      <c r="J218" s="103"/>
      <c r="K218" s="99"/>
      <c r="L218" s="99"/>
      <c r="M218" s="104"/>
      <c r="N218" s="99"/>
      <c r="O218" s="100"/>
      <c r="P218" s="101"/>
      <c r="Q218" s="99"/>
      <c r="R218" s="99"/>
      <c r="S218" s="103"/>
      <c r="T218" s="97"/>
      <c r="U218" s="97"/>
    </row>
    <row r="219" ht="27.75" customHeight="1">
      <c r="A219" s="89"/>
      <c r="B219" s="90"/>
      <c r="C219" s="90"/>
      <c r="D219" s="90"/>
      <c r="E219" s="91"/>
      <c r="F219" s="91"/>
      <c r="G219" s="92"/>
      <c r="H219" s="93"/>
      <c r="I219" s="94"/>
      <c r="J219" s="95"/>
      <c r="K219" s="91"/>
      <c r="L219" s="91"/>
      <c r="M219" s="96"/>
      <c r="N219" s="91"/>
      <c r="O219" s="92"/>
      <c r="P219" s="93"/>
      <c r="Q219" s="91"/>
      <c r="R219" s="91"/>
      <c r="S219" s="95"/>
      <c r="T219" s="97"/>
      <c r="U219" s="97"/>
    </row>
    <row r="220" ht="27.75" customHeight="1">
      <c r="A220" s="89"/>
      <c r="B220" s="98"/>
      <c r="C220" s="98"/>
      <c r="D220" s="98"/>
      <c r="E220" s="99"/>
      <c r="F220" s="99"/>
      <c r="G220" s="100"/>
      <c r="H220" s="101"/>
      <c r="I220" s="102"/>
      <c r="J220" s="103"/>
      <c r="K220" s="99"/>
      <c r="L220" s="99"/>
      <c r="M220" s="104"/>
      <c r="N220" s="99"/>
      <c r="O220" s="100"/>
      <c r="P220" s="101"/>
      <c r="Q220" s="99"/>
      <c r="R220" s="99"/>
      <c r="S220" s="103"/>
      <c r="T220" s="97"/>
      <c r="U220" s="97"/>
    </row>
    <row r="221" ht="27.75" customHeight="1">
      <c r="A221" s="89"/>
      <c r="B221" s="90"/>
      <c r="C221" s="90"/>
      <c r="D221" s="90"/>
      <c r="E221" s="91"/>
      <c r="F221" s="91"/>
      <c r="G221" s="92"/>
      <c r="H221" s="93"/>
      <c r="I221" s="94"/>
      <c r="J221" s="95"/>
      <c r="K221" s="91"/>
      <c r="L221" s="91"/>
      <c r="M221" s="96"/>
      <c r="N221" s="91"/>
      <c r="O221" s="92"/>
      <c r="P221" s="93"/>
      <c r="Q221" s="91"/>
      <c r="R221" s="91"/>
      <c r="S221" s="95"/>
      <c r="T221" s="97"/>
      <c r="U221" s="97"/>
    </row>
    <row r="222" ht="27.75" customHeight="1">
      <c r="A222" s="89"/>
      <c r="B222" s="98"/>
      <c r="C222" s="98"/>
      <c r="D222" s="98"/>
      <c r="E222" s="99"/>
      <c r="F222" s="99"/>
      <c r="G222" s="100"/>
      <c r="H222" s="101"/>
      <c r="I222" s="102"/>
      <c r="J222" s="103"/>
      <c r="K222" s="99"/>
      <c r="L222" s="99"/>
      <c r="M222" s="104"/>
      <c r="N222" s="99"/>
      <c r="O222" s="100"/>
      <c r="P222" s="101"/>
      <c r="Q222" s="99"/>
      <c r="R222" s="99"/>
      <c r="S222" s="103"/>
      <c r="T222" s="97"/>
      <c r="U222" s="97"/>
    </row>
    <row r="223" ht="27.75" customHeight="1">
      <c r="A223" s="89"/>
      <c r="B223" s="90"/>
      <c r="C223" s="90"/>
      <c r="D223" s="90"/>
      <c r="E223" s="91"/>
      <c r="F223" s="91"/>
      <c r="G223" s="92"/>
      <c r="H223" s="93"/>
      <c r="I223" s="94"/>
      <c r="J223" s="95"/>
      <c r="K223" s="91"/>
      <c r="L223" s="91"/>
      <c r="M223" s="96"/>
      <c r="N223" s="91"/>
      <c r="O223" s="92"/>
      <c r="P223" s="93"/>
      <c r="Q223" s="91"/>
      <c r="R223" s="91"/>
      <c r="S223" s="95"/>
      <c r="T223" s="97"/>
      <c r="U223" s="97"/>
    </row>
    <row r="224" ht="27.75" customHeight="1">
      <c r="A224" s="89"/>
      <c r="B224" s="98"/>
      <c r="C224" s="98"/>
      <c r="D224" s="98"/>
      <c r="E224" s="99"/>
      <c r="F224" s="99"/>
      <c r="G224" s="100"/>
      <c r="H224" s="101"/>
      <c r="I224" s="102"/>
      <c r="J224" s="103"/>
      <c r="K224" s="99"/>
      <c r="L224" s="99"/>
      <c r="M224" s="104"/>
      <c r="N224" s="99"/>
      <c r="O224" s="100"/>
      <c r="P224" s="101"/>
      <c r="Q224" s="99"/>
      <c r="R224" s="99"/>
      <c r="S224" s="103"/>
      <c r="T224" s="97"/>
      <c r="U224" s="97"/>
    </row>
    <row r="225" ht="27.75" customHeight="1">
      <c r="A225" s="89"/>
      <c r="B225" s="90"/>
      <c r="C225" s="90"/>
      <c r="D225" s="90"/>
      <c r="E225" s="91"/>
      <c r="F225" s="91"/>
      <c r="G225" s="92"/>
      <c r="H225" s="93"/>
      <c r="I225" s="94"/>
      <c r="J225" s="95"/>
      <c r="K225" s="91"/>
      <c r="L225" s="91"/>
      <c r="M225" s="96"/>
      <c r="N225" s="91"/>
      <c r="O225" s="92"/>
      <c r="P225" s="93"/>
      <c r="Q225" s="91"/>
      <c r="R225" s="91"/>
      <c r="S225" s="95"/>
      <c r="T225" s="97"/>
      <c r="U225" s="97"/>
    </row>
    <row r="226" ht="27.75" customHeight="1">
      <c r="A226" s="89"/>
      <c r="B226" s="98"/>
      <c r="C226" s="98"/>
      <c r="D226" s="98"/>
      <c r="E226" s="99"/>
      <c r="F226" s="99"/>
      <c r="G226" s="100"/>
      <c r="H226" s="101"/>
      <c r="I226" s="102"/>
      <c r="J226" s="103"/>
      <c r="K226" s="99"/>
      <c r="L226" s="99"/>
      <c r="M226" s="104"/>
      <c r="N226" s="99"/>
      <c r="O226" s="100"/>
      <c r="P226" s="101"/>
      <c r="Q226" s="99"/>
      <c r="R226" s="99"/>
      <c r="S226" s="103"/>
      <c r="T226" s="97"/>
      <c r="U226" s="97"/>
    </row>
    <row r="227" ht="27.75" customHeight="1">
      <c r="A227" s="89"/>
      <c r="B227" s="90"/>
      <c r="C227" s="90"/>
      <c r="D227" s="90"/>
      <c r="E227" s="91"/>
      <c r="F227" s="91"/>
      <c r="G227" s="92"/>
      <c r="H227" s="93"/>
      <c r="I227" s="94"/>
      <c r="J227" s="95"/>
      <c r="K227" s="91"/>
      <c r="L227" s="91"/>
      <c r="M227" s="96"/>
      <c r="N227" s="91"/>
      <c r="O227" s="92"/>
      <c r="P227" s="93"/>
      <c r="Q227" s="91"/>
      <c r="R227" s="91"/>
      <c r="S227" s="95"/>
      <c r="T227" s="97"/>
      <c r="U227" s="97"/>
    </row>
    <row r="228" ht="27.75" customHeight="1">
      <c r="A228" s="89"/>
      <c r="B228" s="98"/>
      <c r="C228" s="98"/>
      <c r="D228" s="98"/>
      <c r="E228" s="99"/>
      <c r="F228" s="99"/>
      <c r="G228" s="100"/>
      <c r="H228" s="101"/>
      <c r="I228" s="102"/>
      <c r="J228" s="103"/>
      <c r="K228" s="99"/>
      <c r="L228" s="99"/>
      <c r="M228" s="104"/>
      <c r="N228" s="99"/>
      <c r="O228" s="100"/>
      <c r="P228" s="101"/>
      <c r="Q228" s="99"/>
      <c r="R228" s="99"/>
      <c r="S228" s="103"/>
      <c r="T228" s="97"/>
      <c r="U228" s="97"/>
    </row>
    <row r="229" ht="27.75" customHeight="1">
      <c r="A229" s="89"/>
      <c r="B229" s="90"/>
      <c r="C229" s="90"/>
      <c r="D229" s="90"/>
      <c r="E229" s="91"/>
      <c r="F229" s="91"/>
      <c r="G229" s="92"/>
      <c r="H229" s="93"/>
      <c r="I229" s="94"/>
      <c r="J229" s="95"/>
      <c r="K229" s="91"/>
      <c r="L229" s="91"/>
      <c r="M229" s="96"/>
      <c r="N229" s="91"/>
      <c r="O229" s="92"/>
      <c r="P229" s="93"/>
      <c r="Q229" s="91"/>
      <c r="R229" s="91"/>
      <c r="S229" s="95"/>
      <c r="T229" s="97"/>
      <c r="U229" s="97"/>
    </row>
    <row r="230" ht="27.75" customHeight="1">
      <c r="A230" s="89"/>
      <c r="B230" s="98"/>
      <c r="C230" s="98"/>
      <c r="D230" s="98"/>
      <c r="E230" s="99"/>
      <c r="F230" s="99"/>
      <c r="G230" s="100"/>
      <c r="H230" s="101"/>
      <c r="I230" s="102"/>
      <c r="J230" s="103"/>
      <c r="K230" s="99"/>
      <c r="L230" s="99"/>
      <c r="M230" s="104"/>
      <c r="N230" s="99"/>
      <c r="O230" s="100"/>
      <c r="P230" s="101"/>
      <c r="Q230" s="99"/>
      <c r="R230" s="99"/>
      <c r="S230" s="103"/>
      <c r="T230" s="97"/>
      <c r="U230" s="97"/>
    </row>
    <row r="231" ht="27.75" customHeight="1">
      <c r="A231" s="89"/>
      <c r="B231" s="90"/>
      <c r="C231" s="90"/>
      <c r="D231" s="90"/>
      <c r="E231" s="91"/>
      <c r="F231" s="91"/>
      <c r="G231" s="92"/>
      <c r="H231" s="93"/>
      <c r="I231" s="94"/>
      <c r="J231" s="95"/>
      <c r="K231" s="91"/>
      <c r="L231" s="91"/>
      <c r="M231" s="96"/>
      <c r="N231" s="91"/>
      <c r="O231" s="92"/>
      <c r="P231" s="93"/>
      <c r="Q231" s="91"/>
      <c r="R231" s="91"/>
      <c r="S231" s="95"/>
      <c r="T231" s="97"/>
      <c r="U231" s="97"/>
    </row>
    <row r="232" ht="27.75" customHeight="1">
      <c r="A232" s="89"/>
      <c r="B232" s="98"/>
      <c r="C232" s="98"/>
      <c r="D232" s="98"/>
      <c r="E232" s="99"/>
      <c r="F232" s="99"/>
      <c r="G232" s="100"/>
      <c r="H232" s="101"/>
      <c r="I232" s="102"/>
      <c r="J232" s="103"/>
      <c r="K232" s="99"/>
      <c r="L232" s="99"/>
      <c r="M232" s="104"/>
      <c r="N232" s="99"/>
      <c r="O232" s="100"/>
      <c r="P232" s="101"/>
      <c r="Q232" s="99"/>
      <c r="R232" s="99"/>
      <c r="S232" s="103"/>
      <c r="T232" s="97"/>
      <c r="U232" s="97"/>
    </row>
    <row r="233" ht="27.75" customHeight="1">
      <c r="A233" s="89"/>
      <c r="B233" s="90"/>
      <c r="C233" s="90"/>
      <c r="D233" s="90"/>
      <c r="E233" s="91"/>
      <c r="F233" s="91"/>
      <c r="G233" s="92"/>
      <c r="H233" s="93"/>
      <c r="I233" s="94"/>
      <c r="J233" s="95"/>
      <c r="K233" s="91"/>
      <c r="L233" s="91"/>
      <c r="M233" s="96"/>
      <c r="N233" s="91"/>
      <c r="O233" s="92"/>
      <c r="P233" s="93"/>
      <c r="Q233" s="91"/>
      <c r="R233" s="91"/>
      <c r="S233" s="95"/>
      <c r="T233" s="97"/>
      <c r="U233" s="97"/>
    </row>
    <row r="234" ht="27.75" customHeight="1">
      <c r="A234" s="89"/>
      <c r="B234" s="98"/>
      <c r="C234" s="98"/>
      <c r="D234" s="98"/>
      <c r="E234" s="99"/>
      <c r="F234" s="99"/>
      <c r="G234" s="100"/>
      <c r="H234" s="101"/>
      <c r="I234" s="102"/>
      <c r="J234" s="103"/>
      <c r="K234" s="99"/>
      <c r="L234" s="99"/>
      <c r="M234" s="104"/>
      <c r="N234" s="99"/>
      <c r="O234" s="100"/>
      <c r="P234" s="101"/>
      <c r="Q234" s="99"/>
      <c r="R234" s="99"/>
      <c r="S234" s="103"/>
      <c r="T234" s="97"/>
      <c r="U234" s="97"/>
    </row>
    <row r="235" ht="27.75" customHeight="1">
      <c r="A235" s="89"/>
      <c r="B235" s="90"/>
      <c r="C235" s="90"/>
      <c r="D235" s="90"/>
      <c r="E235" s="91"/>
      <c r="F235" s="91"/>
      <c r="G235" s="92"/>
      <c r="H235" s="93"/>
      <c r="I235" s="94"/>
      <c r="J235" s="95"/>
      <c r="K235" s="91"/>
      <c r="L235" s="91"/>
      <c r="M235" s="96"/>
      <c r="N235" s="91"/>
      <c r="O235" s="92"/>
      <c r="P235" s="93"/>
      <c r="Q235" s="91"/>
      <c r="R235" s="91"/>
      <c r="S235" s="95"/>
      <c r="T235" s="97"/>
      <c r="U235" s="97"/>
    </row>
    <row r="236" ht="27.75" customHeight="1">
      <c r="A236" s="89"/>
      <c r="B236" s="98"/>
      <c r="C236" s="98"/>
      <c r="D236" s="98"/>
      <c r="E236" s="99"/>
      <c r="F236" s="99"/>
      <c r="G236" s="100"/>
      <c r="H236" s="101"/>
      <c r="I236" s="102"/>
      <c r="J236" s="103"/>
      <c r="K236" s="99"/>
      <c r="L236" s="99"/>
      <c r="M236" s="104"/>
      <c r="N236" s="99"/>
      <c r="O236" s="100"/>
      <c r="P236" s="101"/>
      <c r="Q236" s="99"/>
      <c r="R236" s="99"/>
      <c r="S236" s="103"/>
      <c r="T236" s="97"/>
      <c r="U236" s="97"/>
    </row>
    <row r="237" ht="27.75" customHeight="1">
      <c r="A237" s="89"/>
      <c r="B237" s="90"/>
      <c r="C237" s="90"/>
      <c r="D237" s="90"/>
      <c r="E237" s="91"/>
      <c r="F237" s="91"/>
      <c r="G237" s="92"/>
      <c r="H237" s="93"/>
      <c r="I237" s="94"/>
      <c r="J237" s="95"/>
      <c r="K237" s="91"/>
      <c r="L237" s="91"/>
      <c r="M237" s="96"/>
      <c r="N237" s="91"/>
      <c r="O237" s="92"/>
      <c r="P237" s="93"/>
      <c r="Q237" s="91"/>
      <c r="R237" s="91"/>
      <c r="S237" s="95"/>
      <c r="T237" s="97"/>
      <c r="U237" s="97"/>
    </row>
    <row r="238" ht="27.75" customHeight="1">
      <c r="A238" s="89"/>
      <c r="B238" s="98"/>
      <c r="C238" s="98"/>
      <c r="D238" s="98"/>
      <c r="E238" s="99"/>
      <c r="F238" s="99"/>
      <c r="G238" s="100"/>
      <c r="H238" s="101"/>
      <c r="I238" s="102"/>
      <c r="J238" s="103"/>
      <c r="K238" s="99"/>
      <c r="L238" s="99"/>
      <c r="M238" s="104"/>
      <c r="N238" s="99"/>
      <c r="O238" s="100"/>
      <c r="P238" s="101"/>
      <c r="Q238" s="99"/>
      <c r="R238" s="99"/>
      <c r="S238" s="103"/>
      <c r="T238" s="97"/>
      <c r="U238" s="97"/>
    </row>
    <row r="239" ht="27.75" customHeight="1">
      <c r="A239" s="89"/>
      <c r="B239" s="90"/>
      <c r="C239" s="90"/>
      <c r="D239" s="90"/>
      <c r="E239" s="91"/>
      <c r="F239" s="91"/>
      <c r="G239" s="92"/>
      <c r="H239" s="93"/>
      <c r="I239" s="94"/>
      <c r="J239" s="95"/>
      <c r="K239" s="91"/>
      <c r="L239" s="91"/>
      <c r="M239" s="96"/>
      <c r="N239" s="91"/>
      <c r="O239" s="92"/>
      <c r="P239" s="93"/>
      <c r="Q239" s="91"/>
      <c r="R239" s="91"/>
      <c r="S239" s="95"/>
      <c r="T239" s="97"/>
      <c r="U239" s="97"/>
    </row>
    <row r="240" ht="27.75" customHeight="1">
      <c r="A240" s="89"/>
      <c r="B240" s="98"/>
      <c r="C240" s="98"/>
      <c r="D240" s="98"/>
      <c r="E240" s="99"/>
      <c r="F240" s="99"/>
      <c r="G240" s="100"/>
      <c r="H240" s="101"/>
      <c r="I240" s="102"/>
      <c r="J240" s="103"/>
      <c r="K240" s="99"/>
      <c r="L240" s="99"/>
      <c r="M240" s="104"/>
      <c r="N240" s="99"/>
      <c r="O240" s="100"/>
      <c r="P240" s="101"/>
      <c r="Q240" s="99"/>
      <c r="R240" s="99"/>
      <c r="S240" s="103"/>
      <c r="T240" s="97"/>
      <c r="U240" s="97"/>
    </row>
    <row r="241" ht="27.75" customHeight="1">
      <c r="A241" s="89"/>
      <c r="B241" s="90"/>
      <c r="C241" s="90"/>
      <c r="D241" s="90"/>
      <c r="E241" s="91"/>
      <c r="F241" s="91"/>
      <c r="G241" s="92"/>
      <c r="H241" s="93"/>
      <c r="I241" s="94"/>
      <c r="J241" s="95"/>
      <c r="K241" s="91"/>
      <c r="L241" s="91"/>
      <c r="M241" s="96"/>
      <c r="N241" s="91"/>
      <c r="O241" s="92"/>
      <c r="P241" s="93"/>
      <c r="Q241" s="91"/>
      <c r="R241" s="91"/>
      <c r="S241" s="95"/>
      <c r="T241" s="97"/>
      <c r="U241" s="97"/>
    </row>
    <row r="242" ht="27.75" customHeight="1">
      <c r="A242" s="89"/>
      <c r="B242" s="98"/>
      <c r="C242" s="98"/>
      <c r="D242" s="98"/>
      <c r="E242" s="99"/>
      <c r="F242" s="99"/>
      <c r="G242" s="100"/>
      <c r="H242" s="101"/>
      <c r="I242" s="102"/>
      <c r="J242" s="103"/>
      <c r="K242" s="99"/>
      <c r="L242" s="99"/>
      <c r="M242" s="104"/>
      <c r="N242" s="99"/>
      <c r="O242" s="100"/>
      <c r="P242" s="101"/>
      <c r="Q242" s="99"/>
      <c r="R242" s="99"/>
      <c r="S242" s="103"/>
      <c r="T242" s="97"/>
      <c r="U242" s="97"/>
    </row>
    <row r="243" ht="27.75" customHeight="1">
      <c r="A243" s="89"/>
      <c r="B243" s="90"/>
      <c r="C243" s="90"/>
      <c r="D243" s="90"/>
      <c r="E243" s="91"/>
      <c r="F243" s="91"/>
      <c r="G243" s="92"/>
      <c r="H243" s="93"/>
      <c r="I243" s="94"/>
      <c r="J243" s="95"/>
      <c r="K243" s="91"/>
      <c r="L243" s="91"/>
      <c r="M243" s="96"/>
      <c r="N243" s="91"/>
      <c r="O243" s="92"/>
      <c r="P243" s="93"/>
      <c r="Q243" s="91"/>
      <c r="R243" s="91"/>
      <c r="S243" s="95"/>
      <c r="T243" s="97"/>
      <c r="U243" s="97"/>
    </row>
    <row r="244" ht="27.75" customHeight="1">
      <c r="A244" s="89"/>
      <c r="B244" s="98"/>
      <c r="C244" s="98"/>
      <c r="D244" s="98"/>
      <c r="E244" s="99"/>
      <c r="F244" s="99"/>
      <c r="G244" s="100"/>
      <c r="H244" s="101"/>
      <c r="I244" s="102"/>
      <c r="J244" s="103"/>
      <c r="K244" s="99"/>
      <c r="L244" s="99"/>
      <c r="M244" s="104"/>
      <c r="N244" s="99"/>
      <c r="O244" s="100"/>
      <c r="P244" s="101"/>
      <c r="Q244" s="99"/>
      <c r="R244" s="99"/>
      <c r="S244" s="103"/>
      <c r="T244" s="97"/>
      <c r="U244" s="97"/>
    </row>
    <row r="245" ht="27.75" customHeight="1">
      <c r="A245" s="89"/>
      <c r="B245" s="90"/>
      <c r="C245" s="90"/>
      <c r="D245" s="90"/>
      <c r="E245" s="91"/>
      <c r="F245" s="91"/>
      <c r="G245" s="92"/>
      <c r="H245" s="93"/>
      <c r="I245" s="94"/>
      <c r="J245" s="95"/>
      <c r="K245" s="91"/>
      <c r="L245" s="91"/>
      <c r="M245" s="96"/>
      <c r="N245" s="91"/>
      <c r="O245" s="92"/>
      <c r="P245" s="93"/>
      <c r="Q245" s="91"/>
      <c r="R245" s="91"/>
      <c r="S245" s="95"/>
      <c r="T245" s="97"/>
      <c r="U245" s="97"/>
    </row>
    <row r="246" ht="27.75" customHeight="1">
      <c r="A246" s="89"/>
      <c r="B246" s="98"/>
      <c r="C246" s="98"/>
      <c r="D246" s="98"/>
      <c r="E246" s="99"/>
      <c r="F246" s="99"/>
      <c r="G246" s="100"/>
      <c r="H246" s="101"/>
      <c r="I246" s="102"/>
      <c r="J246" s="103"/>
      <c r="K246" s="99"/>
      <c r="L246" s="99"/>
      <c r="M246" s="104"/>
      <c r="N246" s="99"/>
      <c r="O246" s="100"/>
      <c r="P246" s="101"/>
      <c r="Q246" s="99"/>
      <c r="R246" s="99"/>
      <c r="S246" s="103"/>
      <c r="T246" s="97"/>
      <c r="U246" s="97"/>
    </row>
    <row r="247" ht="27.75" customHeight="1">
      <c r="A247" s="89"/>
      <c r="B247" s="90"/>
      <c r="C247" s="90"/>
      <c r="D247" s="90"/>
      <c r="E247" s="91"/>
      <c r="F247" s="91"/>
      <c r="G247" s="92"/>
      <c r="H247" s="93"/>
      <c r="I247" s="94"/>
      <c r="J247" s="95"/>
      <c r="K247" s="91"/>
      <c r="L247" s="91"/>
      <c r="M247" s="96"/>
      <c r="N247" s="91"/>
      <c r="O247" s="92"/>
      <c r="P247" s="93"/>
      <c r="Q247" s="91"/>
      <c r="R247" s="91"/>
      <c r="S247" s="95"/>
      <c r="T247" s="97"/>
      <c r="U247" s="97"/>
    </row>
    <row r="248" ht="27.75" customHeight="1">
      <c r="A248" s="89"/>
      <c r="B248" s="98"/>
      <c r="C248" s="98"/>
      <c r="D248" s="98"/>
      <c r="E248" s="99"/>
      <c r="F248" s="99"/>
      <c r="G248" s="100"/>
      <c r="H248" s="101"/>
      <c r="I248" s="102"/>
      <c r="J248" s="103"/>
      <c r="K248" s="99"/>
      <c r="L248" s="99"/>
      <c r="M248" s="104"/>
      <c r="N248" s="99"/>
      <c r="O248" s="100"/>
      <c r="P248" s="101"/>
      <c r="Q248" s="99"/>
      <c r="R248" s="99"/>
      <c r="S248" s="103"/>
      <c r="T248" s="97"/>
      <c r="U248" s="97"/>
    </row>
    <row r="249" ht="27.75" customHeight="1">
      <c r="A249" s="89"/>
      <c r="B249" s="90"/>
      <c r="C249" s="90"/>
      <c r="D249" s="90"/>
      <c r="E249" s="91"/>
      <c r="F249" s="91"/>
      <c r="G249" s="92"/>
      <c r="H249" s="93"/>
      <c r="I249" s="94"/>
      <c r="J249" s="95"/>
      <c r="K249" s="91"/>
      <c r="L249" s="91"/>
      <c r="M249" s="96"/>
      <c r="N249" s="91"/>
      <c r="O249" s="92"/>
      <c r="P249" s="93"/>
      <c r="Q249" s="91"/>
      <c r="R249" s="91"/>
      <c r="S249" s="95"/>
      <c r="T249" s="97"/>
      <c r="U249" s="97"/>
    </row>
    <row r="250" ht="27.75" customHeight="1">
      <c r="A250" s="89"/>
      <c r="B250" s="98"/>
      <c r="C250" s="98"/>
      <c r="D250" s="98"/>
      <c r="E250" s="99"/>
      <c r="F250" s="99"/>
      <c r="G250" s="100"/>
      <c r="H250" s="101"/>
      <c r="I250" s="102"/>
      <c r="J250" s="103"/>
      <c r="K250" s="99"/>
      <c r="L250" s="99"/>
      <c r="M250" s="104"/>
      <c r="N250" s="99"/>
      <c r="O250" s="100"/>
      <c r="P250" s="101"/>
      <c r="Q250" s="99"/>
      <c r="R250" s="99"/>
      <c r="S250" s="103"/>
      <c r="T250" s="97"/>
      <c r="U250" s="97"/>
    </row>
    <row r="251" ht="27.75" customHeight="1">
      <c r="A251" s="89"/>
      <c r="B251" s="90"/>
      <c r="C251" s="90"/>
      <c r="D251" s="90"/>
      <c r="E251" s="91"/>
      <c r="F251" s="91"/>
      <c r="G251" s="92"/>
      <c r="H251" s="93"/>
      <c r="I251" s="94"/>
      <c r="J251" s="95"/>
      <c r="K251" s="91"/>
      <c r="L251" s="91"/>
      <c r="M251" s="96"/>
      <c r="N251" s="91"/>
      <c r="O251" s="92"/>
      <c r="P251" s="93"/>
      <c r="Q251" s="91"/>
      <c r="R251" s="91"/>
      <c r="S251" s="95"/>
      <c r="T251" s="97"/>
      <c r="U251" s="97"/>
    </row>
    <row r="252" ht="27.75" customHeight="1">
      <c r="A252" s="89"/>
      <c r="B252" s="98"/>
      <c r="C252" s="98"/>
      <c r="D252" s="98"/>
      <c r="E252" s="99"/>
      <c r="F252" s="99"/>
      <c r="G252" s="100"/>
      <c r="H252" s="101"/>
      <c r="I252" s="102"/>
      <c r="J252" s="103"/>
      <c r="K252" s="99"/>
      <c r="L252" s="99"/>
      <c r="M252" s="104"/>
      <c r="N252" s="99"/>
      <c r="O252" s="100"/>
      <c r="P252" s="101"/>
      <c r="Q252" s="99"/>
      <c r="R252" s="99"/>
      <c r="S252" s="103"/>
      <c r="T252" s="97"/>
      <c r="U252" s="97"/>
    </row>
    <row r="253" ht="27.75" customHeight="1">
      <c r="A253" s="89"/>
      <c r="B253" s="90"/>
      <c r="C253" s="90"/>
      <c r="D253" s="90"/>
      <c r="E253" s="91"/>
      <c r="F253" s="91"/>
      <c r="G253" s="92"/>
      <c r="H253" s="93"/>
      <c r="I253" s="94"/>
      <c r="J253" s="95"/>
      <c r="K253" s="91"/>
      <c r="L253" s="91"/>
      <c r="M253" s="96"/>
      <c r="N253" s="91"/>
      <c r="O253" s="92"/>
      <c r="P253" s="93"/>
      <c r="Q253" s="91"/>
      <c r="R253" s="91"/>
      <c r="S253" s="95"/>
      <c r="T253" s="97"/>
      <c r="U253" s="97"/>
    </row>
    <row r="254" ht="27.75" customHeight="1">
      <c r="A254" s="89"/>
      <c r="B254" s="98"/>
      <c r="C254" s="98"/>
      <c r="D254" s="98"/>
      <c r="E254" s="99"/>
      <c r="F254" s="99"/>
      <c r="G254" s="100"/>
      <c r="H254" s="101"/>
      <c r="I254" s="102"/>
      <c r="J254" s="103"/>
      <c r="K254" s="99"/>
      <c r="L254" s="99"/>
      <c r="M254" s="104"/>
      <c r="N254" s="99"/>
      <c r="O254" s="100"/>
      <c r="P254" s="101"/>
      <c r="Q254" s="99"/>
      <c r="R254" s="99"/>
      <c r="S254" s="103"/>
      <c r="T254" s="97"/>
      <c r="U254" s="97"/>
    </row>
    <row r="255" ht="27.75" customHeight="1">
      <c r="A255" s="89"/>
      <c r="B255" s="90"/>
      <c r="C255" s="90"/>
      <c r="D255" s="90"/>
      <c r="E255" s="91"/>
      <c r="F255" s="91"/>
      <c r="G255" s="92"/>
      <c r="H255" s="93"/>
      <c r="I255" s="94"/>
      <c r="J255" s="95"/>
      <c r="K255" s="91"/>
      <c r="L255" s="91"/>
      <c r="M255" s="96"/>
      <c r="N255" s="91"/>
      <c r="O255" s="92"/>
      <c r="P255" s="93"/>
      <c r="Q255" s="91"/>
      <c r="R255" s="91"/>
      <c r="S255" s="95"/>
      <c r="T255" s="97"/>
      <c r="U255" s="97"/>
    </row>
    <row r="256" ht="27.75" customHeight="1">
      <c r="A256" s="89"/>
      <c r="B256" s="98"/>
      <c r="C256" s="98"/>
      <c r="D256" s="98"/>
      <c r="E256" s="99"/>
      <c r="F256" s="99"/>
      <c r="G256" s="100"/>
      <c r="H256" s="101"/>
      <c r="I256" s="102"/>
      <c r="J256" s="103"/>
      <c r="K256" s="99"/>
      <c r="L256" s="99"/>
      <c r="M256" s="104"/>
      <c r="N256" s="99"/>
      <c r="O256" s="100"/>
      <c r="P256" s="101"/>
      <c r="Q256" s="99"/>
      <c r="R256" s="99"/>
      <c r="S256" s="103"/>
      <c r="T256" s="97"/>
      <c r="U256" s="97"/>
    </row>
    <row r="257" ht="27.75" customHeight="1">
      <c r="A257" s="89"/>
      <c r="B257" s="90"/>
      <c r="C257" s="90"/>
      <c r="D257" s="90"/>
      <c r="E257" s="91"/>
      <c r="F257" s="91"/>
      <c r="G257" s="92"/>
      <c r="H257" s="93"/>
      <c r="I257" s="94"/>
      <c r="J257" s="95"/>
      <c r="K257" s="91"/>
      <c r="L257" s="91"/>
      <c r="M257" s="96"/>
      <c r="N257" s="91"/>
      <c r="O257" s="92"/>
      <c r="P257" s="93"/>
      <c r="Q257" s="91"/>
      <c r="R257" s="91"/>
      <c r="S257" s="95"/>
      <c r="T257" s="97"/>
      <c r="U257" s="97"/>
    </row>
    <row r="258" ht="27.75" customHeight="1">
      <c r="A258" s="89"/>
      <c r="B258" s="98"/>
      <c r="C258" s="98"/>
      <c r="D258" s="98"/>
      <c r="E258" s="99"/>
      <c r="F258" s="99"/>
      <c r="G258" s="100"/>
      <c r="H258" s="101"/>
      <c r="I258" s="102"/>
      <c r="J258" s="103"/>
      <c r="K258" s="99"/>
      <c r="L258" s="99"/>
      <c r="M258" s="104"/>
      <c r="N258" s="99"/>
      <c r="O258" s="100"/>
      <c r="P258" s="101"/>
      <c r="Q258" s="99"/>
      <c r="R258" s="99"/>
      <c r="S258" s="103"/>
      <c r="T258" s="97"/>
      <c r="U258" s="97"/>
    </row>
    <row r="259" ht="27.75" customHeight="1">
      <c r="A259" s="89"/>
      <c r="B259" s="90"/>
      <c r="C259" s="90"/>
      <c r="D259" s="90"/>
      <c r="E259" s="91"/>
      <c r="F259" s="91"/>
      <c r="G259" s="92"/>
      <c r="H259" s="93"/>
      <c r="I259" s="94"/>
      <c r="J259" s="95"/>
      <c r="K259" s="91"/>
      <c r="L259" s="91"/>
      <c r="M259" s="96"/>
      <c r="N259" s="91"/>
      <c r="O259" s="92"/>
      <c r="P259" s="93"/>
      <c r="Q259" s="91"/>
      <c r="R259" s="91"/>
      <c r="S259" s="95"/>
      <c r="T259" s="97"/>
      <c r="U259" s="97"/>
    </row>
    <row r="260" ht="27.75" customHeight="1">
      <c r="A260" s="89"/>
      <c r="B260" s="98"/>
      <c r="C260" s="98"/>
      <c r="D260" s="98"/>
      <c r="E260" s="99"/>
      <c r="F260" s="99"/>
      <c r="G260" s="100"/>
      <c r="H260" s="101"/>
      <c r="I260" s="102"/>
      <c r="J260" s="103"/>
      <c r="K260" s="99"/>
      <c r="L260" s="99"/>
      <c r="M260" s="104"/>
      <c r="N260" s="99"/>
      <c r="O260" s="100"/>
      <c r="P260" s="101"/>
      <c r="Q260" s="99"/>
      <c r="R260" s="99"/>
      <c r="S260" s="103"/>
      <c r="T260" s="97"/>
      <c r="U260" s="97"/>
    </row>
    <row r="261" ht="27.75" customHeight="1">
      <c r="A261" s="89"/>
      <c r="B261" s="90"/>
      <c r="C261" s="90"/>
      <c r="D261" s="90"/>
      <c r="E261" s="91"/>
      <c r="F261" s="91"/>
      <c r="G261" s="92"/>
      <c r="H261" s="93"/>
      <c r="I261" s="94"/>
      <c r="J261" s="95"/>
      <c r="K261" s="91"/>
      <c r="L261" s="91"/>
      <c r="M261" s="96"/>
      <c r="N261" s="91"/>
      <c r="O261" s="92"/>
      <c r="P261" s="93"/>
      <c r="Q261" s="91"/>
      <c r="R261" s="91"/>
      <c r="S261" s="95"/>
      <c r="T261" s="97"/>
      <c r="U261" s="97"/>
    </row>
    <row r="262" ht="27.75" customHeight="1">
      <c r="A262" s="89"/>
      <c r="B262" s="98"/>
      <c r="C262" s="98"/>
      <c r="D262" s="98"/>
      <c r="E262" s="99"/>
      <c r="F262" s="99"/>
      <c r="G262" s="100"/>
      <c r="H262" s="101"/>
      <c r="I262" s="102"/>
      <c r="J262" s="103"/>
      <c r="K262" s="99"/>
      <c r="L262" s="99"/>
      <c r="M262" s="104"/>
      <c r="N262" s="99"/>
      <c r="O262" s="100"/>
      <c r="P262" s="101"/>
      <c r="Q262" s="99"/>
      <c r="R262" s="99"/>
      <c r="S262" s="103"/>
      <c r="T262" s="97"/>
      <c r="U262" s="97"/>
    </row>
    <row r="263" ht="27.75" customHeight="1">
      <c r="A263" s="89"/>
      <c r="B263" s="90"/>
      <c r="C263" s="90"/>
      <c r="D263" s="90"/>
      <c r="E263" s="91"/>
      <c r="F263" s="91"/>
      <c r="G263" s="92"/>
      <c r="H263" s="93"/>
      <c r="I263" s="94"/>
      <c r="J263" s="95"/>
      <c r="K263" s="91"/>
      <c r="L263" s="91"/>
      <c r="M263" s="96"/>
      <c r="N263" s="91"/>
      <c r="O263" s="92"/>
      <c r="P263" s="93"/>
      <c r="Q263" s="91"/>
      <c r="R263" s="91"/>
      <c r="S263" s="95"/>
      <c r="T263" s="97"/>
      <c r="U263" s="97"/>
    </row>
    <row r="264" ht="27.75" customHeight="1">
      <c r="A264" s="89"/>
      <c r="B264" s="98"/>
      <c r="C264" s="98"/>
      <c r="D264" s="98"/>
      <c r="E264" s="99"/>
      <c r="F264" s="99"/>
      <c r="G264" s="100"/>
      <c r="H264" s="101"/>
      <c r="I264" s="102"/>
      <c r="J264" s="103"/>
      <c r="K264" s="99"/>
      <c r="L264" s="99"/>
      <c r="M264" s="104"/>
      <c r="N264" s="99"/>
      <c r="O264" s="100"/>
      <c r="P264" s="101"/>
      <c r="Q264" s="99"/>
      <c r="R264" s="99"/>
      <c r="S264" s="103"/>
      <c r="T264" s="97"/>
      <c r="U264" s="97"/>
    </row>
    <row r="265" ht="27.75" customHeight="1">
      <c r="A265" s="89"/>
      <c r="B265" s="90"/>
      <c r="C265" s="90"/>
      <c r="D265" s="90"/>
      <c r="E265" s="91"/>
      <c r="F265" s="91"/>
      <c r="G265" s="92"/>
      <c r="H265" s="93"/>
      <c r="I265" s="94"/>
      <c r="J265" s="95"/>
      <c r="K265" s="91"/>
      <c r="L265" s="91"/>
      <c r="M265" s="96"/>
      <c r="N265" s="91"/>
      <c r="O265" s="92"/>
      <c r="P265" s="93"/>
      <c r="Q265" s="91"/>
      <c r="R265" s="91"/>
      <c r="S265" s="95"/>
      <c r="T265" s="97"/>
      <c r="U265" s="97"/>
    </row>
    <row r="266" ht="27.75" customHeight="1">
      <c r="A266" s="89"/>
      <c r="B266" s="98"/>
      <c r="C266" s="98"/>
      <c r="D266" s="98"/>
      <c r="E266" s="99"/>
      <c r="F266" s="99"/>
      <c r="G266" s="100"/>
      <c r="H266" s="101"/>
      <c r="I266" s="102"/>
      <c r="J266" s="103"/>
      <c r="K266" s="99"/>
      <c r="L266" s="99"/>
      <c r="M266" s="104"/>
      <c r="N266" s="99"/>
      <c r="O266" s="100"/>
      <c r="P266" s="101"/>
      <c r="Q266" s="99"/>
      <c r="R266" s="99"/>
      <c r="S266" s="103"/>
      <c r="T266" s="97"/>
      <c r="U266" s="97"/>
    </row>
    <row r="267" ht="27.75" customHeight="1">
      <c r="A267" s="89"/>
      <c r="B267" s="90"/>
      <c r="C267" s="90"/>
      <c r="D267" s="90"/>
      <c r="E267" s="91"/>
      <c r="F267" s="91"/>
      <c r="G267" s="92"/>
      <c r="H267" s="93"/>
      <c r="I267" s="94"/>
      <c r="J267" s="95"/>
      <c r="K267" s="91"/>
      <c r="L267" s="91"/>
      <c r="M267" s="96"/>
      <c r="N267" s="91"/>
      <c r="O267" s="92"/>
      <c r="P267" s="93"/>
      <c r="Q267" s="91"/>
      <c r="R267" s="91"/>
      <c r="S267" s="95"/>
      <c r="T267" s="97"/>
      <c r="U267" s="97"/>
    </row>
    <row r="268" ht="27.75" customHeight="1">
      <c r="A268" s="89"/>
      <c r="B268" s="98"/>
      <c r="C268" s="98"/>
      <c r="D268" s="98"/>
      <c r="E268" s="99"/>
      <c r="F268" s="99"/>
      <c r="G268" s="100"/>
      <c r="H268" s="101"/>
      <c r="I268" s="102"/>
      <c r="J268" s="103"/>
      <c r="K268" s="99"/>
      <c r="L268" s="99"/>
      <c r="M268" s="104"/>
      <c r="N268" s="99"/>
      <c r="O268" s="100"/>
      <c r="P268" s="101"/>
      <c r="Q268" s="99"/>
      <c r="R268" s="99"/>
      <c r="S268" s="103"/>
      <c r="T268" s="97"/>
      <c r="U268" s="97"/>
    </row>
    <row r="269" ht="27.75" customHeight="1">
      <c r="A269" s="89"/>
      <c r="B269" s="90"/>
      <c r="C269" s="90"/>
      <c r="D269" s="90"/>
      <c r="E269" s="91"/>
      <c r="F269" s="91"/>
      <c r="G269" s="92"/>
      <c r="H269" s="93"/>
      <c r="I269" s="94"/>
      <c r="J269" s="95"/>
      <c r="K269" s="91"/>
      <c r="L269" s="91"/>
      <c r="M269" s="96"/>
      <c r="N269" s="91"/>
      <c r="O269" s="92"/>
      <c r="P269" s="93"/>
      <c r="Q269" s="91"/>
      <c r="R269" s="91"/>
      <c r="S269" s="95"/>
      <c r="T269" s="97"/>
      <c r="U269" s="97"/>
    </row>
    <row r="270" ht="27.75" customHeight="1">
      <c r="A270" s="89"/>
      <c r="B270" s="98"/>
      <c r="C270" s="98"/>
      <c r="D270" s="98"/>
      <c r="E270" s="99"/>
      <c r="F270" s="99"/>
      <c r="G270" s="100"/>
      <c r="H270" s="101"/>
      <c r="I270" s="102"/>
      <c r="J270" s="103"/>
      <c r="K270" s="99"/>
      <c r="L270" s="99"/>
      <c r="M270" s="104"/>
      <c r="N270" s="99"/>
      <c r="O270" s="100"/>
      <c r="P270" s="101"/>
      <c r="Q270" s="99"/>
      <c r="R270" s="99"/>
      <c r="S270" s="103"/>
      <c r="T270" s="97"/>
      <c r="U270" s="97"/>
    </row>
    <row r="271" ht="27.75" customHeight="1">
      <c r="A271" s="89"/>
      <c r="B271" s="90"/>
      <c r="C271" s="90"/>
      <c r="D271" s="90"/>
      <c r="E271" s="91"/>
      <c r="F271" s="91"/>
      <c r="G271" s="92"/>
      <c r="H271" s="93"/>
      <c r="I271" s="94"/>
      <c r="J271" s="95"/>
      <c r="K271" s="91"/>
      <c r="L271" s="91"/>
      <c r="M271" s="96"/>
      <c r="N271" s="91"/>
      <c r="O271" s="92"/>
      <c r="P271" s="93"/>
      <c r="Q271" s="91"/>
      <c r="R271" s="91"/>
      <c r="S271" s="95"/>
      <c r="T271" s="97"/>
      <c r="U271" s="97"/>
    </row>
    <row r="272" ht="27.75" customHeight="1">
      <c r="A272" s="89"/>
      <c r="B272" s="98"/>
      <c r="C272" s="98"/>
      <c r="D272" s="98"/>
      <c r="E272" s="99"/>
      <c r="F272" s="99"/>
      <c r="G272" s="100"/>
      <c r="H272" s="101"/>
      <c r="I272" s="102"/>
      <c r="J272" s="103"/>
      <c r="K272" s="99"/>
      <c r="L272" s="99"/>
      <c r="M272" s="104"/>
      <c r="N272" s="99"/>
      <c r="O272" s="100"/>
      <c r="P272" s="101"/>
      <c r="Q272" s="99"/>
      <c r="R272" s="99"/>
      <c r="S272" s="103"/>
      <c r="T272" s="97"/>
      <c r="U272" s="97"/>
    </row>
    <row r="273" ht="27.75" customHeight="1">
      <c r="A273" s="89"/>
      <c r="B273" s="90"/>
      <c r="C273" s="90"/>
      <c r="D273" s="90"/>
      <c r="E273" s="91"/>
      <c r="F273" s="91"/>
      <c r="G273" s="92"/>
      <c r="H273" s="93"/>
      <c r="I273" s="94"/>
      <c r="J273" s="95"/>
      <c r="K273" s="91"/>
      <c r="L273" s="91"/>
      <c r="M273" s="96"/>
      <c r="N273" s="91"/>
      <c r="O273" s="92"/>
      <c r="P273" s="93"/>
      <c r="Q273" s="91"/>
      <c r="R273" s="91"/>
      <c r="S273" s="95"/>
      <c r="T273" s="97"/>
      <c r="U273" s="97"/>
    </row>
    <row r="274" ht="27.75" customHeight="1">
      <c r="A274" s="89"/>
      <c r="B274" s="98"/>
      <c r="C274" s="98"/>
      <c r="D274" s="98"/>
      <c r="E274" s="99"/>
      <c r="F274" s="99"/>
      <c r="G274" s="100"/>
      <c r="H274" s="101"/>
      <c r="I274" s="102"/>
      <c r="J274" s="103"/>
      <c r="K274" s="99"/>
      <c r="L274" s="99"/>
      <c r="M274" s="104"/>
      <c r="N274" s="99"/>
      <c r="O274" s="100"/>
      <c r="P274" s="101"/>
      <c r="Q274" s="99"/>
      <c r="R274" s="99"/>
      <c r="S274" s="103"/>
      <c r="T274" s="97"/>
      <c r="U274" s="97"/>
    </row>
    <row r="275" ht="27.75" customHeight="1">
      <c r="A275" s="89"/>
      <c r="B275" s="90"/>
      <c r="C275" s="90"/>
      <c r="D275" s="90"/>
      <c r="E275" s="91"/>
      <c r="F275" s="91"/>
      <c r="G275" s="92"/>
      <c r="H275" s="93"/>
      <c r="I275" s="94"/>
      <c r="J275" s="95"/>
      <c r="K275" s="91"/>
      <c r="L275" s="91"/>
      <c r="M275" s="96"/>
      <c r="N275" s="91"/>
      <c r="O275" s="92"/>
      <c r="P275" s="93"/>
      <c r="Q275" s="91"/>
      <c r="R275" s="91"/>
      <c r="S275" s="95"/>
      <c r="T275" s="97"/>
      <c r="U275" s="97"/>
    </row>
    <row r="276" ht="27.75" customHeight="1">
      <c r="A276" s="89"/>
      <c r="B276" s="98"/>
      <c r="C276" s="98"/>
      <c r="D276" s="98"/>
      <c r="E276" s="99"/>
      <c r="F276" s="99"/>
      <c r="G276" s="100"/>
      <c r="H276" s="101"/>
      <c r="I276" s="102"/>
      <c r="J276" s="103"/>
      <c r="K276" s="99"/>
      <c r="L276" s="99"/>
      <c r="M276" s="104"/>
      <c r="N276" s="99"/>
      <c r="O276" s="100"/>
      <c r="P276" s="101"/>
      <c r="Q276" s="99"/>
      <c r="R276" s="99"/>
      <c r="S276" s="103"/>
      <c r="T276" s="97"/>
      <c r="U276" s="97"/>
    </row>
    <row r="277" ht="27.75" customHeight="1">
      <c r="A277" s="89"/>
      <c r="B277" s="90"/>
      <c r="C277" s="90"/>
      <c r="D277" s="90"/>
      <c r="E277" s="91"/>
      <c r="F277" s="91"/>
      <c r="G277" s="92"/>
      <c r="H277" s="93"/>
      <c r="I277" s="94"/>
      <c r="J277" s="95"/>
      <c r="K277" s="91"/>
      <c r="L277" s="91"/>
      <c r="M277" s="96"/>
      <c r="N277" s="91"/>
      <c r="O277" s="92"/>
      <c r="P277" s="93"/>
      <c r="Q277" s="91"/>
      <c r="R277" s="91"/>
      <c r="S277" s="95"/>
      <c r="T277" s="97"/>
      <c r="U277" s="97"/>
    </row>
    <row r="278" ht="27.75" customHeight="1">
      <c r="A278" s="89"/>
      <c r="B278" s="98"/>
      <c r="C278" s="98"/>
      <c r="D278" s="98"/>
      <c r="E278" s="99"/>
      <c r="F278" s="99"/>
      <c r="G278" s="100"/>
      <c r="H278" s="101"/>
      <c r="I278" s="102"/>
      <c r="J278" s="103"/>
      <c r="K278" s="99"/>
      <c r="L278" s="99"/>
      <c r="M278" s="104"/>
      <c r="N278" s="99"/>
      <c r="O278" s="100"/>
      <c r="P278" s="101"/>
      <c r="Q278" s="99"/>
      <c r="R278" s="99"/>
      <c r="S278" s="103"/>
      <c r="T278" s="97"/>
      <c r="U278" s="97"/>
    </row>
    <row r="279" ht="27.75" customHeight="1">
      <c r="A279" s="89"/>
      <c r="B279" s="90"/>
      <c r="C279" s="90"/>
      <c r="D279" s="90"/>
      <c r="E279" s="91"/>
      <c r="F279" s="91"/>
      <c r="G279" s="92"/>
      <c r="H279" s="93"/>
      <c r="I279" s="94"/>
      <c r="J279" s="95"/>
      <c r="K279" s="91"/>
      <c r="L279" s="91"/>
      <c r="M279" s="96"/>
      <c r="N279" s="91"/>
      <c r="O279" s="92"/>
      <c r="P279" s="93"/>
      <c r="Q279" s="91"/>
      <c r="R279" s="91"/>
      <c r="S279" s="95"/>
      <c r="T279" s="97"/>
      <c r="U279" s="97"/>
    </row>
    <row r="280" ht="27.75" customHeight="1">
      <c r="A280" s="89"/>
      <c r="B280" s="98"/>
      <c r="C280" s="98"/>
      <c r="D280" s="98"/>
      <c r="E280" s="99"/>
      <c r="F280" s="99"/>
      <c r="G280" s="100"/>
      <c r="H280" s="101"/>
      <c r="I280" s="102"/>
      <c r="J280" s="103"/>
      <c r="K280" s="99"/>
      <c r="L280" s="99"/>
      <c r="M280" s="104"/>
      <c r="N280" s="99"/>
      <c r="O280" s="100"/>
      <c r="P280" s="101"/>
      <c r="Q280" s="99"/>
      <c r="R280" s="99"/>
      <c r="S280" s="103"/>
      <c r="T280" s="97"/>
      <c r="U280" s="97"/>
    </row>
    <row r="281" ht="27.75" customHeight="1">
      <c r="A281" s="89"/>
      <c r="B281" s="90"/>
      <c r="C281" s="90"/>
      <c r="D281" s="90"/>
      <c r="E281" s="91"/>
      <c r="F281" s="91"/>
      <c r="G281" s="92"/>
      <c r="H281" s="93"/>
      <c r="I281" s="94"/>
      <c r="J281" s="95"/>
      <c r="K281" s="91"/>
      <c r="L281" s="91"/>
      <c r="M281" s="96"/>
      <c r="N281" s="91"/>
      <c r="O281" s="92"/>
      <c r="P281" s="93"/>
      <c r="Q281" s="91"/>
      <c r="R281" s="91"/>
      <c r="S281" s="95"/>
      <c r="T281" s="97"/>
      <c r="U281" s="97"/>
    </row>
    <row r="282" ht="27.75" customHeight="1">
      <c r="A282" s="89"/>
      <c r="B282" s="98"/>
      <c r="C282" s="98"/>
      <c r="D282" s="98"/>
      <c r="E282" s="99"/>
      <c r="F282" s="99"/>
      <c r="G282" s="100"/>
      <c r="H282" s="101"/>
      <c r="I282" s="102"/>
      <c r="J282" s="103"/>
      <c r="K282" s="99"/>
      <c r="L282" s="99"/>
      <c r="M282" s="104"/>
      <c r="N282" s="99"/>
      <c r="O282" s="100"/>
      <c r="P282" s="101"/>
      <c r="Q282" s="99"/>
      <c r="R282" s="99"/>
      <c r="S282" s="103"/>
      <c r="T282" s="97"/>
      <c r="U282" s="97"/>
    </row>
    <row r="283" ht="27.75" customHeight="1">
      <c r="A283" s="89"/>
      <c r="B283" s="90"/>
      <c r="C283" s="90"/>
      <c r="D283" s="90"/>
      <c r="E283" s="91"/>
      <c r="F283" s="91"/>
      <c r="G283" s="92"/>
      <c r="H283" s="93"/>
      <c r="I283" s="94"/>
      <c r="J283" s="95"/>
      <c r="K283" s="91"/>
      <c r="L283" s="91"/>
      <c r="M283" s="96"/>
      <c r="N283" s="91"/>
      <c r="O283" s="92"/>
      <c r="P283" s="93"/>
      <c r="Q283" s="91"/>
      <c r="R283" s="91"/>
      <c r="S283" s="95"/>
      <c r="T283" s="97"/>
      <c r="U283" s="97"/>
    </row>
    <row r="284" ht="27.75" customHeight="1">
      <c r="A284" s="89"/>
      <c r="B284" s="98"/>
      <c r="C284" s="98"/>
      <c r="D284" s="98"/>
      <c r="E284" s="99"/>
      <c r="F284" s="99"/>
      <c r="G284" s="100"/>
      <c r="H284" s="101"/>
      <c r="I284" s="102"/>
      <c r="J284" s="103"/>
      <c r="K284" s="99"/>
      <c r="L284" s="99"/>
      <c r="M284" s="104"/>
      <c r="N284" s="99"/>
      <c r="O284" s="100"/>
      <c r="P284" s="101"/>
      <c r="Q284" s="99"/>
      <c r="R284" s="99"/>
      <c r="S284" s="103"/>
      <c r="T284" s="97"/>
      <c r="U284" s="97"/>
    </row>
    <row r="285" ht="27.75" customHeight="1">
      <c r="A285" s="89"/>
      <c r="B285" s="90"/>
      <c r="C285" s="90"/>
      <c r="D285" s="90"/>
      <c r="E285" s="91"/>
      <c r="F285" s="91"/>
      <c r="G285" s="92"/>
      <c r="H285" s="93"/>
      <c r="I285" s="94"/>
      <c r="J285" s="95"/>
      <c r="K285" s="91"/>
      <c r="L285" s="91"/>
      <c r="M285" s="96"/>
      <c r="N285" s="91"/>
      <c r="O285" s="92"/>
      <c r="P285" s="93"/>
      <c r="Q285" s="91"/>
      <c r="R285" s="91"/>
      <c r="S285" s="95"/>
      <c r="T285" s="97"/>
      <c r="U285" s="97"/>
    </row>
    <row r="286" ht="27.75" customHeight="1">
      <c r="A286" s="89"/>
      <c r="B286" s="98"/>
      <c r="C286" s="98"/>
      <c r="D286" s="98"/>
      <c r="E286" s="99"/>
      <c r="F286" s="99"/>
      <c r="G286" s="100"/>
      <c r="H286" s="101"/>
      <c r="I286" s="102"/>
      <c r="J286" s="103"/>
      <c r="K286" s="99"/>
      <c r="L286" s="99"/>
      <c r="M286" s="104"/>
      <c r="N286" s="99"/>
      <c r="O286" s="100"/>
      <c r="P286" s="101"/>
      <c r="Q286" s="99"/>
      <c r="R286" s="99"/>
      <c r="S286" s="103"/>
      <c r="T286" s="97"/>
      <c r="U286" s="97"/>
    </row>
    <row r="287" ht="27.75" customHeight="1">
      <c r="A287" s="89"/>
      <c r="B287" s="90"/>
      <c r="C287" s="90"/>
      <c r="D287" s="90"/>
      <c r="E287" s="91"/>
      <c r="F287" s="91"/>
      <c r="G287" s="92"/>
      <c r="H287" s="93"/>
      <c r="I287" s="94"/>
      <c r="J287" s="95"/>
      <c r="K287" s="91"/>
      <c r="L287" s="91"/>
      <c r="M287" s="96"/>
      <c r="N287" s="91"/>
      <c r="O287" s="92"/>
      <c r="P287" s="93"/>
      <c r="Q287" s="91"/>
      <c r="R287" s="91"/>
      <c r="S287" s="95"/>
      <c r="T287" s="97"/>
      <c r="U287" s="97"/>
    </row>
    <row r="288" ht="27.75" customHeight="1">
      <c r="A288" s="89"/>
      <c r="B288" s="98"/>
      <c r="C288" s="98"/>
      <c r="D288" s="98"/>
      <c r="E288" s="99"/>
      <c r="F288" s="99"/>
      <c r="G288" s="100"/>
      <c r="H288" s="101"/>
      <c r="I288" s="102"/>
      <c r="J288" s="103"/>
      <c r="K288" s="99"/>
      <c r="L288" s="99"/>
      <c r="M288" s="104"/>
      <c r="N288" s="99"/>
      <c r="O288" s="100"/>
      <c r="P288" s="101"/>
      <c r="Q288" s="99"/>
      <c r="R288" s="99"/>
      <c r="S288" s="103"/>
      <c r="T288" s="97"/>
      <c r="U288" s="97"/>
    </row>
    <row r="289" ht="27.75" customHeight="1">
      <c r="A289" s="89"/>
      <c r="B289" s="90"/>
      <c r="C289" s="90"/>
      <c r="D289" s="90"/>
      <c r="E289" s="91"/>
      <c r="F289" s="91"/>
      <c r="G289" s="92"/>
      <c r="H289" s="93"/>
      <c r="I289" s="94"/>
      <c r="J289" s="95"/>
      <c r="K289" s="91"/>
      <c r="L289" s="91"/>
      <c r="M289" s="96"/>
      <c r="N289" s="91"/>
      <c r="O289" s="92"/>
      <c r="P289" s="93"/>
      <c r="Q289" s="91"/>
      <c r="R289" s="91"/>
      <c r="S289" s="95"/>
      <c r="T289" s="97"/>
      <c r="U289" s="97"/>
    </row>
    <row r="290" ht="27.75" customHeight="1">
      <c r="A290" s="89"/>
      <c r="B290" s="98"/>
      <c r="C290" s="98"/>
      <c r="D290" s="98"/>
      <c r="E290" s="99"/>
      <c r="F290" s="99"/>
      <c r="G290" s="100"/>
      <c r="H290" s="101"/>
      <c r="I290" s="102"/>
      <c r="J290" s="103"/>
      <c r="K290" s="99"/>
      <c r="L290" s="99"/>
      <c r="M290" s="104"/>
      <c r="N290" s="99"/>
      <c r="O290" s="100"/>
      <c r="P290" s="101"/>
      <c r="Q290" s="99"/>
      <c r="R290" s="99"/>
      <c r="S290" s="103"/>
      <c r="T290" s="97"/>
      <c r="U290" s="97"/>
    </row>
    <row r="291" ht="27.75" customHeight="1">
      <c r="A291" s="89"/>
      <c r="B291" s="90"/>
      <c r="C291" s="90"/>
      <c r="D291" s="90"/>
      <c r="E291" s="91"/>
      <c r="F291" s="91"/>
      <c r="G291" s="92"/>
      <c r="H291" s="93"/>
      <c r="I291" s="94"/>
      <c r="J291" s="95"/>
      <c r="K291" s="91"/>
      <c r="L291" s="91"/>
      <c r="M291" s="96"/>
      <c r="N291" s="91"/>
      <c r="O291" s="92"/>
      <c r="P291" s="93"/>
      <c r="Q291" s="91"/>
      <c r="R291" s="91"/>
      <c r="S291" s="95"/>
      <c r="T291" s="97"/>
      <c r="U291" s="97"/>
    </row>
    <row r="292" ht="27.75" customHeight="1">
      <c r="A292" s="89"/>
      <c r="B292" s="98"/>
      <c r="C292" s="98"/>
      <c r="D292" s="98"/>
      <c r="E292" s="99"/>
      <c r="F292" s="99"/>
      <c r="G292" s="100"/>
      <c r="H292" s="101"/>
      <c r="I292" s="102"/>
      <c r="J292" s="103"/>
      <c r="K292" s="99"/>
      <c r="L292" s="99"/>
      <c r="M292" s="104"/>
      <c r="N292" s="99"/>
      <c r="O292" s="100"/>
      <c r="P292" s="101"/>
      <c r="Q292" s="99"/>
      <c r="R292" s="99"/>
      <c r="S292" s="103"/>
      <c r="T292" s="97"/>
      <c r="U292" s="97"/>
    </row>
    <row r="293" ht="27.75" customHeight="1">
      <c r="A293" s="89"/>
      <c r="B293" s="90"/>
      <c r="C293" s="90"/>
      <c r="D293" s="90"/>
      <c r="E293" s="91"/>
      <c r="F293" s="91"/>
      <c r="G293" s="92"/>
      <c r="H293" s="93"/>
      <c r="I293" s="94"/>
      <c r="J293" s="95"/>
      <c r="K293" s="91"/>
      <c r="L293" s="91"/>
      <c r="M293" s="96"/>
      <c r="N293" s="91"/>
      <c r="O293" s="92"/>
      <c r="P293" s="93"/>
      <c r="Q293" s="91"/>
      <c r="R293" s="91"/>
      <c r="S293" s="95"/>
      <c r="T293" s="97"/>
      <c r="U293" s="97"/>
    </row>
    <row r="294" ht="27.75" customHeight="1">
      <c r="A294" s="89"/>
      <c r="B294" s="98"/>
      <c r="C294" s="98"/>
      <c r="D294" s="98"/>
      <c r="E294" s="99"/>
      <c r="F294" s="99"/>
      <c r="G294" s="100"/>
      <c r="H294" s="101"/>
      <c r="I294" s="102"/>
      <c r="J294" s="103"/>
      <c r="K294" s="99"/>
      <c r="L294" s="99"/>
      <c r="M294" s="104"/>
      <c r="N294" s="99"/>
      <c r="O294" s="100"/>
      <c r="P294" s="101"/>
      <c r="Q294" s="99"/>
      <c r="R294" s="99"/>
      <c r="S294" s="103"/>
      <c r="T294" s="97"/>
      <c r="U294" s="97"/>
    </row>
    <row r="295" ht="27.75" customHeight="1">
      <c r="A295" s="89"/>
      <c r="B295" s="90"/>
      <c r="C295" s="90"/>
      <c r="D295" s="90"/>
      <c r="E295" s="91"/>
      <c r="F295" s="91"/>
      <c r="G295" s="92"/>
      <c r="H295" s="93"/>
      <c r="I295" s="94"/>
      <c r="J295" s="95"/>
      <c r="K295" s="91"/>
      <c r="L295" s="91"/>
      <c r="M295" s="96"/>
      <c r="N295" s="91"/>
      <c r="O295" s="92"/>
      <c r="P295" s="93"/>
      <c r="Q295" s="91"/>
      <c r="R295" s="91"/>
      <c r="S295" s="95"/>
      <c r="T295" s="97"/>
      <c r="U295" s="97"/>
    </row>
    <row r="296" ht="27.75" customHeight="1">
      <c r="A296" s="89"/>
      <c r="B296" s="98"/>
      <c r="C296" s="98"/>
      <c r="D296" s="98"/>
      <c r="E296" s="99"/>
      <c r="F296" s="99"/>
      <c r="G296" s="100"/>
      <c r="H296" s="101"/>
      <c r="I296" s="102"/>
      <c r="J296" s="103"/>
      <c r="K296" s="99"/>
      <c r="L296" s="99"/>
      <c r="M296" s="104"/>
      <c r="N296" s="99"/>
      <c r="O296" s="100"/>
      <c r="P296" s="101"/>
      <c r="Q296" s="99"/>
      <c r="R296" s="99"/>
      <c r="S296" s="103"/>
      <c r="T296" s="97"/>
      <c r="U296" s="97"/>
    </row>
    <row r="297" ht="27.75" customHeight="1">
      <c r="A297" s="89"/>
      <c r="B297" s="90"/>
      <c r="C297" s="90"/>
      <c r="D297" s="90"/>
      <c r="E297" s="91"/>
      <c r="F297" s="91"/>
      <c r="G297" s="92"/>
      <c r="H297" s="93"/>
      <c r="I297" s="94"/>
      <c r="J297" s="95"/>
      <c r="K297" s="91"/>
      <c r="L297" s="91"/>
      <c r="M297" s="96"/>
      <c r="N297" s="91"/>
      <c r="O297" s="92"/>
      <c r="P297" s="93"/>
      <c r="Q297" s="91"/>
      <c r="R297" s="91"/>
      <c r="S297" s="95"/>
      <c r="T297" s="97"/>
      <c r="U297" s="97"/>
    </row>
    <row r="298" ht="27.75" customHeight="1">
      <c r="A298" s="89"/>
      <c r="B298" s="98"/>
      <c r="C298" s="98"/>
      <c r="D298" s="98"/>
      <c r="E298" s="99"/>
      <c r="F298" s="99"/>
      <c r="G298" s="100"/>
      <c r="H298" s="101"/>
      <c r="I298" s="102"/>
      <c r="J298" s="103"/>
      <c r="K298" s="99"/>
      <c r="L298" s="99"/>
      <c r="M298" s="104"/>
      <c r="N298" s="99"/>
      <c r="O298" s="100"/>
      <c r="P298" s="101"/>
      <c r="Q298" s="99"/>
      <c r="R298" s="99"/>
      <c r="S298" s="103"/>
      <c r="T298" s="97"/>
      <c r="U298" s="97"/>
    </row>
    <row r="299" ht="27.75" customHeight="1">
      <c r="A299" s="89"/>
      <c r="B299" s="90"/>
      <c r="C299" s="90"/>
      <c r="D299" s="90"/>
      <c r="E299" s="91"/>
      <c r="F299" s="91"/>
      <c r="G299" s="92"/>
      <c r="H299" s="93"/>
      <c r="I299" s="94"/>
      <c r="J299" s="95"/>
      <c r="K299" s="91"/>
      <c r="L299" s="91"/>
      <c r="M299" s="96"/>
      <c r="N299" s="91"/>
      <c r="O299" s="92"/>
      <c r="P299" s="93"/>
      <c r="Q299" s="91"/>
      <c r="R299" s="91"/>
      <c r="S299" s="95"/>
      <c r="T299" s="97"/>
      <c r="U299" s="97"/>
    </row>
    <row r="300" ht="27.75" customHeight="1">
      <c r="A300" s="89"/>
      <c r="B300" s="98"/>
      <c r="C300" s="98"/>
      <c r="D300" s="98"/>
      <c r="E300" s="99"/>
      <c r="F300" s="99"/>
      <c r="G300" s="100"/>
      <c r="H300" s="101"/>
      <c r="I300" s="102"/>
      <c r="J300" s="103"/>
      <c r="K300" s="99"/>
      <c r="L300" s="99"/>
      <c r="M300" s="104"/>
      <c r="N300" s="99"/>
      <c r="O300" s="100"/>
      <c r="P300" s="101"/>
      <c r="Q300" s="99"/>
      <c r="R300" s="99"/>
      <c r="S300" s="103"/>
      <c r="T300" s="97"/>
      <c r="U300" s="97"/>
    </row>
    <row r="301" ht="27.75" customHeight="1">
      <c r="A301" s="89"/>
      <c r="B301" s="90"/>
      <c r="C301" s="90"/>
      <c r="D301" s="90"/>
      <c r="E301" s="91"/>
      <c r="F301" s="91"/>
      <c r="G301" s="92"/>
      <c r="H301" s="93"/>
      <c r="I301" s="94"/>
      <c r="J301" s="95"/>
      <c r="K301" s="91"/>
      <c r="L301" s="91"/>
      <c r="M301" s="96"/>
      <c r="N301" s="91"/>
      <c r="O301" s="92"/>
      <c r="P301" s="93"/>
      <c r="Q301" s="91"/>
      <c r="R301" s="91"/>
      <c r="S301" s="95"/>
      <c r="T301" s="97"/>
      <c r="U301" s="97"/>
    </row>
    <row r="302" ht="27.75" customHeight="1">
      <c r="A302" s="89"/>
      <c r="B302" s="98"/>
      <c r="C302" s="98"/>
      <c r="D302" s="98"/>
      <c r="E302" s="99"/>
      <c r="F302" s="99"/>
      <c r="G302" s="100"/>
      <c r="H302" s="101"/>
      <c r="I302" s="102"/>
      <c r="J302" s="103"/>
      <c r="K302" s="99"/>
      <c r="L302" s="99"/>
      <c r="M302" s="104"/>
      <c r="N302" s="99"/>
      <c r="O302" s="100"/>
      <c r="P302" s="101"/>
      <c r="Q302" s="99"/>
      <c r="R302" s="99"/>
      <c r="S302" s="103"/>
      <c r="T302" s="97"/>
      <c r="U302" s="97"/>
    </row>
    <row r="303" ht="27.75" customHeight="1">
      <c r="A303" s="89"/>
      <c r="B303" s="90"/>
      <c r="C303" s="90"/>
      <c r="D303" s="90"/>
      <c r="E303" s="91"/>
      <c r="F303" s="91"/>
      <c r="G303" s="92"/>
      <c r="H303" s="93"/>
      <c r="I303" s="94"/>
      <c r="J303" s="95"/>
      <c r="K303" s="91"/>
      <c r="L303" s="91"/>
      <c r="M303" s="96"/>
      <c r="N303" s="91"/>
      <c r="O303" s="92"/>
      <c r="P303" s="93"/>
      <c r="Q303" s="91"/>
      <c r="R303" s="91"/>
      <c r="S303" s="95"/>
      <c r="T303" s="97"/>
      <c r="U303" s="97"/>
    </row>
    <row r="304" ht="27.75" customHeight="1">
      <c r="A304" s="89"/>
      <c r="B304" s="98"/>
      <c r="C304" s="98"/>
      <c r="D304" s="98"/>
      <c r="E304" s="99"/>
      <c r="F304" s="99"/>
      <c r="G304" s="100"/>
      <c r="H304" s="101"/>
      <c r="I304" s="102"/>
      <c r="J304" s="103"/>
      <c r="K304" s="99"/>
      <c r="L304" s="99"/>
      <c r="M304" s="104"/>
      <c r="N304" s="99"/>
      <c r="O304" s="100"/>
      <c r="P304" s="101"/>
      <c r="Q304" s="99"/>
      <c r="R304" s="99"/>
      <c r="S304" s="103"/>
      <c r="T304" s="97"/>
      <c r="U304" s="97"/>
    </row>
    <row r="305" ht="27.75" customHeight="1">
      <c r="A305" s="89"/>
      <c r="B305" s="90"/>
      <c r="C305" s="90"/>
      <c r="D305" s="90"/>
      <c r="E305" s="91"/>
      <c r="F305" s="91"/>
      <c r="G305" s="92"/>
      <c r="H305" s="93"/>
      <c r="I305" s="94"/>
      <c r="J305" s="95"/>
      <c r="K305" s="91"/>
      <c r="L305" s="91"/>
      <c r="M305" s="96"/>
      <c r="N305" s="91"/>
      <c r="O305" s="92"/>
      <c r="P305" s="93"/>
      <c r="Q305" s="91"/>
      <c r="R305" s="91"/>
      <c r="S305" s="95"/>
      <c r="T305" s="97"/>
      <c r="U305" s="97"/>
    </row>
    <row r="306" ht="27.75" customHeight="1">
      <c r="A306" s="89"/>
      <c r="B306" s="98"/>
      <c r="C306" s="98"/>
      <c r="D306" s="98"/>
      <c r="E306" s="99"/>
      <c r="F306" s="99"/>
      <c r="G306" s="100"/>
      <c r="H306" s="101"/>
      <c r="I306" s="102"/>
      <c r="J306" s="103"/>
      <c r="K306" s="99"/>
      <c r="L306" s="99"/>
      <c r="M306" s="104"/>
      <c r="N306" s="99"/>
      <c r="O306" s="100"/>
      <c r="P306" s="101"/>
      <c r="Q306" s="99"/>
      <c r="R306" s="99"/>
      <c r="S306" s="103"/>
      <c r="T306" s="97"/>
      <c r="U306" s="97"/>
    </row>
    <row r="307" ht="27.75" customHeight="1">
      <c r="A307" s="89"/>
      <c r="B307" s="90"/>
      <c r="C307" s="90"/>
      <c r="D307" s="90"/>
      <c r="E307" s="91"/>
      <c r="F307" s="91"/>
      <c r="G307" s="92"/>
      <c r="H307" s="93"/>
      <c r="I307" s="94"/>
      <c r="J307" s="95"/>
      <c r="K307" s="91"/>
      <c r="L307" s="91"/>
      <c r="M307" s="96"/>
      <c r="N307" s="91"/>
      <c r="O307" s="92"/>
      <c r="P307" s="93"/>
      <c r="Q307" s="91"/>
      <c r="R307" s="91"/>
      <c r="S307" s="95"/>
      <c r="T307" s="97"/>
      <c r="U307" s="97"/>
    </row>
    <row r="308" ht="27.75" customHeight="1">
      <c r="A308" s="89"/>
      <c r="B308" s="98"/>
      <c r="C308" s="98"/>
      <c r="D308" s="98"/>
      <c r="E308" s="99"/>
      <c r="F308" s="99"/>
      <c r="G308" s="100"/>
      <c r="H308" s="101"/>
      <c r="I308" s="102"/>
      <c r="J308" s="103"/>
      <c r="K308" s="99"/>
      <c r="L308" s="99"/>
      <c r="M308" s="104"/>
      <c r="N308" s="99"/>
      <c r="O308" s="100"/>
      <c r="P308" s="101"/>
      <c r="Q308" s="99"/>
      <c r="R308" s="99"/>
      <c r="S308" s="103"/>
      <c r="T308" s="97"/>
      <c r="U308" s="97"/>
    </row>
    <row r="309" ht="27.75" customHeight="1">
      <c r="A309" s="89"/>
      <c r="B309" s="90"/>
      <c r="C309" s="90"/>
      <c r="D309" s="90"/>
      <c r="E309" s="91"/>
      <c r="F309" s="91"/>
      <c r="G309" s="92"/>
      <c r="H309" s="93"/>
      <c r="I309" s="94"/>
      <c r="J309" s="95"/>
      <c r="K309" s="91"/>
      <c r="L309" s="91"/>
      <c r="M309" s="96"/>
      <c r="N309" s="91"/>
      <c r="O309" s="92"/>
      <c r="P309" s="93"/>
      <c r="Q309" s="91"/>
      <c r="R309" s="91"/>
      <c r="S309" s="95"/>
      <c r="T309" s="97"/>
      <c r="U309" s="97"/>
    </row>
    <row r="310" ht="27.75" customHeight="1">
      <c r="A310" s="89"/>
      <c r="B310" s="98"/>
      <c r="C310" s="98"/>
      <c r="D310" s="98"/>
      <c r="E310" s="99"/>
      <c r="F310" s="99"/>
      <c r="G310" s="100"/>
      <c r="H310" s="101"/>
      <c r="I310" s="102"/>
      <c r="J310" s="103"/>
      <c r="K310" s="99"/>
      <c r="L310" s="99"/>
      <c r="M310" s="104"/>
      <c r="N310" s="99"/>
      <c r="O310" s="100"/>
      <c r="P310" s="101"/>
      <c r="Q310" s="99"/>
      <c r="R310" s="99"/>
      <c r="S310" s="103"/>
      <c r="T310" s="97"/>
      <c r="U310" s="97"/>
    </row>
    <row r="311" ht="27.75" customHeight="1">
      <c r="A311" s="89"/>
      <c r="B311" s="90"/>
      <c r="C311" s="90"/>
      <c r="D311" s="90"/>
      <c r="E311" s="91"/>
      <c r="F311" s="91"/>
      <c r="G311" s="92"/>
      <c r="H311" s="93"/>
      <c r="I311" s="94"/>
      <c r="J311" s="95"/>
      <c r="K311" s="91"/>
      <c r="L311" s="91"/>
      <c r="M311" s="96"/>
      <c r="N311" s="91"/>
      <c r="O311" s="92"/>
      <c r="P311" s="93"/>
      <c r="Q311" s="91"/>
      <c r="R311" s="91"/>
      <c r="S311" s="95"/>
      <c r="T311" s="97"/>
      <c r="U311" s="97"/>
    </row>
    <row r="312" ht="27.75" customHeight="1">
      <c r="A312" s="89"/>
      <c r="B312" s="98"/>
      <c r="C312" s="98"/>
      <c r="D312" s="98"/>
      <c r="E312" s="99"/>
      <c r="F312" s="99"/>
      <c r="G312" s="100"/>
      <c r="H312" s="101"/>
      <c r="I312" s="102"/>
      <c r="J312" s="103"/>
      <c r="K312" s="99"/>
      <c r="L312" s="99"/>
      <c r="M312" s="104"/>
      <c r="N312" s="99"/>
      <c r="O312" s="100"/>
      <c r="P312" s="101"/>
      <c r="Q312" s="99"/>
      <c r="R312" s="99"/>
      <c r="S312" s="103"/>
      <c r="T312" s="97"/>
      <c r="U312" s="97"/>
    </row>
    <row r="313" ht="27.75" customHeight="1">
      <c r="A313" s="89"/>
      <c r="B313" s="90"/>
      <c r="C313" s="90"/>
      <c r="D313" s="90"/>
      <c r="E313" s="91"/>
      <c r="F313" s="91"/>
      <c r="G313" s="92"/>
      <c r="H313" s="93"/>
      <c r="I313" s="94"/>
      <c r="J313" s="95"/>
      <c r="K313" s="91"/>
      <c r="L313" s="91"/>
      <c r="M313" s="96"/>
      <c r="N313" s="91"/>
      <c r="O313" s="92"/>
      <c r="P313" s="93"/>
      <c r="Q313" s="91"/>
      <c r="R313" s="91"/>
      <c r="S313" s="95"/>
      <c r="T313" s="97"/>
      <c r="U313" s="97"/>
    </row>
    <row r="314" ht="27.75" customHeight="1">
      <c r="A314" s="89"/>
      <c r="B314" s="98"/>
      <c r="C314" s="98"/>
      <c r="D314" s="98"/>
      <c r="E314" s="99"/>
      <c r="F314" s="99"/>
      <c r="G314" s="100"/>
      <c r="H314" s="101"/>
      <c r="I314" s="102"/>
      <c r="J314" s="103"/>
      <c r="K314" s="99"/>
      <c r="L314" s="99"/>
      <c r="M314" s="104"/>
      <c r="N314" s="99"/>
      <c r="O314" s="100"/>
      <c r="P314" s="101"/>
      <c r="Q314" s="99"/>
      <c r="R314" s="99"/>
      <c r="S314" s="103"/>
      <c r="T314" s="97"/>
      <c r="U314" s="97"/>
    </row>
    <row r="315" ht="27.75" customHeight="1">
      <c r="A315" s="89"/>
      <c r="B315" s="90"/>
      <c r="C315" s="90"/>
      <c r="D315" s="90"/>
      <c r="E315" s="91"/>
      <c r="F315" s="91"/>
      <c r="G315" s="92"/>
      <c r="H315" s="93"/>
      <c r="I315" s="94"/>
      <c r="J315" s="95"/>
      <c r="K315" s="91"/>
      <c r="L315" s="91"/>
      <c r="M315" s="96"/>
      <c r="N315" s="91"/>
      <c r="O315" s="92"/>
      <c r="P315" s="93"/>
      <c r="Q315" s="91"/>
      <c r="R315" s="91"/>
      <c r="S315" s="95"/>
      <c r="T315" s="97"/>
      <c r="U315" s="97"/>
    </row>
    <row r="316" ht="27.75" customHeight="1">
      <c r="A316" s="89"/>
      <c r="B316" s="98"/>
      <c r="C316" s="98"/>
      <c r="D316" s="98"/>
      <c r="E316" s="99"/>
      <c r="F316" s="99"/>
      <c r="G316" s="100"/>
      <c r="H316" s="101"/>
      <c r="I316" s="102"/>
      <c r="J316" s="103"/>
      <c r="K316" s="99"/>
      <c r="L316" s="99"/>
      <c r="M316" s="104"/>
      <c r="N316" s="99"/>
      <c r="O316" s="100"/>
      <c r="P316" s="101"/>
      <c r="Q316" s="99"/>
      <c r="R316" s="99"/>
      <c r="S316" s="103"/>
      <c r="T316" s="97"/>
      <c r="U316" s="97"/>
    </row>
    <row r="317" ht="27.75" customHeight="1">
      <c r="A317" s="89"/>
      <c r="B317" s="90"/>
      <c r="C317" s="90"/>
      <c r="D317" s="90"/>
      <c r="E317" s="91"/>
      <c r="F317" s="91"/>
      <c r="G317" s="92"/>
      <c r="H317" s="93"/>
      <c r="I317" s="94"/>
      <c r="J317" s="95"/>
      <c r="K317" s="91"/>
      <c r="L317" s="91"/>
      <c r="M317" s="96"/>
      <c r="N317" s="91"/>
      <c r="O317" s="92"/>
      <c r="P317" s="93"/>
      <c r="Q317" s="91"/>
      <c r="R317" s="91"/>
      <c r="S317" s="95"/>
      <c r="T317" s="97"/>
      <c r="U317" s="97"/>
    </row>
    <row r="318" ht="27.75" customHeight="1">
      <c r="A318" s="89"/>
      <c r="B318" s="98"/>
      <c r="C318" s="98"/>
      <c r="D318" s="98"/>
      <c r="E318" s="99"/>
      <c r="F318" s="99"/>
      <c r="G318" s="100"/>
      <c r="H318" s="101"/>
      <c r="I318" s="102"/>
      <c r="J318" s="103"/>
      <c r="K318" s="99"/>
      <c r="L318" s="99"/>
      <c r="M318" s="104"/>
      <c r="N318" s="99"/>
      <c r="O318" s="100"/>
      <c r="P318" s="101"/>
      <c r="Q318" s="99"/>
      <c r="R318" s="99"/>
      <c r="S318" s="103"/>
      <c r="T318" s="97"/>
      <c r="U318" s="97"/>
    </row>
    <row r="319" ht="27.75" customHeight="1">
      <c r="A319" s="89"/>
      <c r="B319" s="90"/>
      <c r="C319" s="90"/>
      <c r="D319" s="90"/>
      <c r="E319" s="91"/>
      <c r="F319" s="91"/>
      <c r="G319" s="92"/>
      <c r="H319" s="93"/>
      <c r="I319" s="94"/>
      <c r="J319" s="95"/>
      <c r="K319" s="91"/>
      <c r="L319" s="91"/>
      <c r="M319" s="96"/>
      <c r="N319" s="91"/>
      <c r="O319" s="92"/>
      <c r="P319" s="93"/>
      <c r="Q319" s="91"/>
      <c r="R319" s="91"/>
      <c r="S319" s="95"/>
      <c r="T319" s="97"/>
      <c r="U319" s="97"/>
    </row>
    <row r="320" ht="27.75" customHeight="1">
      <c r="A320" s="89"/>
      <c r="B320" s="98"/>
      <c r="C320" s="98"/>
      <c r="D320" s="98"/>
      <c r="E320" s="99"/>
      <c r="F320" s="99"/>
      <c r="G320" s="100"/>
      <c r="H320" s="101"/>
      <c r="I320" s="102"/>
      <c r="J320" s="103"/>
      <c r="K320" s="99"/>
      <c r="L320" s="99"/>
      <c r="M320" s="104"/>
      <c r="N320" s="99"/>
      <c r="O320" s="100"/>
      <c r="P320" s="101"/>
      <c r="Q320" s="99"/>
      <c r="R320" s="99"/>
      <c r="S320" s="103"/>
      <c r="T320" s="97"/>
      <c r="U320" s="97"/>
    </row>
    <row r="321" ht="27.75" customHeight="1">
      <c r="A321" s="89"/>
      <c r="B321" s="90"/>
      <c r="C321" s="90"/>
      <c r="D321" s="90"/>
      <c r="E321" s="91"/>
      <c r="F321" s="91"/>
      <c r="G321" s="92"/>
      <c r="H321" s="93"/>
      <c r="I321" s="94"/>
      <c r="J321" s="95"/>
      <c r="K321" s="91"/>
      <c r="L321" s="91"/>
      <c r="M321" s="96"/>
      <c r="N321" s="91"/>
      <c r="O321" s="92"/>
      <c r="P321" s="93"/>
      <c r="Q321" s="91"/>
      <c r="R321" s="91"/>
      <c r="S321" s="95"/>
      <c r="T321" s="97"/>
      <c r="U321" s="97"/>
    </row>
    <row r="322" ht="27.75" customHeight="1">
      <c r="A322" s="89"/>
      <c r="B322" s="98"/>
      <c r="C322" s="98"/>
      <c r="D322" s="98"/>
      <c r="E322" s="99"/>
      <c r="F322" s="99"/>
      <c r="G322" s="100"/>
      <c r="H322" s="101"/>
      <c r="I322" s="102"/>
      <c r="J322" s="103"/>
      <c r="K322" s="99"/>
      <c r="L322" s="99"/>
      <c r="M322" s="104"/>
      <c r="N322" s="99"/>
      <c r="O322" s="100"/>
      <c r="P322" s="101"/>
      <c r="Q322" s="99"/>
      <c r="R322" s="99"/>
      <c r="S322" s="103"/>
      <c r="T322" s="97"/>
      <c r="U322" s="97"/>
    </row>
    <row r="323" ht="27.75" customHeight="1">
      <c r="A323" s="89"/>
      <c r="B323" s="90"/>
      <c r="C323" s="90"/>
      <c r="D323" s="90"/>
      <c r="E323" s="91"/>
      <c r="F323" s="91"/>
      <c r="G323" s="92"/>
      <c r="H323" s="93"/>
      <c r="I323" s="94"/>
      <c r="J323" s="95"/>
      <c r="K323" s="91"/>
      <c r="L323" s="91"/>
      <c r="M323" s="96"/>
      <c r="N323" s="91"/>
      <c r="O323" s="92"/>
      <c r="P323" s="93"/>
      <c r="Q323" s="91"/>
      <c r="R323" s="91"/>
      <c r="S323" s="95"/>
      <c r="T323" s="97"/>
      <c r="U323" s="97"/>
    </row>
    <row r="324" ht="27.75" customHeight="1">
      <c r="A324" s="89"/>
      <c r="B324" s="98"/>
      <c r="C324" s="98"/>
      <c r="D324" s="98"/>
      <c r="E324" s="99"/>
      <c r="F324" s="99"/>
      <c r="G324" s="100"/>
      <c r="H324" s="101"/>
      <c r="I324" s="102"/>
      <c r="J324" s="103"/>
      <c r="K324" s="99"/>
      <c r="L324" s="99"/>
      <c r="M324" s="104"/>
      <c r="N324" s="99"/>
      <c r="O324" s="100"/>
      <c r="P324" s="101"/>
      <c r="Q324" s="99"/>
      <c r="R324" s="99"/>
      <c r="S324" s="103"/>
      <c r="T324" s="97"/>
      <c r="U324" s="97"/>
    </row>
    <row r="325" ht="27.75" customHeight="1">
      <c r="A325" s="89"/>
      <c r="B325" s="90"/>
      <c r="C325" s="90"/>
      <c r="D325" s="90"/>
      <c r="E325" s="91"/>
      <c r="F325" s="91"/>
      <c r="G325" s="92"/>
      <c r="H325" s="93"/>
      <c r="I325" s="94"/>
      <c r="J325" s="95"/>
      <c r="K325" s="91"/>
      <c r="L325" s="91"/>
      <c r="M325" s="96"/>
      <c r="N325" s="91"/>
      <c r="O325" s="92"/>
      <c r="P325" s="93"/>
      <c r="Q325" s="91"/>
      <c r="R325" s="91"/>
      <c r="S325" s="95"/>
      <c r="T325" s="97"/>
      <c r="U325" s="97"/>
    </row>
    <row r="326" ht="27.75" customHeight="1">
      <c r="A326" s="89"/>
      <c r="B326" s="98"/>
      <c r="C326" s="98"/>
      <c r="D326" s="98"/>
      <c r="E326" s="99"/>
      <c r="F326" s="99"/>
      <c r="G326" s="100"/>
      <c r="H326" s="101"/>
      <c r="I326" s="102"/>
      <c r="J326" s="103"/>
      <c r="K326" s="99"/>
      <c r="L326" s="99"/>
      <c r="M326" s="104"/>
      <c r="N326" s="99"/>
      <c r="O326" s="100"/>
      <c r="P326" s="101"/>
      <c r="Q326" s="99"/>
      <c r="R326" s="99"/>
      <c r="S326" s="103"/>
      <c r="T326" s="97"/>
      <c r="U326" s="97"/>
    </row>
    <row r="327" ht="27.75" customHeight="1">
      <c r="A327" s="89"/>
      <c r="B327" s="90"/>
      <c r="C327" s="90"/>
      <c r="D327" s="90"/>
      <c r="E327" s="91"/>
      <c r="F327" s="91"/>
      <c r="G327" s="92"/>
      <c r="H327" s="93"/>
      <c r="I327" s="94"/>
      <c r="J327" s="95"/>
      <c r="K327" s="91"/>
      <c r="L327" s="91"/>
      <c r="M327" s="96"/>
      <c r="N327" s="91"/>
      <c r="O327" s="92"/>
      <c r="P327" s="93"/>
      <c r="Q327" s="91"/>
      <c r="R327" s="91"/>
      <c r="S327" s="95"/>
      <c r="T327" s="97"/>
      <c r="U327" s="97"/>
    </row>
    <row r="328" ht="27.75" customHeight="1">
      <c r="A328" s="89"/>
      <c r="B328" s="98"/>
      <c r="C328" s="98"/>
      <c r="D328" s="98"/>
      <c r="E328" s="99"/>
      <c r="F328" s="99"/>
      <c r="G328" s="100"/>
      <c r="H328" s="101"/>
      <c r="I328" s="102"/>
      <c r="J328" s="103"/>
      <c r="K328" s="99"/>
      <c r="L328" s="99"/>
      <c r="M328" s="104"/>
      <c r="N328" s="99"/>
      <c r="O328" s="100"/>
      <c r="P328" s="101"/>
      <c r="Q328" s="99"/>
      <c r="R328" s="99"/>
      <c r="S328" s="103"/>
      <c r="T328" s="97"/>
      <c r="U328" s="97"/>
    </row>
    <row r="329" ht="27.75" customHeight="1">
      <c r="A329" s="89"/>
      <c r="B329" s="90"/>
      <c r="C329" s="90"/>
      <c r="D329" s="90"/>
      <c r="E329" s="91"/>
      <c r="F329" s="91"/>
      <c r="G329" s="92"/>
      <c r="H329" s="93"/>
      <c r="I329" s="94"/>
      <c r="J329" s="95"/>
      <c r="K329" s="91"/>
      <c r="L329" s="91"/>
      <c r="M329" s="96"/>
      <c r="N329" s="91"/>
      <c r="O329" s="92"/>
      <c r="P329" s="93"/>
      <c r="Q329" s="91"/>
      <c r="R329" s="91"/>
      <c r="S329" s="95"/>
      <c r="T329" s="97"/>
      <c r="U329" s="97"/>
    </row>
    <row r="330" ht="27.75" customHeight="1">
      <c r="A330" s="89"/>
      <c r="B330" s="98"/>
      <c r="C330" s="98"/>
      <c r="D330" s="98"/>
      <c r="E330" s="99"/>
      <c r="F330" s="99"/>
      <c r="G330" s="100"/>
      <c r="H330" s="101"/>
      <c r="I330" s="102"/>
      <c r="J330" s="103"/>
      <c r="K330" s="99"/>
      <c r="L330" s="99"/>
      <c r="M330" s="104"/>
      <c r="N330" s="99"/>
      <c r="O330" s="100"/>
      <c r="P330" s="101"/>
      <c r="Q330" s="99"/>
      <c r="R330" s="99"/>
      <c r="S330" s="103"/>
      <c r="T330" s="97"/>
      <c r="U330" s="97"/>
    </row>
    <row r="331" ht="27.75" customHeight="1">
      <c r="A331" s="89"/>
      <c r="B331" s="90"/>
      <c r="C331" s="90"/>
      <c r="D331" s="90"/>
      <c r="E331" s="91"/>
      <c r="F331" s="91"/>
      <c r="G331" s="92"/>
      <c r="H331" s="93"/>
      <c r="I331" s="94"/>
      <c r="J331" s="95"/>
      <c r="K331" s="91"/>
      <c r="L331" s="91"/>
      <c r="M331" s="96"/>
      <c r="N331" s="91"/>
      <c r="O331" s="92"/>
      <c r="P331" s="93"/>
      <c r="Q331" s="91"/>
      <c r="R331" s="91"/>
      <c r="S331" s="95"/>
      <c r="T331" s="97"/>
      <c r="U331" s="97"/>
    </row>
    <row r="332" ht="27.75" customHeight="1">
      <c r="A332" s="89"/>
      <c r="B332" s="98"/>
      <c r="C332" s="98"/>
      <c r="D332" s="98"/>
      <c r="E332" s="99"/>
      <c r="F332" s="99"/>
      <c r="G332" s="100"/>
      <c r="H332" s="101"/>
      <c r="I332" s="102"/>
      <c r="J332" s="103"/>
      <c r="K332" s="99"/>
      <c r="L332" s="99"/>
      <c r="M332" s="104"/>
      <c r="N332" s="99"/>
      <c r="O332" s="100"/>
      <c r="P332" s="101"/>
      <c r="Q332" s="99"/>
      <c r="R332" s="99"/>
      <c r="S332" s="103"/>
      <c r="T332" s="97"/>
      <c r="U332" s="97"/>
    </row>
    <row r="333" ht="27.75" customHeight="1">
      <c r="A333" s="89"/>
      <c r="B333" s="90"/>
      <c r="C333" s="90"/>
      <c r="D333" s="90"/>
      <c r="E333" s="91"/>
      <c r="F333" s="91"/>
      <c r="G333" s="92"/>
      <c r="H333" s="93"/>
      <c r="I333" s="94"/>
      <c r="J333" s="95"/>
      <c r="K333" s="91"/>
      <c r="L333" s="91"/>
      <c r="M333" s="96"/>
      <c r="N333" s="91"/>
      <c r="O333" s="92"/>
      <c r="P333" s="93"/>
      <c r="Q333" s="91"/>
      <c r="R333" s="91"/>
      <c r="S333" s="95"/>
      <c r="T333" s="97"/>
      <c r="U333" s="97"/>
    </row>
    <row r="334" ht="27.75" customHeight="1">
      <c r="A334" s="89"/>
      <c r="B334" s="98"/>
      <c r="C334" s="98"/>
      <c r="D334" s="98"/>
      <c r="E334" s="99"/>
      <c r="F334" s="99"/>
      <c r="G334" s="100"/>
      <c r="H334" s="101"/>
      <c r="I334" s="102"/>
      <c r="J334" s="103"/>
      <c r="K334" s="99"/>
      <c r="L334" s="99"/>
      <c r="M334" s="104"/>
      <c r="N334" s="99"/>
      <c r="O334" s="100"/>
      <c r="P334" s="101"/>
      <c r="Q334" s="99"/>
      <c r="R334" s="99"/>
      <c r="S334" s="103"/>
      <c r="T334" s="97"/>
      <c r="U334" s="97"/>
    </row>
    <row r="335" ht="27.75" customHeight="1">
      <c r="A335" s="89"/>
      <c r="B335" s="90"/>
      <c r="C335" s="90"/>
      <c r="D335" s="90"/>
      <c r="E335" s="91"/>
      <c r="F335" s="91"/>
      <c r="G335" s="92"/>
      <c r="H335" s="93"/>
      <c r="I335" s="94"/>
      <c r="J335" s="95"/>
      <c r="K335" s="91"/>
      <c r="L335" s="91"/>
      <c r="M335" s="96"/>
      <c r="N335" s="91"/>
      <c r="O335" s="92"/>
      <c r="P335" s="93"/>
      <c r="Q335" s="91"/>
      <c r="R335" s="91"/>
      <c r="S335" s="95"/>
      <c r="T335" s="97"/>
      <c r="U335" s="97"/>
    </row>
    <row r="336" ht="27.75" customHeight="1">
      <c r="A336" s="89"/>
      <c r="B336" s="98"/>
      <c r="C336" s="98"/>
      <c r="D336" s="98"/>
      <c r="E336" s="99"/>
      <c r="F336" s="99"/>
      <c r="G336" s="100"/>
      <c r="H336" s="101"/>
      <c r="I336" s="102"/>
      <c r="J336" s="103"/>
      <c r="K336" s="99"/>
      <c r="L336" s="99"/>
      <c r="M336" s="104"/>
      <c r="N336" s="99"/>
      <c r="O336" s="100"/>
      <c r="P336" s="101"/>
      <c r="Q336" s="99"/>
      <c r="R336" s="99"/>
      <c r="S336" s="103"/>
      <c r="T336" s="97"/>
      <c r="U336" s="97"/>
    </row>
    <row r="337" ht="27.75" customHeight="1">
      <c r="A337" s="89"/>
      <c r="B337" s="90"/>
      <c r="C337" s="90"/>
      <c r="D337" s="90"/>
      <c r="E337" s="91"/>
      <c r="F337" s="91"/>
      <c r="G337" s="92"/>
      <c r="H337" s="93"/>
      <c r="I337" s="94"/>
      <c r="J337" s="95"/>
      <c r="K337" s="91"/>
      <c r="L337" s="91"/>
      <c r="M337" s="96"/>
      <c r="N337" s="91"/>
      <c r="O337" s="92"/>
      <c r="P337" s="93"/>
      <c r="Q337" s="91"/>
      <c r="R337" s="91"/>
      <c r="S337" s="95"/>
      <c r="T337" s="97"/>
      <c r="U337" s="97"/>
    </row>
    <row r="338" ht="27.75" customHeight="1">
      <c r="A338" s="89"/>
      <c r="B338" s="98"/>
      <c r="C338" s="98"/>
      <c r="D338" s="98"/>
      <c r="E338" s="99"/>
      <c r="F338" s="99"/>
      <c r="G338" s="100"/>
      <c r="H338" s="101"/>
      <c r="I338" s="102"/>
      <c r="J338" s="103"/>
      <c r="K338" s="99"/>
      <c r="L338" s="99"/>
      <c r="M338" s="104"/>
      <c r="N338" s="99"/>
      <c r="O338" s="100"/>
      <c r="P338" s="101"/>
      <c r="Q338" s="99"/>
      <c r="R338" s="99"/>
      <c r="S338" s="103"/>
      <c r="T338" s="97"/>
      <c r="U338" s="97"/>
    </row>
    <row r="339" ht="27.75" customHeight="1">
      <c r="A339" s="89"/>
      <c r="B339" s="90"/>
      <c r="C339" s="90"/>
      <c r="D339" s="90"/>
      <c r="E339" s="91"/>
      <c r="F339" s="91"/>
      <c r="G339" s="92"/>
      <c r="H339" s="93"/>
      <c r="I339" s="94"/>
      <c r="J339" s="95"/>
      <c r="K339" s="91"/>
      <c r="L339" s="91"/>
      <c r="M339" s="96"/>
      <c r="N339" s="91"/>
      <c r="O339" s="92"/>
      <c r="P339" s="93"/>
      <c r="Q339" s="91"/>
      <c r="R339" s="91"/>
      <c r="S339" s="95"/>
      <c r="T339" s="97"/>
      <c r="U339" s="97"/>
    </row>
    <row r="340" ht="27.75" customHeight="1">
      <c r="A340" s="89"/>
      <c r="B340" s="98"/>
      <c r="C340" s="98"/>
      <c r="D340" s="98"/>
      <c r="E340" s="99"/>
      <c r="F340" s="99"/>
      <c r="G340" s="100"/>
      <c r="H340" s="101"/>
      <c r="I340" s="102"/>
      <c r="J340" s="103"/>
      <c r="K340" s="99"/>
      <c r="L340" s="99"/>
      <c r="M340" s="104"/>
      <c r="N340" s="99"/>
      <c r="O340" s="100"/>
      <c r="P340" s="101"/>
      <c r="Q340" s="99"/>
      <c r="R340" s="99"/>
      <c r="S340" s="103"/>
      <c r="T340" s="97"/>
      <c r="U340" s="97"/>
    </row>
    <row r="341" ht="27.75" customHeight="1">
      <c r="A341" s="89"/>
      <c r="B341" s="90"/>
      <c r="C341" s="90"/>
      <c r="D341" s="90"/>
      <c r="E341" s="91"/>
      <c r="F341" s="91"/>
      <c r="G341" s="92"/>
      <c r="H341" s="93"/>
      <c r="I341" s="94"/>
      <c r="J341" s="95"/>
      <c r="K341" s="91"/>
      <c r="L341" s="91"/>
      <c r="M341" s="96"/>
      <c r="N341" s="91"/>
      <c r="O341" s="92"/>
      <c r="P341" s="93"/>
      <c r="Q341" s="91"/>
      <c r="R341" s="91"/>
      <c r="S341" s="95"/>
      <c r="T341" s="97"/>
      <c r="U341" s="97"/>
    </row>
    <row r="342" ht="27.75" customHeight="1">
      <c r="A342" s="89"/>
      <c r="B342" s="98"/>
      <c r="C342" s="98"/>
      <c r="D342" s="98"/>
      <c r="E342" s="99"/>
      <c r="F342" s="99"/>
      <c r="G342" s="100"/>
      <c r="H342" s="101"/>
      <c r="I342" s="102"/>
      <c r="J342" s="103"/>
      <c r="K342" s="99"/>
      <c r="L342" s="99"/>
      <c r="M342" s="104"/>
      <c r="N342" s="99"/>
      <c r="O342" s="100"/>
      <c r="P342" s="101"/>
      <c r="Q342" s="99"/>
      <c r="R342" s="99"/>
      <c r="S342" s="103"/>
      <c r="T342" s="97"/>
      <c r="U342" s="97"/>
    </row>
    <row r="343" ht="27.75" customHeight="1">
      <c r="A343" s="89"/>
      <c r="B343" s="90"/>
      <c r="C343" s="90"/>
      <c r="D343" s="90"/>
      <c r="E343" s="91"/>
      <c r="F343" s="91"/>
      <c r="G343" s="92"/>
      <c r="H343" s="93"/>
      <c r="I343" s="94"/>
      <c r="J343" s="95"/>
      <c r="K343" s="91"/>
      <c r="L343" s="91"/>
      <c r="M343" s="96"/>
      <c r="N343" s="91"/>
      <c r="O343" s="92"/>
      <c r="P343" s="93"/>
      <c r="Q343" s="91"/>
      <c r="R343" s="91"/>
      <c r="S343" s="95"/>
      <c r="T343" s="97"/>
      <c r="U343" s="97"/>
    </row>
    <row r="344" ht="27.75" customHeight="1">
      <c r="A344" s="89"/>
      <c r="B344" s="98"/>
      <c r="C344" s="98"/>
      <c r="D344" s="98"/>
      <c r="E344" s="99"/>
      <c r="F344" s="99"/>
      <c r="G344" s="100"/>
      <c r="H344" s="101"/>
      <c r="I344" s="102"/>
      <c r="J344" s="103"/>
      <c r="K344" s="99"/>
      <c r="L344" s="99"/>
      <c r="M344" s="104"/>
      <c r="N344" s="99"/>
      <c r="O344" s="100"/>
      <c r="P344" s="101"/>
      <c r="Q344" s="99"/>
      <c r="R344" s="99"/>
      <c r="S344" s="103"/>
      <c r="T344" s="97"/>
      <c r="U344" s="97"/>
    </row>
    <row r="345" ht="27.75" customHeight="1">
      <c r="A345" s="89"/>
      <c r="B345" s="90"/>
      <c r="C345" s="90"/>
      <c r="D345" s="90"/>
      <c r="E345" s="91"/>
      <c r="F345" s="91"/>
      <c r="G345" s="92"/>
      <c r="H345" s="93"/>
      <c r="I345" s="94"/>
      <c r="J345" s="95"/>
      <c r="K345" s="91"/>
      <c r="L345" s="91"/>
      <c r="M345" s="96"/>
      <c r="N345" s="91"/>
      <c r="O345" s="92"/>
      <c r="P345" s="93"/>
      <c r="Q345" s="91"/>
      <c r="R345" s="91"/>
      <c r="S345" s="95"/>
      <c r="T345" s="97"/>
      <c r="U345" s="97"/>
    </row>
    <row r="346" ht="27.75" customHeight="1">
      <c r="A346" s="89"/>
      <c r="B346" s="98"/>
      <c r="C346" s="98"/>
      <c r="D346" s="98"/>
      <c r="E346" s="99"/>
      <c r="F346" s="99"/>
      <c r="G346" s="100"/>
      <c r="H346" s="101"/>
      <c r="I346" s="102"/>
      <c r="J346" s="103"/>
      <c r="K346" s="99"/>
      <c r="L346" s="99"/>
      <c r="M346" s="104"/>
      <c r="N346" s="99"/>
      <c r="O346" s="100"/>
      <c r="P346" s="101"/>
      <c r="Q346" s="99"/>
      <c r="R346" s="99"/>
      <c r="S346" s="103"/>
      <c r="T346" s="97"/>
      <c r="U346" s="97"/>
    </row>
    <row r="347" ht="27.75" customHeight="1">
      <c r="A347" s="89"/>
      <c r="B347" s="90"/>
      <c r="C347" s="90"/>
      <c r="D347" s="90"/>
      <c r="E347" s="91"/>
      <c r="F347" s="91"/>
      <c r="G347" s="92"/>
      <c r="H347" s="93"/>
      <c r="I347" s="94"/>
      <c r="J347" s="95"/>
      <c r="K347" s="91"/>
      <c r="L347" s="91"/>
      <c r="M347" s="96"/>
      <c r="N347" s="91"/>
      <c r="O347" s="92"/>
      <c r="P347" s="93"/>
      <c r="Q347" s="91"/>
      <c r="R347" s="91"/>
      <c r="S347" s="95"/>
      <c r="T347" s="97"/>
      <c r="U347" s="97"/>
    </row>
    <row r="348" ht="27.75" customHeight="1">
      <c r="A348" s="89"/>
      <c r="B348" s="98"/>
      <c r="C348" s="98"/>
      <c r="D348" s="98"/>
      <c r="E348" s="99"/>
      <c r="F348" s="99"/>
      <c r="G348" s="100"/>
      <c r="H348" s="101"/>
      <c r="I348" s="102"/>
      <c r="J348" s="103"/>
      <c r="K348" s="99"/>
      <c r="L348" s="99"/>
      <c r="M348" s="104"/>
      <c r="N348" s="99"/>
      <c r="O348" s="100"/>
      <c r="P348" s="101"/>
      <c r="Q348" s="99"/>
      <c r="R348" s="99"/>
      <c r="S348" s="103"/>
      <c r="T348" s="97"/>
      <c r="U348" s="97"/>
    </row>
    <row r="349" ht="27.75" customHeight="1">
      <c r="A349" s="89"/>
      <c r="B349" s="90"/>
      <c r="C349" s="90"/>
      <c r="D349" s="90"/>
      <c r="E349" s="91"/>
      <c r="F349" s="91"/>
      <c r="G349" s="92"/>
      <c r="H349" s="93"/>
      <c r="I349" s="94"/>
      <c r="J349" s="95"/>
      <c r="K349" s="91"/>
      <c r="L349" s="91"/>
      <c r="M349" s="96"/>
      <c r="N349" s="91"/>
      <c r="O349" s="92"/>
      <c r="P349" s="93"/>
      <c r="Q349" s="91"/>
      <c r="R349" s="91"/>
      <c r="S349" s="95"/>
      <c r="T349" s="97"/>
      <c r="U349" s="97"/>
    </row>
    <row r="350" ht="27.75" customHeight="1">
      <c r="A350" s="89"/>
      <c r="B350" s="98"/>
      <c r="C350" s="98"/>
      <c r="D350" s="98"/>
      <c r="E350" s="99"/>
      <c r="F350" s="99"/>
      <c r="G350" s="100"/>
      <c r="H350" s="101"/>
      <c r="I350" s="102"/>
      <c r="J350" s="103"/>
      <c r="K350" s="99"/>
      <c r="L350" s="99"/>
      <c r="M350" s="104"/>
      <c r="N350" s="99"/>
      <c r="O350" s="100"/>
      <c r="P350" s="101"/>
      <c r="Q350" s="99"/>
      <c r="R350" s="99"/>
      <c r="S350" s="103"/>
      <c r="T350" s="97"/>
      <c r="U350" s="97"/>
    </row>
    <row r="351" ht="27.75" customHeight="1">
      <c r="A351" s="89"/>
      <c r="B351" s="90"/>
      <c r="C351" s="90"/>
      <c r="D351" s="90"/>
      <c r="E351" s="91"/>
      <c r="F351" s="91"/>
      <c r="G351" s="92"/>
      <c r="H351" s="93"/>
      <c r="I351" s="94"/>
      <c r="J351" s="95"/>
      <c r="K351" s="91"/>
      <c r="L351" s="91"/>
      <c r="M351" s="96"/>
      <c r="N351" s="91"/>
      <c r="O351" s="92"/>
      <c r="P351" s="93"/>
      <c r="Q351" s="91"/>
      <c r="R351" s="91"/>
      <c r="S351" s="95"/>
      <c r="T351" s="97"/>
      <c r="U351" s="97"/>
    </row>
    <row r="352" ht="27.75" customHeight="1">
      <c r="A352" s="89"/>
      <c r="B352" s="98"/>
      <c r="C352" s="98"/>
      <c r="D352" s="98"/>
      <c r="E352" s="99"/>
      <c r="F352" s="99"/>
      <c r="G352" s="100"/>
      <c r="H352" s="101"/>
      <c r="I352" s="102"/>
      <c r="J352" s="103"/>
      <c r="K352" s="99"/>
      <c r="L352" s="99"/>
      <c r="M352" s="104"/>
      <c r="N352" s="99"/>
      <c r="O352" s="100"/>
      <c r="P352" s="101"/>
      <c r="Q352" s="99"/>
      <c r="R352" s="99"/>
      <c r="S352" s="103"/>
      <c r="T352" s="97"/>
      <c r="U352" s="97"/>
    </row>
    <row r="353" ht="27.75" customHeight="1">
      <c r="A353" s="89"/>
      <c r="B353" s="90"/>
      <c r="C353" s="90"/>
      <c r="D353" s="90"/>
      <c r="E353" s="91"/>
      <c r="F353" s="91"/>
      <c r="G353" s="92"/>
      <c r="H353" s="93"/>
      <c r="I353" s="94"/>
      <c r="J353" s="95"/>
      <c r="K353" s="91"/>
      <c r="L353" s="91"/>
      <c r="M353" s="96"/>
      <c r="N353" s="91"/>
      <c r="O353" s="92"/>
      <c r="P353" s="93"/>
      <c r="Q353" s="91"/>
      <c r="R353" s="91"/>
      <c r="S353" s="95"/>
      <c r="T353" s="97"/>
      <c r="U353" s="97"/>
    </row>
    <row r="354" ht="27.75" customHeight="1">
      <c r="A354" s="89"/>
      <c r="B354" s="98"/>
      <c r="C354" s="98"/>
      <c r="D354" s="98"/>
      <c r="E354" s="99"/>
      <c r="F354" s="99"/>
      <c r="G354" s="100"/>
      <c r="H354" s="101"/>
      <c r="I354" s="102"/>
      <c r="J354" s="103"/>
      <c r="K354" s="99"/>
      <c r="L354" s="99"/>
      <c r="M354" s="104"/>
      <c r="N354" s="99"/>
      <c r="O354" s="100"/>
      <c r="P354" s="101"/>
      <c r="Q354" s="99"/>
      <c r="R354" s="99"/>
      <c r="S354" s="103"/>
      <c r="T354" s="97"/>
      <c r="U354" s="97"/>
    </row>
    <row r="355" ht="27.75" customHeight="1">
      <c r="A355" s="89"/>
      <c r="B355" s="90"/>
      <c r="C355" s="90"/>
      <c r="D355" s="90"/>
      <c r="E355" s="91"/>
      <c r="F355" s="91"/>
      <c r="G355" s="92"/>
      <c r="H355" s="93"/>
      <c r="I355" s="94"/>
      <c r="J355" s="95"/>
      <c r="K355" s="91"/>
      <c r="L355" s="91"/>
      <c r="M355" s="96"/>
      <c r="N355" s="91"/>
      <c r="O355" s="92"/>
      <c r="P355" s="93"/>
      <c r="Q355" s="91"/>
      <c r="R355" s="91"/>
      <c r="S355" s="95"/>
      <c r="T355" s="97"/>
      <c r="U355" s="97"/>
    </row>
    <row r="356" ht="27.75" customHeight="1">
      <c r="A356" s="89"/>
      <c r="B356" s="98"/>
      <c r="C356" s="98"/>
      <c r="D356" s="98"/>
      <c r="E356" s="99"/>
      <c r="F356" s="99"/>
      <c r="G356" s="100"/>
      <c r="H356" s="101"/>
      <c r="I356" s="102"/>
      <c r="J356" s="103"/>
      <c r="K356" s="99"/>
      <c r="L356" s="99"/>
      <c r="M356" s="104"/>
      <c r="N356" s="99"/>
      <c r="O356" s="100"/>
      <c r="P356" s="101"/>
      <c r="Q356" s="99"/>
      <c r="R356" s="99"/>
      <c r="S356" s="103"/>
      <c r="T356" s="97"/>
      <c r="U356" s="97"/>
    </row>
    <row r="357" ht="27.75" customHeight="1">
      <c r="A357" s="89"/>
      <c r="B357" s="90"/>
      <c r="C357" s="90"/>
      <c r="D357" s="90"/>
      <c r="E357" s="91"/>
      <c r="F357" s="91"/>
      <c r="G357" s="92"/>
      <c r="H357" s="93"/>
      <c r="I357" s="94"/>
      <c r="J357" s="95"/>
      <c r="K357" s="91"/>
      <c r="L357" s="91"/>
      <c r="M357" s="96"/>
      <c r="N357" s="91"/>
      <c r="O357" s="92"/>
      <c r="P357" s="93"/>
      <c r="Q357" s="91"/>
      <c r="R357" s="91"/>
      <c r="S357" s="95"/>
      <c r="T357" s="97"/>
      <c r="U357" s="97"/>
    </row>
    <row r="358" ht="27.75" customHeight="1">
      <c r="A358" s="89"/>
      <c r="B358" s="98"/>
      <c r="C358" s="98"/>
      <c r="D358" s="98"/>
      <c r="E358" s="99"/>
      <c r="F358" s="99"/>
      <c r="G358" s="100"/>
      <c r="H358" s="101"/>
      <c r="I358" s="102"/>
      <c r="J358" s="103"/>
      <c r="K358" s="99"/>
      <c r="L358" s="99"/>
      <c r="M358" s="104"/>
      <c r="N358" s="99"/>
      <c r="O358" s="100"/>
      <c r="P358" s="101"/>
      <c r="Q358" s="99"/>
      <c r="R358" s="99"/>
      <c r="S358" s="103"/>
      <c r="T358" s="97"/>
      <c r="U358" s="97"/>
    </row>
    <row r="359" ht="27.75" customHeight="1">
      <c r="A359" s="89"/>
      <c r="B359" s="90"/>
      <c r="C359" s="90"/>
      <c r="D359" s="90"/>
      <c r="E359" s="91"/>
      <c r="F359" s="91"/>
      <c r="G359" s="92"/>
      <c r="H359" s="93"/>
      <c r="I359" s="94"/>
      <c r="J359" s="95"/>
      <c r="K359" s="91"/>
      <c r="L359" s="91"/>
      <c r="M359" s="96"/>
      <c r="N359" s="91"/>
      <c r="O359" s="92"/>
      <c r="P359" s="93"/>
      <c r="Q359" s="91"/>
      <c r="R359" s="91"/>
      <c r="S359" s="95"/>
      <c r="T359" s="97"/>
      <c r="U359" s="97"/>
    </row>
    <row r="360" ht="27.75" customHeight="1">
      <c r="A360" s="89"/>
      <c r="B360" s="98"/>
      <c r="C360" s="98"/>
      <c r="D360" s="98"/>
      <c r="E360" s="99"/>
      <c r="F360" s="99"/>
      <c r="G360" s="100"/>
      <c r="H360" s="101"/>
      <c r="I360" s="102"/>
      <c r="J360" s="103"/>
      <c r="K360" s="99"/>
      <c r="L360" s="99"/>
      <c r="M360" s="104"/>
      <c r="N360" s="99"/>
      <c r="O360" s="100"/>
      <c r="P360" s="101"/>
      <c r="Q360" s="99"/>
      <c r="R360" s="99"/>
      <c r="S360" s="103"/>
      <c r="T360" s="97"/>
      <c r="U360" s="97"/>
    </row>
    <row r="361" ht="27.75" customHeight="1">
      <c r="A361" s="89"/>
      <c r="B361" s="90"/>
      <c r="C361" s="90"/>
      <c r="D361" s="90"/>
      <c r="E361" s="91"/>
      <c r="F361" s="91"/>
      <c r="G361" s="92"/>
      <c r="H361" s="93"/>
      <c r="I361" s="94"/>
      <c r="J361" s="95"/>
      <c r="K361" s="91"/>
      <c r="L361" s="91"/>
      <c r="M361" s="96"/>
      <c r="N361" s="91"/>
      <c r="O361" s="92"/>
      <c r="P361" s="93"/>
      <c r="Q361" s="91"/>
      <c r="R361" s="91"/>
      <c r="S361" s="95"/>
      <c r="T361" s="97"/>
      <c r="U361" s="97"/>
    </row>
    <row r="362" ht="27.75" customHeight="1">
      <c r="A362" s="89"/>
      <c r="B362" s="98"/>
      <c r="C362" s="98"/>
      <c r="D362" s="98"/>
      <c r="E362" s="99"/>
      <c r="F362" s="99"/>
      <c r="G362" s="100"/>
      <c r="H362" s="101"/>
      <c r="I362" s="102"/>
      <c r="J362" s="103"/>
      <c r="K362" s="99"/>
      <c r="L362" s="99"/>
      <c r="M362" s="104"/>
      <c r="N362" s="99"/>
      <c r="O362" s="100"/>
      <c r="P362" s="101"/>
      <c r="Q362" s="99"/>
      <c r="R362" s="99"/>
      <c r="S362" s="103"/>
      <c r="T362" s="97"/>
      <c r="U362" s="97"/>
    </row>
    <row r="363" ht="27.75" customHeight="1">
      <c r="A363" s="89"/>
      <c r="B363" s="90"/>
      <c r="C363" s="90"/>
      <c r="D363" s="90"/>
      <c r="E363" s="91"/>
      <c r="F363" s="91"/>
      <c r="G363" s="92"/>
      <c r="H363" s="93"/>
      <c r="I363" s="94"/>
      <c r="J363" s="95"/>
      <c r="K363" s="91"/>
      <c r="L363" s="91"/>
      <c r="M363" s="96"/>
      <c r="N363" s="91"/>
      <c r="O363" s="92"/>
      <c r="P363" s="93"/>
      <c r="Q363" s="91"/>
      <c r="R363" s="91"/>
      <c r="S363" s="95"/>
      <c r="T363" s="97"/>
      <c r="U363" s="97"/>
    </row>
    <row r="364" ht="27.75" customHeight="1">
      <c r="A364" s="89"/>
      <c r="B364" s="98"/>
      <c r="C364" s="98"/>
      <c r="D364" s="98"/>
      <c r="E364" s="99"/>
      <c r="F364" s="99"/>
      <c r="G364" s="100"/>
      <c r="H364" s="101"/>
      <c r="I364" s="102"/>
      <c r="J364" s="103"/>
      <c r="K364" s="99"/>
      <c r="L364" s="99"/>
      <c r="M364" s="104"/>
      <c r="N364" s="99"/>
      <c r="O364" s="100"/>
      <c r="P364" s="101"/>
      <c r="Q364" s="99"/>
      <c r="R364" s="99"/>
      <c r="S364" s="103"/>
      <c r="T364" s="97"/>
      <c r="U364" s="97"/>
    </row>
    <row r="365" ht="27.75" customHeight="1">
      <c r="A365" s="89"/>
      <c r="B365" s="90"/>
      <c r="C365" s="90"/>
      <c r="D365" s="90"/>
      <c r="E365" s="91"/>
      <c r="F365" s="91"/>
      <c r="G365" s="92"/>
      <c r="H365" s="93"/>
      <c r="I365" s="94"/>
      <c r="J365" s="95"/>
      <c r="K365" s="91"/>
      <c r="L365" s="91"/>
      <c r="M365" s="96"/>
      <c r="N365" s="91"/>
      <c r="O365" s="92"/>
      <c r="P365" s="93"/>
      <c r="Q365" s="91"/>
      <c r="R365" s="91"/>
      <c r="S365" s="95"/>
      <c r="T365" s="97"/>
      <c r="U365" s="97"/>
    </row>
    <row r="366" ht="27.75" customHeight="1">
      <c r="A366" s="89"/>
      <c r="B366" s="98"/>
      <c r="C366" s="98"/>
      <c r="D366" s="98"/>
      <c r="E366" s="99"/>
      <c r="F366" s="99"/>
      <c r="G366" s="100"/>
      <c r="H366" s="101"/>
      <c r="I366" s="102"/>
      <c r="J366" s="103"/>
      <c r="K366" s="99"/>
      <c r="L366" s="99"/>
      <c r="M366" s="104"/>
      <c r="N366" s="99"/>
      <c r="O366" s="100"/>
      <c r="P366" s="101"/>
      <c r="Q366" s="99"/>
      <c r="R366" s="99"/>
      <c r="S366" s="103"/>
      <c r="T366" s="97"/>
      <c r="U366" s="97"/>
    </row>
    <row r="367" ht="27.75" customHeight="1">
      <c r="A367" s="89"/>
      <c r="B367" s="90"/>
      <c r="C367" s="90"/>
      <c r="D367" s="90"/>
      <c r="E367" s="91"/>
      <c r="F367" s="91"/>
      <c r="G367" s="92"/>
      <c r="H367" s="93"/>
      <c r="I367" s="94"/>
      <c r="J367" s="95"/>
      <c r="K367" s="91"/>
      <c r="L367" s="91"/>
      <c r="M367" s="96"/>
      <c r="N367" s="91"/>
      <c r="O367" s="92"/>
      <c r="P367" s="93"/>
      <c r="Q367" s="91"/>
      <c r="R367" s="91"/>
      <c r="S367" s="95"/>
      <c r="T367" s="97"/>
      <c r="U367" s="97"/>
    </row>
    <row r="368" ht="27.75" customHeight="1">
      <c r="A368" s="89"/>
      <c r="B368" s="98"/>
      <c r="C368" s="98"/>
      <c r="D368" s="98"/>
      <c r="E368" s="99"/>
      <c r="F368" s="99"/>
      <c r="G368" s="100"/>
      <c r="H368" s="101"/>
      <c r="I368" s="102"/>
      <c r="J368" s="103"/>
      <c r="K368" s="99"/>
      <c r="L368" s="99"/>
      <c r="M368" s="104"/>
      <c r="N368" s="99"/>
      <c r="O368" s="100"/>
      <c r="P368" s="101"/>
      <c r="Q368" s="99"/>
      <c r="R368" s="99"/>
      <c r="S368" s="103"/>
      <c r="T368" s="97"/>
      <c r="U368" s="97"/>
    </row>
    <row r="369" ht="27.75" customHeight="1">
      <c r="A369" s="89"/>
      <c r="B369" s="90"/>
      <c r="C369" s="90"/>
      <c r="D369" s="90"/>
      <c r="E369" s="91"/>
      <c r="F369" s="91"/>
      <c r="G369" s="92"/>
      <c r="H369" s="93"/>
      <c r="I369" s="94"/>
      <c r="J369" s="95"/>
      <c r="K369" s="91"/>
      <c r="L369" s="91"/>
      <c r="M369" s="96"/>
      <c r="N369" s="91"/>
      <c r="O369" s="92"/>
      <c r="P369" s="93"/>
      <c r="Q369" s="91"/>
      <c r="R369" s="91"/>
      <c r="S369" s="95"/>
      <c r="T369" s="97"/>
      <c r="U369" s="97"/>
    </row>
    <row r="370" ht="27.75" customHeight="1">
      <c r="A370" s="89"/>
      <c r="B370" s="98"/>
      <c r="C370" s="98"/>
      <c r="D370" s="98"/>
      <c r="E370" s="99"/>
      <c r="F370" s="99"/>
      <c r="G370" s="100"/>
      <c r="H370" s="101"/>
      <c r="I370" s="102"/>
      <c r="J370" s="103"/>
      <c r="K370" s="99"/>
      <c r="L370" s="99"/>
      <c r="M370" s="104"/>
      <c r="N370" s="99"/>
      <c r="O370" s="100"/>
      <c r="P370" s="101"/>
      <c r="Q370" s="99"/>
      <c r="R370" s="99"/>
      <c r="S370" s="103"/>
      <c r="T370" s="97"/>
      <c r="U370" s="97"/>
    </row>
    <row r="371" ht="27.75" customHeight="1">
      <c r="A371" s="89"/>
      <c r="B371" s="90"/>
      <c r="C371" s="90"/>
      <c r="D371" s="90"/>
      <c r="E371" s="91"/>
      <c r="F371" s="91"/>
      <c r="G371" s="92"/>
      <c r="H371" s="93"/>
      <c r="I371" s="94"/>
      <c r="J371" s="95"/>
      <c r="K371" s="91"/>
      <c r="L371" s="91"/>
      <c r="M371" s="96"/>
      <c r="N371" s="91"/>
      <c r="O371" s="92"/>
      <c r="P371" s="93"/>
      <c r="Q371" s="91"/>
      <c r="R371" s="91"/>
      <c r="S371" s="95"/>
      <c r="T371" s="97"/>
      <c r="U371" s="97"/>
    </row>
    <row r="372" ht="27.75" customHeight="1">
      <c r="A372" s="89"/>
      <c r="B372" s="98"/>
      <c r="C372" s="98"/>
      <c r="D372" s="98"/>
      <c r="E372" s="99"/>
      <c r="F372" s="99"/>
      <c r="G372" s="100"/>
      <c r="H372" s="101"/>
      <c r="I372" s="102"/>
      <c r="J372" s="103"/>
      <c r="K372" s="99"/>
      <c r="L372" s="99"/>
      <c r="M372" s="104"/>
      <c r="N372" s="99"/>
      <c r="O372" s="100"/>
      <c r="P372" s="101"/>
      <c r="Q372" s="99"/>
      <c r="R372" s="99"/>
      <c r="S372" s="103"/>
      <c r="T372" s="97"/>
      <c r="U372" s="97"/>
    </row>
    <row r="373" ht="27.75" customHeight="1">
      <c r="A373" s="89"/>
      <c r="B373" s="90"/>
      <c r="C373" s="90"/>
      <c r="D373" s="90"/>
      <c r="E373" s="91"/>
      <c r="F373" s="91"/>
      <c r="G373" s="92"/>
      <c r="H373" s="93"/>
      <c r="I373" s="94"/>
      <c r="J373" s="95"/>
      <c r="K373" s="91"/>
      <c r="L373" s="91"/>
      <c r="M373" s="96"/>
      <c r="N373" s="91"/>
      <c r="O373" s="92"/>
      <c r="P373" s="93"/>
      <c r="Q373" s="91"/>
      <c r="R373" s="91"/>
      <c r="S373" s="95"/>
      <c r="T373" s="97"/>
      <c r="U373" s="97"/>
    </row>
    <row r="374" ht="27.75" customHeight="1">
      <c r="A374" s="89"/>
      <c r="B374" s="98"/>
      <c r="C374" s="98"/>
      <c r="D374" s="98"/>
      <c r="E374" s="99"/>
      <c r="F374" s="99"/>
      <c r="G374" s="100"/>
      <c r="H374" s="101"/>
      <c r="I374" s="102"/>
      <c r="J374" s="103"/>
      <c r="K374" s="99"/>
      <c r="L374" s="99"/>
      <c r="M374" s="104"/>
      <c r="N374" s="99"/>
      <c r="O374" s="100"/>
      <c r="P374" s="101"/>
      <c r="Q374" s="99"/>
      <c r="R374" s="99"/>
      <c r="S374" s="103"/>
      <c r="T374" s="97"/>
      <c r="U374" s="97"/>
    </row>
    <row r="375" ht="27.75" customHeight="1">
      <c r="A375" s="89"/>
      <c r="B375" s="90"/>
      <c r="C375" s="90"/>
      <c r="D375" s="90"/>
      <c r="E375" s="91"/>
      <c r="F375" s="91"/>
      <c r="G375" s="92"/>
      <c r="H375" s="93"/>
      <c r="I375" s="94"/>
      <c r="J375" s="95"/>
      <c r="K375" s="91"/>
      <c r="L375" s="91"/>
      <c r="M375" s="96"/>
      <c r="N375" s="91"/>
      <c r="O375" s="92"/>
      <c r="P375" s="93"/>
      <c r="Q375" s="91"/>
      <c r="R375" s="91"/>
      <c r="S375" s="95"/>
      <c r="T375" s="97"/>
      <c r="U375" s="97"/>
    </row>
    <row r="376" ht="27.75" customHeight="1">
      <c r="A376" s="89"/>
      <c r="B376" s="98"/>
      <c r="C376" s="98"/>
      <c r="D376" s="98"/>
      <c r="E376" s="99"/>
      <c r="F376" s="99"/>
      <c r="G376" s="100"/>
      <c r="H376" s="101"/>
      <c r="I376" s="102"/>
      <c r="J376" s="103"/>
      <c r="K376" s="99"/>
      <c r="L376" s="99"/>
      <c r="M376" s="104"/>
      <c r="N376" s="99"/>
      <c r="O376" s="100"/>
      <c r="P376" s="101"/>
      <c r="Q376" s="99"/>
      <c r="R376" s="99"/>
      <c r="S376" s="103"/>
      <c r="T376" s="97"/>
      <c r="U376" s="97"/>
    </row>
    <row r="377" ht="27.75" customHeight="1">
      <c r="A377" s="89"/>
      <c r="B377" s="90"/>
      <c r="C377" s="90"/>
      <c r="D377" s="90"/>
      <c r="E377" s="91"/>
      <c r="F377" s="91"/>
      <c r="G377" s="92"/>
      <c r="H377" s="93"/>
      <c r="I377" s="94"/>
      <c r="J377" s="95"/>
      <c r="K377" s="91"/>
      <c r="L377" s="91"/>
      <c r="M377" s="96"/>
      <c r="N377" s="91"/>
      <c r="O377" s="92"/>
      <c r="P377" s="93"/>
      <c r="Q377" s="91"/>
      <c r="R377" s="91"/>
      <c r="S377" s="95"/>
      <c r="T377" s="97"/>
      <c r="U377" s="97"/>
    </row>
    <row r="378" ht="27.75" customHeight="1">
      <c r="A378" s="89"/>
      <c r="B378" s="98"/>
      <c r="C378" s="98"/>
      <c r="D378" s="98"/>
      <c r="E378" s="99"/>
      <c r="F378" s="99"/>
      <c r="G378" s="100"/>
      <c r="H378" s="101"/>
      <c r="I378" s="102"/>
      <c r="J378" s="103"/>
      <c r="K378" s="99"/>
      <c r="L378" s="99"/>
      <c r="M378" s="104"/>
      <c r="N378" s="99"/>
      <c r="O378" s="100"/>
      <c r="P378" s="101"/>
      <c r="Q378" s="99"/>
      <c r="R378" s="99"/>
      <c r="S378" s="103"/>
      <c r="T378" s="97"/>
      <c r="U378" s="97"/>
    </row>
    <row r="379" ht="27.75" customHeight="1">
      <c r="A379" s="89"/>
      <c r="B379" s="90"/>
      <c r="C379" s="90"/>
      <c r="D379" s="90"/>
      <c r="E379" s="91"/>
      <c r="F379" s="91"/>
      <c r="G379" s="92"/>
      <c r="H379" s="93"/>
      <c r="I379" s="94"/>
      <c r="J379" s="95"/>
      <c r="K379" s="91"/>
      <c r="L379" s="91"/>
      <c r="M379" s="96"/>
      <c r="N379" s="91"/>
      <c r="O379" s="92"/>
      <c r="P379" s="93"/>
      <c r="Q379" s="91"/>
      <c r="R379" s="91"/>
      <c r="S379" s="95"/>
      <c r="T379" s="97"/>
      <c r="U379" s="97"/>
    </row>
    <row r="380" ht="27.75" customHeight="1">
      <c r="A380" s="89"/>
      <c r="B380" s="98"/>
      <c r="C380" s="98"/>
      <c r="D380" s="98"/>
      <c r="E380" s="99"/>
      <c r="F380" s="99"/>
      <c r="G380" s="100"/>
      <c r="H380" s="101"/>
      <c r="I380" s="102"/>
      <c r="J380" s="103"/>
      <c r="K380" s="99"/>
      <c r="L380" s="99"/>
      <c r="M380" s="104"/>
      <c r="N380" s="99"/>
      <c r="O380" s="100"/>
      <c r="P380" s="101"/>
      <c r="Q380" s="99"/>
      <c r="R380" s="99"/>
      <c r="S380" s="103"/>
      <c r="T380" s="97"/>
      <c r="U380" s="97"/>
    </row>
    <row r="381" ht="27.75" customHeight="1">
      <c r="A381" s="89"/>
      <c r="B381" s="90"/>
      <c r="C381" s="90"/>
      <c r="D381" s="90"/>
      <c r="E381" s="91"/>
      <c r="F381" s="91"/>
      <c r="G381" s="92"/>
      <c r="H381" s="93"/>
      <c r="I381" s="94"/>
      <c r="J381" s="95"/>
      <c r="K381" s="91"/>
      <c r="L381" s="91"/>
      <c r="M381" s="96"/>
      <c r="N381" s="91"/>
      <c r="O381" s="92"/>
      <c r="P381" s="93"/>
      <c r="Q381" s="91"/>
      <c r="R381" s="91"/>
      <c r="S381" s="95"/>
      <c r="T381" s="97"/>
      <c r="U381" s="97"/>
    </row>
    <row r="382" ht="27.75" customHeight="1">
      <c r="A382" s="89"/>
      <c r="B382" s="98"/>
      <c r="C382" s="98"/>
      <c r="D382" s="98"/>
      <c r="E382" s="99"/>
      <c r="F382" s="99"/>
      <c r="G382" s="100"/>
      <c r="H382" s="101"/>
      <c r="I382" s="102"/>
      <c r="J382" s="103"/>
      <c r="K382" s="99"/>
      <c r="L382" s="99"/>
      <c r="M382" s="104"/>
      <c r="N382" s="99"/>
      <c r="O382" s="100"/>
      <c r="P382" s="101"/>
      <c r="Q382" s="99"/>
      <c r="R382" s="99"/>
      <c r="S382" s="103"/>
      <c r="T382" s="97"/>
      <c r="U382" s="97"/>
    </row>
    <row r="383" ht="27.75" customHeight="1">
      <c r="A383" s="89"/>
      <c r="B383" s="90"/>
      <c r="C383" s="90"/>
      <c r="D383" s="90"/>
      <c r="E383" s="91"/>
      <c r="F383" s="91"/>
      <c r="G383" s="92"/>
      <c r="H383" s="93"/>
      <c r="I383" s="94"/>
      <c r="J383" s="95"/>
      <c r="K383" s="91"/>
      <c r="L383" s="91"/>
      <c r="M383" s="96"/>
      <c r="N383" s="91"/>
      <c r="O383" s="92"/>
      <c r="P383" s="93"/>
      <c r="Q383" s="91"/>
      <c r="R383" s="91"/>
      <c r="S383" s="95"/>
      <c r="T383" s="97"/>
      <c r="U383" s="97"/>
    </row>
    <row r="384" ht="27.75" customHeight="1">
      <c r="A384" s="89"/>
      <c r="B384" s="98"/>
      <c r="C384" s="98"/>
      <c r="D384" s="98"/>
      <c r="E384" s="99"/>
      <c r="F384" s="99"/>
      <c r="G384" s="100"/>
      <c r="H384" s="101"/>
      <c r="I384" s="102"/>
      <c r="J384" s="103"/>
      <c r="K384" s="99"/>
      <c r="L384" s="99"/>
      <c r="M384" s="104"/>
      <c r="N384" s="99"/>
      <c r="O384" s="100"/>
      <c r="P384" s="101"/>
      <c r="Q384" s="99"/>
      <c r="R384" s="99"/>
      <c r="S384" s="103"/>
      <c r="T384" s="97"/>
      <c r="U384" s="97"/>
    </row>
    <row r="385" ht="27.75" customHeight="1">
      <c r="A385" s="89"/>
      <c r="B385" s="90"/>
      <c r="C385" s="90"/>
      <c r="D385" s="90"/>
      <c r="E385" s="91"/>
      <c r="F385" s="91"/>
      <c r="G385" s="92"/>
      <c r="H385" s="93"/>
      <c r="I385" s="94"/>
      <c r="J385" s="95"/>
      <c r="K385" s="91"/>
      <c r="L385" s="91"/>
      <c r="M385" s="96"/>
      <c r="N385" s="91"/>
      <c r="O385" s="92"/>
      <c r="P385" s="93"/>
      <c r="Q385" s="91"/>
      <c r="R385" s="91"/>
      <c r="S385" s="95"/>
      <c r="T385" s="97"/>
      <c r="U385" s="97"/>
    </row>
    <row r="386" ht="27.75" customHeight="1">
      <c r="A386" s="89"/>
      <c r="B386" s="98"/>
      <c r="C386" s="98"/>
      <c r="D386" s="98"/>
      <c r="E386" s="99"/>
      <c r="F386" s="99"/>
      <c r="G386" s="100"/>
      <c r="H386" s="101"/>
      <c r="I386" s="102"/>
      <c r="J386" s="103"/>
      <c r="K386" s="99"/>
      <c r="L386" s="99"/>
      <c r="M386" s="104"/>
      <c r="N386" s="99"/>
      <c r="O386" s="100"/>
      <c r="P386" s="101"/>
      <c r="Q386" s="99"/>
      <c r="R386" s="99"/>
      <c r="S386" s="103"/>
      <c r="T386" s="97"/>
      <c r="U386" s="97"/>
    </row>
    <row r="387" ht="27.75" customHeight="1">
      <c r="A387" s="89"/>
      <c r="B387" s="90"/>
      <c r="C387" s="90"/>
      <c r="D387" s="90"/>
      <c r="E387" s="91"/>
      <c r="F387" s="91"/>
      <c r="G387" s="92"/>
      <c r="H387" s="93"/>
      <c r="I387" s="94"/>
      <c r="J387" s="95"/>
      <c r="K387" s="91"/>
      <c r="L387" s="91"/>
      <c r="M387" s="96"/>
      <c r="N387" s="91"/>
      <c r="O387" s="92"/>
      <c r="P387" s="93"/>
      <c r="Q387" s="91"/>
      <c r="R387" s="91"/>
      <c r="S387" s="95"/>
      <c r="T387" s="97"/>
      <c r="U387" s="97"/>
    </row>
    <row r="388" ht="27.75" customHeight="1">
      <c r="A388" s="89"/>
      <c r="B388" s="98"/>
      <c r="C388" s="98"/>
      <c r="D388" s="98"/>
      <c r="E388" s="99"/>
      <c r="F388" s="99"/>
      <c r="G388" s="100"/>
      <c r="H388" s="101"/>
      <c r="I388" s="102"/>
      <c r="J388" s="103"/>
      <c r="K388" s="99"/>
      <c r="L388" s="99"/>
      <c r="M388" s="104"/>
      <c r="N388" s="99"/>
      <c r="O388" s="100"/>
      <c r="P388" s="101"/>
      <c r="Q388" s="99"/>
      <c r="R388" s="99"/>
      <c r="S388" s="103"/>
      <c r="T388" s="97"/>
      <c r="U388" s="97"/>
    </row>
    <row r="389" ht="27.75" customHeight="1">
      <c r="A389" s="89"/>
      <c r="B389" s="90"/>
      <c r="C389" s="90"/>
      <c r="D389" s="90"/>
      <c r="E389" s="91"/>
      <c r="F389" s="91"/>
      <c r="G389" s="92"/>
      <c r="H389" s="93"/>
      <c r="I389" s="94"/>
      <c r="J389" s="95"/>
      <c r="K389" s="91"/>
      <c r="L389" s="91"/>
      <c r="M389" s="96"/>
      <c r="N389" s="91"/>
      <c r="O389" s="92"/>
      <c r="P389" s="93"/>
      <c r="Q389" s="91"/>
      <c r="R389" s="91"/>
      <c r="S389" s="95"/>
      <c r="T389" s="97"/>
      <c r="U389" s="97"/>
    </row>
    <row r="390" ht="27.75" customHeight="1">
      <c r="A390" s="89"/>
      <c r="B390" s="98"/>
      <c r="C390" s="98"/>
      <c r="D390" s="98"/>
      <c r="E390" s="99"/>
      <c r="F390" s="99"/>
      <c r="G390" s="100"/>
      <c r="H390" s="101"/>
      <c r="I390" s="102"/>
      <c r="J390" s="103"/>
      <c r="K390" s="99"/>
      <c r="L390" s="99"/>
      <c r="M390" s="104"/>
      <c r="N390" s="99"/>
      <c r="O390" s="100"/>
      <c r="P390" s="101"/>
      <c r="Q390" s="99"/>
      <c r="R390" s="99"/>
      <c r="S390" s="103"/>
      <c r="T390" s="97"/>
      <c r="U390" s="97"/>
    </row>
    <row r="391" ht="27.75" customHeight="1">
      <c r="A391" s="89"/>
      <c r="B391" s="90"/>
      <c r="C391" s="90"/>
      <c r="D391" s="90"/>
      <c r="E391" s="91"/>
      <c r="F391" s="91"/>
      <c r="G391" s="92"/>
      <c r="H391" s="93"/>
      <c r="I391" s="94"/>
      <c r="J391" s="95"/>
      <c r="K391" s="91"/>
      <c r="L391" s="91"/>
      <c r="M391" s="96"/>
      <c r="N391" s="91"/>
      <c r="O391" s="92"/>
      <c r="P391" s="93"/>
      <c r="Q391" s="91"/>
      <c r="R391" s="91"/>
      <c r="S391" s="95"/>
      <c r="T391" s="97"/>
      <c r="U391" s="97"/>
    </row>
    <row r="392" ht="27.75" customHeight="1">
      <c r="A392" s="89"/>
      <c r="B392" s="98"/>
      <c r="C392" s="98"/>
      <c r="D392" s="98"/>
      <c r="E392" s="99"/>
      <c r="F392" s="99"/>
      <c r="G392" s="100"/>
      <c r="H392" s="101"/>
      <c r="I392" s="102"/>
      <c r="J392" s="103"/>
      <c r="K392" s="99"/>
      <c r="L392" s="99"/>
      <c r="M392" s="104"/>
      <c r="N392" s="99"/>
      <c r="O392" s="100"/>
      <c r="P392" s="101"/>
      <c r="Q392" s="99"/>
      <c r="R392" s="99"/>
      <c r="S392" s="103"/>
      <c r="T392" s="97"/>
      <c r="U392" s="97"/>
    </row>
    <row r="393" ht="27.75" customHeight="1">
      <c r="A393" s="89"/>
      <c r="B393" s="90"/>
      <c r="C393" s="90"/>
      <c r="D393" s="90"/>
      <c r="E393" s="91"/>
      <c r="F393" s="91"/>
      <c r="G393" s="92"/>
      <c r="H393" s="93"/>
      <c r="I393" s="94"/>
      <c r="J393" s="95"/>
      <c r="K393" s="91"/>
      <c r="L393" s="91"/>
      <c r="M393" s="96"/>
      <c r="N393" s="91"/>
      <c r="O393" s="92"/>
      <c r="P393" s="93"/>
      <c r="Q393" s="91"/>
      <c r="R393" s="91"/>
      <c r="S393" s="95"/>
      <c r="T393" s="97"/>
      <c r="U393" s="97"/>
    </row>
    <row r="394" ht="27.75" customHeight="1">
      <c r="A394" s="89"/>
      <c r="B394" s="98"/>
      <c r="C394" s="98"/>
      <c r="D394" s="98"/>
      <c r="E394" s="99"/>
      <c r="F394" s="99"/>
      <c r="G394" s="100"/>
      <c r="H394" s="101"/>
      <c r="I394" s="102"/>
      <c r="J394" s="103"/>
      <c r="K394" s="99"/>
      <c r="L394" s="99"/>
      <c r="M394" s="104"/>
      <c r="N394" s="99"/>
      <c r="O394" s="100"/>
      <c r="P394" s="101"/>
      <c r="Q394" s="99"/>
      <c r="R394" s="99"/>
      <c r="S394" s="103"/>
      <c r="T394" s="97"/>
      <c r="U394" s="97"/>
    </row>
    <row r="395" ht="27.75" customHeight="1">
      <c r="A395" s="89"/>
      <c r="B395" s="90"/>
      <c r="C395" s="90"/>
      <c r="D395" s="90"/>
      <c r="E395" s="91"/>
      <c r="F395" s="91"/>
      <c r="G395" s="92"/>
      <c r="H395" s="93"/>
      <c r="I395" s="94"/>
      <c r="J395" s="95"/>
      <c r="K395" s="91"/>
      <c r="L395" s="91"/>
      <c r="M395" s="96"/>
      <c r="N395" s="91"/>
      <c r="O395" s="92"/>
      <c r="P395" s="93"/>
      <c r="Q395" s="91"/>
      <c r="R395" s="91"/>
      <c r="S395" s="95"/>
      <c r="T395" s="97"/>
      <c r="U395" s="97"/>
    </row>
    <row r="396" ht="27.75" customHeight="1">
      <c r="A396" s="89"/>
      <c r="B396" s="98"/>
      <c r="C396" s="98"/>
      <c r="D396" s="98"/>
      <c r="E396" s="99"/>
      <c r="F396" s="99"/>
      <c r="G396" s="100"/>
      <c r="H396" s="101"/>
      <c r="I396" s="102"/>
      <c r="J396" s="103"/>
      <c r="K396" s="99"/>
      <c r="L396" s="99"/>
      <c r="M396" s="104"/>
      <c r="N396" s="99"/>
      <c r="O396" s="100"/>
      <c r="P396" s="101"/>
      <c r="Q396" s="99"/>
      <c r="R396" s="99"/>
      <c r="S396" s="103"/>
      <c r="T396" s="97"/>
      <c r="U396" s="97"/>
    </row>
    <row r="397" ht="27.75" customHeight="1">
      <c r="A397" s="89"/>
      <c r="B397" s="90"/>
      <c r="C397" s="90"/>
      <c r="D397" s="90"/>
      <c r="E397" s="91"/>
      <c r="F397" s="91"/>
      <c r="G397" s="92"/>
      <c r="H397" s="93"/>
      <c r="I397" s="94"/>
      <c r="J397" s="95"/>
      <c r="K397" s="91"/>
      <c r="L397" s="91"/>
      <c r="M397" s="96"/>
      <c r="N397" s="91"/>
      <c r="O397" s="92"/>
      <c r="P397" s="93"/>
      <c r="Q397" s="91"/>
      <c r="R397" s="91"/>
      <c r="S397" s="95"/>
      <c r="T397" s="97"/>
      <c r="U397" s="97"/>
    </row>
    <row r="398" ht="27.75" customHeight="1">
      <c r="A398" s="89"/>
      <c r="B398" s="98"/>
      <c r="C398" s="98"/>
      <c r="D398" s="98"/>
      <c r="E398" s="99"/>
      <c r="F398" s="99"/>
      <c r="G398" s="100"/>
      <c r="H398" s="101"/>
      <c r="I398" s="102"/>
      <c r="J398" s="103"/>
      <c r="K398" s="99"/>
      <c r="L398" s="99"/>
      <c r="M398" s="104"/>
      <c r="N398" s="99"/>
      <c r="O398" s="100"/>
      <c r="P398" s="101"/>
      <c r="Q398" s="99"/>
      <c r="R398" s="99"/>
      <c r="S398" s="103"/>
      <c r="T398" s="97"/>
      <c r="U398" s="97"/>
    </row>
    <row r="399" ht="27.75" customHeight="1">
      <c r="A399" s="89"/>
      <c r="B399" s="90"/>
      <c r="C399" s="90"/>
      <c r="D399" s="90"/>
      <c r="E399" s="91"/>
      <c r="F399" s="91"/>
      <c r="G399" s="92"/>
      <c r="H399" s="93"/>
      <c r="I399" s="94"/>
      <c r="J399" s="95"/>
      <c r="K399" s="91"/>
      <c r="L399" s="91"/>
      <c r="M399" s="96"/>
      <c r="N399" s="91"/>
      <c r="O399" s="92"/>
      <c r="P399" s="93"/>
      <c r="Q399" s="91"/>
      <c r="R399" s="91"/>
      <c r="S399" s="95"/>
      <c r="T399" s="97"/>
      <c r="U399" s="97"/>
    </row>
    <row r="400" ht="27.75" customHeight="1">
      <c r="A400" s="89"/>
      <c r="B400" s="98"/>
      <c r="C400" s="98"/>
      <c r="D400" s="98"/>
      <c r="E400" s="99"/>
      <c r="F400" s="99"/>
      <c r="G400" s="100"/>
      <c r="H400" s="101"/>
      <c r="I400" s="102"/>
      <c r="J400" s="103"/>
      <c r="K400" s="99"/>
      <c r="L400" s="99"/>
      <c r="M400" s="104"/>
      <c r="N400" s="99"/>
      <c r="O400" s="100"/>
      <c r="P400" s="101"/>
      <c r="Q400" s="99"/>
      <c r="R400" s="99"/>
      <c r="S400" s="103"/>
      <c r="T400" s="97"/>
      <c r="U400" s="97"/>
    </row>
    <row r="401" ht="27.75" customHeight="1">
      <c r="A401" s="89"/>
      <c r="B401" s="90"/>
      <c r="C401" s="90"/>
      <c r="D401" s="90"/>
      <c r="E401" s="91"/>
      <c r="F401" s="91"/>
      <c r="G401" s="92"/>
      <c r="H401" s="93"/>
      <c r="I401" s="94"/>
      <c r="J401" s="95"/>
      <c r="K401" s="91"/>
      <c r="L401" s="91"/>
      <c r="M401" s="96"/>
      <c r="N401" s="91"/>
      <c r="O401" s="92"/>
      <c r="P401" s="93"/>
      <c r="Q401" s="91"/>
      <c r="R401" s="91"/>
      <c r="S401" s="95"/>
      <c r="T401" s="97"/>
      <c r="U401" s="97"/>
    </row>
    <row r="402" ht="27.75" customHeight="1">
      <c r="A402" s="89"/>
      <c r="B402" s="98"/>
      <c r="C402" s="98"/>
      <c r="D402" s="98"/>
      <c r="E402" s="99"/>
      <c r="F402" s="99"/>
      <c r="G402" s="100"/>
      <c r="H402" s="101"/>
      <c r="I402" s="102"/>
      <c r="J402" s="103"/>
      <c r="K402" s="99"/>
      <c r="L402" s="99"/>
      <c r="M402" s="104"/>
      <c r="N402" s="99"/>
      <c r="O402" s="100"/>
      <c r="P402" s="101"/>
      <c r="Q402" s="99"/>
      <c r="R402" s="99"/>
      <c r="S402" s="103"/>
      <c r="T402" s="97"/>
      <c r="U402" s="97"/>
    </row>
    <row r="403" ht="27.75" customHeight="1">
      <c r="A403" s="89"/>
      <c r="B403" s="90"/>
      <c r="C403" s="90"/>
      <c r="D403" s="90"/>
      <c r="E403" s="91"/>
      <c r="F403" s="91"/>
      <c r="G403" s="92"/>
      <c r="H403" s="93"/>
      <c r="I403" s="94"/>
      <c r="J403" s="95"/>
      <c r="K403" s="91"/>
      <c r="L403" s="91"/>
      <c r="M403" s="96"/>
      <c r="N403" s="91"/>
      <c r="O403" s="92"/>
      <c r="P403" s="93"/>
      <c r="Q403" s="91"/>
      <c r="R403" s="91"/>
      <c r="S403" s="95"/>
      <c r="T403" s="97"/>
      <c r="U403" s="97"/>
    </row>
    <row r="404" ht="27.75" customHeight="1">
      <c r="A404" s="89"/>
      <c r="B404" s="98"/>
      <c r="C404" s="98"/>
      <c r="D404" s="98"/>
      <c r="E404" s="99"/>
      <c r="F404" s="99"/>
      <c r="G404" s="100"/>
      <c r="H404" s="101"/>
      <c r="I404" s="102"/>
      <c r="J404" s="103"/>
      <c r="K404" s="99"/>
      <c r="L404" s="99"/>
      <c r="M404" s="104"/>
      <c r="N404" s="99"/>
      <c r="O404" s="100"/>
      <c r="P404" s="101"/>
      <c r="Q404" s="99"/>
      <c r="R404" s="99"/>
      <c r="S404" s="103"/>
      <c r="T404" s="97"/>
      <c r="U404" s="97"/>
    </row>
    <row r="405" ht="27.75" customHeight="1">
      <c r="A405" s="89"/>
      <c r="B405" s="90"/>
      <c r="C405" s="90"/>
      <c r="D405" s="90"/>
      <c r="E405" s="91"/>
      <c r="F405" s="91"/>
      <c r="G405" s="92"/>
      <c r="H405" s="93"/>
      <c r="I405" s="94"/>
      <c r="J405" s="95"/>
      <c r="K405" s="91"/>
      <c r="L405" s="91"/>
      <c r="M405" s="96"/>
      <c r="N405" s="91"/>
      <c r="O405" s="92"/>
      <c r="P405" s="93"/>
      <c r="Q405" s="91"/>
      <c r="R405" s="91"/>
      <c r="S405" s="95"/>
      <c r="T405" s="97"/>
      <c r="U405" s="97"/>
    </row>
    <row r="406" ht="27.75" customHeight="1">
      <c r="A406" s="89"/>
      <c r="B406" s="98"/>
      <c r="C406" s="98"/>
      <c r="D406" s="98"/>
      <c r="E406" s="99"/>
      <c r="F406" s="99"/>
      <c r="G406" s="100"/>
      <c r="H406" s="101"/>
      <c r="I406" s="102"/>
      <c r="J406" s="103"/>
      <c r="K406" s="99"/>
      <c r="L406" s="99"/>
      <c r="M406" s="104"/>
      <c r="N406" s="99"/>
      <c r="O406" s="100"/>
      <c r="P406" s="101"/>
      <c r="Q406" s="99"/>
      <c r="R406" s="99"/>
      <c r="S406" s="103"/>
      <c r="T406" s="97"/>
      <c r="U406" s="97"/>
    </row>
    <row r="407" ht="27.75" customHeight="1">
      <c r="A407" s="89"/>
      <c r="B407" s="90"/>
      <c r="C407" s="90"/>
      <c r="D407" s="90"/>
      <c r="E407" s="91"/>
      <c r="F407" s="91"/>
      <c r="G407" s="92"/>
      <c r="H407" s="93"/>
      <c r="I407" s="94"/>
      <c r="J407" s="95"/>
      <c r="K407" s="91"/>
      <c r="L407" s="91"/>
      <c r="M407" s="96"/>
      <c r="N407" s="91"/>
      <c r="O407" s="92"/>
      <c r="P407" s="93"/>
      <c r="Q407" s="91"/>
      <c r="R407" s="91"/>
      <c r="S407" s="95"/>
      <c r="T407" s="97"/>
      <c r="U407" s="97"/>
    </row>
    <row r="408" ht="27.75" customHeight="1">
      <c r="A408" s="89"/>
      <c r="B408" s="98"/>
      <c r="C408" s="98"/>
      <c r="D408" s="98"/>
      <c r="E408" s="99"/>
      <c r="F408" s="99"/>
      <c r="G408" s="100"/>
      <c r="H408" s="101"/>
      <c r="I408" s="102"/>
      <c r="J408" s="103"/>
      <c r="K408" s="99"/>
      <c r="L408" s="99"/>
      <c r="M408" s="104"/>
      <c r="N408" s="99"/>
      <c r="O408" s="100"/>
      <c r="P408" s="101"/>
      <c r="Q408" s="99"/>
      <c r="R408" s="99"/>
      <c r="S408" s="103"/>
      <c r="T408" s="97"/>
      <c r="U408" s="97"/>
    </row>
    <row r="409" ht="27.75" customHeight="1">
      <c r="A409" s="89"/>
      <c r="B409" s="90"/>
      <c r="C409" s="90"/>
      <c r="D409" s="90"/>
      <c r="E409" s="91"/>
      <c r="F409" s="91"/>
      <c r="G409" s="92"/>
      <c r="H409" s="93"/>
      <c r="I409" s="94"/>
      <c r="J409" s="95"/>
      <c r="K409" s="91"/>
      <c r="L409" s="91"/>
      <c r="M409" s="96"/>
      <c r="N409" s="91"/>
      <c r="O409" s="92"/>
      <c r="P409" s="93"/>
      <c r="Q409" s="91"/>
      <c r="R409" s="91"/>
      <c r="S409" s="95"/>
      <c r="T409" s="97"/>
      <c r="U409" s="97"/>
    </row>
    <row r="410" ht="27.75" customHeight="1">
      <c r="A410" s="89"/>
      <c r="B410" s="98"/>
      <c r="C410" s="98"/>
      <c r="D410" s="98"/>
      <c r="E410" s="99"/>
      <c r="F410" s="99"/>
      <c r="G410" s="100"/>
      <c r="H410" s="101"/>
      <c r="I410" s="102"/>
      <c r="J410" s="103"/>
      <c r="K410" s="99"/>
      <c r="L410" s="99"/>
      <c r="M410" s="104"/>
      <c r="N410" s="99"/>
      <c r="O410" s="100"/>
      <c r="P410" s="101"/>
      <c r="Q410" s="99"/>
      <c r="R410" s="99"/>
      <c r="S410" s="103"/>
      <c r="T410" s="97"/>
      <c r="U410" s="97"/>
    </row>
    <row r="411" ht="27.75" customHeight="1">
      <c r="A411" s="89"/>
      <c r="B411" s="90"/>
      <c r="C411" s="90"/>
      <c r="D411" s="90"/>
      <c r="E411" s="91"/>
      <c r="F411" s="91"/>
      <c r="G411" s="92"/>
      <c r="H411" s="93"/>
      <c r="I411" s="94"/>
      <c r="J411" s="95"/>
      <c r="K411" s="91"/>
      <c r="L411" s="91"/>
      <c r="M411" s="96"/>
      <c r="N411" s="91"/>
      <c r="O411" s="92"/>
      <c r="P411" s="93"/>
      <c r="Q411" s="91"/>
      <c r="R411" s="91"/>
      <c r="S411" s="95"/>
      <c r="T411" s="97"/>
      <c r="U411" s="97"/>
    </row>
    <row r="412" ht="27.75" customHeight="1">
      <c r="A412" s="89"/>
      <c r="B412" s="98"/>
      <c r="C412" s="98"/>
      <c r="D412" s="98"/>
      <c r="E412" s="99"/>
      <c r="F412" s="99"/>
      <c r="G412" s="100"/>
      <c r="H412" s="101"/>
      <c r="I412" s="102"/>
      <c r="J412" s="103"/>
      <c r="K412" s="99"/>
      <c r="L412" s="99"/>
      <c r="M412" s="104"/>
      <c r="N412" s="99"/>
      <c r="O412" s="100"/>
      <c r="P412" s="101"/>
      <c r="Q412" s="99"/>
      <c r="R412" s="99"/>
      <c r="S412" s="103"/>
      <c r="T412" s="97"/>
      <c r="U412" s="97"/>
    </row>
    <row r="413" ht="27.75" customHeight="1">
      <c r="A413" s="89"/>
      <c r="B413" s="90"/>
      <c r="C413" s="90"/>
      <c r="D413" s="90"/>
      <c r="E413" s="91"/>
      <c r="F413" s="91"/>
      <c r="G413" s="92"/>
      <c r="H413" s="93"/>
      <c r="I413" s="94"/>
      <c r="J413" s="95"/>
      <c r="K413" s="91"/>
      <c r="L413" s="91"/>
      <c r="M413" s="96"/>
      <c r="N413" s="91"/>
      <c r="O413" s="92"/>
      <c r="P413" s="93"/>
      <c r="Q413" s="91"/>
      <c r="R413" s="91"/>
      <c r="S413" s="95"/>
      <c r="T413" s="97"/>
      <c r="U413" s="97"/>
    </row>
    <row r="414" ht="27.75" customHeight="1">
      <c r="A414" s="89"/>
      <c r="B414" s="98"/>
      <c r="C414" s="98"/>
      <c r="D414" s="98"/>
      <c r="E414" s="99"/>
      <c r="F414" s="99"/>
      <c r="G414" s="100"/>
      <c r="H414" s="101"/>
      <c r="I414" s="102"/>
      <c r="J414" s="103"/>
      <c r="K414" s="99"/>
      <c r="L414" s="99"/>
      <c r="M414" s="104"/>
      <c r="N414" s="99"/>
      <c r="O414" s="100"/>
      <c r="P414" s="101"/>
      <c r="Q414" s="99"/>
      <c r="R414" s="99"/>
      <c r="S414" s="103"/>
      <c r="T414" s="97"/>
      <c r="U414" s="97"/>
    </row>
    <row r="415" ht="27.75" customHeight="1">
      <c r="A415" s="89"/>
      <c r="B415" s="90"/>
      <c r="C415" s="90"/>
      <c r="D415" s="90"/>
      <c r="E415" s="91"/>
      <c r="F415" s="91"/>
      <c r="G415" s="92"/>
      <c r="H415" s="93"/>
      <c r="I415" s="94"/>
      <c r="J415" s="95"/>
      <c r="K415" s="91"/>
      <c r="L415" s="91"/>
      <c r="M415" s="96"/>
      <c r="N415" s="91"/>
      <c r="O415" s="92"/>
      <c r="P415" s="93"/>
      <c r="Q415" s="91"/>
      <c r="R415" s="91"/>
      <c r="S415" s="95"/>
      <c r="T415" s="97"/>
      <c r="U415" s="97"/>
    </row>
    <row r="416" ht="27.75" customHeight="1">
      <c r="A416" s="89"/>
      <c r="B416" s="98"/>
      <c r="C416" s="98"/>
      <c r="D416" s="98"/>
      <c r="E416" s="99"/>
      <c r="F416" s="99"/>
      <c r="G416" s="100"/>
      <c r="H416" s="101"/>
      <c r="I416" s="102"/>
      <c r="J416" s="103"/>
      <c r="K416" s="99"/>
      <c r="L416" s="99"/>
      <c r="M416" s="104"/>
      <c r="N416" s="99"/>
      <c r="O416" s="100"/>
      <c r="P416" s="101"/>
      <c r="Q416" s="99"/>
      <c r="R416" s="99"/>
      <c r="S416" s="103"/>
      <c r="T416" s="97"/>
      <c r="U416" s="97"/>
    </row>
    <row r="417" ht="27.75" customHeight="1">
      <c r="A417" s="89"/>
      <c r="B417" s="90"/>
      <c r="C417" s="90"/>
      <c r="D417" s="90"/>
      <c r="E417" s="91"/>
      <c r="F417" s="91"/>
      <c r="G417" s="92"/>
      <c r="H417" s="93"/>
      <c r="I417" s="94"/>
      <c r="J417" s="95"/>
      <c r="K417" s="91"/>
      <c r="L417" s="91"/>
      <c r="M417" s="96"/>
      <c r="N417" s="91"/>
      <c r="O417" s="92"/>
      <c r="P417" s="93"/>
      <c r="Q417" s="91"/>
      <c r="R417" s="91"/>
      <c r="S417" s="95"/>
      <c r="T417" s="97"/>
      <c r="U417" s="97"/>
    </row>
    <row r="418" ht="27.75" customHeight="1">
      <c r="A418" s="89"/>
      <c r="B418" s="98"/>
      <c r="C418" s="98"/>
      <c r="D418" s="98"/>
      <c r="E418" s="99"/>
      <c r="F418" s="99"/>
      <c r="G418" s="100"/>
      <c r="H418" s="101"/>
      <c r="I418" s="102"/>
      <c r="J418" s="103"/>
      <c r="K418" s="99"/>
      <c r="L418" s="99"/>
      <c r="M418" s="104"/>
      <c r="N418" s="99"/>
      <c r="O418" s="100"/>
      <c r="P418" s="101"/>
      <c r="Q418" s="99"/>
      <c r="R418" s="99"/>
      <c r="S418" s="103"/>
      <c r="T418" s="97"/>
      <c r="U418" s="97"/>
    </row>
    <row r="419" ht="27.75" customHeight="1">
      <c r="A419" s="89"/>
      <c r="B419" s="90"/>
      <c r="C419" s="90"/>
      <c r="D419" s="90"/>
      <c r="E419" s="91"/>
      <c r="F419" s="91"/>
      <c r="G419" s="92"/>
      <c r="H419" s="93"/>
      <c r="I419" s="94"/>
      <c r="J419" s="95"/>
      <c r="K419" s="91"/>
      <c r="L419" s="91"/>
      <c r="M419" s="96"/>
      <c r="N419" s="91"/>
      <c r="O419" s="92"/>
      <c r="P419" s="93"/>
      <c r="Q419" s="91"/>
      <c r="R419" s="91"/>
      <c r="S419" s="95"/>
      <c r="T419" s="97"/>
      <c r="U419" s="97"/>
    </row>
    <row r="420" ht="27.75" customHeight="1">
      <c r="A420" s="89"/>
      <c r="B420" s="98"/>
      <c r="C420" s="98"/>
      <c r="D420" s="98"/>
      <c r="E420" s="99"/>
      <c r="F420" s="99"/>
      <c r="G420" s="100"/>
      <c r="H420" s="101"/>
      <c r="I420" s="102"/>
      <c r="J420" s="103"/>
      <c r="K420" s="99"/>
      <c r="L420" s="99"/>
      <c r="M420" s="104"/>
      <c r="N420" s="99"/>
      <c r="O420" s="100"/>
      <c r="P420" s="101"/>
      <c r="Q420" s="99"/>
      <c r="R420" s="99"/>
      <c r="S420" s="103"/>
      <c r="T420" s="97"/>
      <c r="U420" s="97"/>
    </row>
    <row r="421" ht="27.75" customHeight="1">
      <c r="A421" s="89"/>
      <c r="B421" s="90"/>
      <c r="C421" s="90"/>
      <c r="D421" s="90"/>
      <c r="E421" s="91"/>
      <c r="F421" s="91"/>
      <c r="G421" s="92"/>
      <c r="H421" s="93"/>
      <c r="I421" s="94"/>
      <c r="J421" s="95"/>
      <c r="K421" s="91"/>
      <c r="L421" s="91"/>
      <c r="M421" s="96"/>
      <c r="N421" s="91"/>
      <c r="O421" s="92"/>
      <c r="P421" s="93"/>
      <c r="Q421" s="91"/>
      <c r="R421" s="91"/>
      <c r="S421" s="95"/>
      <c r="T421" s="97"/>
      <c r="U421" s="97"/>
    </row>
    <row r="422" ht="27.75" customHeight="1">
      <c r="A422" s="89"/>
      <c r="B422" s="98"/>
      <c r="C422" s="98"/>
      <c r="D422" s="98"/>
      <c r="E422" s="99"/>
      <c r="F422" s="99"/>
      <c r="G422" s="100"/>
      <c r="H422" s="101"/>
      <c r="I422" s="102"/>
      <c r="J422" s="103"/>
      <c r="K422" s="99"/>
      <c r="L422" s="99"/>
      <c r="M422" s="104"/>
      <c r="N422" s="99"/>
      <c r="O422" s="100"/>
      <c r="P422" s="101"/>
      <c r="Q422" s="99"/>
      <c r="R422" s="99"/>
      <c r="S422" s="103"/>
      <c r="T422" s="97"/>
      <c r="U422" s="97"/>
    </row>
    <row r="423" ht="27.75" customHeight="1">
      <c r="A423" s="89"/>
      <c r="B423" s="90"/>
      <c r="C423" s="90"/>
      <c r="D423" s="90"/>
      <c r="E423" s="91"/>
      <c r="F423" s="91"/>
      <c r="G423" s="92"/>
      <c r="H423" s="93"/>
      <c r="I423" s="94"/>
      <c r="J423" s="95"/>
      <c r="K423" s="91"/>
      <c r="L423" s="91"/>
      <c r="M423" s="96"/>
      <c r="N423" s="91"/>
      <c r="O423" s="92"/>
      <c r="P423" s="93"/>
      <c r="Q423" s="91"/>
      <c r="R423" s="91"/>
      <c r="S423" s="95"/>
      <c r="T423" s="97"/>
      <c r="U423" s="97"/>
    </row>
    <row r="424" ht="27.75" customHeight="1">
      <c r="A424" s="89"/>
      <c r="B424" s="98"/>
      <c r="C424" s="98"/>
      <c r="D424" s="98"/>
      <c r="E424" s="99"/>
      <c r="F424" s="99"/>
      <c r="G424" s="100"/>
      <c r="H424" s="101"/>
      <c r="I424" s="102"/>
      <c r="J424" s="103"/>
      <c r="K424" s="99"/>
      <c r="L424" s="99"/>
      <c r="M424" s="104"/>
      <c r="N424" s="99"/>
      <c r="O424" s="100"/>
      <c r="P424" s="101"/>
      <c r="Q424" s="99"/>
      <c r="R424" s="99"/>
      <c r="S424" s="103"/>
      <c r="T424" s="97"/>
      <c r="U424" s="97"/>
    </row>
    <row r="425" ht="27.75" customHeight="1">
      <c r="A425" s="89"/>
      <c r="B425" s="90"/>
      <c r="C425" s="90"/>
      <c r="D425" s="90"/>
      <c r="E425" s="91"/>
      <c r="F425" s="91"/>
      <c r="G425" s="92"/>
      <c r="H425" s="93"/>
      <c r="I425" s="94"/>
      <c r="J425" s="95"/>
      <c r="K425" s="91"/>
      <c r="L425" s="91"/>
      <c r="M425" s="96"/>
      <c r="N425" s="91"/>
      <c r="O425" s="92"/>
      <c r="P425" s="93"/>
      <c r="Q425" s="91"/>
      <c r="R425" s="91"/>
      <c r="S425" s="95"/>
      <c r="T425" s="97"/>
      <c r="U425" s="97"/>
    </row>
    <row r="426" ht="27.75" customHeight="1">
      <c r="A426" s="89"/>
      <c r="B426" s="98"/>
      <c r="C426" s="98"/>
      <c r="D426" s="98"/>
      <c r="E426" s="99"/>
      <c r="F426" s="99"/>
      <c r="G426" s="100"/>
      <c r="H426" s="101"/>
      <c r="I426" s="102"/>
      <c r="J426" s="103"/>
      <c r="K426" s="99"/>
      <c r="L426" s="99"/>
      <c r="M426" s="104"/>
      <c r="N426" s="99"/>
      <c r="O426" s="100"/>
      <c r="P426" s="101"/>
      <c r="Q426" s="99"/>
      <c r="R426" s="99"/>
      <c r="S426" s="103"/>
      <c r="T426" s="97"/>
      <c r="U426" s="97"/>
    </row>
    <row r="427" ht="27.75" customHeight="1">
      <c r="A427" s="89"/>
      <c r="B427" s="90"/>
      <c r="C427" s="90"/>
      <c r="D427" s="90"/>
      <c r="E427" s="91"/>
      <c r="F427" s="91"/>
      <c r="G427" s="92"/>
      <c r="H427" s="93"/>
      <c r="I427" s="94"/>
      <c r="J427" s="95"/>
      <c r="K427" s="91"/>
      <c r="L427" s="91"/>
      <c r="M427" s="96"/>
      <c r="N427" s="91"/>
      <c r="O427" s="92"/>
      <c r="P427" s="93"/>
      <c r="Q427" s="91"/>
      <c r="R427" s="91"/>
      <c r="S427" s="95"/>
      <c r="T427" s="97"/>
      <c r="U427" s="97"/>
    </row>
    <row r="428" ht="27.75" customHeight="1">
      <c r="A428" s="89"/>
      <c r="B428" s="98"/>
      <c r="C428" s="98"/>
      <c r="D428" s="98"/>
      <c r="E428" s="99"/>
      <c r="F428" s="99"/>
      <c r="G428" s="100"/>
      <c r="H428" s="101"/>
      <c r="I428" s="102"/>
      <c r="J428" s="103"/>
      <c r="K428" s="99"/>
      <c r="L428" s="99"/>
      <c r="M428" s="104"/>
      <c r="N428" s="99"/>
      <c r="O428" s="100"/>
      <c r="P428" s="101"/>
      <c r="Q428" s="99"/>
      <c r="R428" s="99"/>
      <c r="S428" s="103"/>
      <c r="T428" s="97"/>
      <c r="U428" s="97"/>
    </row>
    <row r="429" ht="27.75" customHeight="1">
      <c r="A429" s="89"/>
      <c r="B429" s="90"/>
      <c r="C429" s="90"/>
      <c r="D429" s="90"/>
      <c r="E429" s="91"/>
      <c r="F429" s="91"/>
      <c r="G429" s="92"/>
      <c r="H429" s="93"/>
      <c r="I429" s="94"/>
      <c r="J429" s="95"/>
      <c r="K429" s="91"/>
      <c r="L429" s="91"/>
      <c r="M429" s="96"/>
      <c r="N429" s="91"/>
      <c r="O429" s="92"/>
      <c r="P429" s="93"/>
      <c r="Q429" s="91"/>
      <c r="R429" s="91"/>
      <c r="S429" s="95"/>
      <c r="T429" s="97"/>
      <c r="U429" s="97"/>
    </row>
    <row r="430" ht="27.75" customHeight="1">
      <c r="A430" s="89"/>
      <c r="B430" s="98"/>
      <c r="C430" s="98"/>
      <c r="D430" s="98"/>
      <c r="E430" s="99"/>
      <c r="F430" s="99"/>
      <c r="G430" s="100"/>
      <c r="H430" s="101"/>
      <c r="I430" s="102"/>
      <c r="J430" s="103"/>
      <c r="K430" s="99"/>
      <c r="L430" s="99"/>
      <c r="M430" s="104"/>
      <c r="N430" s="99"/>
      <c r="O430" s="100"/>
      <c r="P430" s="101"/>
      <c r="Q430" s="99"/>
      <c r="R430" s="99"/>
      <c r="S430" s="103"/>
      <c r="T430" s="97"/>
      <c r="U430" s="97"/>
    </row>
    <row r="431" ht="27.75" customHeight="1">
      <c r="A431" s="89"/>
      <c r="B431" s="90"/>
      <c r="C431" s="90"/>
      <c r="D431" s="90"/>
      <c r="E431" s="91"/>
      <c r="F431" s="91"/>
      <c r="G431" s="92"/>
      <c r="H431" s="93"/>
      <c r="I431" s="94"/>
      <c r="J431" s="95"/>
      <c r="K431" s="91"/>
      <c r="L431" s="91"/>
      <c r="M431" s="96"/>
      <c r="N431" s="91"/>
      <c r="O431" s="92"/>
      <c r="P431" s="93"/>
      <c r="Q431" s="91"/>
      <c r="R431" s="91"/>
      <c r="S431" s="95"/>
      <c r="T431" s="97"/>
      <c r="U431" s="97"/>
    </row>
    <row r="432" ht="27.75" customHeight="1">
      <c r="A432" s="89"/>
      <c r="B432" s="98"/>
      <c r="C432" s="98"/>
      <c r="D432" s="98"/>
      <c r="E432" s="99"/>
      <c r="F432" s="99"/>
      <c r="G432" s="100"/>
      <c r="H432" s="101"/>
      <c r="I432" s="102"/>
      <c r="J432" s="103"/>
      <c r="K432" s="99"/>
      <c r="L432" s="99"/>
      <c r="M432" s="104"/>
      <c r="N432" s="99"/>
      <c r="O432" s="100"/>
      <c r="P432" s="101"/>
      <c r="Q432" s="99"/>
      <c r="R432" s="99"/>
      <c r="S432" s="103"/>
      <c r="T432" s="97"/>
      <c r="U432" s="97"/>
    </row>
    <row r="433" ht="27.75" customHeight="1">
      <c r="A433" s="89"/>
      <c r="B433" s="90"/>
      <c r="C433" s="90"/>
      <c r="D433" s="90"/>
      <c r="E433" s="91"/>
      <c r="F433" s="91"/>
      <c r="G433" s="92"/>
      <c r="H433" s="93"/>
      <c r="I433" s="94"/>
      <c r="J433" s="95"/>
      <c r="K433" s="91"/>
      <c r="L433" s="91"/>
      <c r="M433" s="96"/>
      <c r="N433" s="91"/>
      <c r="O433" s="92"/>
      <c r="P433" s="93"/>
      <c r="Q433" s="91"/>
      <c r="R433" s="91"/>
      <c r="S433" s="95"/>
      <c r="T433" s="97"/>
      <c r="U433" s="97"/>
    </row>
    <row r="434" ht="27.75" customHeight="1">
      <c r="A434" s="89"/>
      <c r="B434" s="98"/>
      <c r="C434" s="98"/>
      <c r="D434" s="98"/>
      <c r="E434" s="99"/>
      <c r="F434" s="99"/>
      <c r="G434" s="100"/>
      <c r="H434" s="101"/>
      <c r="I434" s="102"/>
      <c r="J434" s="103"/>
      <c r="K434" s="99"/>
      <c r="L434" s="99"/>
      <c r="M434" s="104"/>
      <c r="N434" s="99"/>
      <c r="O434" s="100"/>
      <c r="P434" s="101"/>
      <c r="Q434" s="99"/>
      <c r="R434" s="99"/>
      <c r="S434" s="103"/>
      <c r="T434" s="97"/>
      <c r="U434" s="97"/>
    </row>
    <row r="435" ht="27.75" customHeight="1">
      <c r="A435" s="89"/>
      <c r="B435" s="90"/>
      <c r="C435" s="90"/>
      <c r="D435" s="90"/>
      <c r="E435" s="91"/>
      <c r="F435" s="91"/>
      <c r="G435" s="92"/>
      <c r="H435" s="93"/>
      <c r="I435" s="94"/>
      <c r="J435" s="95"/>
      <c r="K435" s="91"/>
      <c r="L435" s="91"/>
      <c r="M435" s="96"/>
      <c r="N435" s="91"/>
      <c r="O435" s="92"/>
      <c r="P435" s="93"/>
      <c r="Q435" s="91"/>
      <c r="R435" s="91"/>
      <c r="S435" s="95"/>
      <c r="T435" s="97"/>
      <c r="U435" s="97"/>
    </row>
    <row r="436" ht="27.75" customHeight="1">
      <c r="A436" s="89"/>
      <c r="B436" s="98"/>
      <c r="C436" s="98"/>
      <c r="D436" s="98"/>
      <c r="E436" s="99"/>
      <c r="F436" s="99"/>
      <c r="G436" s="100"/>
      <c r="H436" s="101"/>
      <c r="I436" s="102"/>
      <c r="J436" s="103"/>
      <c r="K436" s="99"/>
      <c r="L436" s="99"/>
      <c r="M436" s="104"/>
      <c r="N436" s="99"/>
      <c r="O436" s="100"/>
      <c r="P436" s="101"/>
      <c r="Q436" s="99"/>
      <c r="R436" s="99"/>
      <c r="S436" s="103"/>
      <c r="T436" s="97"/>
      <c r="U436" s="97"/>
    </row>
    <row r="437" ht="27.75" customHeight="1">
      <c r="A437" s="89"/>
      <c r="B437" s="90"/>
      <c r="C437" s="90"/>
      <c r="D437" s="90"/>
      <c r="E437" s="91"/>
      <c r="F437" s="91"/>
      <c r="G437" s="92"/>
      <c r="H437" s="93"/>
      <c r="I437" s="94"/>
      <c r="J437" s="95"/>
      <c r="K437" s="91"/>
      <c r="L437" s="91"/>
      <c r="M437" s="96"/>
      <c r="N437" s="91"/>
      <c r="O437" s="92"/>
      <c r="P437" s="93"/>
      <c r="Q437" s="91"/>
      <c r="R437" s="91"/>
      <c r="S437" s="95"/>
      <c r="T437" s="97"/>
      <c r="U437" s="97"/>
    </row>
    <row r="438" ht="27.75" customHeight="1">
      <c r="A438" s="89"/>
      <c r="B438" s="98"/>
      <c r="C438" s="98"/>
      <c r="D438" s="98"/>
      <c r="E438" s="99"/>
      <c r="F438" s="99"/>
      <c r="G438" s="100"/>
      <c r="H438" s="101"/>
      <c r="I438" s="102"/>
      <c r="J438" s="103"/>
      <c r="K438" s="99"/>
      <c r="L438" s="99"/>
      <c r="M438" s="104"/>
      <c r="N438" s="99"/>
      <c r="O438" s="100"/>
      <c r="P438" s="101"/>
      <c r="Q438" s="99"/>
      <c r="R438" s="99"/>
      <c r="S438" s="103"/>
      <c r="T438" s="97"/>
      <c r="U438" s="97"/>
    </row>
    <row r="439" ht="27.75" customHeight="1">
      <c r="A439" s="89"/>
      <c r="B439" s="90"/>
      <c r="C439" s="90"/>
      <c r="D439" s="90"/>
      <c r="E439" s="91"/>
      <c r="F439" s="91"/>
      <c r="G439" s="92"/>
      <c r="H439" s="93"/>
      <c r="I439" s="94"/>
      <c r="J439" s="95"/>
      <c r="K439" s="91"/>
      <c r="L439" s="91"/>
      <c r="M439" s="96"/>
      <c r="N439" s="91"/>
      <c r="O439" s="92"/>
      <c r="P439" s="93"/>
      <c r="Q439" s="91"/>
      <c r="R439" s="91"/>
      <c r="S439" s="95"/>
      <c r="T439" s="97"/>
      <c r="U439" s="97"/>
    </row>
    <row r="440" ht="27.75" customHeight="1">
      <c r="A440" s="89"/>
      <c r="B440" s="98"/>
      <c r="C440" s="98"/>
      <c r="D440" s="98"/>
      <c r="E440" s="99"/>
      <c r="F440" s="99"/>
      <c r="G440" s="100"/>
      <c r="H440" s="101"/>
      <c r="I440" s="102"/>
      <c r="J440" s="103"/>
      <c r="K440" s="99"/>
      <c r="L440" s="99"/>
      <c r="M440" s="104"/>
      <c r="N440" s="99"/>
      <c r="O440" s="100"/>
      <c r="P440" s="101"/>
      <c r="Q440" s="99"/>
      <c r="R440" s="99"/>
      <c r="S440" s="103"/>
      <c r="T440" s="97"/>
      <c r="U440" s="97"/>
    </row>
    <row r="441" ht="27.75" customHeight="1">
      <c r="A441" s="89"/>
      <c r="B441" s="90"/>
      <c r="C441" s="90"/>
      <c r="D441" s="90"/>
      <c r="E441" s="91"/>
      <c r="F441" s="91"/>
      <c r="G441" s="92"/>
      <c r="H441" s="93"/>
      <c r="I441" s="94"/>
      <c r="J441" s="95"/>
      <c r="K441" s="91"/>
      <c r="L441" s="91"/>
      <c r="M441" s="96"/>
      <c r="N441" s="91"/>
      <c r="O441" s="92"/>
      <c r="P441" s="93"/>
      <c r="Q441" s="91"/>
      <c r="R441" s="91"/>
      <c r="S441" s="95"/>
      <c r="T441" s="97"/>
      <c r="U441" s="97"/>
    </row>
    <row r="442" ht="27.75" customHeight="1">
      <c r="A442" s="89"/>
      <c r="B442" s="98"/>
      <c r="C442" s="98"/>
      <c r="D442" s="98"/>
      <c r="E442" s="99"/>
      <c r="F442" s="99"/>
      <c r="G442" s="100"/>
      <c r="H442" s="101"/>
      <c r="I442" s="102"/>
      <c r="J442" s="103"/>
      <c r="K442" s="99"/>
      <c r="L442" s="99"/>
      <c r="M442" s="104"/>
      <c r="N442" s="99"/>
      <c r="O442" s="100"/>
      <c r="P442" s="101"/>
      <c r="Q442" s="99"/>
      <c r="R442" s="99"/>
      <c r="S442" s="103"/>
      <c r="T442" s="97"/>
      <c r="U442" s="97"/>
    </row>
    <row r="443" ht="27.75" customHeight="1">
      <c r="A443" s="89"/>
      <c r="B443" s="90"/>
      <c r="C443" s="90"/>
      <c r="D443" s="90"/>
      <c r="E443" s="91"/>
      <c r="F443" s="91"/>
      <c r="G443" s="92"/>
      <c r="H443" s="93"/>
      <c r="I443" s="94"/>
      <c r="J443" s="95"/>
      <c r="K443" s="91"/>
      <c r="L443" s="91"/>
      <c r="M443" s="96"/>
      <c r="N443" s="91"/>
      <c r="O443" s="92"/>
      <c r="P443" s="93"/>
      <c r="Q443" s="91"/>
      <c r="R443" s="91"/>
      <c r="S443" s="95"/>
      <c r="T443" s="97"/>
      <c r="U443" s="97"/>
    </row>
    <row r="444" ht="27.75" customHeight="1">
      <c r="A444" s="89"/>
      <c r="B444" s="98"/>
      <c r="C444" s="98"/>
      <c r="D444" s="98"/>
      <c r="E444" s="99"/>
      <c r="F444" s="99"/>
      <c r="G444" s="100"/>
      <c r="H444" s="101"/>
      <c r="I444" s="102"/>
      <c r="J444" s="103"/>
      <c r="K444" s="99"/>
      <c r="L444" s="99"/>
      <c r="M444" s="104"/>
      <c r="N444" s="99"/>
      <c r="O444" s="100"/>
      <c r="P444" s="101"/>
      <c r="Q444" s="99"/>
      <c r="R444" s="99"/>
      <c r="S444" s="103"/>
      <c r="T444" s="97"/>
      <c r="U444" s="97"/>
    </row>
    <row r="445" ht="27.75" customHeight="1">
      <c r="A445" s="89"/>
      <c r="B445" s="90"/>
      <c r="C445" s="90"/>
      <c r="D445" s="90"/>
      <c r="E445" s="91"/>
      <c r="F445" s="91"/>
      <c r="G445" s="92"/>
      <c r="H445" s="93"/>
      <c r="I445" s="94"/>
      <c r="J445" s="95"/>
      <c r="K445" s="91"/>
      <c r="L445" s="91"/>
      <c r="M445" s="96"/>
      <c r="N445" s="91"/>
      <c r="O445" s="92"/>
      <c r="P445" s="93"/>
      <c r="Q445" s="91"/>
      <c r="R445" s="91"/>
      <c r="S445" s="95"/>
      <c r="T445" s="97"/>
      <c r="U445" s="97"/>
    </row>
    <row r="446" ht="27.75" customHeight="1">
      <c r="A446" s="89"/>
      <c r="B446" s="98"/>
      <c r="C446" s="98"/>
      <c r="D446" s="98"/>
      <c r="E446" s="99"/>
      <c r="F446" s="99"/>
      <c r="G446" s="100"/>
      <c r="H446" s="101"/>
      <c r="I446" s="102"/>
      <c r="J446" s="103"/>
      <c r="K446" s="99"/>
      <c r="L446" s="99"/>
      <c r="M446" s="104"/>
      <c r="N446" s="99"/>
      <c r="O446" s="100"/>
      <c r="P446" s="101"/>
      <c r="Q446" s="99"/>
      <c r="R446" s="99"/>
      <c r="S446" s="103"/>
      <c r="T446" s="97"/>
      <c r="U446" s="97"/>
    </row>
    <row r="447" ht="27.75" customHeight="1">
      <c r="A447" s="89"/>
      <c r="B447" s="90"/>
      <c r="C447" s="90"/>
      <c r="D447" s="90"/>
      <c r="E447" s="91"/>
      <c r="F447" s="91"/>
      <c r="G447" s="92"/>
      <c r="H447" s="93"/>
      <c r="I447" s="94"/>
      <c r="J447" s="95"/>
      <c r="K447" s="91"/>
      <c r="L447" s="91"/>
      <c r="M447" s="96"/>
      <c r="N447" s="91"/>
      <c r="O447" s="92"/>
      <c r="P447" s="93"/>
      <c r="Q447" s="91"/>
      <c r="R447" s="91"/>
      <c r="S447" s="95"/>
      <c r="T447" s="97"/>
      <c r="U447" s="97"/>
    </row>
    <row r="448" ht="27.75" customHeight="1">
      <c r="A448" s="89"/>
      <c r="B448" s="98"/>
      <c r="C448" s="98"/>
      <c r="D448" s="98"/>
      <c r="E448" s="99"/>
      <c r="F448" s="99"/>
      <c r="G448" s="100"/>
      <c r="H448" s="101"/>
      <c r="I448" s="102"/>
      <c r="J448" s="103"/>
      <c r="K448" s="99"/>
      <c r="L448" s="99"/>
      <c r="M448" s="104"/>
      <c r="N448" s="99"/>
      <c r="O448" s="100"/>
      <c r="P448" s="101"/>
      <c r="Q448" s="99"/>
      <c r="R448" s="99"/>
      <c r="S448" s="103"/>
      <c r="T448" s="97"/>
      <c r="U448" s="97"/>
    </row>
    <row r="449" ht="27.75" customHeight="1">
      <c r="A449" s="89"/>
      <c r="B449" s="90"/>
      <c r="C449" s="90"/>
      <c r="D449" s="90"/>
      <c r="E449" s="91"/>
      <c r="F449" s="91"/>
      <c r="G449" s="92"/>
      <c r="H449" s="93"/>
      <c r="I449" s="94"/>
      <c r="J449" s="95"/>
      <c r="K449" s="91"/>
      <c r="L449" s="91"/>
      <c r="M449" s="96"/>
      <c r="N449" s="91"/>
      <c r="O449" s="92"/>
      <c r="P449" s="93"/>
      <c r="Q449" s="91"/>
      <c r="R449" s="91"/>
      <c r="S449" s="95"/>
      <c r="T449" s="97"/>
      <c r="U449" s="97"/>
    </row>
    <row r="450" ht="27.75" customHeight="1">
      <c r="A450" s="89"/>
      <c r="B450" s="98"/>
      <c r="C450" s="98"/>
      <c r="D450" s="98"/>
      <c r="E450" s="99"/>
      <c r="F450" s="99"/>
      <c r="G450" s="100"/>
      <c r="H450" s="101"/>
      <c r="I450" s="102"/>
      <c r="J450" s="103"/>
      <c r="K450" s="99"/>
      <c r="L450" s="99"/>
      <c r="M450" s="104"/>
      <c r="N450" s="99"/>
      <c r="O450" s="100"/>
      <c r="P450" s="101"/>
      <c r="Q450" s="99"/>
      <c r="R450" s="99"/>
      <c r="S450" s="103"/>
      <c r="T450" s="97"/>
      <c r="U450" s="97"/>
    </row>
    <row r="451" ht="27.75" customHeight="1">
      <c r="A451" s="89"/>
      <c r="B451" s="90"/>
      <c r="C451" s="90"/>
      <c r="D451" s="90"/>
      <c r="E451" s="91"/>
      <c r="F451" s="91"/>
      <c r="G451" s="92"/>
      <c r="H451" s="93"/>
      <c r="I451" s="94"/>
      <c r="J451" s="95"/>
      <c r="K451" s="91"/>
      <c r="L451" s="91"/>
      <c r="M451" s="96"/>
      <c r="N451" s="91"/>
      <c r="O451" s="92"/>
      <c r="P451" s="93"/>
      <c r="Q451" s="91"/>
      <c r="R451" s="91"/>
      <c r="S451" s="95"/>
      <c r="T451" s="97"/>
      <c r="U451" s="97"/>
    </row>
    <row r="452" ht="27.75" customHeight="1">
      <c r="A452" s="89"/>
      <c r="B452" s="98"/>
      <c r="C452" s="98"/>
      <c r="D452" s="98"/>
      <c r="E452" s="99"/>
      <c r="F452" s="99"/>
      <c r="G452" s="100"/>
      <c r="H452" s="101"/>
      <c r="I452" s="102"/>
      <c r="J452" s="103"/>
      <c r="K452" s="99"/>
      <c r="L452" s="99"/>
      <c r="M452" s="104"/>
      <c r="N452" s="99"/>
      <c r="O452" s="100"/>
      <c r="P452" s="101"/>
      <c r="Q452" s="99"/>
      <c r="R452" s="99"/>
      <c r="S452" s="103"/>
      <c r="T452" s="97"/>
      <c r="U452" s="97"/>
    </row>
    <row r="453" ht="27.75" customHeight="1">
      <c r="A453" s="89"/>
      <c r="B453" s="90"/>
      <c r="C453" s="90"/>
      <c r="D453" s="90"/>
      <c r="E453" s="91"/>
      <c r="F453" s="91"/>
      <c r="G453" s="92"/>
      <c r="H453" s="93"/>
      <c r="I453" s="94"/>
      <c r="J453" s="95"/>
      <c r="K453" s="91"/>
      <c r="L453" s="91"/>
      <c r="M453" s="96"/>
      <c r="N453" s="91"/>
      <c r="O453" s="92"/>
      <c r="P453" s="93"/>
      <c r="Q453" s="91"/>
      <c r="R453" s="91"/>
      <c r="S453" s="95"/>
      <c r="T453" s="97"/>
      <c r="U453" s="97"/>
    </row>
    <row r="454" ht="27.75" customHeight="1">
      <c r="A454" s="89"/>
      <c r="B454" s="98"/>
      <c r="C454" s="98"/>
      <c r="D454" s="98"/>
      <c r="E454" s="99"/>
      <c r="F454" s="99"/>
      <c r="G454" s="100"/>
      <c r="H454" s="101"/>
      <c r="I454" s="102"/>
      <c r="J454" s="103"/>
      <c r="K454" s="99"/>
      <c r="L454" s="99"/>
      <c r="M454" s="104"/>
      <c r="N454" s="99"/>
      <c r="O454" s="100"/>
      <c r="P454" s="101"/>
      <c r="Q454" s="99"/>
      <c r="R454" s="99"/>
      <c r="S454" s="103"/>
      <c r="T454" s="97"/>
      <c r="U454" s="97"/>
    </row>
    <row r="455" ht="27.75" customHeight="1">
      <c r="A455" s="89"/>
      <c r="B455" s="90"/>
      <c r="C455" s="90"/>
      <c r="D455" s="90"/>
      <c r="E455" s="91"/>
      <c r="F455" s="91"/>
      <c r="G455" s="92"/>
      <c r="H455" s="93"/>
      <c r="I455" s="94"/>
      <c r="J455" s="95"/>
      <c r="K455" s="91"/>
      <c r="L455" s="91"/>
      <c r="M455" s="96"/>
      <c r="N455" s="91"/>
      <c r="O455" s="92"/>
      <c r="P455" s="93"/>
      <c r="Q455" s="91"/>
      <c r="R455" s="91"/>
      <c r="S455" s="95"/>
      <c r="T455" s="97"/>
      <c r="U455" s="97"/>
    </row>
    <row r="456" ht="27.75" customHeight="1">
      <c r="A456" s="89"/>
      <c r="B456" s="98"/>
      <c r="C456" s="98"/>
      <c r="D456" s="98"/>
      <c r="E456" s="99"/>
      <c r="F456" s="99"/>
      <c r="G456" s="100"/>
      <c r="H456" s="101"/>
      <c r="I456" s="102"/>
      <c r="J456" s="103"/>
      <c r="K456" s="99"/>
      <c r="L456" s="99"/>
      <c r="M456" s="104"/>
      <c r="N456" s="99"/>
      <c r="O456" s="100"/>
      <c r="P456" s="101"/>
      <c r="Q456" s="99"/>
      <c r="R456" s="99"/>
      <c r="S456" s="103"/>
      <c r="T456" s="97"/>
      <c r="U456" s="97"/>
    </row>
    <row r="457" ht="27.75" customHeight="1">
      <c r="A457" s="89"/>
      <c r="B457" s="90"/>
      <c r="C457" s="90"/>
      <c r="D457" s="90"/>
      <c r="E457" s="91"/>
      <c r="F457" s="91"/>
      <c r="G457" s="92"/>
      <c r="H457" s="93"/>
      <c r="I457" s="94"/>
      <c r="J457" s="95"/>
      <c r="K457" s="91"/>
      <c r="L457" s="91"/>
      <c r="M457" s="96"/>
      <c r="N457" s="91"/>
      <c r="O457" s="92"/>
      <c r="P457" s="93"/>
      <c r="Q457" s="91"/>
      <c r="R457" s="91"/>
      <c r="S457" s="95"/>
      <c r="T457" s="97"/>
      <c r="U457" s="97"/>
    </row>
    <row r="458" ht="27.75" customHeight="1">
      <c r="A458" s="89"/>
      <c r="B458" s="98"/>
      <c r="C458" s="98"/>
      <c r="D458" s="98"/>
      <c r="E458" s="99"/>
      <c r="F458" s="99"/>
      <c r="G458" s="100"/>
      <c r="H458" s="101"/>
      <c r="I458" s="102"/>
      <c r="J458" s="103"/>
      <c r="K458" s="99"/>
      <c r="L458" s="99"/>
      <c r="M458" s="104"/>
      <c r="N458" s="99"/>
      <c r="O458" s="100"/>
      <c r="P458" s="101"/>
      <c r="Q458" s="99"/>
      <c r="R458" s="99"/>
      <c r="S458" s="103"/>
      <c r="T458" s="97"/>
      <c r="U458" s="97"/>
    </row>
    <row r="459" ht="27.75" customHeight="1">
      <c r="A459" s="89"/>
      <c r="B459" s="90"/>
      <c r="C459" s="90"/>
      <c r="D459" s="90"/>
      <c r="E459" s="91"/>
      <c r="F459" s="91"/>
      <c r="G459" s="92"/>
      <c r="H459" s="93"/>
      <c r="I459" s="94"/>
      <c r="J459" s="95"/>
      <c r="K459" s="91"/>
      <c r="L459" s="91"/>
      <c r="M459" s="96"/>
      <c r="N459" s="91"/>
      <c r="O459" s="92"/>
      <c r="P459" s="93"/>
      <c r="Q459" s="91"/>
      <c r="R459" s="91"/>
      <c r="S459" s="95"/>
      <c r="T459" s="97"/>
      <c r="U459" s="97"/>
    </row>
    <row r="460" ht="27.75" customHeight="1">
      <c r="A460" s="89"/>
      <c r="B460" s="98"/>
      <c r="C460" s="98"/>
      <c r="D460" s="98"/>
      <c r="E460" s="99"/>
      <c r="F460" s="99"/>
      <c r="G460" s="100"/>
      <c r="H460" s="101"/>
      <c r="I460" s="102"/>
      <c r="J460" s="103"/>
      <c r="K460" s="99"/>
      <c r="L460" s="99"/>
      <c r="M460" s="104"/>
      <c r="N460" s="99"/>
      <c r="O460" s="100"/>
      <c r="P460" s="101"/>
      <c r="Q460" s="99"/>
      <c r="R460" s="99"/>
      <c r="S460" s="103"/>
      <c r="T460" s="97"/>
      <c r="U460" s="97"/>
    </row>
    <row r="461" ht="27.75" customHeight="1">
      <c r="A461" s="89"/>
      <c r="B461" s="90"/>
      <c r="C461" s="90"/>
      <c r="D461" s="90"/>
      <c r="E461" s="91"/>
      <c r="F461" s="91"/>
      <c r="G461" s="92"/>
      <c r="H461" s="93"/>
      <c r="I461" s="94"/>
      <c r="J461" s="95"/>
      <c r="K461" s="91"/>
      <c r="L461" s="91"/>
      <c r="M461" s="96"/>
      <c r="N461" s="91"/>
      <c r="O461" s="92"/>
      <c r="P461" s="93"/>
      <c r="Q461" s="91"/>
      <c r="R461" s="91"/>
      <c r="S461" s="95"/>
      <c r="T461" s="97"/>
      <c r="U461" s="97"/>
    </row>
    <row r="462" ht="27.75" customHeight="1">
      <c r="A462" s="89"/>
      <c r="B462" s="98"/>
      <c r="C462" s="98"/>
      <c r="D462" s="98"/>
      <c r="E462" s="99"/>
      <c r="F462" s="99"/>
      <c r="G462" s="100"/>
      <c r="H462" s="101"/>
      <c r="I462" s="102"/>
      <c r="J462" s="103"/>
      <c r="K462" s="99"/>
      <c r="L462" s="99"/>
      <c r="M462" s="104"/>
      <c r="N462" s="99"/>
      <c r="O462" s="100"/>
      <c r="P462" s="101"/>
      <c r="Q462" s="99"/>
      <c r="R462" s="99"/>
      <c r="S462" s="103"/>
      <c r="T462" s="97"/>
      <c r="U462" s="97"/>
    </row>
    <row r="463" ht="27.75" customHeight="1">
      <c r="A463" s="89"/>
      <c r="B463" s="90"/>
      <c r="C463" s="90"/>
      <c r="D463" s="90"/>
      <c r="E463" s="91"/>
      <c r="F463" s="91"/>
      <c r="G463" s="92"/>
      <c r="H463" s="93"/>
      <c r="I463" s="94"/>
      <c r="J463" s="95"/>
      <c r="K463" s="91"/>
      <c r="L463" s="91"/>
      <c r="M463" s="96"/>
      <c r="N463" s="91"/>
      <c r="O463" s="92"/>
      <c r="P463" s="93"/>
      <c r="Q463" s="91"/>
      <c r="R463" s="91"/>
      <c r="S463" s="95"/>
      <c r="T463" s="97"/>
      <c r="U463" s="97"/>
    </row>
    <row r="464" ht="27.75" customHeight="1">
      <c r="A464" s="89"/>
      <c r="B464" s="98"/>
      <c r="C464" s="98"/>
      <c r="D464" s="98"/>
      <c r="E464" s="99"/>
      <c r="F464" s="99"/>
      <c r="G464" s="100"/>
      <c r="H464" s="101"/>
      <c r="I464" s="102"/>
      <c r="J464" s="103"/>
      <c r="K464" s="99"/>
      <c r="L464" s="99"/>
      <c r="M464" s="104"/>
      <c r="N464" s="99"/>
      <c r="O464" s="100"/>
      <c r="P464" s="101"/>
      <c r="Q464" s="99"/>
      <c r="R464" s="99"/>
      <c r="S464" s="103"/>
      <c r="T464" s="97"/>
      <c r="U464" s="97"/>
    </row>
    <row r="465" ht="27.75" customHeight="1">
      <c r="A465" s="89"/>
      <c r="B465" s="90"/>
      <c r="C465" s="90"/>
      <c r="D465" s="90"/>
      <c r="E465" s="91"/>
      <c r="F465" s="91"/>
      <c r="G465" s="92"/>
      <c r="H465" s="93"/>
      <c r="I465" s="94"/>
      <c r="J465" s="95"/>
      <c r="K465" s="91"/>
      <c r="L465" s="91"/>
      <c r="M465" s="96"/>
      <c r="N465" s="91"/>
      <c r="O465" s="92"/>
      <c r="P465" s="93"/>
      <c r="Q465" s="91"/>
      <c r="R465" s="91"/>
      <c r="S465" s="95"/>
      <c r="T465" s="97"/>
      <c r="U465" s="97"/>
    </row>
    <row r="466" ht="27.75" customHeight="1">
      <c r="A466" s="89"/>
      <c r="B466" s="98"/>
      <c r="C466" s="98"/>
      <c r="D466" s="98"/>
      <c r="E466" s="99"/>
      <c r="F466" s="99"/>
      <c r="G466" s="100"/>
      <c r="H466" s="101"/>
      <c r="I466" s="102"/>
      <c r="J466" s="103"/>
      <c r="K466" s="99"/>
      <c r="L466" s="99"/>
      <c r="M466" s="104"/>
      <c r="N466" s="99"/>
      <c r="O466" s="100"/>
      <c r="P466" s="101"/>
      <c r="Q466" s="99"/>
      <c r="R466" s="99"/>
      <c r="S466" s="103"/>
      <c r="T466" s="97"/>
      <c r="U466" s="97"/>
    </row>
    <row r="467" ht="27.75" customHeight="1">
      <c r="A467" s="89"/>
      <c r="B467" s="90"/>
      <c r="C467" s="90"/>
      <c r="D467" s="90"/>
      <c r="E467" s="91"/>
      <c r="F467" s="91"/>
      <c r="G467" s="92"/>
      <c r="H467" s="93"/>
      <c r="I467" s="94"/>
      <c r="J467" s="95"/>
      <c r="K467" s="91"/>
      <c r="L467" s="91"/>
      <c r="M467" s="96"/>
      <c r="N467" s="91"/>
      <c r="O467" s="92"/>
      <c r="P467" s="93"/>
      <c r="Q467" s="91"/>
      <c r="R467" s="91"/>
      <c r="S467" s="95"/>
      <c r="T467" s="97"/>
      <c r="U467" s="97"/>
    </row>
    <row r="468" ht="27.75" customHeight="1">
      <c r="A468" s="89"/>
      <c r="B468" s="98"/>
      <c r="C468" s="98"/>
      <c r="D468" s="98"/>
      <c r="E468" s="99"/>
      <c r="F468" s="99"/>
      <c r="G468" s="100"/>
      <c r="H468" s="101"/>
      <c r="I468" s="102"/>
      <c r="J468" s="103"/>
      <c r="K468" s="99"/>
      <c r="L468" s="99"/>
      <c r="M468" s="104"/>
      <c r="N468" s="99"/>
      <c r="O468" s="100"/>
      <c r="P468" s="101"/>
      <c r="Q468" s="99"/>
      <c r="R468" s="99"/>
      <c r="S468" s="103"/>
      <c r="T468" s="97"/>
      <c r="U468" s="97"/>
    </row>
    <row r="469" ht="27.75" customHeight="1">
      <c r="A469" s="89"/>
      <c r="B469" s="90"/>
      <c r="C469" s="90"/>
      <c r="D469" s="90"/>
      <c r="E469" s="91"/>
      <c r="F469" s="91"/>
      <c r="G469" s="92"/>
      <c r="H469" s="93"/>
      <c r="I469" s="94"/>
      <c r="J469" s="95"/>
      <c r="K469" s="91"/>
      <c r="L469" s="91"/>
      <c r="M469" s="96"/>
      <c r="N469" s="91"/>
      <c r="O469" s="92"/>
      <c r="P469" s="93"/>
      <c r="Q469" s="91"/>
      <c r="R469" s="91"/>
      <c r="S469" s="95"/>
      <c r="T469" s="97"/>
      <c r="U469" s="97"/>
    </row>
    <row r="470" ht="27.75" customHeight="1">
      <c r="A470" s="89"/>
      <c r="B470" s="98"/>
      <c r="C470" s="98"/>
      <c r="D470" s="98"/>
      <c r="E470" s="99"/>
      <c r="F470" s="99"/>
      <c r="G470" s="100"/>
      <c r="H470" s="101"/>
      <c r="I470" s="102"/>
      <c r="J470" s="103"/>
      <c r="K470" s="99"/>
      <c r="L470" s="99"/>
      <c r="M470" s="104"/>
      <c r="N470" s="99"/>
      <c r="O470" s="100"/>
      <c r="P470" s="101"/>
      <c r="Q470" s="99"/>
      <c r="R470" s="99"/>
      <c r="S470" s="103"/>
      <c r="T470" s="97"/>
      <c r="U470" s="97"/>
    </row>
    <row r="471" ht="27.75" customHeight="1">
      <c r="A471" s="89"/>
      <c r="B471" s="90"/>
      <c r="C471" s="90"/>
      <c r="D471" s="90"/>
      <c r="E471" s="91"/>
      <c r="F471" s="91"/>
      <c r="G471" s="92"/>
      <c r="H471" s="93"/>
      <c r="I471" s="94"/>
      <c r="J471" s="95"/>
      <c r="K471" s="91"/>
      <c r="L471" s="91"/>
      <c r="M471" s="96"/>
      <c r="N471" s="91"/>
      <c r="O471" s="92"/>
      <c r="P471" s="93"/>
      <c r="Q471" s="91"/>
      <c r="R471" s="91"/>
      <c r="S471" s="95"/>
      <c r="T471" s="97"/>
      <c r="U471" s="97"/>
    </row>
    <row r="472" ht="27.75" customHeight="1">
      <c r="A472" s="89"/>
      <c r="B472" s="98"/>
      <c r="C472" s="98"/>
      <c r="D472" s="98"/>
      <c r="E472" s="99"/>
      <c r="F472" s="99"/>
      <c r="G472" s="100"/>
      <c r="H472" s="101"/>
      <c r="I472" s="102"/>
      <c r="J472" s="103"/>
      <c r="K472" s="99"/>
      <c r="L472" s="99"/>
      <c r="M472" s="104"/>
      <c r="N472" s="99"/>
      <c r="O472" s="100"/>
      <c r="P472" s="101"/>
      <c r="Q472" s="99"/>
      <c r="R472" s="99"/>
      <c r="S472" s="103"/>
      <c r="T472" s="97"/>
      <c r="U472" s="97"/>
    </row>
    <row r="473" ht="27.75" customHeight="1">
      <c r="A473" s="89"/>
      <c r="B473" s="90"/>
      <c r="C473" s="90"/>
      <c r="D473" s="90"/>
      <c r="E473" s="91"/>
      <c r="F473" s="91"/>
      <c r="G473" s="92"/>
      <c r="H473" s="93"/>
      <c r="I473" s="94"/>
      <c r="J473" s="95"/>
      <c r="K473" s="91"/>
      <c r="L473" s="91"/>
      <c r="M473" s="96"/>
      <c r="N473" s="91"/>
      <c r="O473" s="92"/>
      <c r="P473" s="93"/>
      <c r="Q473" s="91"/>
      <c r="R473" s="91"/>
      <c r="S473" s="95"/>
      <c r="T473" s="97"/>
      <c r="U473" s="97"/>
    </row>
    <row r="474" ht="27.75" customHeight="1">
      <c r="A474" s="89"/>
      <c r="B474" s="98"/>
      <c r="C474" s="98"/>
      <c r="D474" s="98"/>
      <c r="E474" s="99"/>
      <c r="F474" s="99"/>
      <c r="G474" s="100"/>
      <c r="H474" s="101"/>
      <c r="I474" s="102"/>
      <c r="J474" s="103"/>
      <c r="K474" s="99"/>
      <c r="L474" s="99"/>
      <c r="M474" s="104"/>
      <c r="N474" s="99"/>
      <c r="O474" s="100"/>
      <c r="P474" s="101"/>
      <c r="Q474" s="99"/>
      <c r="R474" s="99"/>
      <c r="S474" s="103"/>
      <c r="T474" s="97"/>
      <c r="U474" s="97"/>
    </row>
    <row r="475" ht="27.75" customHeight="1">
      <c r="A475" s="89"/>
      <c r="B475" s="90"/>
      <c r="C475" s="90"/>
      <c r="D475" s="90"/>
      <c r="E475" s="91"/>
      <c r="F475" s="91"/>
      <c r="G475" s="92"/>
      <c r="H475" s="93"/>
      <c r="I475" s="94"/>
      <c r="J475" s="95"/>
      <c r="K475" s="91"/>
      <c r="L475" s="91"/>
      <c r="M475" s="96"/>
      <c r="N475" s="91"/>
      <c r="O475" s="92"/>
      <c r="P475" s="93"/>
      <c r="Q475" s="91"/>
      <c r="R475" s="91"/>
      <c r="S475" s="95"/>
      <c r="T475" s="97"/>
      <c r="U475" s="97"/>
    </row>
    <row r="476" ht="27.75" customHeight="1">
      <c r="A476" s="89"/>
      <c r="B476" s="98"/>
      <c r="C476" s="98"/>
      <c r="D476" s="98"/>
      <c r="E476" s="99"/>
      <c r="F476" s="99"/>
      <c r="G476" s="100"/>
      <c r="H476" s="101"/>
      <c r="I476" s="102"/>
      <c r="J476" s="103"/>
      <c r="K476" s="99"/>
      <c r="L476" s="99"/>
      <c r="M476" s="104"/>
      <c r="N476" s="99"/>
      <c r="O476" s="100"/>
      <c r="P476" s="101"/>
      <c r="Q476" s="99"/>
      <c r="R476" s="99"/>
      <c r="S476" s="103"/>
      <c r="T476" s="97"/>
      <c r="U476" s="97"/>
    </row>
    <row r="477" ht="27.75" customHeight="1">
      <c r="A477" s="89"/>
      <c r="B477" s="90"/>
      <c r="C477" s="90"/>
      <c r="D477" s="90"/>
      <c r="E477" s="91"/>
      <c r="F477" s="91"/>
      <c r="G477" s="92"/>
      <c r="H477" s="93"/>
      <c r="I477" s="94"/>
      <c r="J477" s="95"/>
      <c r="K477" s="91"/>
      <c r="L477" s="91"/>
      <c r="M477" s="96"/>
      <c r="N477" s="91"/>
      <c r="O477" s="92"/>
      <c r="P477" s="93"/>
      <c r="Q477" s="91"/>
      <c r="R477" s="91"/>
      <c r="S477" s="95"/>
      <c r="T477" s="97"/>
      <c r="U477" s="97"/>
    </row>
    <row r="478" ht="27.75" customHeight="1">
      <c r="A478" s="89"/>
      <c r="B478" s="98"/>
      <c r="C478" s="98"/>
      <c r="D478" s="98"/>
      <c r="E478" s="99"/>
      <c r="F478" s="99"/>
      <c r="G478" s="100"/>
      <c r="H478" s="101"/>
      <c r="I478" s="102"/>
      <c r="J478" s="103"/>
      <c r="K478" s="99"/>
      <c r="L478" s="99"/>
      <c r="M478" s="104"/>
      <c r="N478" s="99"/>
      <c r="O478" s="100"/>
      <c r="P478" s="101"/>
      <c r="Q478" s="99"/>
      <c r="R478" s="99"/>
      <c r="S478" s="103"/>
      <c r="T478" s="97"/>
      <c r="U478" s="97"/>
    </row>
    <row r="479" ht="27.75" customHeight="1">
      <c r="A479" s="89"/>
      <c r="B479" s="90"/>
      <c r="C479" s="90"/>
      <c r="D479" s="90"/>
      <c r="E479" s="91"/>
      <c r="F479" s="91"/>
      <c r="G479" s="92"/>
      <c r="H479" s="93"/>
      <c r="I479" s="94"/>
      <c r="J479" s="95"/>
      <c r="K479" s="91"/>
      <c r="L479" s="91"/>
      <c r="M479" s="96"/>
      <c r="N479" s="91"/>
      <c r="O479" s="92"/>
      <c r="P479" s="93"/>
      <c r="Q479" s="91"/>
      <c r="R479" s="91"/>
      <c r="S479" s="95"/>
      <c r="T479" s="97"/>
      <c r="U479" s="97"/>
    </row>
    <row r="480" ht="27.75" customHeight="1">
      <c r="A480" s="89"/>
      <c r="B480" s="98"/>
      <c r="C480" s="98"/>
      <c r="D480" s="98"/>
      <c r="E480" s="99"/>
      <c r="F480" s="99"/>
      <c r="G480" s="100"/>
      <c r="H480" s="101"/>
      <c r="I480" s="102"/>
      <c r="J480" s="103"/>
      <c r="K480" s="99"/>
      <c r="L480" s="99"/>
      <c r="M480" s="104"/>
      <c r="N480" s="99"/>
      <c r="O480" s="100"/>
      <c r="P480" s="101"/>
      <c r="Q480" s="99"/>
      <c r="R480" s="99"/>
      <c r="S480" s="103"/>
      <c r="T480" s="97"/>
      <c r="U480" s="97"/>
    </row>
    <row r="481" ht="27.75" customHeight="1">
      <c r="A481" s="89"/>
      <c r="B481" s="90"/>
      <c r="C481" s="90"/>
      <c r="D481" s="90"/>
      <c r="E481" s="91"/>
      <c r="F481" s="91"/>
      <c r="G481" s="92"/>
      <c r="H481" s="93"/>
      <c r="I481" s="94"/>
      <c r="J481" s="95"/>
      <c r="K481" s="91"/>
      <c r="L481" s="91"/>
      <c r="M481" s="96"/>
      <c r="N481" s="91"/>
      <c r="O481" s="92"/>
      <c r="P481" s="93"/>
      <c r="Q481" s="91"/>
      <c r="R481" s="91"/>
      <c r="S481" s="95"/>
      <c r="T481" s="97"/>
      <c r="U481" s="97"/>
    </row>
    <row r="482" ht="27.75" customHeight="1">
      <c r="A482" s="89"/>
      <c r="B482" s="98"/>
      <c r="C482" s="98"/>
      <c r="D482" s="98"/>
      <c r="E482" s="99"/>
      <c r="F482" s="99"/>
      <c r="G482" s="100"/>
      <c r="H482" s="101"/>
      <c r="I482" s="102"/>
      <c r="J482" s="103"/>
      <c r="K482" s="99"/>
      <c r="L482" s="99"/>
      <c r="M482" s="104"/>
      <c r="N482" s="99"/>
      <c r="O482" s="100"/>
      <c r="P482" s="101"/>
      <c r="Q482" s="99"/>
      <c r="R482" s="99"/>
      <c r="S482" s="103"/>
      <c r="T482" s="97"/>
      <c r="U482" s="97"/>
    </row>
    <row r="483" ht="27.75" customHeight="1">
      <c r="A483" s="89"/>
      <c r="B483" s="90"/>
      <c r="C483" s="90"/>
      <c r="D483" s="90"/>
      <c r="E483" s="91"/>
      <c r="F483" s="91"/>
      <c r="G483" s="92"/>
      <c r="H483" s="93"/>
      <c r="I483" s="94"/>
      <c r="J483" s="95"/>
      <c r="K483" s="91"/>
      <c r="L483" s="91"/>
      <c r="M483" s="96"/>
      <c r="N483" s="91"/>
      <c r="O483" s="92"/>
      <c r="P483" s="93"/>
      <c r="Q483" s="91"/>
      <c r="R483" s="91"/>
      <c r="S483" s="95"/>
      <c r="T483" s="97"/>
      <c r="U483" s="97"/>
    </row>
    <row r="484" ht="27.75" customHeight="1">
      <c r="A484" s="89"/>
      <c r="B484" s="98"/>
      <c r="C484" s="98"/>
      <c r="D484" s="98"/>
      <c r="E484" s="99"/>
      <c r="F484" s="99"/>
      <c r="G484" s="100"/>
      <c r="H484" s="101"/>
      <c r="I484" s="102"/>
      <c r="J484" s="103"/>
      <c r="K484" s="99"/>
      <c r="L484" s="99"/>
      <c r="M484" s="104"/>
      <c r="N484" s="99"/>
      <c r="O484" s="100"/>
      <c r="P484" s="101"/>
      <c r="Q484" s="99"/>
      <c r="R484" s="99"/>
      <c r="S484" s="103"/>
      <c r="T484" s="97"/>
      <c r="U484" s="97"/>
    </row>
    <row r="485" ht="27.75" customHeight="1">
      <c r="A485" s="89"/>
      <c r="B485" s="90"/>
      <c r="C485" s="90"/>
      <c r="D485" s="90"/>
      <c r="E485" s="91"/>
      <c r="F485" s="91"/>
      <c r="G485" s="92"/>
      <c r="H485" s="93"/>
      <c r="I485" s="94"/>
      <c r="J485" s="95"/>
      <c r="K485" s="91"/>
      <c r="L485" s="91"/>
      <c r="M485" s="96"/>
      <c r="N485" s="91"/>
      <c r="O485" s="92"/>
      <c r="P485" s="93"/>
      <c r="Q485" s="91"/>
      <c r="R485" s="91"/>
      <c r="S485" s="95"/>
      <c r="T485" s="97"/>
      <c r="U485" s="97"/>
    </row>
    <row r="486" ht="27.75" customHeight="1">
      <c r="A486" s="89"/>
      <c r="B486" s="98"/>
      <c r="C486" s="98"/>
      <c r="D486" s="98"/>
      <c r="E486" s="99"/>
      <c r="F486" s="99"/>
      <c r="G486" s="100"/>
      <c r="H486" s="101"/>
      <c r="I486" s="102"/>
      <c r="J486" s="103"/>
      <c r="K486" s="99"/>
      <c r="L486" s="99"/>
      <c r="M486" s="104"/>
      <c r="N486" s="99"/>
      <c r="O486" s="100"/>
      <c r="P486" s="101"/>
      <c r="Q486" s="99"/>
      <c r="R486" s="99"/>
      <c r="S486" s="103"/>
      <c r="T486" s="97"/>
      <c r="U486" s="97"/>
    </row>
    <row r="487" ht="27.75" customHeight="1">
      <c r="A487" s="89"/>
      <c r="B487" s="90"/>
      <c r="C487" s="90"/>
      <c r="D487" s="90"/>
      <c r="E487" s="91"/>
      <c r="F487" s="91"/>
      <c r="G487" s="92"/>
      <c r="H487" s="93"/>
      <c r="I487" s="94"/>
      <c r="J487" s="95"/>
      <c r="K487" s="91"/>
      <c r="L487" s="91"/>
      <c r="M487" s="96"/>
      <c r="N487" s="91"/>
      <c r="O487" s="92"/>
      <c r="P487" s="93"/>
      <c r="Q487" s="91"/>
      <c r="R487" s="91"/>
      <c r="S487" s="95"/>
      <c r="T487" s="97"/>
      <c r="U487" s="97"/>
    </row>
    <row r="488" ht="27.75" customHeight="1">
      <c r="A488" s="89"/>
      <c r="B488" s="98"/>
      <c r="C488" s="98"/>
      <c r="D488" s="98"/>
      <c r="E488" s="99"/>
      <c r="F488" s="99"/>
      <c r="G488" s="100"/>
      <c r="H488" s="101"/>
      <c r="I488" s="102"/>
      <c r="J488" s="103"/>
      <c r="K488" s="99"/>
      <c r="L488" s="99"/>
      <c r="M488" s="104"/>
      <c r="N488" s="99"/>
      <c r="O488" s="100"/>
      <c r="P488" s="101"/>
      <c r="Q488" s="99"/>
      <c r="R488" s="99"/>
      <c r="S488" s="103"/>
      <c r="T488" s="97"/>
      <c r="U488" s="97"/>
    </row>
    <row r="489" ht="27.75" customHeight="1">
      <c r="A489" s="89"/>
      <c r="B489" s="90"/>
      <c r="C489" s="90"/>
      <c r="D489" s="90"/>
      <c r="E489" s="91"/>
      <c r="F489" s="91"/>
      <c r="G489" s="92"/>
      <c r="H489" s="93"/>
      <c r="I489" s="94"/>
      <c r="J489" s="95"/>
      <c r="K489" s="91"/>
      <c r="L489" s="91"/>
      <c r="M489" s="96"/>
      <c r="N489" s="91"/>
      <c r="O489" s="92"/>
      <c r="P489" s="93"/>
      <c r="Q489" s="91"/>
      <c r="R489" s="91"/>
      <c r="S489" s="95"/>
      <c r="T489" s="97"/>
      <c r="U489" s="97"/>
    </row>
    <row r="490" ht="27.75" customHeight="1">
      <c r="A490" s="89"/>
      <c r="B490" s="98"/>
      <c r="C490" s="98"/>
      <c r="D490" s="98"/>
      <c r="E490" s="99"/>
      <c r="F490" s="99"/>
      <c r="G490" s="100"/>
      <c r="H490" s="101"/>
      <c r="I490" s="102"/>
      <c r="J490" s="103"/>
      <c r="K490" s="99"/>
      <c r="L490" s="99"/>
      <c r="M490" s="104"/>
      <c r="N490" s="99"/>
      <c r="O490" s="100"/>
      <c r="P490" s="101"/>
      <c r="Q490" s="99"/>
      <c r="R490" s="99"/>
      <c r="S490" s="103"/>
      <c r="T490" s="97"/>
      <c r="U490" s="97"/>
    </row>
    <row r="491" ht="27.75" customHeight="1">
      <c r="A491" s="89"/>
      <c r="B491" s="90"/>
      <c r="C491" s="90"/>
      <c r="D491" s="90"/>
      <c r="E491" s="91"/>
      <c r="F491" s="91"/>
      <c r="G491" s="92"/>
      <c r="H491" s="93"/>
      <c r="I491" s="94"/>
      <c r="J491" s="95"/>
      <c r="K491" s="91"/>
      <c r="L491" s="91"/>
      <c r="M491" s="96"/>
      <c r="N491" s="91"/>
      <c r="O491" s="92"/>
      <c r="P491" s="93"/>
      <c r="Q491" s="91"/>
      <c r="R491" s="91"/>
      <c r="S491" s="95"/>
      <c r="T491" s="97"/>
      <c r="U491" s="97"/>
    </row>
    <row r="492" ht="27.75" customHeight="1">
      <c r="A492" s="89"/>
      <c r="B492" s="98"/>
      <c r="C492" s="98"/>
      <c r="D492" s="98"/>
      <c r="E492" s="99"/>
      <c r="F492" s="99"/>
      <c r="G492" s="100"/>
      <c r="H492" s="101"/>
      <c r="I492" s="102"/>
      <c r="J492" s="103"/>
      <c r="K492" s="99"/>
      <c r="L492" s="99"/>
      <c r="M492" s="104"/>
      <c r="N492" s="99"/>
      <c r="O492" s="100"/>
      <c r="P492" s="101"/>
      <c r="Q492" s="99"/>
      <c r="R492" s="99"/>
      <c r="S492" s="103"/>
      <c r="T492" s="97"/>
      <c r="U492" s="97"/>
    </row>
    <row r="493" ht="27.75" customHeight="1">
      <c r="A493" s="89"/>
      <c r="B493" s="90"/>
      <c r="C493" s="90"/>
      <c r="D493" s="90"/>
      <c r="E493" s="91"/>
      <c r="F493" s="91"/>
      <c r="G493" s="92"/>
      <c r="H493" s="93"/>
      <c r="I493" s="94"/>
      <c r="J493" s="95"/>
      <c r="K493" s="91"/>
      <c r="L493" s="91"/>
      <c r="M493" s="96"/>
      <c r="N493" s="91"/>
      <c r="O493" s="92"/>
      <c r="P493" s="93"/>
      <c r="Q493" s="91"/>
      <c r="R493" s="91"/>
      <c r="S493" s="95"/>
      <c r="T493" s="97"/>
      <c r="U493" s="97"/>
    </row>
    <row r="494" ht="27.75" customHeight="1">
      <c r="A494" s="89"/>
      <c r="B494" s="98"/>
      <c r="C494" s="98"/>
      <c r="D494" s="98"/>
      <c r="E494" s="99"/>
      <c r="F494" s="99"/>
      <c r="G494" s="100"/>
      <c r="H494" s="101"/>
      <c r="I494" s="102"/>
      <c r="J494" s="103"/>
      <c r="K494" s="99"/>
      <c r="L494" s="99"/>
      <c r="M494" s="104"/>
      <c r="N494" s="99"/>
      <c r="O494" s="100"/>
      <c r="P494" s="101"/>
      <c r="Q494" s="99"/>
      <c r="R494" s="99"/>
      <c r="S494" s="103"/>
      <c r="T494" s="97"/>
      <c r="U494" s="97"/>
    </row>
    <row r="495" ht="27.75" customHeight="1">
      <c r="A495" s="89"/>
      <c r="B495" s="90"/>
      <c r="C495" s="90"/>
      <c r="D495" s="90"/>
      <c r="E495" s="91"/>
      <c r="F495" s="91"/>
      <c r="G495" s="92"/>
      <c r="H495" s="93"/>
      <c r="I495" s="94"/>
      <c r="J495" s="95"/>
      <c r="K495" s="91"/>
      <c r="L495" s="91"/>
      <c r="M495" s="96"/>
      <c r="N495" s="91"/>
      <c r="O495" s="92"/>
      <c r="P495" s="93"/>
      <c r="Q495" s="91"/>
      <c r="R495" s="91"/>
      <c r="S495" s="95"/>
      <c r="T495" s="97"/>
      <c r="U495" s="97"/>
    </row>
    <row r="496" ht="27.75" customHeight="1">
      <c r="A496" s="89"/>
      <c r="B496" s="98"/>
      <c r="C496" s="98"/>
      <c r="D496" s="98"/>
      <c r="E496" s="99"/>
      <c r="F496" s="99"/>
      <c r="G496" s="100"/>
      <c r="H496" s="101"/>
      <c r="I496" s="102"/>
      <c r="J496" s="103"/>
      <c r="K496" s="99"/>
      <c r="L496" s="99"/>
      <c r="M496" s="104"/>
      <c r="N496" s="99"/>
      <c r="O496" s="100"/>
      <c r="P496" s="101"/>
      <c r="Q496" s="99"/>
      <c r="R496" s="99"/>
      <c r="S496" s="103"/>
      <c r="T496" s="97"/>
      <c r="U496" s="97"/>
    </row>
    <row r="497" ht="27.75" customHeight="1">
      <c r="A497" s="89"/>
      <c r="B497" s="90"/>
      <c r="C497" s="90"/>
      <c r="D497" s="90"/>
      <c r="E497" s="91"/>
      <c r="F497" s="91"/>
      <c r="G497" s="92"/>
      <c r="H497" s="93"/>
      <c r="I497" s="94"/>
      <c r="J497" s="95"/>
      <c r="K497" s="91"/>
      <c r="L497" s="91"/>
      <c r="M497" s="96"/>
      <c r="N497" s="91"/>
      <c r="O497" s="92"/>
      <c r="P497" s="93"/>
      <c r="Q497" s="91"/>
      <c r="R497" s="91"/>
      <c r="S497" s="95"/>
      <c r="T497" s="97"/>
      <c r="U497" s="97"/>
    </row>
    <row r="498" ht="27.75" customHeight="1">
      <c r="A498" s="89"/>
      <c r="B498" s="98"/>
      <c r="C498" s="98"/>
      <c r="D498" s="98"/>
      <c r="E498" s="99"/>
      <c r="F498" s="99"/>
      <c r="G498" s="100"/>
      <c r="H498" s="101"/>
      <c r="I498" s="102"/>
      <c r="J498" s="103"/>
      <c r="K498" s="99"/>
      <c r="L498" s="99"/>
      <c r="M498" s="104"/>
      <c r="N498" s="99"/>
      <c r="O498" s="100"/>
      <c r="P498" s="101"/>
      <c r="Q498" s="99"/>
      <c r="R498" s="99"/>
      <c r="S498" s="103"/>
      <c r="T498" s="97"/>
      <c r="U498" s="97"/>
    </row>
    <row r="499" ht="27.75" customHeight="1">
      <c r="A499" s="89"/>
      <c r="B499" s="90"/>
      <c r="C499" s="90"/>
      <c r="D499" s="90"/>
      <c r="E499" s="91"/>
      <c r="F499" s="91"/>
      <c r="G499" s="92"/>
      <c r="H499" s="93"/>
      <c r="I499" s="94"/>
      <c r="J499" s="95"/>
      <c r="K499" s="91"/>
      <c r="L499" s="91"/>
      <c r="M499" s="96"/>
      <c r="N499" s="91"/>
      <c r="O499" s="92"/>
      <c r="P499" s="93"/>
      <c r="Q499" s="91"/>
      <c r="R499" s="91"/>
      <c r="S499" s="95"/>
      <c r="T499" s="97"/>
      <c r="U499" s="97"/>
    </row>
    <row r="500" ht="27.75" customHeight="1">
      <c r="A500" s="89"/>
      <c r="B500" s="98"/>
      <c r="C500" s="98"/>
      <c r="D500" s="98"/>
      <c r="E500" s="99"/>
      <c r="F500" s="99"/>
      <c r="G500" s="100"/>
      <c r="H500" s="101"/>
      <c r="I500" s="102"/>
      <c r="J500" s="103"/>
      <c r="K500" s="99"/>
      <c r="L500" s="99"/>
      <c r="M500" s="104"/>
      <c r="N500" s="99"/>
      <c r="O500" s="100"/>
      <c r="P500" s="101"/>
      <c r="Q500" s="99"/>
      <c r="R500" s="99"/>
      <c r="S500" s="103"/>
      <c r="T500" s="97"/>
      <c r="U500" s="97"/>
    </row>
    <row r="501" ht="27.75" customHeight="1">
      <c r="A501" s="89"/>
      <c r="B501" s="90"/>
      <c r="C501" s="90"/>
      <c r="D501" s="90"/>
      <c r="E501" s="91"/>
      <c r="F501" s="91"/>
      <c r="G501" s="92"/>
      <c r="H501" s="93"/>
      <c r="I501" s="94"/>
      <c r="J501" s="95"/>
      <c r="K501" s="91"/>
      <c r="L501" s="91"/>
      <c r="M501" s="96"/>
      <c r="N501" s="91"/>
      <c r="O501" s="92"/>
      <c r="P501" s="93"/>
      <c r="Q501" s="91"/>
      <c r="R501" s="91"/>
      <c r="S501" s="95"/>
      <c r="T501" s="97"/>
      <c r="U501" s="97"/>
    </row>
    <row r="502" ht="27.75" customHeight="1">
      <c r="A502" s="89"/>
      <c r="B502" s="98"/>
      <c r="C502" s="98"/>
      <c r="D502" s="98"/>
      <c r="E502" s="99"/>
      <c r="F502" s="99"/>
      <c r="G502" s="100"/>
      <c r="H502" s="101"/>
      <c r="I502" s="102"/>
      <c r="J502" s="103"/>
      <c r="K502" s="99"/>
      <c r="L502" s="99"/>
      <c r="M502" s="104"/>
      <c r="N502" s="99"/>
      <c r="O502" s="100"/>
      <c r="P502" s="101"/>
      <c r="Q502" s="99"/>
      <c r="R502" s="99"/>
      <c r="S502" s="103"/>
      <c r="T502" s="97"/>
      <c r="U502" s="97"/>
    </row>
    <row r="503" ht="27.75" customHeight="1">
      <c r="A503" s="89"/>
      <c r="B503" s="90"/>
      <c r="C503" s="90"/>
      <c r="D503" s="90"/>
      <c r="E503" s="91"/>
      <c r="F503" s="91"/>
      <c r="G503" s="92"/>
      <c r="H503" s="93"/>
      <c r="I503" s="94"/>
      <c r="J503" s="95"/>
      <c r="K503" s="91"/>
      <c r="L503" s="91"/>
      <c r="M503" s="96"/>
      <c r="N503" s="91"/>
      <c r="O503" s="92"/>
      <c r="P503" s="93"/>
      <c r="Q503" s="91"/>
      <c r="R503" s="91"/>
      <c r="S503" s="95"/>
      <c r="T503" s="97"/>
      <c r="U503" s="97"/>
    </row>
    <row r="504" ht="27.75" customHeight="1">
      <c r="A504" s="89"/>
      <c r="B504" s="98"/>
      <c r="C504" s="98"/>
      <c r="D504" s="98"/>
      <c r="E504" s="99"/>
      <c r="F504" s="99"/>
      <c r="G504" s="100"/>
      <c r="H504" s="101"/>
      <c r="I504" s="102"/>
      <c r="J504" s="103"/>
      <c r="K504" s="99"/>
      <c r="L504" s="99"/>
      <c r="M504" s="104"/>
      <c r="N504" s="99"/>
      <c r="O504" s="100"/>
      <c r="P504" s="101"/>
      <c r="Q504" s="99"/>
      <c r="R504" s="99"/>
      <c r="S504" s="103"/>
      <c r="T504" s="97"/>
      <c r="U504" s="97"/>
    </row>
    <row r="505" ht="27.75" customHeight="1">
      <c r="A505" s="89"/>
      <c r="B505" s="90"/>
      <c r="C505" s="90"/>
      <c r="D505" s="90"/>
      <c r="E505" s="91"/>
      <c r="F505" s="91"/>
      <c r="G505" s="92"/>
      <c r="H505" s="93"/>
      <c r="I505" s="94"/>
      <c r="J505" s="95"/>
      <c r="K505" s="91"/>
      <c r="L505" s="91"/>
      <c r="M505" s="96"/>
      <c r="N505" s="91"/>
      <c r="O505" s="92"/>
      <c r="P505" s="93"/>
      <c r="Q505" s="91"/>
      <c r="R505" s="91"/>
      <c r="S505" s="95"/>
      <c r="T505" s="97"/>
      <c r="U505" s="97"/>
    </row>
    <row r="506" ht="27.75" customHeight="1">
      <c r="A506" s="89"/>
      <c r="B506" s="98"/>
      <c r="C506" s="98"/>
      <c r="D506" s="98"/>
      <c r="E506" s="99"/>
      <c r="F506" s="99"/>
      <c r="G506" s="100"/>
      <c r="H506" s="101"/>
      <c r="I506" s="102"/>
      <c r="J506" s="103"/>
      <c r="K506" s="99"/>
      <c r="L506" s="99"/>
      <c r="M506" s="104"/>
      <c r="N506" s="99"/>
      <c r="O506" s="100"/>
      <c r="P506" s="101"/>
      <c r="Q506" s="99"/>
      <c r="R506" s="99"/>
      <c r="S506" s="103"/>
      <c r="T506" s="97"/>
      <c r="U506" s="97"/>
    </row>
    <row r="507" ht="27.75" customHeight="1">
      <c r="A507" s="89"/>
      <c r="B507" s="90"/>
      <c r="C507" s="90"/>
      <c r="D507" s="90"/>
      <c r="E507" s="91"/>
      <c r="F507" s="91"/>
      <c r="G507" s="92"/>
      <c r="H507" s="93"/>
      <c r="I507" s="94"/>
      <c r="J507" s="95"/>
      <c r="K507" s="91"/>
      <c r="L507" s="91"/>
      <c r="M507" s="96"/>
      <c r="N507" s="91"/>
      <c r="O507" s="92"/>
      <c r="P507" s="93"/>
      <c r="Q507" s="91"/>
      <c r="R507" s="91"/>
      <c r="S507" s="95"/>
      <c r="T507" s="97"/>
      <c r="U507" s="97"/>
    </row>
    <row r="508" ht="27.75" customHeight="1">
      <c r="A508" s="89"/>
      <c r="B508" s="98"/>
      <c r="C508" s="98"/>
      <c r="D508" s="98"/>
      <c r="E508" s="99"/>
      <c r="F508" s="99"/>
      <c r="G508" s="100"/>
      <c r="H508" s="101"/>
      <c r="I508" s="102"/>
      <c r="J508" s="103"/>
      <c r="K508" s="99"/>
      <c r="L508" s="99"/>
      <c r="M508" s="104"/>
      <c r="N508" s="99"/>
      <c r="O508" s="100"/>
      <c r="P508" s="101"/>
      <c r="Q508" s="99"/>
      <c r="R508" s="99"/>
      <c r="S508" s="103"/>
      <c r="T508" s="97"/>
      <c r="U508" s="97"/>
    </row>
    <row r="509" ht="27.75" customHeight="1">
      <c r="A509" s="89"/>
      <c r="B509" s="90"/>
      <c r="C509" s="90"/>
      <c r="D509" s="90"/>
      <c r="E509" s="91"/>
      <c r="F509" s="91"/>
      <c r="G509" s="92"/>
      <c r="H509" s="93"/>
      <c r="I509" s="94"/>
      <c r="J509" s="95"/>
      <c r="K509" s="91"/>
      <c r="L509" s="91"/>
      <c r="M509" s="96"/>
      <c r="N509" s="91"/>
      <c r="O509" s="92"/>
      <c r="P509" s="93"/>
      <c r="Q509" s="91"/>
      <c r="R509" s="91"/>
      <c r="S509" s="95"/>
      <c r="T509" s="97"/>
      <c r="U509" s="97"/>
    </row>
    <row r="510" ht="27.75" customHeight="1">
      <c r="A510" s="89"/>
      <c r="B510" s="98"/>
      <c r="C510" s="98"/>
      <c r="D510" s="98"/>
      <c r="E510" s="99"/>
      <c r="F510" s="99"/>
      <c r="G510" s="100"/>
      <c r="H510" s="101"/>
      <c r="I510" s="102"/>
      <c r="J510" s="103"/>
      <c r="K510" s="99"/>
      <c r="L510" s="99"/>
      <c r="M510" s="104"/>
      <c r="N510" s="99"/>
      <c r="O510" s="100"/>
      <c r="P510" s="101"/>
      <c r="Q510" s="99"/>
      <c r="R510" s="99"/>
      <c r="S510" s="103"/>
      <c r="T510" s="97"/>
      <c r="U510" s="97"/>
    </row>
    <row r="511" ht="27.75" customHeight="1">
      <c r="A511" s="89"/>
      <c r="B511" s="90"/>
      <c r="C511" s="90"/>
      <c r="D511" s="90"/>
      <c r="E511" s="91"/>
      <c r="F511" s="91"/>
      <c r="G511" s="92"/>
      <c r="H511" s="93"/>
      <c r="I511" s="94"/>
      <c r="J511" s="95"/>
      <c r="K511" s="91"/>
      <c r="L511" s="91"/>
      <c r="M511" s="96"/>
      <c r="N511" s="91"/>
      <c r="O511" s="92"/>
      <c r="P511" s="93"/>
      <c r="Q511" s="91"/>
      <c r="R511" s="91"/>
      <c r="S511" s="95"/>
      <c r="T511" s="97"/>
      <c r="U511" s="97"/>
    </row>
    <row r="512" ht="27.75" customHeight="1">
      <c r="A512" s="89"/>
      <c r="B512" s="98"/>
      <c r="C512" s="98"/>
      <c r="D512" s="98"/>
      <c r="E512" s="99"/>
      <c r="F512" s="99"/>
      <c r="G512" s="100"/>
      <c r="H512" s="101"/>
      <c r="I512" s="102"/>
      <c r="J512" s="103"/>
      <c r="K512" s="99"/>
      <c r="L512" s="99"/>
      <c r="M512" s="104"/>
      <c r="N512" s="99"/>
      <c r="O512" s="100"/>
      <c r="P512" s="101"/>
      <c r="Q512" s="99"/>
      <c r="R512" s="99"/>
      <c r="S512" s="103"/>
      <c r="T512" s="97"/>
      <c r="U512" s="97"/>
    </row>
    <row r="513" ht="27.75" customHeight="1">
      <c r="A513" s="89"/>
      <c r="B513" s="90"/>
      <c r="C513" s="90"/>
      <c r="D513" s="90"/>
      <c r="E513" s="91"/>
      <c r="F513" s="91"/>
      <c r="G513" s="92"/>
      <c r="H513" s="93"/>
      <c r="I513" s="94"/>
      <c r="J513" s="95"/>
      <c r="K513" s="91"/>
      <c r="L513" s="91"/>
      <c r="M513" s="96"/>
      <c r="N513" s="91"/>
      <c r="O513" s="92"/>
      <c r="P513" s="93"/>
      <c r="Q513" s="91"/>
      <c r="R513" s="91"/>
      <c r="S513" s="95"/>
      <c r="T513" s="97"/>
      <c r="U513" s="97"/>
    </row>
    <row r="514" ht="27.75" customHeight="1">
      <c r="A514" s="89"/>
      <c r="B514" s="98"/>
      <c r="C514" s="98"/>
      <c r="D514" s="98"/>
      <c r="E514" s="99"/>
      <c r="F514" s="99"/>
      <c r="G514" s="100"/>
      <c r="H514" s="101"/>
      <c r="I514" s="102"/>
      <c r="J514" s="103"/>
      <c r="K514" s="99"/>
      <c r="L514" s="99"/>
      <c r="M514" s="104"/>
      <c r="N514" s="99"/>
      <c r="O514" s="100"/>
      <c r="P514" s="101"/>
      <c r="Q514" s="99"/>
      <c r="R514" s="99"/>
      <c r="S514" s="103"/>
      <c r="T514" s="97"/>
      <c r="U514" s="97"/>
    </row>
    <row r="515" ht="27.75" customHeight="1">
      <c r="A515" s="89"/>
      <c r="B515" s="90"/>
      <c r="C515" s="90"/>
      <c r="D515" s="90"/>
      <c r="E515" s="91"/>
      <c r="F515" s="91"/>
      <c r="G515" s="92"/>
      <c r="H515" s="93"/>
      <c r="I515" s="94"/>
      <c r="J515" s="95"/>
      <c r="K515" s="91"/>
      <c r="L515" s="91"/>
      <c r="M515" s="96"/>
      <c r="N515" s="91"/>
      <c r="O515" s="92"/>
      <c r="P515" s="93"/>
      <c r="Q515" s="91"/>
      <c r="R515" s="91"/>
      <c r="S515" s="95"/>
      <c r="T515" s="97"/>
      <c r="U515" s="97"/>
    </row>
    <row r="516" ht="27.75" customHeight="1">
      <c r="A516" s="89"/>
      <c r="B516" s="98"/>
      <c r="C516" s="98"/>
      <c r="D516" s="98"/>
      <c r="E516" s="99"/>
      <c r="F516" s="99"/>
      <c r="G516" s="100"/>
      <c r="H516" s="101"/>
      <c r="I516" s="102"/>
      <c r="J516" s="103"/>
      <c r="K516" s="99"/>
      <c r="L516" s="99"/>
      <c r="M516" s="104"/>
      <c r="N516" s="99"/>
      <c r="O516" s="100"/>
      <c r="P516" s="101"/>
      <c r="Q516" s="99"/>
      <c r="R516" s="99"/>
      <c r="S516" s="103"/>
      <c r="T516" s="97"/>
      <c r="U516" s="97"/>
    </row>
    <row r="517" ht="27.75" customHeight="1">
      <c r="A517" s="89"/>
      <c r="B517" s="90"/>
      <c r="C517" s="90"/>
      <c r="D517" s="90"/>
      <c r="E517" s="91"/>
      <c r="F517" s="91"/>
      <c r="G517" s="92"/>
      <c r="H517" s="93"/>
      <c r="I517" s="94"/>
      <c r="J517" s="95"/>
      <c r="K517" s="91"/>
      <c r="L517" s="91"/>
      <c r="M517" s="96"/>
      <c r="N517" s="91"/>
      <c r="O517" s="92"/>
      <c r="P517" s="93"/>
      <c r="Q517" s="91"/>
      <c r="R517" s="91"/>
      <c r="S517" s="95"/>
      <c r="T517" s="97"/>
      <c r="U517" s="97"/>
    </row>
    <row r="518" ht="27.75" customHeight="1">
      <c r="A518" s="89"/>
      <c r="B518" s="98"/>
      <c r="C518" s="98"/>
      <c r="D518" s="98"/>
      <c r="E518" s="99"/>
      <c r="F518" s="99"/>
      <c r="G518" s="100"/>
      <c r="H518" s="101"/>
      <c r="I518" s="102"/>
      <c r="J518" s="103"/>
      <c r="K518" s="99"/>
      <c r="L518" s="99"/>
      <c r="M518" s="104"/>
      <c r="N518" s="99"/>
      <c r="O518" s="100"/>
      <c r="P518" s="101"/>
      <c r="Q518" s="99"/>
      <c r="R518" s="99"/>
      <c r="S518" s="103"/>
      <c r="T518" s="97"/>
      <c r="U518" s="97"/>
    </row>
    <row r="519" ht="27.75" customHeight="1">
      <c r="A519" s="89"/>
      <c r="B519" s="90"/>
      <c r="C519" s="90"/>
      <c r="D519" s="90"/>
      <c r="E519" s="91"/>
      <c r="F519" s="91"/>
      <c r="G519" s="92"/>
      <c r="H519" s="93"/>
      <c r="I519" s="94"/>
      <c r="J519" s="95"/>
      <c r="K519" s="91"/>
      <c r="L519" s="91"/>
      <c r="M519" s="96"/>
      <c r="N519" s="91"/>
      <c r="O519" s="92"/>
      <c r="P519" s="93"/>
      <c r="Q519" s="91"/>
      <c r="R519" s="91"/>
      <c r="S519" s="95"/>
      <c r="T519" s="97"/>
      <c r="U519" s="97"/>
    </row>
    <row r="520" ht="27.75" customHeight="1">
      <c r="A520" s="89"/>
      <c r="B520" s="98"/>
      <c r="C520" s="98"/>
      <c r="D520" s="98"/>
      <c r="E520" s="99"/>
      <c r="F520" s="99"/>
      <c r="G520" s="100"/>
      <c r="H520" s="101"/>
      <c r="I520" s="102"/>
      <c r="J520" s="103"/>
      <c r="K520" s="99"/>
      <c r="L520" s="99"/>
      <c r="M520" s="104"/>
      <c r="N520" s="99"/>
      <c r="O520" s="100"/>
      <c r="P520" s="101"/>
      <c r="Q520" s="99"/>
      <c r="R520" s="99"/>
      <c r="S520" s="103"/>
      <c r="T520" s="97"/>
      <c r="U520" s="97"/>
    </row>
    <row r="521" ht="27.75" customHeight="1">
      <c r="A521" s="89"/>
      <c r="B521" s="90"/>
      <c r="C521" s="90"/>
      <c r="D521" s="90"/>
      <c r="E521" s="91"/>
      <c r="F521" s="91"/>
      <c r="G521" s="92"/>
      <c r="H521" s="93"/>
      <c r="I521" s="94"/>
      <c r="J521" s="95"/>
      <c r="K521" s="91"/>
      <c r="L521" s="91"/>
      <c r="M521" s="96"/>
      <c r="N521" s="91"/>
      <c r="O521" s="92"/>
      <c r="P521" s="93"/>
      <c r="Q521" s="91"/>
      <c r="R521" s="91"/>
      <c r="S521" s="95"/>
      <c r="T521" s="97"/>
      <c r="U521" s="97"/>
    </row>
    <row r="522" ht="27.75" customHeight="1">
      <c r="A522" s="89"/>
      <c r="B522" s="98"/>
      <c r="C522" s="98"/>
      <c r="D522" s="98"/>
      <c r="E522" s="99"/>
      <c r="F522" s="99"/>
      <c r="G522" s="100"/>
      <c r="H522" s="101"/>
      <c r="I522" s="102"/>
      <c r="J522" s="103"/>
      <c r="K522" s="99"/>
      <c r="L522" s="99"/>
      <c r="M522" s="104"/>
      <c r="N522" s="99"/>
      <c r="O522" s="100"/>
      <c r="P522" s="101"/>
      <c r="Q522" s="99"/>
      <c r="R522" s="99"/>
      <c r="S522" s="103"/>
      <c r="T522" s="97"/>
      <c r="U522" s="97"/>
    </row>
    <row r="523" ht="27.75" customHeight="1">
      <c r="A523" s="89"/>
      <c r="B523" s="90"/>
      <c r="C523" s="90"/>
      <c r="D523" s="90"/>
      <c r="E523" s="91"/>
      <c r="F523" s="91"/>
      <c r="G523" s="92"/>
      <c r="H523" s="93"/>
      <c r="I523" s="94"/>
      <c r="J523" s="95"/>
      <c r="K523" s="91"/>
      <c r="L523" s="91"/>
      <c r="M523" s="96"/>
      <c r="N523" s="91"/>
      <c r="O523" s="92"/>
      <c r="P523" s="93"/>
      <c r="Q523" s="91"/>
      <c r="R523" s="91"/>
      <c r="S523" s="95"/>
      <c r="T523" s="97"/>
      <c r="U523" s="97"/>
    </row>
    <row r="524" ht="27.75" customHeight="1">
      <c r="A524" s="89"/>
      <c r="B524" s="98"/>
      <c r="C524" s="98"/>
      <c r="D524" s="98"/>
      <c r="E524" s="99"/>
      <c r="F524" s="99"/>
      <c r="G524" s="100"/>
      <c r="H524" s="101"/>
      <c r="I524" s="102"/>
      <c r="J524" s="103"/>
      <c r="K524" s="99"/>
      <c r="L524" s="99"/>
      <c r="M524" s="104"/>
      <c r="N524" s="99"/>
      <c r="O524" s="100"/>
      <c r="P524" s="101"/>
      <c r="Q524" s="99"/>
      <c r="R524" s="99"/>
      <c r="S524" s="103"/>
      <c r="T524" s="97"/>
      <c r="U524" s="97"/>
    </row>
    <row r="525" ht="27.75" customHeight="1">
      <c r="A525" s="89"/>
      <c r="B525" s="90"/>
      <c r="C525" s="90"/>
      <c r="D525" s="90"/>
      <c r="E525" s="91"/>
      <c r="F525" s="91"/>
      <c r="G525" s="92"/>
      <c r="H525" s="93"/>
      <c r="I525" s="94"/>
      <c r="J525" s="95"/>
      <c r="K525" s="91"/>
      <c r="L525" s="91"/>
      <c r="M525" s="96"/>
      <c r="N525" s="91"/>
      <c r="O525" s="92"/>
      <c r="P525" s="93"/>
      <c r="Q525" s="91"/>
      <c r="R525" s="91"/>
      <c r="S525" s="95"/>
      <c r="T525" s="97"/>
      <c r="U525" s="97"/>
    </row>
    <row r="526" ht="27.75" customHeight="1">
      <c r="A526" s="89"/>
      <c r="B526" s="98"/>
      <c r="C526" s="98"/>
      <c r="D526" s="98"/>
      <c r="E526" s="99"/>
      <c r="F526" s="99"/>
      <c r="G526" s="100"/>
      <c r="H526" s="101"/>
      <c r="I526" s="102"/>
      <c r="J526" s="103"/>
      <c r="K526" s="99"/>
      <c r="L526" s="99"/>
      <c r="M526" s="104"/>
      <c r="N526" s="99"/>
      <c r="O526" s="100"/>
      <c r="P526" s="101"/>
      <c r="Q526" s="99"/>
      <c r="R526" s="99"/>
      <c r="S526" s="103"/>
      <c r="T526" s="97"/>
      <c r="U526" s="97"/>
    </row>
    <row r="527" ht="27.75" customHeight="1">
      <c r="A527" s="89"/>
      <c r="B527" s="90"/>
      <c r="C527" s="90"/>
      <c r="D527" s="90"/>
      <c r="E527" s="91"/>
      <c r="F527" s="91"/>
      <c r="G527" s="92"/>
      <c r="H527" s="93"/>
      <c r="I527" s="94"/>
      <c r="J527" s="95"/>
      <c r="K527" s="91"/>
      <c r="L527" s="91"/>
      <c r="M527" s="96"/>
      <c r="N527" s="91"/>
      <c r="O527" s="92"/>
      <c r="P527" s="93"/>
      <c r="Q527" s="91"/>
      <c r="R527" s="91"/>
      <c r="S527" s="95"/>
      <c r="T527" s="97"/>
      <c r="U527" s="97"/>
    </row>
    <row r="528" ht="27.75" customHeight="1">
      <c r="A528" s="89"/>
      <c r="B528" s="98"/>
      <c r="C528" s="98"/>
      <c r="D528" s="98"/>
      <c r="E528" s="99"/>
      <c r="F528" s="99"/>
      <c r="G528" s="100"/>
      <c r="H528" s="101"/>
      <c r="I528" s="102"/>
      <c r="J528" s="103"/>
      <c r="K528" s="99"/>
      <c r="L528" s="99"/>
      <c r="M528" s="104"/>
      <c r="N528" s="99"/>
      <c r="O528" s="100"/>
      <c r="P528" s="101"/>
      <c r="Q528" s="99"/>
      <c r="R528" s="99"/>
      <c r="S528" s="103"/>
      <c r="T528" s="97"/>
      <c r="U528" s="97"/>
    </row>
    <row r="529" ht="27.75" customHeight="1">
      <c r="A529" s="89"/>
      <c r="B529" s="90"/>
      <c r="C529" s="90"/>
      <c r="D529" s="90"/>
      <c r="E529" s="91"/>
      <c r="F529" s="91"/>
      <c r="G529" s="92"/>
      <c r="H529" s="93"/>
      <c r="I529" s="94"/>
      <c r="J529" s="95"/>
      <c r="K529" s="91"/>
      <c r="L529" s="91"/>
      <c r="M529" s="96"/>
      <c r="N529" s="91"/>
      <c r="O529" s="92"/>
      <c r="P529" s="93"/>
      <c r="Q529" s="91"/>
      <c r="R529" s="91"/>
      <c r="S529" s="95"/>
      <c r="T529" s="97"/>
      <c r="U529" s="97"/>
    </row>
    <row r="530" ht="27.75" customHeight="1">
      <c r="A530" s="89"/>
      <c r="B530" s="98"/>
      <c r="C530" s="98"/>
      <c r="D530" s="98"/>
      <c r="E530" s="99"/>
      <c r="F530" s="99"/>
      <c r="G530" s="100"/>
      <c r="H530" s="101"/>
      <c r="I530" s="102"/>
      <c r="J530" s="103"/>
      <c r="K530" s="99"/>
      <c r="L530" s="99"/>
      <c r="M530" s="104"/>
      <c r="N530" s="99"/>
      <c r="O530" s="100"/>
      <c r="P530" s="101"/>
      <c r="Q530" s="99"/>
      <c r="R530" s="99"/>
      <c r="S530" s="103"/>
      <c r="T530" s="97"/>
      <c r="U530" s="97"/>
    </row>
    <row r="531" ht="27.75" customHeight="1">
      <c r="A531" s="89"/>
      <c r="B531" s="90"/>
      <c r="C531" s="90"/>
      <c r="D531" s="90"/>
      <c r="E531" s="91"/>
      <c r="F531" s="91"/>
      <c r="G531" s="92"/>
      <c r="H531" s="93"/>
      <c r="I531" s="94"/>
      <c r="J531" s="95"/>
      <c r="K531" s="91"/>
      <c r="L531" s="91"/>
      <c r="M531" s="96"/>
      <c r="N531" s="91"/>
      <c r="O531" s="92"/>
      <c r="P531" s="93"/>
      <c r="Q531" s="91"/>
      <c r="R531" s="91"/>
      <c r="S531" s="95"/>
      <c r="T531" s="97"/>
      <c r="U531" s="97"/>
    </row>
    <row r="532" ht="27.75" customHeight="1">
      <c r="A532" s="89"/>
      <c r="B532" s="98"/>
      <c r="C532" s="98"/>
      <c r="D532" s="98"/>
      <c r="E532" s="99"/>
      <c r="F532" s="99"/>
      <c r="G532" s="100"/>
      <c r="H532" s="101"/>
      <c r="I532" s="102"/>
      <c r="J532" s="103"/>
      <c r="K532" s="99"/>
      <c r="L532" s="99"/>
      <c r="M532" s="104"/>
      <c r="N532" s="99"/>
      <c r="O532" s="100"/>
      <c r="P532" s="101"/>
      <c r="Q532" s="99"/>
      <c r="R532" s="99"/>
      <c r="S532" s="103"/>
      <c r="T532" s="97"/>
      <c r="U532" s="97"/>
    </row>
    <row r="533" ht="27.75" customHeight="1">
      <c r="A533" s="89"/>
      <c r="B533" s="90"/>
      <c r="C533" s="90"/>
      <c r="D533" s="90"/>
      <c r="E533" s="91"/>
      <c r="F533" s="91"/>
      <c r="G533" s="92"/>
      <c r="H533" s="93"/>
      <c r="I533" s="94"/>
      <c r="J533" s="95"/>
      <c r="K533" s="91"/>
      <c r="L533" s="91"/>
      <c r="M533" s="96"/>
      <c r="N533" s="91"/>
      <c r="O533" s="92"/>
      <c r="P533" s="93"/>
      <c r="Q533" s="91"/>
      <c r="R533" s="91"/>
      <c r="S533" s="95"/>
      <c r="T533" s="97"/>
      <c r="U533" s="97"/>
    </row>
    <row r="534" ht="27.75" customHeight="1">
      <c r="A534" s="89"/>
      <c r="B534" s="98"/>
      <c r="C534" s="98"/>
      <c r="D534" s="98"/>
      <c r="E534" s="99"/>
      <c r="F534" s="99"/>
      <c r="G534" s="100"/>
      <c r="H534" s="101"/>
      <c r="I534" s="102"/>
      <c r="J534" s="103"/>
      <c r="K534" s="99"/>
      <c r="L534" s="99"/>
      <c r="M534" s="104"/>
      <c r="N534" s="99"/>
      <c r="O534" s="100"/>
      <c r="P534" s="101"/>
      <c r="Q534" s="99"/>
      <c r="R534" s="99"/>
      <c r="S534" s="103"/>
      <c r="T534" s="97"/>
      <c r="U534" s="97"/>
    </row>
    <row r="535" ht="27.75" customHeight="1">
      <c r="A535" s="89"/>
      <c r="B535" s="90"/>
      <c r="C535" s="90"/>
      <c r="D535" s="90"/>
      <c r="E535" s="91"/>
      <c r="F535" s="91"/>
      <c r="G535" s="92"/>
      <c r="H535" s="93"/>
      <c r="I535" s="94"/>
      <c r="J535" s="95"/>
      <c r="K535" s="91"/>
      <c r="L535" s="91"/>
      <c r="M535" s="96"/>
      <c r="N535" s="91"/>
      <c r="O535" s="92"/>
      <c r="P535" s="93"/>
      <c r="Q535" s="91"/>
      <c r="R535" s="91"/>
      <c r="S535" s="95"/>
      <c r="T535" s="97"/>
      <c r="U535" s="97"/>
    </row>
    <row r="536" ht="27.75" customHeight="1">
      <c r="A536" s="89"/>
      <c r="B536" s="98"/>
      <c r="C536" s="98"/>
      <c r="D536" s="98"/>
      <c r="E536" s="99"/>
      <c r="F536" s="99"/>
      <c r="G536" s="100"/>
      <c r="H536" s="101"/>
      <c r="I536" s="102"/>
      <c r="J536" s="103"/>
      <c r="K536" s="99"/>
      <c r="L536" s="99"/>
      <c r="M536" s="104"/>
      <c r="N536" s="99"/>
      <c r="O536" s="100"/>
      <c r="P536" s="101"/>
      <c r="Q536" s="99"/>
      <c r="R536" s="99"/>
      <c r="S536" s="103"/>
      <c r="T536" s="97"/>
      <c r="U536" s="97"/>
    </row>
    <row r="537" ht="27.75" customHeight="1">
      <c r="A537" s="89"/>
      <c r="B537" s="90"/>
      <c r="C537" s="90"/>
      <c r="D537" s="90"/>
      <c r="E537" s="91"/>
      <c r="F537" s="91"/>
      <c r="G537" s="92"/>
      <c r="H537" s="93"/>
      <c r="I537" s="94"/>
      <c r="J537" s="95"/>
      <c r="K537" s="91"/>
      <c r="L537" s="91"/>
      <c r="M537" s="96"/>
      <c r="N537" s="91"/>
      <c r="O537" s="92"/>
      <c r="P537" s="93"/>
      <c r="Q537" s="91"/>
      <c r="R537" s="91"/>
      <c r="S537" s="95"/>
      <c r="T537" s="97"/>
      <c r="U537" s="97"/>
    </row>
    <row r="538" ht="27.75" customHeight="1">
      <c r="A538" s="89"/>
      <c r="B538" s="98"/>
      <c r="C538" s="98"/>
      <c r="D538" s="98"/>
      <c r="E538" s="99"/>
      <c r="F538" s="99"/>
      <c r="G538" s="100"/>
      <c r="H538" s="101"/>
      <c r="I538" s="102"/>
      <c r="J538" s="103"/>
      <c r="K538" s="99"/>
      <c r="L538" s="99"/>
      <c r="M538" s="104"/>
      <c r="N538" s="99"/>
      <c r="O538" s="100"/>
      <c r="P538" s="101"/>
      <c r="Q538" s="99"/>
      <c r="R538" s="99"/>
      <c r="S538" s="103"/>
      <c r="T538" s="97"/>
      <c r="U538" s="97"/>
    </row>
    <row r="539" ht="27.75" customHeight="1">
      <c r="A539" s="89"/>
      <c r="B539" s="90"/>
      <c r="C539" s="90"/>
      <c r="D539" s="90"/>
      <c r="E539" s="91"/>
      <c r="F539" s="91"/>
      <c r="G539" s="92"/>
      <c r="H539" s="93"/>
      <c r="I539" s="94"/>
      <c r="J539" s="95"/>
      <c r="K539" s="91"/>
      <c r="L539" s="91"/>
      <c r="M539" s="96"/>
      <c r="N539" s="91"/>
      <c r="O539" s="92"/>
      <c r="P539" s="93"/>
      <c r="Q539" s="91"/>
      <c r="R539" s="91"/>
      <c r="S539" s="95"/>
      <c r="T539" s="97"/>
      <c r="U539" s="97"/>
    </row>
    <row r="540" ht="27.75" customHeight="1">
      <c r="A540" s="89"/>
      <c r="B540" s="98"/>
      <c r="C540" s="98"/>
      <c r="D540" s="98"/>
      <c r="E540" s="99"/>
      <c r="F540" s="99"/>
      <c r="G540" s="100"/>
      <c r="H540" s="101"/>
      <c r="I540" s="102"/>
      <c r="J540" s="103"/>
      <c r="K540" s="99"/>
      <c r="L540" s="99"/>
      <c r="M540" s="104"/>
      <c r="N540" s="99"/>
      <c r="O540" s="100"/>
      <c r="P540" s="101"/>
      <c r="Q540" s="99"/>
      <c r="R540" s="99"/>
      <c r="S540" s="103"/>
      <c r="T540" s="97"/>
      <c r="U540" s="97"/>
    </row>
    <row r="541" ht="27.75" customHeight="1">
      <c r="A541" s="89"/>
      <c r="B541" s="90"/>
      <c r="C541" s="90"/>
      <c r="D541" s="90"/>
      <c r="E541" s="91"/>
      <c r="F541" s="91"/>
      <c r="G541" s="92"/>
      <c r="H541" s="93"/>
      <c r="I541" s="94"/>
      <c r="J541" s="95"/>
      <c r="K541" s="91"/>
      <c r="L541" s="91"/>
      <c r="M541" s="96"/>
      <c r="N541" s="91"/>
      <c r="O541" s="92"/>
      <c r="P541" s="93"/>
      <c r="Q541" s="91"/>
      <c r="R541" s="91"/>
      <c r="S541" s="95"/>
      <c r="T541" s="97"/>
      <c r="U541" s="97"/>
    </row>
    <row r="542" ht="27.75" customHeight="1">
      <c r="A542" s="89"/>
      <c r="B542" s="98"/>
      <c r="C542" s="98"/>
      <c r="D542" s="98"/>
      <c r="E542" s="99"/>
      <c r="F542" s="99"/>
      <c r="G542" s="100"/>
      <c r="H542" s="101"/>
      <c r="I542" s="102"/>
      <c r="J542" s="103"/>
      <c r="K542" s="99"/>
      <c r="L542" s="99"/>
      <c r="M542" s="104"/>
      <c r="N542" s="99"/>
      <c r="O542" s="100"/>
      <c r="P542" s="101"/>
      <c r="Q542" s="99"/>
      <c r="R542" s="99"/>
      <c r="S542" s="103"/>
      <c r="T542" s="97"/>
      <c r="U542" s="97"/>
    </row>
    <row r="543" ht="27.75" customHeight="1">
      <c r="A543" s="89"/>
      <c r="B543" s="90"/>
      <c r="C543" s="90"/>
      <c r="D543" s="90"/>
      <c r="E543" s="91"/>
      <c r="F543" s="91"/>
      <c r="G543" s="92"/>
      <c r="H543" s="93"/>
      <c r="I543" s="94"/>
      <c r="J543" s="95"/>
      <c r="K543" s="91"/>
      <c r="L543" s="91"/>
      <c r="M543" s="96"/>
      <c r="N543" s="91"/>
      <c r="O543" s="92"/>
      <c r="P543" s="93"/>
      <c r="Q543" s="91"/>
      <c r="R543" s="91"/>
      <c r="S543" s="95"/>
      <c r="T543" s="97"/>
      <c r="U543" s="97"/>
    </row>
    <row r="544" ht="27.75" customHeight="1">
      <c r="A544" s="89"/>
      <c r="B544" s="98"/>
      <c r="C544" s="98"/>
      <c r="D544" s="98"/>
      <c r="E544" s="99"/>
      <c r="F544" s="99"/>
      <c r="G544" s="100"/>
      <c r="H544" s="101"/>
      <c r="I544" s="102"/>
      <c r="J544" s="103"/>
      <c r="K544" s="99"/>
      <c r="L544" s="99"/>
      <c r="M544" s="104"/>
      <c r="N544" s="99"/>
      <c r="O544" s="100"/>
      <c r="P544" s="101"/>
      <c r="Q544" s="99"/>
      <c r="R544" s="99"/>
      <c r="S544" s="103"/>
      <c r="T544" s="97"/>
      <c r="U544" s="97"/>
    </row>
    <row r="545" ht="27.75" customHeight="1">
      <c r="A545" s="89"/>
      <c r="B545" s="90"/>
      <c r="C545" s="90"/>
      <c r="D545" s="90"/>
      <c r="E545" s="91"/>
      <c r="F545" s="91"/>
      <c r="G545" s="92"/>
      <c r="H545" s="93"/>
      <c r="I545" s="94"/>
      <c r="J545" s="95"/>
      <c r="K545" s="91"/>
      <c r="L545" s="91"/>
      <c r="M545" s="96"/>
      <c r="N545" s="91"/>
      <c r="O545" s="92"/>
      <c r="P545" s="93"/>
      <c r="Q545" s="91"/>
      <c r="R545" s="91"/>
      <c r="S545" s="95"/>
      <c r="T545" s="97"/>
      <c r="U545" s="97"/>
    </row>
    <row r="546" ht="27.75" customHeight="1">
      <c r="A546" s="89"/>
      <c r="B546" s="98"/>
      <c r="C546" s="98"/>
      <c r="D546" s="98"/>
      <c r="E546" s="99"/>
      <c r="F546" s="99"/>
      <c r="G546" s="100"/>
      <c r="H546" s="101"/>
      <c r="I546" s="102"/>
      <c r="J546" s="103"/>
      <c r="K546" s="99"/>
      <c r="L546" s="99"/>
      <c r="M546" s="104"/>
      <c r="N546" s="99"/>
      <c r="O546" s="100"/>
      <c r="P546" s="101"/>
      <c r="Q546" s="99"/>
      <c r="R546" s="99"/>
      <c r="S546" s="103"/>
      <c r="T546" s="97"/>
      <c r="U546" s="97"/>
    </row>
    <row r="547" ht="27.75" customHeight="1">
      <c r="A547" s="89"/>
      <c r="B547" s="90"/>
      <c r="C547" s="90"/>
      <c r="D547" s="90"/>
      <c r="E547" s="91"/>
      <c r="F547" s="91"/>
      <c r="G547" s="92"/>
      <c r="H547" s="93"/>
      <c r="I547" s="94"/>
      <c r="J547" s="95"/>
      <c r="K547" s="91"/>
      <c r="L547" s="91"/>
      <c r="M547" s="96"/>
      <c r="N547" s="91"/>
      <c r="O547" s="92"/>
      <c r="P547" s="93"/>
      <c r="Q547" s="91"/>
      <c r="R547" s="91"/>
      <c r="S547" s="95"/>
      <c r="T547" s="97"/>
      <c r="U547" s="97"/>
    </row>
    <row r="548" ht="27.75" customHeight="1">
      <c r="A548" s="89"/>
      <c r="B548" s="98"/>
      <c r="C548" s="98"/>
      <c r="D548" s="98"/>
      <c r="E548" s="99"/>
      <c r="F548" s="99"/>
      <c r="G548" s="100"/>
      <c r="H548" s="101"/>
      <c r="I548" s="102"/>
      <c r="J548" s="103"/>
      <c r="K548" s="99"/>
      <c r="L548" s="99"/>
      <c r="M548" s="104"/>
      <c r="N548" s="99"/>
      <c r="O548" s="100"/>
      <c r="P548" s="101"/>
      <c r="Q548" s="99"/>
      <c r="R548" s="99"/>
      <c r="S548" s="103"/>
      <c r="T548" s="97"/>
      <c r="U548" s="97"/>
    </row>
    <row r="549" ht="27.75" customHeight="1">
      <c r="A549" s="89"/>
      <c r="B549" s="90"/>
      <c r="C549" s="90"/>
      <c r="D549" s="90"/>
      <c r="E549" s="91"/>
      <c r="F549" s="91"/>
      <c r="G549" s="92"/>
      <c r="H549" s="93"/>
      <c r="I549" s="94"/>
      <c r="J549" s="95"/>
      <c r="K549" s="91"/>
      <c r="L549" s="91"/>
      <c r="M549" s="96"/>
      <c r="N549" s="91"/>
      <c r="O549" s="92"/>
      <c r="P549" s="93"/>
      <c r="Q549" s="91"/>
      <c r="R549" s="91"/>
      <c r="S549" s="95"/>
      <c r="T549" s="97"/>
      <c r="U549" s="97"/>
    </row>
    <row r="550" ht="27.75" customHeight="1">
      <c r="A550" s="89"/>
      <c r="B550" s="98"/>
      <c r="C550" s="98"/>
      <c r="D550" s="98"/>
      <c r="E550" s="99"/>
      <c r="F550" s="99"/>
      <c r="G550" s="100"/>
      <c r="H550" s="101"/>
      <c r="I550" s="102"/>
      <c r="J550" s="103"/>
      <c r="K550" s="99"/>
      <c r="L550" s="99"/>
      <c r="M550" s="104"/>
      <c r="N550" s="99"/>
      <c r="O550" s="100"/>
      <c r="P550" s="101"/>
      <c r="Q550" s="99"/>
      <c r="R550" s="99"/>
      <c r="S550" s="103"/>
      <c r="T550" s="97"/>
      <c r="U550" s="97"/>
    </row>
    <row r="551" ht="27.75" customHeight="1">
      <c r="A551" s="89"/>
      <c r="B551" s="90"/>
      <c r="C551" s="90"/>
      <c r="D551" s="90"/>
      <c r="E551" s="91"/>
      <c r="F551" s="91"/>
      <c r="G551" s="92"/>
      <c r="H551" s="93"/>
      <c r="I551" s="94"/>
      <c r="J551" s="95"/>
      <c r="K551" s="91"/>
      <c r="L551" s="91"/>
      <c r="M551" s="96"/>
      <c r="N551" s="91"/>
      <c r="O551" s="92"/>
      <c r="P551" s="93"/>
      <c r="Q551" s="91"/>
      <c r="R551" s="91"/>
      <c r="S551" s="95"/>
      <c r="T551" s="97"/>
      <c r="U551" s="97"/>
    </row>
    <row r="552" ht="27.75" customHeight="1">
      <c r="A552" s="89"/>
      <c r="B552" s="98"/>
      <c r="C552" s="98"/>
      <c r="D552" s="98"/>
      <c r="E552" s="99"/>
      <c r="F552" s="99"/>
      <c r="G552" s="100"/>
      <c r="H552" s="101"/>
      <c r="I552" s="102"/>
      <c r="J552" s="103"/>
      <c r="K552" s="99"/>
      <c r="L552" s="99"/>
      <c r="M552" s="104"/>
      <c r="N552" s="99"/>
      <c r="O552" s="100"/>
      <c r="P552" s="101"/>
      <c r="Q552" s="99"/>
      <c r="R552" s="99"/>
      <c r="S552" s="103"/>
      <c r="T552" s="97"/>
      <c r="U552" s="97"/>
    </row>
    <row r="553" ht="27.75" customHeight="1">
      <c r="A553" s="89"/>
      <c r="B553" s="90"/>
      <c r="C553" s="90"/>
      <c r="D553" s="90"/>
      <c r="E553" s="91"/>
      <c r="F553" s="91"/>
      <c r="G553" s="92"/>
      <c r="H553" s="93"/>
      <c r="I553" s="94"/>
      <c r="J553" s="95"/>
      <c r="K553" s="91"/>
      <c r="L553" s="91"/>
      <c r="M553" s="96"/>
      <c r="N553" s="91"/>
      <c r="O553" s="92"/>
      <c r="P553" s="93"/>
      <c r="Q553" s="91"/>
      <c r="R553" s="91"/>
      <c r="S553" s="95"/>
      <c r="T553" s="97"/>
      <c r="U553" s="97"/>
    </row>
    <row r="554" ht="27.75" customHeight="1">
      <c r="A554" s="89"/>
      <c r="B554" s="98"/>
      <c r="C554" s="98"/>
      <c r="D554" s="98"/>
      <c r="E554" s="99"/>
      <c r="F554" s="99"/>
      <c r="G554" s="100"/>
      <c r="H554" s="101"/>
      <c r="I554" s="102"/>
      <c r="J554" s="103"/>
      <c r="K554" s="99"/>
      <c r="L554" s="99"/>
      <c r="M554" s="104"/>
      <c r="N554" s="99"/>
      <c r="O554" s="100"/>
      <c r="P554" s="101"/>
      <c r="Q554" s="99"/>
      <c r="R554" s="99"/>
      <c r="S554" s="103"/>
      <c r="T554" s="97"/>
      <c r="U554" s="97"/>
    </row>
    <row r="555" ht="27.75" customHeight="1">
      <c r="A555" s="89"/>
      <c r="B555" s="90"/>
      <c r="C555" s="90"/>
      <c r="D555" s="90"/>
      <c r="E555" s="91"/>
      <c r="F555" s="91"/>
      <c r="G555" s="92"/>
      <c r="H555" s="93"/>
      <c r="I555" s="94"/>
      <c r="J555" s="95"/>
      <c r="K555" s="91"/>
      <c r="L555" s="91"/>
      <c r="M555" s="96"/>
      <c r="N555" s="91"/>
      <c r="O555" s="92"/>
      <c r="P555" s="93"/>
      <c r="Q555" s="91"/>
      <c r="R555" s="91"/>
      <c r="S555" s="95"/>
      <c r="T555" s="97"/>
      <c r="U555" s="97"/>
    </row>
    <row r="556" ht="27.75" customHeight="1">
      <c r="A556" s="89"/>
      <c r="B556" s="98"/>
      <c r="C556" s="98"/>
      <c r="D556" s="98"/>
      <c r="E556" s="99"/>
      <c r="F556" s="99"/>
      <c r="G556" s="100"/>
      <c r="H556" s="101"/>
      <c r="I556" s="102"/>
      <c r="J556" s="103"/>
      <c r="K556" s="99"/>
      <c r="L556" s="99"/>
      <c r="M556" s="104"/>
      <c r="N556" s="99"/>
      <c r="O556" s="100"/>
      <c r="P556" s="101"/>
      <c r="Q556" s="99"/>
      <c r="R556" s="99"/>
      <c r="S556" s="103"/>
      <c r="T556" s="97"/>
      <c r="U556" s="97"/>
    </row>
    <row r="557" ht="27.75" customHeight="1">
      <c r="A557" s="89"/>
      <c r="B557" s="90"/>
      <c r="C557" s="90"/>
      <c r="D557" s="90"/>
      <c r="E557" s="91"/>
      <c r="F557" s="91"/>
      <c r="G557" s="92"/>
      <c r="H557" s="93"/>
      <c r="I557" s="94"/>
      <c r="J557" s="95"/>
      <c r="K557" s="91"/>
      <c r="L557" s="91"/>
      <c r="M557" s="96"/>
      <c r="N557" s="91"/>
      <c r="O557" s="92"/>
      <c r="P557" s="93"/>
      <c r="Q557" s="91"/>
      <c r="R557" s="91"/>
      <c r="S557" s="95"/>
      <c r="T557" s="97"/>
      <c r="U557" s="97"/>
    </row>
    <row r="558" ht="27.75" customHeight="1">
      <c r="A558" s="89"/>
      <c r="B558" s="98"/>
      <c r="C558" s="98"/>
      <c r="D558" s="98"/>
      <c r="E558" s="99"/>
      <c r="F558" s="99"/>
      <c r="G558" s="100"/>
      <c r="H558" s="101"/>
      <c r="I558" s="102"/>
      <c r="J558" s="103"/>
      <c r="K558" s="99"/>
      <c r="L558" s="99"/>
      <c r="M558" s="104"/>
      <c r="N558" s="99"/>
      <c r="O558" s="100"/>
      <c r="P558" s="101"/>
      <c r="Q558" s="99"/>
      <c r="R558" s="99"/>
      <c r="S558" s="103"/>
      <c r="T558" s="97"/>
      <c r="U558" s="97"/>
    </row>
    <row r="559" ht="27.75" customHeight="1">
      <c r="A559" s="89"/>
      <c r="B559" s="90"/>
      <c r="C559" s="90"/>
      <c r="D559" s="90"/>
      <c r="E559" s="91"/>
      <c r="F559" s="91"/>
      <c r="G559" s="92"/>
      <c r="H559" s="93"/>
      <c r="I559" s="94"/>
      <c r="J559" s="95"/>
      <c r="K559" s="91"/>
      <c r="L559" s="91"/>
      <c r="M559" s="96"/>
      <c r="N559" s="91"/>
      <c r="O559" s="92"/>
      <c r="P559" s="93"/>
      <c r="Q559" s="91"/>
      <c r="R559" s="91"/>
      <c r="S559" s="95"/>
      <c r="T559" s="97"/>
      <c r="U559" s="97"/>
    </row>
    <row r="560" ht="27.75" customHeight="1">
      <c r="A560" s="89"/>
      <c r="B560" s="98"/>
      <c r="C560" s="98"/>
      <c r="D560" s="98"/>
      <c r="E560" s="99"/>
      <c r="F560" s="99"/>
      <c r="G560" s="100"/>
      <c r="H560" s="101"/>
      <c r="I560" s="102"/>
      <c r="J560" s="103"/>
      <c r="K560" s="99"/>
      <c r="L560" s="99"/>
      <c r="M560" s="104"/>
      <c r="N560" s="99"/>
      <c r="O560" s="100"/>
      <c r="P560" s="101"/>
      <c r="Q560" s="99"/>
      <c r="R560" s="99"/>
      <c r="S560" s="103"/>
      <c r="T560" s="97"/>
      <c r="U560" s="97"/>
    </row>
    <row r="561" ht="27.75" customHeight="1">
      <c r="A561" s="89"/>
      <c r="B561" s="90"/>
      <c r="C561" s="90"/>
      <c r="D561" s="90"/>
      <c r="E561" s="91"/>
      <c r="F561" s="91"/>
      <c r="G561" s="92"/>
      <c r="H561" s="93"/>
      <c r="I561" s="94"/>
      <c r="J561" s="95"/>
      <c r="K561" s="91"/>
      <c r="L561" s="91"/>
      <c r="M561" s="96"/>
      <c r="N561" s="91"/>
      <c r="O561" s="92"/>
      <c r="P561" s="93"/>
      <c r="Q561" s="91"/>
      <c r="R561" s="91"/>
      <c r="S561" s="95"/>
      <c r="T561" s="97"/>
      <c r="U561" s="97"/>
    </row>
    <row r="562" ht="27.75" customHeight="1">
      <c r="A562" s="89"/>
      <c r="B562" s="98"/>
      <c r="C562" s="98"/>
      <c r="D562" s="98"/>
      <c r="E562" s="99"/>
      <c r="F562" s="99"/>
      <c r="G562" s="100"/>
      <c r="H562" s="101"/>
      <c r="I562" s="102"/>
      <c r="J562" s="103"/>
      <c r="K562" s="99"/>
      <c r="L562" s="99"/>
      <c r="M562" s="104"/>
      <c r="N562" s="99"/>
      <c r="O562" s="100"/>
      <c r="P562" s="101"/>
      <c r="Q562" s="99"/>
      <c r="R562" s="99"/>
      <c r="S562" s="103"/>
      <c r="T562" s="97"/>
      <c r="U562" s="97"/>
    </row>
    <row r="563" ht="27.75" customHeight="1">
      <c r="A563" s="89"/>
      <c r="B563" s="90"/>
      <c r="C563" s="90"/>
      <c r="D563" s="90"/>
      <c r="E563" s="91"/>
      <c r="F563" s="91"/>
      <c r="G563" s="92"/>
      <c r="H563" s="93"/>
      <c r="I563" s="94"/>
      <c r="J563" s="95"/>
      <c r="K563" s="91"/>
      <c r="L563" s="91"/>
      <c r="M563" s="96"/>
      <c r="N563" s="91"/>
      <c r="O563" s="92"/>
      <c r="P563" s="93"/>
      <c r="Q563" s="91"/>
      <c r="R563" s="91"/>
      <c r="S563" s="95"/>
      <c r="T563" s="97"/>
      <c r="U563" s="97"/>
    </row>
    <row r="564" ht="27.75" customHeight="1">
      <c r="A564" s="89"/>
      <c r="B564" s="98"/>
      <c r="C564" s="98"/>
      <c r="D564" s="98"/>
      <c r="E564" s="99"/>
      <c r="F564" s="99"/>
      <c r="G564" s="100"/>
      <c r="H564" s="101"/>
      <c r="I564" s="102"/>
      <c r="J564" s="103"/>
      <c r="K564" s="99"/>
      <c r="L564" s="99"/>
      <c r="M564" s="104"/>
      <c r="N564" s="99"/>
      <c r="O564" s="100"/>
      <c r="P564" s="101"/>
      <c r="Q564" s="99"/>
      <c r="R564" s="99"/>
      <c r="S564" s="103"/>
      <c r="T564" s="97"/>
      <c r="U564" s="97"/>
    </row>
    <row r="565" ht="27.75" customHeight="1">
      <c r="A565" s="89"/>
      <c r="B565" s="90"/>
      <c r="C565" s="90"/>
      <c r="D565" s="90"/>
      <c r="E565" s="91"/>
      <c r="F565" s="91"/>
      <c r="G565" s="92"/>
      <c r="H565" s="93"/>
      <c r="I565" s="94"/>
      <c r="J565" s="95"/>
      <c r="K565" s="91"/>
      <c r="L565" s="91"/>
      <c r="M565" s="96"/>
      <c r="N565" s="91"/>
      <c r="O565" s="92"/>
      <c r="P565" s="93"/>
      <c r="Q565" s="91"/>
      <c r="R565" s="91"/>
      <c r="S565" s="95"/>
      <c r="T565" s="97"/>
      <c r="U565" s="97"/>
    </row>
    <row r="566" ht="27.75" customHeight="1">
      <c r="A566" s="89"/>
      <c r="B566" s="98"/>
      <c r="C566" s="98"/>
      <c r="D566" s="98"/>
      <c r="E566" s="99"/>
      <c r="F566" s="99"/>
      <c r="G566" s="100"/>
      <c r="H566" s="101"/>
      <c r="I566" s="102"/>
      <c r="J566" s="103"/>
      <c r="K566" s="99"/>
      <c r="L566" s="99"/>
      <c r="M566" s="104"/>
      <c r="N566" s="99"/>
      <c r="O566" s="100"/>
      <c r="P566" s="101"/>
      <c r="Q566" s="99"/>
      <c r="R566" s="99"/>
      <c r="S566" s="103"/>
      <c r="T566" s="97"/>
      <c r="U566" s="97"/>
    </row>
    <row r="567" ht="27.75" customHeight="1">
      <c r="A567" s="89"/>
      <c r="B567" s="90"/>
      <c r="C567" s="90"/>
      <c r="D567" s="90"/>
      <c r="E567" s="91"/>
      <c r="F567" s="91"/>
      <c r="G567" s="92"/>
      <c r="H567" s="93"/>
      <c r="I567" s="94"/>
      <c r="J567" s="95"/>
      <c r="K567" s="91"/>
      <c r="L567" s="91"/>
      <c r="M567" s="96"/>
      <c r="N567" s="91"/>
      <c r="O567" s="92"/>
      <c r="P567" s="93"/>
      <c r="Q567" s="91"/>
      <c r="R567" s="91"/>
      <c r="S567" s="95"/>
      <c r="T567" s="97"/>
      <c r="U567" s="97"/>
    </row>
    <row r="568" ht="27.75" customHeight="1">
      <c r="A568" s="89"/>
      <c r="B568" s="98"/>
      <c r="C568" s="98"/>
      <c r="D568" s="98"/>
      <c r="E568" s="99"/>
      <c r="F568" s="99"/>
      <c r="G568" s="100"/>
      <c r="H568" s="101"/>
      <c r="I568" s="102"/>
      <c r="J568" s="103"/>
      <c r="K568" s="99"/>
      <c r="L568" s="99"/>
      <c r="M568" s="104"/>
      <c r="N568" s="99"/>
      <c r="O568" s="100"/>
      <c r="P568" s="101"/>
      <c r="Q568" s="99"/>
      <c r="R568" s="99"/>
      <c r="S568" s="103"/>
      <c r="T568" s="97"/>
      <c r="U568" s="97"/>
    </row>
    <row r="569" ht="27.75" customHeight="1">
      <c r="A569" s="89"/>
      <c r="B569" s="90"/>
      <c r="C569" s="90"/>
      <c r="D569" s="90"/>
      <c r="E569" s="91"/>
      <c r="F569" s="91"/>
      <c r="G569" s="92"/>
      <c r="H569" s="93"/>
      <c r="I569" s="94"/>
      <c r="J569" s="95"/>
      <c r="K569" s="91"/>
      <c r="L569" s="91"/>
      <c r="M569" s="96"/>
      <c r="N569" s="91"/>
      <c r="O569" s="92"/>
      <c r="P569" s="93"/>
      <c r="Q569" s="91"/>
      <c r="R569" s="91"/>
      <c r="S569" s="95"/>
      <c r="T569" s="97"/>
      <c r="U569" s="97"/>
    </row>
    <row r="570" ht="27.75" customHeight="1">
      <c r="A570" s="89"/>
      <c r="B570" s="98"/>
      <c r="C570" s="98"/>
      <c r="D570" s="98"/>
      <c r="E570" s="99"/>
      <c r="F570" s="99"/>
      <c r="G570" s="100"/>
      <c r="H570" s="101"/>
      <c r="I570" s="102"/>
      <c r="J570" s="103"/>
      <c r="K570" s="99"/>
      <c r="L570" s="99"/>
      <c r="M570" s="104"/>
      <c r="N570" s="99"/>
      <c r="O570" s="100"/>
      <c r="P570" s="101"/>
      <c r="Q570" s="99"/>
      <c r="R570" s="99"/>
      <c r="S570" s="103"/>
      <c r="T570" s="97"/>
      <c r="U570" s="97"/>
    </row>
    <row r="571" ht="27.75" customHeight="1">
      <c r="A571" s="89"/>
      <c r="B571" s="90"/>
      <c r="C571" s="90"/>
      <c r="D571" s="90"/>
      <c r="E571" s="91"/>
      <c r="F571" s="91"/>
      <c r="G571" s="92"/>
      <c r="H571" s="93"/>
      <c r="I571" s="94"/>
      <c r="J571" s="95"/>
      <c r="K571" s="91"/>
      <c r="L571" s="91"/>
      <c r="M571" s="96"/>
      <c r="N571" s="91"/>
      <c r="O571" s="92"/>
      <c r="P571" s="93"/>
      <c r="Q571" s="91"/>
      <c r="R571" s="91"/>
      <c r="S571" s="95"/>
      <c r="T571" s="97"/>
      <c r="U571" s="97"/>
    </row>
    <row r="572" ht="27.75" customHeight="1">
      <c r="A572" s="89"/>
      <c r="B572" s="98"/>
      <c r="C572" s="98"/>
      <c r="D572" s="98"/>
      <c r="E572" s="99"/>
      <c r="F572" s="99"/>
      <c r="G572" s="100"/>
      <c r="H572" s="101"/>
      <c r="I572" s="102"/>
      <c r="J572" s="103"/>
      <c r="K572" s="99"/>
      <c r="L572" s="99"/>
      <c r="M572" s="104"/>
      <c r="N572" s="99"/>
      <c r="O572" s="100"/>
      <c r="P572" s="101"/>
      <c r="Q572" s="99"/>
      <c r="R572" s="99"/>
      <c r="S572" s="103"/>
      <c r="T572" s="97"/>
      <c r="U572" s="97"/>
    </row>
    <row r="573" ht="27.75" customHeight="1">
      <c r="A573" s="89"/>
      <c r="B573" s="90"/>
      <c r="C573" s="90"/>
      <c r="D573" s="90"/>
      <c r="E573" s="91"/>
      <c r="F573" s="91"/>
      <c r="G573" s="92"/>
      <c r="H573" s="93"/>
      <c r="I573" s="94"/>
      <c r="J573" s="95"/>
      <c r="K573" s="91"/>
      <c r="L573" s="91"/>
      <c r="M573" s="96"/>
      <c r="N573" s="91"/>
      <c r="O573" s="92"/>
      <c r="P573" s="93"/>
      <c r="Q573" s="91"/>
      <c r="R573" s="91"/>
      <c r="S573" s="95"/>
      <c r="T573" s="97"/>
      <c r="U573" s="97"/>
    </row>
    <row r="574" ht="27.75" customHeight="1">
      <c r="A574" s="89"/>
      <c r="B574" s="98"/>
      <c r="C574" s="98"/>
      <c r="D574" s="98"/>
      <c r="E574" s="99"/>
      <c r="F574" s="99"/>
      <c r="G574" s="100"/>
      <c r="H574" s="101"/>
      <c r="I574" s="102"/>
      <c r="J574" s="103"/>
      <c r="K574" s="99"/>
      <c r="L574" s="99"/>
      <c r="M574" s="104"/>
      <c r="N574" s="99"/>
      <c r="O574" s="100"/>
      <c r="P574" s="101"/>
      <c r="Q574" s="99"/>
      <c r="R574" s="99"/>
      <c r="S574" s="103"/>
      <c r="T574" s="97"/>
      <c r="U574" s="97"/>
    </row>
    <row r="575" ht="27.75" customHeight="1">
      <c r="A575" s="89"/>
      <c r="B575" s="90"/>
      <c r="C575" s="90"/>
      <c r="D575" s="90"/>
      <c r="E575" s="91"/>
      <c r="F575" s="91"/>
      <c r="G575" s="92"/>
      <c r="H575" s="93"/>
      <c r="I575" s="94"/>
      <c r="J575" s="95"/>
      <c r="K575" s="91"/>
      <c r="L575" s="91"/>
      <c r="M575" s="96"/>
      <c r="N575" s="91"/>
      <c r="O575" s="92"/>
      <c r="P575" s="93"/>
      <c r="Q575" s="91"/>
      <c r="R575" s="91"/>
      <c r="S575" s="95"/>
      <c r="T575" s="97"/>
      <c r="U575" s="97"/>
    </row>
    <row r="576" ht="27.75" customHeight="1">
      <c r="A576" s="89"/>
      <c r="B576" s="98"/>
      <c r="C576" s="98"/>
      <c r="D576" s="98"/>
      <c r="E576" s="99"/>
      <c r="F576" s="99"/>
      <c r="G576" s="100"/>
      <c r="H576" s="101"/>
      <c r="I576" s="102"/>
      <c r="J576" s="103"/>
      <c r="K576" s="99"/>
      <c r="L576" s="99"/>
      <c r="M576" s="104"/>
      <c r="N576" s="99"/>
      <c r="O576" s="100"/>
      <c r="P576" s="101"/>
      <c r="Q576" s="99"/>
      <c r="R576" s="99"/>
      <c r="S576" s="103"/>
      <c r="T576" s="97"/>
      <c r="U576" s="97"/>
    </row>
    <row r="577" ht="27.75" customHeight="1">
      <c r="A577" s="89"/>
      <c r="B577" s="90"/>
      <c r="C577" s="90"/>
      <c r="D577" s="90"/>
      <c r="E577" s="91"/>
      <c r="F577" s="91"/>
      <c r="G577" s="92"/>
      <c r="H577" s="93"/>
      <c r="I577" s="94"/>
      <c r="J577" s="95"/>
      <c r="K577" s="91"/>
      <c r="L577" s="91"/>
      <c r="M577" s="96"/>
      <c r="N577" s="91"/>
      <c r="O577" s="92"/>
      <c r="P577" s="93"/>
      <c r="Q577" s="91"/>
      <c r="R577" s="91"/>
      <c r="S577" s="95"/>
      <c r="T577" s="97"/>
      <c r="U577" s="97"/>
    </row>
    <row r="578" ht="27.75" customHeight="1">
      <c r="A578" s="89"/>
      <c r="B578" s="98"/>
      <c r="C578" s="98"/>
      <c r="D578" s="98"/>
      <c r="E578" s="99"/>
      <c r="F578" s="99"/>
      <c r="G578" s="100"/>
      <c r="H578" s="101"/>
      <c r="I578" s="102"/>
      <c r="J578" s="103"/>
      <c r="K578" s="99"/>
      <c r="L578" s="99"/>
      <c r="M578" s="104"/>
      <c r="N578" s="99"/>
      <c r="O578" s="100"/>
      <c r="P578" s="101"/>
      <c r="Q578" s="99"/>
      <c r="R578" s="99"/>
      <c r="S578" s="103"/>
      <c r="T578" s="97"/>
      <c r="U578" s="97"/>
    </row>
    <row r="579" ht="27.75" customHeight="1">
      <c r="A579" s="89"/>
      <c r="B579" s="90"/>
      <c r="C579" s="90"/>
      <c r="D579" s="90"/>
      <c r="E579" s="91"/>
      <c r="F579" s="91"/>
      <c r="G579" s="92"/>
      <c r="H579" s="93"/>
      <c r="I579" s="94"/>
      <c r="J579" s="95"/>
      <c r="K579" s="91"/>
      <c r="L579" s="91"/>
      <c r="M579" s="96"/>
      <c r="N579" s="91"/>
      <c r="O579" s="92"/>
      <c r="P579" s="93"/>
      <c r="Q579" s="91"/>
      <c r="R579" s="91"/>
      <c r="S579" s="95"/>
      <c r="T579" s="97"/>
      <c r="U579" s="97"/>
    </row>
    <row r="580" ht="27.75" customHeight="1">
      <c r="A580" s="89"/>
      <c r="B580" s="98"/>
      <c r="C580" s="98"/>
      <c r="D580" s="98"/>
      <c r="E580" s="99"/>
      <c r="F580" s="99"/>
      <c r="G580" s="100"/>
      <c r="H580" s="101"/>
      <c r="I580" s="102"/>
      <c r="J580" s="103"/>
      <c r="K580" s="99"/>
      <c r="L580" s="99"/>
      <c r="M580" s="104"/>
      <c r="N580" s="99"/>
      <c r="O580" s="100"/>
      <c r="P580" s="101"/>
      <c r="Q580" s="99"/>
      <c r="R580" s="99"/>
      <c r="S580" s="103"/>
      <c r="T580" s="97"/>
      <c r="U580" s="97"/>
    </row>
    <row r="581" ht="27.75" customHeight="1">
      <c r="A581" s="89"/>
      <c r="B581" s="90"/>
      <c r="C581" s="90"/>
      <c r="D581" s="90"/>
      <c r="E581" s="91"/>
      <c r="F581" s="91"/>
      <c r="G581" s="92"/>
      <c r="H581" s="93"/>
      <c r="I581" s="94"/>
      <c r="J581" s="95"/>
      <c r="K581" s="91"/>
      <c r="L581" s="91"/>
      <c r="M581" s="96"/>
      <c r="N581" s="91"/>
      <c r="O581" s="92"/>
      <c r="P581" s="93"/>
      <c r="Q581" s="91"/>
      <c r="R581" s="91"/>
      <c r="S581" s="95"/>
      <c r="T581" s="97"/>
      <c r="U581" s="97"/>
    </row>
    <row r="582" ht="27.75" customHeight="1">
      <c r="A582" s="89"/>
      <c r="B582" s="98"/>
      <c r="C582" s="98"/>
      <c r="D582" s="98"/>
      <c r="E582" s="99"/>
      <c r="F582" s="99"/>
      <c r="G582" s="100"/>
      <c r="H582" s="101"/>
      <c r="I582" s="102"/>
      <c r="J582" s="103"/>
      <c r="K582" s="99"/>
      <c r="L582" s="99"/>
      <c r="M582" s="104"/>
      <c r="N582" s="99"/>
      <c r="O582" s="100"/>
      <c r="P582" s="101"/>
      <c r="Q582" s="99"/>
      <c r="R582" s="99"/>
      <c r="S582" s="103"/>
      <c r="T582" s="97"/>
      <c r="U582" s="97"/>
    </row>
    <row r="583" ht="27.75" customHeight="1">
      <c r="A583" s="89"/>
      <c r="B583" s="90"/>
      <c r="C583" s="90"/>
      <c r="D583" s="90"/>
      <c r="E583" s="91"/>
      <c r="F583" s="91"/>
      <c r="G583" s="92"/>
      <c r="H583" s="93"/>
      <c r="I583" s="94"/>
      <c r="J583" s="95"/>
      <c r="K583" s="91"/>
      <c r="L583" s="91"/>
      <c r="M583" s="96"/>
      <c r="N583" s="91"/>
      <c r="O583" s="92"/>
      <c r="P583" s="93"/>
      <c r="Q583" s="91"/>
      <c r="R583" s="91"/>
      <c r="S583" s="95"/>
      <c r="T583" s="97"/>
      <c r="U583" s="97"/>
    </row>
    <row r="584" ht="27.75" customHeight="1">
      <c r="A584" s="89"/>
      <c r="B584" s="98"/>
      <c r="C584" s="98"/>
      <c r="D584" s="98"/>
      <c r="E584" s="99"/>
      <c r="F584" s="99"/>
      <c r="G584" s="100"/>
      <c r="H584" s="101"/>
      <c r="I584" s="102"/>
      <c r="J584" s="103"/>
      <c r="K584" s="99"/>
      <c r="L584" s="99"/>
      <c r="M584" s="104"/>
      <c r="N584" s="99"/>
      <c r="O584" s="100"/>
      <c r="P584" s="101"/>
      <c r="Q584" s="99"/>
      <c r="R584" s="99"/>
      <c r="S584" s="103"/>
      <c r="T584" s="97"/>
      <c r="U584" s="97"/>
    </row>
    <row r="585" ht="27.75" customHeight="1">
      <c r="A585" s="89"/>
      <c r="B585" s="90"/>
      <c r="C585" s="90"/>
      <c r="D585" s="90"/>
      <c r="E585" s="91"/>
      <c r="F585" s="91"/>
      <c r="G585" s="92"/>
      <c r="H585" s="93"/>
      <c r="I585" s="94"/>
      <c r="J585" s="95"/>
      <c r="K585" s="91"/>
      <c r="L585" s="91"/>
      <c r="M585" s="96"/>
      <c r="N585" s="91"/>
      <c r="O585" s="92"/>
      <c r="P585" s="93"/>
      <c r="Q585" s="91"/>
      <c r="R585" s="91"/>
      <c r="S585" s="95"/>
      <c r="T585" s="97"/>
      <c r="U585" s="97"/>
    </row>
    <row r="586" ht="27.75" customHeight="1">
      <c r="A586" s="89"/>
      <c r="B586" s="98"/>
      <c r="C586" s="98"/>
      <c r="D586" s="98"/>
      <c r="E586" s="99"/>
      <c r="F586" s="99"/>
      <c r="G586" s="100"/>
      <c r="H586" s="101"/>
      <c r="I586" s="102"/>
      <c r="J586" s="103"/>
      <c r="K586" s="99"/>
      <c r="L586" s="99"/>
      <c r="M586" s="104"/>
      <c r="N586" s="99"/>
      <c r="O586" s="100"/>
      <c r="P586" s="101"/>
      <c r="Q586" s="99"/>
      <c r="R586" s="99"/>
      <c r="S586" s="103"/>
      <c r="T586" s="97"/>
      <c r="U586" s="97"/>
    </row>
    <row r="587" ht="27.75" customHeight="1">
      <c r="A587" s="89"/>
      <c r="B587" s="90"/>
      <c r="C587" s="90"/>
      <c r="D587" s="90"/>
      <c r="E587" s="91"/>
      <c r="F587" s="91"/>
      <c r="G587" s="92"/>
      <c r="H587" s="93"/>
      <c r="I587" s="94"/>
      <c r="J587" s="95"/>
      <c r="K587" s="91"/>
      <c r="L587" s="91"/>
      <c r="M587" s="96"/>
      <c r="N587" s="91"/>
      <c r="O587" s="92"/>
      <c r="P587" s="93"/>
      <c r="Q587" s="91"/>
      <c r="R587" s="91"/>
      <c r="S587" s="95"/>
      <c r="T587" s="97"/>
      <c r="U587" s="97"/>
    </row>
    <row r="588" ht="27.75" customHeight="1">
      <c r="A588" s="89"/>
      <c r="B588" s="98"/>
      <c r="C588" s="98"/>
      <c r="D588" s="98"/>
      <c r="E588" s="99"/>
      <c r="F588" s="99"/>
      <c r="G588" s="100"/>
      <c r="H588" s="101"/>
      <c r="I588" s="102"/>
      <c r="J588" s="103"/>
      <c r="K588" s="99"/>
      <c r="L588" s="99"/>
      <c r="M588" s="104"/>
      <c r="N588" s="99"/>
      <c r="O588" s="100"/>
      <c r="P588" s="101"/>
      <c r="Q588" s="99"/>
      <c r="R588" s="99"/>
      <c r="S588" s="103"/>
      <c r="T588" s="97"/>
      <c r="U588" s="97"/>
    </row>
    <row r="589" ht="27.75" customHeight="1">
      <c r="A589" s="89"/>
      <c r="B589" s="90"/>
      <c r="C589" s="90"/>
      <c r="D589" s="90"/>
      <c r="E589" s="91"/>
      <c r="F589" s="91"/>
      <c r="G589" s="92"/>
      <c r="H589" s="93"/>
      <c r="I589" s="94"/>
      <c r="J589" s="95"/>
      <c r="K589" s="91"/>
      <c r="L589" s="91"/>
      <c r="M589" s="96"/>
      <c r="N589" s="91"/>
      <c r="O589" s="92"/>
      <c r="P589" s="93"/>
      <c r="Q589" s="91"/>
      <c r="R589" s="91"/>
      <c r="S589" s="95"/>
      <c r="T589" s="97"/>
      <c r="U589" s="97"/>
    </row>
    <row r="590" ht="27.75" customHeight="1">
      <c r="A590" s="89"/>
      <c r="B590" s="98"/>
      <c r="C590" s="98"/>
      <c r="D590" s="98"/>
      <c r="E590" s="99"/>
      <c r="F590" s="99"/>
      <c r="G590" s="100"/>
      <c r="H590" s="101"/>
      <c r="I590" s="102"/>
      <c r="J590" s="103"/>
      <c r="K590" s="99"/>
      <c r="L590" s="99"/>
      <c r="M590" s="104"/>
      <c r="N590" s="99"/>
      <c r="O590" s="100"/>
      <c r="P590" s="101"/>
      <c r="Q590" s="99"/>
      <c r="R590" s="99"/>
      <c r="S590" s="103"/>
      <c r="T590" s="97"/>
      <c r="U590" s="97"/>
    </row>
    <row r="591" ht="27.75" customHeight="1">
      <c r="A591" s="89"/>
      <c r="B591" s="90"/>
      <c r="C591" s="90"/>
      <c r="D591" s="90"/>
      <c r="E591" s="91"/>
      <c r="F591" s="91"/>
      <c r="G591" s="92"/>
      <c r="H591" s="93"/>
      <c r="I591" s="94"/>
      <c r="J591" s="95"/>
      <c r="K591" s="91"/>
      <c r="L591" s="91"/>
      <c r="M591" s="96"/>
      <c r="N591" s="91"/>
      <c r="O591" s="92"/>
      <c r="P591" s="93"/>
      <c r="Q591" s="91"/>
      <c r="R591" s="91"/>
      <c r="S591" s="95"/>
      <c r="T591" s="97"/>
      <c r="U591" s="97"/>
    </row>
    <row r="592" ht="27.75" customHeight="1">
      <c r="A592" s="89"/>
      <c r="B592" s="98"/>
      <c r="C592" s="98"/>
      <c r="D592" s="98"/>
      <c r="E592" s="99"/>
      <c r="F592" s="99"/>
      <c r="G592" s="100"/>
      <c r="H592" s="101"/>
      <c r="I592" s="102"/>
      <c r="J592" s="103"/>
      <c r="K592" s="99"/>
      <c r="L592" s="99"/>
      <c r="M592" s="104"/>
      <c r="N592" s="99"/>
      <c r="O592" s="100"/>
      <c r="P592" s="101"/>
      <c r="Q592" s="99"/>
      <c r="R592" s="99"/>
      <c r="S592" s="103"/>
      <c r="T592" s="97"/>
      <c r="U592" s="97"/>
    </row>
    <row r="593" ht="27.75" customHeight="1">
      <c r="A593" s="89"/>
      <c r="B593" s="90"/>
      <c r="C593" s="90"/>
      <c r="D593" s="90"/>
      <c r="E593" s="91"/>
      <c r="F593" s="91"/>
      <c r="G593" s="92"/>
      <c r="H593" s="93"/>
      <c r="I593" s="94"/>
      <c r="J593" s="95"/>
      <c r="K593" s="91"/>
      <c r="L593" s="91"/>
      <c r="M593" s="96"/>
      <c r="N593" s="91"/>
      <c r="O593" s="92"/>
      <c r="P593" s="93"/>
      <c r="Q593" s="91"/>
      <c r="R593" s="91"/>
      <c r="S593" s="95"/>
      <c r="T593" s="97"/>
      <c r="U593" s="97"/>
    </row>
    <row r="594" ht="27.75" customHeight="1">
      <c r="A594" s="89"/>
      <c r="B594" s="98"/>
      <c r="C594" s="98"/>
      <c r="D594" s="98"/>
      <c r="E594" s="99"/>
      <c r="F594" s="99"/>
      <c r="G594" s="100"/>
      <c r="H594" s="101"/>
      <c r="I594" s="102"/>
      <c r="J594" s="103"/>
      <c r="K594" s="99"/>
      <c r="L594" s="99"/>
      <c r="M594" s="104"/>
      <c r="N594" s="99"/>
      <c r="O594" s="100"/>
      <c r="P594" s="101"/>
      <c r="Q594" s="99"/>
      <c r="R594" s="99"/>
      <c r="S594" s="103"/>
      <c r="T594" s="97"/>
      <c r="U594" s="97"/>
    </row>
    <row r="595" ht="27.75" customHeight="1">
      <c r="A595" s="89"/>
      <c r="B595" s="90"/>
      <c r="C595" s="90"/>
      <c r="D595" s="90"/>
      <c r="E595" s="91"/>
      <c r="F595" s="91"/>
      <c r="G595" s="92"/>
      <c r="H595" s="93"/>
      <c r="I595" s="94"/>
      <c r="J595" s="95"/>
      <c r="K595" s="91"/>
      <c r="L595" s="91"/>
      <c r="M595" s="96"/>
      <c r="N595" s="91"/>
      <c r="O595" s="92"/>
      <c r="P595" s="93"/>
      <c r="Q595" s="91"/>
      <c r="R595" s="91"/>
      <c r="S595" s="95"/>
      <c r="T595" s="97"/>
      <c r="U595" s="97"/>
    </row>
    <row r="596" ht="27.75" customHeight="1">
      <c r="A596" s="89"/>
      <c r="B596" s="98"/>
      <c r="C596" s="98"/>
      <c r="D596" s="98"/>
      <c r="E596" s="99"/>
      <c r="F596" s="99"/>
      <c r="G596" s="100"/>
      <c r="H596" s="101"/>
      <c r="I596" s="102"/>
      <c r="J596" s="103"/>
      <c r="K596" s="99"/>
      <c r="L596" s="99"/>
      <c r="M596" s="104"/>
      <c r="N596" s="99"/>
      <c r="O596" s="100"/>
      <c r="P596" s="101"/>
      <c r="Q596" s="99"/>
      <c r="R596" s="99"/>
      <c r="S596" s="103"/>
      <c r="T596" s="97"/>
      <c r="U596" s="97"/>
    </row>
    <row r="597" ht="27.75" customHeight="1">
      <c r="A597" s="89"/>
      <c r="B597" s="90"/>
      <c r="C597" s="90"/>
      <c r="D597" s="90"/>
      <c r="E597" s="91"/>
      <c r="F597" s="91"/>
      <c r="G597" s="92"/>
      <c r="H597" s="93"/>
      <c r="I597" s="94"/>
      <c r="J597" s="95"/>
      <c r="K597" s="91"/>
      <c r="L597" s="91"/>
      <c r="M597" s="96"/>
      <c r="N597" s="91"/>
      <c r="O597" s="92"/>
      <c r="P597" s="93"/>
      <c r="Q597" s="91"/>
      <c r="R597" s="91"/>
      <c r="S597" s="95"/>
      <c r="T597" s="97"/>
      <c r="U597" s="97"/>
    </row>
    <row r="598" ht="27.75" customHeight="1">
      <c r="A598" s="89"/>
      <c r="B598" s="98"/>
      <c r="C598" s="98"/>
      <c r="D598" s="98"/>
      <c r="E598" s="99"/>
      <c r="F598" s="99"/>
      <c r="G598" s="100"/>
      <c r="H598" s="101"/>
      <c r="I598" s="102"/>
      <c r="J598" s="103"/>
      <c r="K598" s="99"/>
      <c r="L598" s="99"/>
      <c r="M598" s="104"/>
      <c r="N598" s="99"/>
      <c r="O598" s="100"/>
      <c r="P598" s="101"/>
      <c r="Q598" s="99"/>
      <c r="R598" s="99"/>
      <c r="S598" s="103"/>
      <c r="T598" s="97"/>
      <c r="U598" s="97"/>
    </row>
    <row r="599" ht="27.75" customHeight="1">
      <c r="A599" s="89"/>
      <c r="B599" s="90"/>
      <c r="C599" s="90"/>
      <c r="D599" s="90"/>
      <c r="E599" s="91"/>
      <c r="F599" s="91"/>
      <c r="G599" s="92"/>
      <c r="H599" s="93"/>
      <c r="I599" s="94"/>
      <c r="J599" s="95"/>
      <c r="K599" s="91"/>
      <c r="L599" s="91"/>
      <c r="M599" s="96"/>
      <c r="N599" s="91"/>
      <c r="O599" s="92"/>
      <c r="P599" s="93"/>
      <c r="Q599" s="91"/>
      <c r="R599" s="91"/>
      <c r="S599" s="95"/>
      <c r="T599" s="97"/>
      <c r="U599" s="97"/>
    </row>
    <row r="600" ht="27.75" customHeight="1">
      <c r="A600" s="89"/>
      <c r="B600" s="98"/>
      <c r="C600" s="98"/>
      <c r="D600" s="98"/>
      <c r="E600" s="99"/>
      <c r="F600" s="99"/>
      <c r="G600" s="100"/>
      <c r="H600" s="101"/>
      <c r="I600" s="102"/>
      <c r="J600" s="103"/>
      <c r="K600" s="99"/>
      <c r="L600" s="99"/>
      <c r="M600" s="104"/>
      <c r="N600" s="99"/>
      <c r="O600" s="100"/>
      <c r="P600" s="101"/>
      <c r="Q600" s="99"/>
      <c r="R600" s="99"/>
      <c r="S600" s="103"/>
      <c r="T600" s="97"/>
      <c r="U600" s="97"/>
    </row>
    <row r="601" ht="27.75" customHeight="1">
      <c r="A601" s="89"/>
      <c r="B601" s="90"/>
      <c r="C601" s="90"/>
      <c r="D601" s="90"/>
      <c r="E601" s="91"/>
      <c r="F601" s="91"/>
      <c r="G601" s="92"/>
      <c r="H601" s="93"/>
      <c r="I601" s="94"/>
      <c r="J601" s="95"/>
      <c r="K601" s="91"/>
      <c r="L601" s="91"/>
      <c r="M601" s="96"/>
      <c r="N601" s="91"/>
      <c r="O601" s="92"/>
      <c r="P601" s="93"/>
      <c r="Q601" s="91"/>
      <c r="R601" s="91"/>
      <c r="S601" s="95"/>
      <c r="T601" s="97"/>
      <c r="U601" s="97"/>
    </row>
    <row r="602" ht="27.75" customHeight="1">
      <c r="A602" s="89"/>
      <c r="B602" s="98"/>
      <c r="C602" s="98"/>
      <c r="D602" s="98"/>
      <c r="E602" s="99"/>
      <c r="F602" s="99"/>
      <c r="G602" s="100"/>
      <c r="H602" s="101"/>
      <c r="I602" s="102"/>
      <c r="J602" s="103"/>
      <c r="K602" s="99"/>
      <c r="L602" s="99"/>
      <c r="M602" s="104"/>
      <c r="N602" s="99"/>
      <c r="O602" s="100"/>
      <c r="P602" s="101"/>
      <c r="Q602" s="99"/>
      <c r="R602" s="99"/>
      <c r="S602" s="103"/>
      <c r="T602" s="97"/>
      <c r="U602" s="97"/>
    </row>
    <row r="603" ht="27.75" customHeight="1">
      <c r="A603" s="89"/>
      <c r="B603" s="90"/>
      <c r="C603" s="90"/>
      <c r="D603" s="90"/>
      <c r="E603" s="91"/>
      <c r="F603" s="91"/>
      <c r="G603" s="92"/>
      <c r="H603" s="93"/>
      <c r="I603" s="94"/>
      <c r="J603" s="95"/>
      <c r="K603" s="91"/>
      <c r="L603" s="91"/>
      <c r="M603" s="96"/>
      <c r="N603" s="91"/>
      <c r="O603" s="92"/>
      <c r="P603" s="93"/>
      <c r="Q603" s="91"/>
      <c r="R603" s="91"/>
      <c r="S603" s="95"/>
      <c r="T603" s="97"/>
      <c r="U603" s="97"/>
    </row>
    <row r="604" ht="27.75" customHeight="1">
      <c r="A604" s="89"/>
      <c r="B604" s="98"/>
      <c r="C604" s="98"/>
      <c r="D604" s="98"/>
      <c r="E604" s="99"/>
      <c r="F604" s="99"/>
      <c r="G604" s="100"/>
      <c r="H604" s="101"/>
      <c r="I604" s="102"/>
      <c r="J604" s="103"/>
      <c r="K604" s="99"/>
      <c r="L604" s="99"/>
      <c r="M604" s="104"/>
      <c r="N604" s="99"/>
      <c r="O604" s="100"/>
      <c r="P604" s="101"/>
      <c r="Q604" s="99"/>
      <c r="R604" s="99"/>
      <c r="S604" s="103"/>
      <c r="T604" s="97"/>
      <c r="U604" s="97"/>
    </row>
    <row r="605" ht="27.75" customHeight="1">
      <c r="A605" s="89"/>
      <c r="B605" s="90"/>
      <c r="C605" s="90"/>
      <c r="D605" s="90"/>
      <c r="E605" s="91"/>
      <c r="F605" s="91"/>
      <c r="G605" s="92"/>
      <c r="H605" s="93"/>
      <c r="I605" s="94"/>
      <c r="J605" s="95"/>
      <c r="K605" s="91"/>
      <c r="L605" s="91"/>
      <c r="M605" s="96"/>
      <c r="N605" s="91"/>
      <c r="O605" s="92"/>
      <c r="P605" s="93"/>
      <c r="Q605" s="91"/>
      <c r="R605" s="91"/>
      <c r="S605" s="95"/>
      <c r="T605" s="97"/>
      <c r="U605" s="97"/>
    </row>
    <row r="606" ht="27.75" customHeight="1">
      <c r="A606" s="89"/>
      <c r="B606" s="98"/>
      <c r="C606" s="98"/>
      <c r="D606" s="98"/>
      <c r="E606" s="99"/>
      <c r="F606" s="99"/>
      <c r="G606" s="100"/>
      <c r="H606" s="101"/>
      <c r="I606" s="102"/>
      <c r="J606" s="103"/>
      <c r="K606" s="99"/>
      <c r="L606" s="99"/>
      <c r="M606" s="104"/>
      <c r="N606" s="99"/>
      <c r="O606" s="100"/>
      <c r="P606" s="101"/>
      <c r="Q606" s="99"/>
      <c r="R606" s="99"/>
      <c r="S606" s="103"/>
      <c r="T606" s="97"/>
      <c r="U606" s="97"/>
    </row>
    <row r="607" ht="27.75" customHeight="1">
      <c r="A607" s="89"/>
      <c r="B607" s="90"/>
      <c r="C607" s="90"/>
      <c r="D607" s="90"/>
      <c r="E607" s="91"/>
      <c r="F607" s="91"/>
      <c r="G607" s="92"/>
      <c r="H607" s="93"/>
      <c r="I607" s="94"/>
      <c r="J607" s="95"/>
      <c r="K607" s="91"/>
      <c r="L607" s="91"/>
      <c r="M607" s="96"/>
      <c r="N607" s="91"/>
      <c r="O607" s="92"/>
      <c r="P607" s="93"/>
      <c r="Q607" s="91"/>
      <c r="R607" s="91"/>
      <c r="S607" s="95"/>
      <c r="T607" s="97"/>
      <c r="U607" s="97"/>
    </row>
    <row r="608" ht="27.75" customHeight="1">
      <c r="A608" s="89"/>
      <c r="B608" s="98"/>
      <c r="C608" s="98"/>
      <c r="D608" s="98"/>
      <c r="E608" s="99"/>
      <c r="F608" s="99"/>
      <c r="G608" s="100"/>
      <c r="H608" s="101"/>
      <c r="I608" s="102"/>
      <c r="J608" s="103"/>
      <c r="K608" s="99"/>
      <c r="L608" s="99"/>
      <c r="M608" s="104"/>
      <c r="N608" s="99"/>
      <c r="O608" s="100"/>
      <c r="P608" s="101"/>
      <c r="Q608" s="99"/>
      <c r="R608" s="99"/>
      <c r="S608" s="103"/>
      <c r="T608" s="97"/>
      <c r="U608" s="97"/>
    </row>
    <row r="609" ht="27.75" customHeight="1">
      <c r="A609" s="89"/>
      <c r="B609" s="90"/>
      <c r="C609" s="90"/>
      <c r="D609" s="90"/>
      <c r="E609" s="91"/>
      <c r="F609" s="91"/>
      <c r="G609" s="92"/>
      <c r="H609" s="93"/>
      <c r="I609" s="94"/>
      <c r="J609" s="95"/>
      <c r="K609" s="91"/>
      <c r="L609" s="91"/>
      <c r="M609" s="96"/>
      <c r="N609" s="91"/>
      <c r="O609" s="92"/>
      <c r="P609" s="93"/>
      <c r="Q609" s="91"/>
      <c r="R609" s="91"/>
      <c r="S609" s="95"/>
      <c r="T609" s="97"/>
      <c r="U609" s="97"/>
    </row>
    <row r="610" ht="27.75" customHeight="1">
      <c r="A610" s="89"/>
      <c r="B610" s="98"/>
      <c r="C610" s="98"/>
      <c r="D610" s="98"/>
      <c r="E610" s="99"/>
      <c r="F610" s="99"/>
      <c r="G610" s="100"/>
      <c r="H610" s="101"/>
      <c r="I610" s="102"/>
      <c r="J610" s="103"/>
      <c r="K610" s="99"/>
      <c r="L610" s="99"/>
      <c r="M610" s="104"/>
      <c r="N610" s="99"/>
      <c r="O610" s="100"/>
      <c r="P610" s="101"/>
      <c r="Q610" s="99"/>
      <c r="R610" s="99"/>
      <c r="S610" s="103"/>
      <c r="T610" s="97"/>
      <c r="U610" s="97"/>
    </row>
    <row r="611" ht="27.75" customHeight="1">
      <c r="A611" s="89"/>
      <c r="B611" s="90"/>
      <c r="C611" s="90"/>
      <c r="D611" s="90"/>
      <c r="E611" s="91"/>
      <c r="F611" s="91"/>
      <c r="G611" s="92"/>
      <c r="H611" s="93"/>
      <c r="I611" s="94"/>
      <c r="J611" s="95"/>
      <c r="K611" s="91"/>
      <c r="L611" s="91"/>
      <c r="M611" s="96"/>
      <c r="N611" s="91"/>
      <c r="O611" s="92"/>
      <c r="P611" s="93"/>
      <c r="Q611" s="91"/>
      <c r="R611" s="91"/>
      <c r="S611" s="95"/>
      <c r="T611" s="97"/>
      <c r="U611" s="97"/>
    </row>
    <row r="612" ht="27.75" customHeight="1">
      <c r="A612" s="89"/>
      <c r="B612" s="98"/>
      <c r="C612" s="98"/>
      <c r="D612" s="98"/>
      <c r="E612" s="99"/>
      <c r="F612" s="99"/>
      <c r="G612" s="100"/>
      <c r="H612" s="101"/>
      <c r="I612" s="102"/>
      <c r="J612" s="103"/>
      <c r="K612" s="99"/>
      <c r="L612" s="99"/>
      <c r="M612" s="104"/>
      <c r="N612" s="99"/>
      <c r="O612" s="100"/>
      <c r="P612" s="101"/>
      <c r="Q612" s="99"/>
      <c r="R612" s="99"/>
      <c r="S612" s="103"/>
      <c r="T612" s="97"/>
      <c r="U612" s="97"/>
    </row>
    <row r="613" ht="27.75" customHeight="1">
      <c r="A613" s="89"/>
      <c r="B613" s="90"/>
      <c r="C613" s="90"/>
      <c r="D613" s="90"/>
      <c r="E613" s="91"/>
      <c r="F613" s="91"/>
      <c r="G613" s="92"/>
      <c r="H613" s="93"/>
      <c r="I613" s="94"/>
      <c r="J613" s="95"/>
      <c r="K613" s="91"/>
      <c r="L613" s="91"/>
      <c r="M613" s="96"/>
      <c r="N613" s="91"/>
      <c r="O613" s="92"/>
      <c r="P613" s="93"/>
      <c r="Q613" s="91"/>
      <c r="R613" s="91"/>
      <c r="S613" s="95"/>
      <c r="T613" s="97"/>
      <c r="U613" s="97"/>
    </row>
    <row r="614" ht="27.75" customHeight="1">
      <c r="A614" s="89"/>
      <c r="B614" s="98"/>
      <c r="C614" s="98"/>
      <c r="D614" s="98"/>
      <c r="E614" s="99"/>
      <c r="F614" s="99"/>
      <c r="G614" s="100"/>
      <c r="H614" s="101"/>
      <c r="I614" s="102"/>
      <c r="J614" s="103"/>
      <c r="K614" s="99"/>
      <c r="L614" s="99"/>
      <c r="M614" s="104"/>
      <c r="N614" s="99"/>
      <c r="O614" s="100"/>
      <c r="P614" s="101"/>
      <c r="Q614" s="99"/>
      <c r="R614" s="99"/>
      <c r="S614" s="103"/>
      <c r="T614" s="97"/>
      <c r="U614" s="97"/>
    </row>
    <row r="615" ht="27.75" customHeight="1">
      <c r="A615" s="89"/>
      <c r="B615" s="90"/>
      <c r="C615" s="90"/>
      <c r="D615" s="90"/>
      <c r="E615" s="91"/>
      <c r="F615" s="91"/>
      <c r="G615" s="92"/>
      <c r="H615" s="93"/>
      <c r="I615" s="94"/>
      <c r="J615" s="95"/>
      <c r="K615" s="91"/>
      <c r="L615" s="91"/>
      <c r="M615" s="96"/>
      <c r="N615" s="91"/>
      <c r="O615" s="92"/>
      <c r="P615" s="93"/>
      <c r="Q615" s="91"/>
      <c r="R615" s="91"/>
      <c r="S615" s="95"/>
      <c r="T615" s="97"/>
      <c r="U615" s="97"/>
    </row>
    <row r="616" ht="27.75" customHeight="1">
      <c r="A616" s="89"/>
      <c r="B616" s="98"/>
      <c r="C616" s="98"/>
      <c r="D616" s="98"/>
      <c r="E616" s="99"/>
      <c r="F616" s="99"/>
      <c r="G616" s="100"/>
      <c r="H616" s="101"/>
      <c r="I616" s="102"/>
      <c r="J616" s="103"/>
      <c r="K616" s="99"/>
      <c r="L616" s="99"/>
      <c r="M616" s="104"/>
      <c r="N616" s="99"/>
      <c r="O616" s="100"/>
      <c r="P616" s="101"/>
      <c r="Q616" s="99"/>
      <c r="R616" s="99"/>
      <c r="S616" s="103"/>
      <c r="T616" s="97"/>
      <c r="U616" s="97"/>
    </row>
    <row r="617" ht="27.75" customHeight="1">
      <c r="A617" s="89"/>
      <c r="B617" s="90"/>
      <c r="C617" s="90"/>
      <c r="D617" s="90"/>
      <c r="E617" s="91"/>
      <c r="F617" s="91"/>
      <c r="G617" s="92"/>
      <c r="H617" s="93"/>
      <c r="I617" s="94"/>
      <c r="J617" s="95"/>
      <c r="K617" s="91"/>
      <c r="L617" s="91"/>
      <c r="M617" s="96"/>
      <c r="N617" s="91"/>
      <c r="O617" s="92"/>
      <c r="P617" s="93"/>
      <c r="Q617" s="91"/>
      <c r="R617" s="91"/>
      <c r="S617" s="95"/>
      <c r="T617" s="97"/>
      <c r="U617" s="97"/>
    </row>
    <row r="618" ht="27.75" customHeight="1">
      <c r="A618" s="89"/>
      <c r="B618" s="98"/>
      <c r="C618" s="98"/>
      <c r="D618" s="98"/>
      <c r="E618" s="99"/>
      <c r="F618" s="99"/>
      <c r="G618" s="100"/>
      <c r="H618" s="101"/>
      <c r="I618" s="102"/>
      <c r="J618" s="103"/>
      <c r="K618" s="99"/>
      <c r="L618" s="99"/>
      <c r="M618" s="104"/>
      <c r="N618" s="99"/>
      <c r="O618" s="100"/>
      <c r="P618" s="101"/>
      <c r="Q618" s="99"/>
      <c r="R618" s="99"/>
      <c r="S618" s="103"/>
      <c r="T618" s="97"/>
      <c r="U618" s="97"/>
    </row>
    <row r="619" ht="27.75" customHeight="1">
      <c r="A619" s="89"/>
      <c r="B619" s="90"/>
      <c r="C619" s="90"/>
      <c r="D619" s="90"/>
      <c r="E619" s="91"/>
      <c r="F619" s="91"/>
      <c r="G619" s="92"/>
      <c r="H619" s="93"/>
      <c r="I619" s="94"/>
      <c r="J619" s="95"/>
      <c r="K619" s="91"/>
      <c r="L619" s="91"/>
      <c r="M619" s="96"/>
      <c r="N619" s="91"/>
      <c r="O619" s="92"/>
      <c r="P619" s="93"/>
      <c r="Q619" s="91"/>
      <c r="R619" s="91"/>
      <c r="S619" s="95"/>
      <c r="T619" s="97"/>
      <c r="U619" s="97"/>
    </row>
    <row r="620" ht="27.75" customHeight="1">
      <c r="A620" s="89"/>
      <c r="B620" s="98"/>
      <c r="C620" s="98"/>
      <c r="D620" s="98"/>
      <c r="E620" s="99"/>
      <c r="F620" s="99"/>
      <c r="G620" s="100"/>
      <c r="H620" s="101"/>
      <c r="I620" s="102"/>
      <c r="J620" s="103"/>
      <c r="K620" s="99"/>
      <c r="L620" s="99"/>
      <c r="M620" s="104"/>
      <c r="N620" s="99"/>
      <c r="O620" s="100"/>
      <c r="P620" s="101"/>
      <c r="Q620" s="99"/>
      <c r="R620" s="99"/>
      <c r="S620" s="103"/>
      <c r="T620" s="97"/>
      <c r="U620" s="97"/>
    </row>
    <row r="621" ht="27.75" customHeight="1">
      <c r="A621" s="89"/>
      <c r="B621" s="90"/>
      <c r="C621" s="90"/>
      <c r="D621" s="90"/>
      <c r="E621" s="91"/>
      <c r="F621" s="91"/>
      <c r="G621" s="92"/>
      <c r="H621" s="93"/>
      <c r="I621" s="94"/>
      <c r="J621" s="95"/>
      <c r="K621" s="91"/>
      <c r="L621" s="91"/>
      <c r="M621" s="96"/>
      <c r="N621" s="91"/>
      <c r="O621" s="92"/>
      <c r="P621" s="93"/>
      <c r="Q621" s="91"/>
      <c r="R621" s="91"/>
      <c r="S621" s="95"/>
      <c r="T621" s="97"/>
      <c r="U621" s="97"/>
    </row>
    <row r="622" ht="27.75" customHeight="1">
      <c r="A622" s="89"/>
      <c r="B622" s="98"/>
      <c r="C622" s="98"/>
      <c r="D622" s="98"/>
      <c r="E622" s="99"/>
      <c r="F622" s="99"/>
      <c r="G622" s="100"/>
      <c r="H622" s="101"/>
      <c r="I622" s="102"/>
      <c r="J622" s="103"/>
      <c r="K622" s="99"/>
      <c r="L622" s="99"/>
      <c r="M622" s="104"/>
      <c r="N622" s="99"/>
      <c r="O622" s="100"/>
      <c r="P622" s="101"/>
      <c r="Q622" s="99"/>
      <c r="R622" s="99"/>
      <c r="S622" s="103"/>
      <c r="T622" s="97"/>
      <c r="U622" s="97"/>
    </row>
    <row r="623" ht="27.75" customHeight="1">
      <c r="A623" s="89"/>
      <c r="B623" s="90"/>
      <c r="C623" s="90"/>
      <c r="D623" s="90"/>
      <c r="E623" s="91"/>
      <c r="F623" s="91"/>
      <c r="G623" s="92"/>
      <c r="H623" s="93"/>
      <c r="I623" s="94"/>
      <c r="J623" s="95"/>
      <c r="K623" s="91"/>
      <c r="L623" s="91"/>
      <c r="M623" s="96"/>
      <c r="N623" s="91"/>
      <c r="O623" s="92"/>
      <c r="P623" s="93"/>
      <c r="Q623" s="91"/>
      <c r="R623" s="91"/>
      <c r="S623" s="95"/>
      <c r="T623" s="97"/>
      <c r="U623" s="97"/>
    </row>
    <row r="624" ht="27.75" customHeight="1">
      <c r="A624" s="89"/>
      <c r="B624" s="98"/>
      <c r="C624" s="98"/>
      <c r="D624" s="98"/>
      <c r="E624" s="99"/>
      <c r="F624" s="99"/>
      <c r="G624" s="100"/>
      <c r="H624" s="101"/>
      <c r="I624" s="102"/>
      <c r="J624" s="103"/>
      <c r="K624" s="99"/>
      <c r="L624" s="99"/>
      <c r="M624" s="104"/>
      <c r="N624" s="99"/>
      <c r="O624" s="100"/>
      <c r="P624" s="101"/>
      <c r="Q624" s="99"/>
      <c r="R624" s="99"/>
      <c r="S624" s="103"/>
      <c r="T624" s="97"/>
      <c r="U624" s="97"/>
    </row>
    <row r="625" ht="27.75" customHeight="1">
      <c r="A625" s="89"/>
      <c r="B625" s="90"/>
      <c r="C625" s="90"/>
      <c r="D625" s="90"/>
      <c r="E625" s="91"/>
      <c r="F625" s="91"/>
      <c r="G625" s="92"/>
      <c r="H625" s="93"/>
      <c r="I625" s="94"/>
      <c r="J625" s="95"/>
      <c r="K625" s="91"/>
      <c r="L625" s="91"/>
      <c r="M625" s="96"/>
      <c r="N625" s="91"/>
      <c r="O625" s="92"/>
      <c r="P625" s="93"/>
      <c r="Q625" s="91"/>
      <c r="R625" s="91"/>
      <c r="S625" s="95"/>
      <c r="T625" s="97"/>
      <c r="U625" s="97"/>
    </row>
    <row r="626" ht="27.75" customHeight="1">
      <c r="A626" s="89"/>
      <c r="B626" s="98"/>
      <c r="C626" s="98"/>
      <c r="D626" s="98"/>
      <c r="E626" s="99"/>
      <c r="F626" s="99"/>
      <c r="G626" s="100"/>
      <c r="H626" s="101"/>
      <c r="I626" s="102"/>
      <c r="J626" s="103"/>
      <c r="K626" s="99"/>
      <c r="L626" s="99"/>
      <c r="M626" s="104"/>
      <c r="N626" s="99"/>
      <c r="O626" s="100"/>
      <c r="P626" s="101"/>
      <c r="Q626" s="99"/>
      <c r="R626" s="99"/>
      <c r="S626" s="103"/>
      <c r="T626" s="97"/>
      <c r="U626" s="97"/>
    </row>
    <row r="627" ht="27.75" customHeight="1">
      <c r="A627" s="89"/>
      <c r="B627" s="90"/>
      <c r="C627" s="90"/>
      <c r="D627" s="90"/>
      <c r="E627" s="91"/>
      <c r="F627" s="91"/>
      <c r="G627" s="92"/>
      <c r="H627" s="93"/>
      <c r="I627" s="94"/>
      <c r="J627" s="95"/>
      <c r="K627" s="91"/>
      <c r="L627" s="91"/>
      <c r="M627" s="96"/>
      <c r="N627" s="91"/>
      <c r="O627" s="92"/>
      <c r="P627" s="93"/>
      <c r="Q627" s="91"/>
      <c r="R627" s="91"/>
      <c r="S627" s="95"/>
      <c r="T627" s="97"/>
      <c r="U627" s="97"/>
    </row>
    <row r="628" ht="27.75" customHeight="1">
      <c r="A628" s="89"/>
      <c r="B628" s="98"/>
      <c r="C628" s="98"/>
      <c r="D628" s="98"/>
      <c r="E628" s="99"/>
      <c r="F628" s="99"/>
      <c r="G628" s="100"/>
      <c r="H628" s="101"/>
      <c r="I628" s="102"/>
      <c r="J628" s="103"/>
      <c r="K628" s="99"/>
      <c r="L628" s="99"/>
      <c r="M628" s="104"/>
      <c r="N628" s="99"/>
      <c r="O628" s="100"/>
      <c r="P628" s="101"/>
      <c r="Q628" s="99"/>
      <c r="R628" s="99"/>
      <c r="S628" s="103"/>
      <c r="T628" s="97"/>
      <c r="U628" s="97"/>
    </row>
    <row r="629" ht="27.75" customHeight="1">
      <c r="A629" s="89"/>
      <c r="B629" s="90"/>
      <c r="C629" s="90"/>
      <c r="D629" s="90"/>
      <c r="E629" s="91"/>
      <c r="F629" s="91"/>
      <c r="G629" s="92"/>
      <c r="H629" s="93"/>
      <c r="I629" s="94"/>
      <c r="J629" s="95"/>
      <c r="K629" s="91"/>
      <c r="L629" s="91"/>
      <c r="M629" s="96"/>
      <c r="N629" s="91"/>
      <c r="O629" s="92"/>
      <c r="P629" s="93"/>
      <c r="Q629" s="91"/>
      <c r="R629" s="91"/>
      <c r="S629" s="95"/>
      <c r="T629" s="97"/>
      <c r="U629" s="97"/>
    </row>
    <row r="630" ht="27.75" customHeight="1">
      <c r="A630" s="89"/>
      <c r="B630" s="98"/>
      <c r="C630" s="98"/>
      <c r="D630" s="98"/>
      <c r="E630" s="99"/>
      <c r="F630" s="99"/>
      <c r="G630" s="100"/>
      <c r="H630" s="101"/>
      <c r="I630" s="102"/>
      <c r="J630" s="103"/>
      <c r="K630" s="99"/>
      <c r="L630" s="99"/>
      <c r="M630" s="104"/>
      <c r="N630" s="99"/>
      <c r="O630" s="100"/>
      <c r="P630" s="101"/>
      <c r="Q630" s="99"/>
      <c r="R630" s="99"/>
      <c r="S630" s="103"/>
      <c r="T630" s="97"/>
      <c r="U630" s="97"/>
    </row>
    <row r="631" ht="27.75" customHeight="1">
      <c r="A631" s="89"/>
      <c r="B631" s="90"/>
      <c r="C631" s="90"/>
      <c r="D631" s="90"/>
      <c r="E631" s="91"/>
      <c r="F631" s="91"/>
      <c r="G631" s="92"/>
      <c r="H631" s="93"/>
      <c r="I631" s="94"/>
      <c r="J631" s="95"/>
      <c r="K631" s="91"/>
      <c r="L631" s="91"/>
      <c r="M631" s="96"/>
      <c r="N631" s="91"/>
      <c r="O631" s="92"/>
      <c r="P631" s="93"/>
      <c r="Q631" s="91"/>
      <c r="R631" s="91"/>
      <c r="S631" s="95"/>
      <c r="T631" s="97"/>
      <c r="U631" s="97"/>
    </row>
    <row r="632" ht="27.75" customHeight="1">
      <c r="A632" s="89"/>
      <c r="B632" s="98"/>
      <c r="C632" s="98"/>
      <c r="D632" s="98"/>
      <c r="E632" s="99"/>
      <c r="F632" s="99"/>
      <c r="G632" s="100"/>
      <c r="H632" s="101"/>
      <c r="I632" s="102"/>
      <c r="J632" s="103"/>
      <c r="K632" s="99"/>
      <c r="L632" s="99"/>
      <c r="M632" s="104"/>
      <c r="N632" s="99"/>
      <c r="O632" s="100"/>
      <c r="P632" s="101"/>
      <c r="Q632" s="99"/>
      <c r="R632" s="99"/>
      <c r="S632" s="103"/>
      <c r="T632" s="97"/>
      <c r="U632" s="97"/>
    </row>
    <row r="633" ht="27.75" customHeight="1">
      <c r="A633" s="89"/>
      <c r="B633" s="90"/>
      <c r="C633" s="90"/>
      <c r="D633" s="90"/>
      <c r="E633" s="91"/>
      <c r="F633" s="91"/>
      <c r="G633" s="92"/>
      <c r="H633" s="93"/>
      <c r="I633" s="94"/>
      <c r="J633" s="95"/>
      <c r="K633" s="91"/>
      <c r="L633" s="91"/>
      <c r="M633" s="96"/>
      <c r="N633" s="91"/>
      <c r="O633" s="92"/>
      <c r="P633" s="93"/>
      <c r="Q633" s="91"/>
      <c r="R633" s="91"/>
      <c r="S633" s="95"/>
      <c r="T633" s="97"/>
      <c r="U633" s="97"/>
    </row>
    <row r="634" ht="27.75" customHeight="1">
      <c r="A634" s="89"/>
      <c r="B634" s="98"/>
      <c r="C634" s="98"/>
      <c r="D634" s="98"/>
      <c r="E634" s="99"/>
      <c r="F634" s="99"/>
      <c r="G634" s="100"/>
      <c r="H634" s="101"/>
      <c r="I634" s="102"/>
      <c r="J634" s="103"/>
      <c r="K634" s="99"/>
      <c r="L634" s="99"/>
      <c r="M634" s="104"/>
      <c r="N634" s="99"/>
      <c r="O634" s="100"/>
      <c r="P634" s="101"/>
      <c r="Q634" s="99"/>
      <c r="R634" s="99"/>
      <c r="S634" s="103"/>
      <c r="T634" s="97"/>
      <c r="U634" s="97"/>
    </row>
    <row r="635" ht="27.75" customHeight="1">
      <c r="A635" s="89"/>
      <c r="B635" s="90"/>
      <c r="C635" s="90"/>
      <c r="D635" s="90"/>
      <c r="E635" s="91"/>
      <c r="F635" s="91"/>
      <c r="G635" s="92"/>
      <c r="H635" s="93"/>
      <c r="I635" s="94"/>
      <c r="J635" s="95"/>
      <c r="K635" s="91"/>
      <c r="L635" s="91"/>
      <c r="M635" s="96"/>
      <c r="N635" s="91"/>
      <c r="O635" s="92"/>
      <c r="P635" s="93"/>
      <c r="Q635" s="91"/>
      <c r="R635" s="91"/>
      <c r="S635" s="95"/>
      <c r="T635" s="97"/>
      <c r="U635" s="97"/>
    </row>
    <row r="636" ht="27.75" customHeight="1">
      <c r="A636" s="89"/>
      <c r="B636" s="98"/>
      <c r="C636" s="98"/>
      <c r="D636" s="98"/>
      <c r="E636" s="99"/>
      <c r="F636" s="99"/>
      <c r="G636" s="100"/>
      <c r="H636" s="101"/>
      <c r="I636" s="102"/>
      <c r="J636" s="103"/>
      <c r="K636" s="99"/>
      <c r="L636" s="99"/>
      <c r="M636" s="104"/>
      <c r="N636" s="99"/>
      <c r="O636" s="100"/>
      <c r="P636" s="101"/>
      <c r="Q636" s="99"/>
      <c r="R636" s="99"/>
      <c r="S636" s="103"/>
      <c r="T636" s="97"/>
      <c r="U636" s="97"/>
    </row>
    <row r="637" ht="27.75" customHeight="1">
      <c r="A637" s="89"/>
      <c r="B637" s="90"/>
      <c r="C637" s="90"/>
      <c r="D637" s="90"/>
      <c r="E637" s="91"/>
      <c r="F637" s="91"/>
      <c r="G637" s="92"/>
      <c r="H637" s="93"/>
      <c r="I637" s="94"/>
      <c r="J637" s="95"/>
      <c r="K637" s="91"/>
      <c r="L637" s="91"/>
      <c r="M637" s="96"/>
      <c r="N637" s="91"/>
      <c r="O637" s="92"/>
      <c r="P637" s="93"/>
      <c r="Q637" s="91"/>
      <c r="R637" s="91"/>
      <c r="S637" s="95"/>
      <c r="T637" s="97"/>
      <c r="U637" s="97"/>
    </row>
    <row r="638" ht="27.75" customHeight="1">
      <c r="A638" s="89"/>
      <c r="B638" s="98"/>
      <c r="C638" s="98"/>
      <c r="D638" s="98"/>
      <c r="E638" s="99"/>
      <c r="F638" s="99"/>
      <c r="G638" s="100"/>
      <c r="H638" s="101"/>
      <c r="I638" s="102"/>
      <c r="J638" s="103"/>
      <c r="K638" s="99"/>
      <c r="L638" s="99"/>
      <c r="M638" s="104"/>
      <c r="N638" s="99"/>
      <c r="O638" s="100"/>
      <c r="P638" s="101"/>
      <c r="Q638" s="99"/>
      <c r="R638" s="99"/>
      <c r="S638" s="103"/>
      <c r="T638" s="97"/>
      <c r="U638" s="97"/>
    </row>
    <row r="639" ht="27.75" customHeight="1">
      <c r="A639" s="89"/>
      <c r="B639" s="90"/>
      <c r="C639" s="90"/>
      <c r="D639" s="90"/>
      <c r="E639" s="91"/>
      <c r="F639" s="91"/>
      <c r="G639" s="92"/>
      <c r="H639" s="93"/>
      <c r="I639" s="94"/>
      <c r="J639" s="95"/>
      <c r="K639" s="91"/>
      <c r="L639" s="91"/>
      <c r="M639" s="96"/>
      <c r="N639" s="91"/>
      <c r="O639" s="92"/>
      <c r="P639" s="93"/>
      <c r="Q639" s="91"/>
      <c r="R639" s="91"/>
      <c r="S639" s="95"/>
      <c r="T639" s="97"/>
      <c r="U639" s="97"/>
    </row>
    <row r="640" ht="27.75" customHeight="1">
      <c r="A640" s="89"/>
      <c r="B640" s="98"/>
      <c r="C640" s="98"/>
      <c r="D640" s="98"/>
      <c r="E640" s="99"/>
      <c r="F640" s="99"/>
      <c r="G640" s="100"/>
      <c r="H640" s="101"/>
      <c r="I640" s="102"/>
      <c r="J640" s="103"/>
      <c r="K640" s="99"/>
      <c r="L640" s="99"/>
      <c r="M640" s="104"/>
      <c r="N640" s="99"/>
      <c r="O640" s="100"/>
      <c r="P640" s="101"/>
      <c r="Q640" s="99"/>
      <c r="R640" s="99"/>
      <c r="S640" s="103"/>
      <c r="T640" s="97"/>
      <c r="U640" s="97"/>
    </row>
    <row r="641" ht="27.75" customHeight="1">
      <c r="A641" s="89"/>
      <c r="B641" s="90"/>
      <c r="C641" s="90"/>
      <c r="D641" s="90"/>
      <c r="E641" s="91"/>
      <c r="F641" s="91"/>
      <c r="G641" s="92"/>
      <c r="H641" s="93"/>
      <c r="I641" s="94"/>
      <c r="J641" s="95"/>
      <c r="K641" s="91"/>
      <c r="L641" s="91"/>
      <c r="M641" s="96"/>
      <c r="N641" s="91"/>
      <c r="O641" s="92"/>
      <c r="P641" s="93"/>
      <c r="Q641" s="91"/>
      <c r="R641" s="91"/>
      <c r="S641" s="95"/>
      <c r="T641" s="97"/>
      <c r="U641" s="97"/>
    </row>
    <row r="642" ht="27.75" customHeight="1">
      <c r="A642" s="89"/>
      <c r="B642" s="98"/>
      <c r="C642" s="98"/>
      <c r="D642" s="98"/>
      <c r="E642" s="99"/>
      <c r="F642" s="99"/>
      <c r="G642" s="100"/>
      <c r="H642" s="101"/>
      <c r="I642" s="102"/>
      <c r="J642" s="103"/>
      <c r="K642" s="99"/>
      <c r="L642" s="99"/>
      <c r="M642" s="104"/>
      <c r="N642" s="99"/>
      <c r="O642" s="100"/>
      <c r="P642" s="101"/>
      <c r="Q642" s="99"/>
      <c r="R642" s="99"/>
      <c r="S642" s="103"/>
      <c r="T642" s="97"/>
      <c r="U642" s="97"/>
    </row>
    <row r="643" ht="27.75" customHeight="1">
      <c r="A643" s="89"/>
      <c r="B643" s="90"/>
      <c r="C643" s="90"/>
      <c r="D643" s="90"/>
      <c r="E643" s="91"/>
      <c r="F643" s="91"/>
      <c r="G643" s="92"/>
      <c r="H643" s="93"/>
      <c r="I643" s="94"/>
      <c r="J643" s="95"/>
      <c r="K643" s="91"/>
      <c r="L643" s="91"/>
      <c r="M643" s="96"/>
      <c r="N643" s="91"/>
      <c r="O643" s="92"/>
      <c r="P643" s="93"/>
      <c r="Q643" s="91"/>
      <c r="R643" s="91"/>
      <c r="S643" s="95"/>
      <c r="T643" s="97"/>
      <c r="U643" s="97"/>
    </row>
    <row r="644" ht="27.75" customHeight="1">
      <c r="A644" s="89"/>
      <c r="B644" s="98"/>
      <c r="C644" s="98"/>
      <c r="D644" s="98"/>
      <c r="E644" s="99"/>
      <c r="F644" s="99"/>
      <c r="G644" s="100"/>
      <c r="H644" s="101"/>
      <c r="I644" s="102"/>
      <c r="J644" s="103"/>
      <c r="K644" s="99"/>
      <c r="L644" s="99"/>
      <c r="M644" s="104"/>
      <c r="N644" s="99"/>
      <c r="O644" s="100"/>
      <c r="P644" s="101"/>
      <c r="Q644" s="99"/>
      <c r="R644" s="99"/>
      <c r="S644" s="103"/>
      <c r="T644" s="97"/>
      <c r="U644" s="97"/>
    </row>
    <row r="645" ht="27.75" customHeight="1">
      <c r="A645" s="89"/>
      <c r="B645" s="90"/>
      <c r="C645" s="90"/>
      <c r="D645" s="90"/>
      <c r="E645" s="91"/>
      <c r="F645" s="91"/>
      <c r="G645" s="92"/>
      <c r="H645" s="93"/>
      <c r="I645" s="94"/>
      <c r="J645" s="95"/>
      <c r="K645" s="91"/>
      <c r="L645" s="91"/>
      <c r="M645" s="96"/>
      <c r="N645" s="91"/>
      <c r="O645" s="92"/>
      <c r="P645" s="93"/>
      <c r="Q645" s="91"/>
      <c r="R645" s="91"/>
      <c r="S645" s="95"/>
      <c r="T645" s="97"/>
      <c r="U645" s="97"/>
    </row>
    <row r="646" ht="27.75" customHeight="1">
      <c r="A646" s="89"/>
      <c r="B646" s="98"/>
      <c r="C646" s="98"/>
      <c r="D646" s="98"/>
      <c r="E646" s="99"/>
      <c r="F646" s="99"/>
      <c r="G646" s="100"/>
      <c r="H646" s="101"/>
      <c r="I646" s="102"/>
      <c r="J646" s="103"/>
      <c r="K646" s="99"/>
      <c r="L646" s="99"/>
      <c r="M646" s="104"/>
      <c r="N646" s="99"/>
      <c r="O646" s="100"/>
      <c r="P646" s="101"/>
      <c r="Q646" s="99"/>
      <c r="R646" s="99"/>
      <c r="S646" s="103"/>
      <c r="T646" s="97"/>
      <c r="U646" s="97"/>
    </row>
    <row r="647" ht="27.75" customHeight="1">
      <c r="A647" s="89"/>
      <c r="B647" s="90"/>
      <c r="C647" s="90"/>
      <c r="D647" s="90"/>
      <c r="E647" s="91"/>
      <c r="F647" s="91"/>
      <c r="G647" s="92"/>
      <c r="H647" s="93"/>
      <c r="I647" s="94"/>
      <c r="J647" s="95"/>
      <c r="K647" s="91"/>
      <c r="L647" s="91"/>
      <c r="M647" s="96"/>
      <c r="N647" s="91"/>
      <c r="O647" s="92"/>
      <c r="P647" s="93"/>
      <c r="Q647" s="91"/>
      <c r="R647" s="91"/>
      <c r="S647" s="95"/>
      <c r="T647" s="97"/>
      <c r="U647" s="97"/>
    </row>
    <row r="648" ht="27.75" customHeight="1">
      <c r="A648" s="89"/>
      <c r="B648" s="98"/>
      <c r="C648" s="98"/>
      <c r="D648" s="98"/>
      <c r="E648" s="99"/>
      <c r="F648" s="99"/>
      <c r="G648" s="100"/>
      <c r="H648" s="101"/>
      <c r="I648" s="102"/>
      <c r="J648" s="103"/>
      <c r="K648" s="99"/>
      <c r="L648" s="99"/>
      <c r="M648" s="104"/>
      <c r="N648" s="99"/>
      <c r="O648" s="100"/>
      <c r="P648" s="101"/>
      <c r="Q648" s="99"/>
      <c r="R648" s="99"/>
      <c r="S648" s="103"/>
      <c r="T648" s="97"/>
      <c r="U648" s="97"/>
    </row>
    <row r="649" ht="27.75" customHeight="1">
      <c r="A649" s="89"/>
      <c r="B649" s="90"/>
      <c r="C649" s="90"/>
      <c r="D649" s="90"/>
      <c r="E649" s="91"/>
      <c r="F649" s="91"/>
      <c r="G649" s="92"/>
      <c r="H649" s="93"/>
      <c r="I649" s="94"/>
      <c r="J649" s="95"/>
      <c r="K649" s="91"/>
      <c r="L649" s="91"/>
      <c r="M649" s="96"/>
      <c r="N649" s="91"/>
      <c r="O649" s="92"/>
      <c r="P649" s="93"/>
      <c r="Q649" s="91"/>
      <c r="R649" s="91"/>
      <c r="S649" s="95"/>
      <c r="T649" s="97"/>
      <c r="U649" s="97"/>
    </row>
    <row r="650" ht="27.75" customHeight="1">
      <c r="A650" s="89"/>
      <c r="B650" s="98"/>
      <c r="C650" s="98"/>
      <c r="D650" s="98"/>
      <c r="E650" s="99"/>
      <c r="F650" s="99"/>
      <c r="G650" s="100"/>
      <c r="H650" s="101"/>
      <c r="I650" s="102"/>
      <c r="J650" s="103"/>
      <c r="K650" s="99"/>
      <c r="L650" s="99"/>
      <c r="M650" s="104"/>
      <c r="N650" s="99"/>
      <c r="O650" s="100"/>
      <c r="P650" s="101"/>
      <c r="Q650" s="99"/>
      <c r="R650" s="99"/>
      <c r="S650" s="103"/>
      <c r="T650" s="97"/>
      <c r="U650" s="97"/>
    </row>
    <row r="651" ht="27.75" customHeight="1">
      <c r="A651" s="89"/>
      <c r="B651" s="90"/>
      <c r="C651" s="90"/>
      <c r="D651" s="90"/>
      <c r="E651" s="91"/>
      <c r="F651" s="91"/>
      <c r="G651" s="92"/>
      <c r="H651" s="93"/>
      <c r="I651" s="94"/>
      <c r="J651" s="95"/>
      <c r="K651" s="91"/>
      <c r="L651" s="91"/>
      <c r="M651" s="96"/>
      <c r="N651" s="91"/>
      <c r="O651" s="92"/>
      <c r="P651" s="93"/>
      <c r="Q651" s="91"/>
      <c r="R651" s="91"/>
      <c r="S651" s="95"/>
      <c r="T651" s="97"/>
      <c r="U651" s="97"/>
    </row>
    <row r="652" ht="27.75" customHeight="1">
      <c r="A652" s="89"/>
      <c r="B652" s="98"/>
      <c r="C652" s="98"/>
      <c r="D652" s="98"/>
      <c r="E652" s="99"/>
      <c r="F652" s="99"/>
      <c r="G652" s="100"/>
      <c r="H652" s="101"/>
      <c r="I652" s="102"/>
      <c r="J652" s="103"/>
      <c r="K652" s="99"/>
      <c r="L652" s="99"/>
      <c r="M652" s="104"/>
      <c r="N652" s="99"/>
      <c r="O652" s="100"/>
      <c r="P652" s="101"/>
      <c r="Q652" s="99"/>
      <c r="R652" s="99"/>
      <c r="S652" s="103"/>
      <c r="T652" s="97"/>
      <c r="U652" s="97"/>
    </row>
    <row r="653" ht="27.75" customHeight="1">
      <c r="A653" s="89"/>
      <c r="B653" s="90"/>
      <c r="C653" s="90"/>
      <c r="D653" s="90"/>
      <c r="E653" s="91"/>
      <c r="F653" s="91"/>
      <c r="G653" s="92"/>
      <c r="H653" s="93"/>
      <c r="I653" s="94"/>
      <c r="J653" s="95"/>
      <c r="K653" s="91"/>
      <c r="L653" s="91"/>
      <c r="M653" s="96"/>
      <c r="N653" s="91"/>
      <c r="O653" s="92"/>
      <c r="P653" s="93"/>
      <c r="Q653" s="91"/>
      <c r="R653" s="91"/>
      <c r="S653" s="95"/>
      <c r="T653" s="97"/>
      <c r="U653" s="97"/>
    </row>
    <row r="654" ht="27.75" customHeight="1">
      <c r="A654" s="89"/>
      <c r="B654" s="98"/>
      <c r="C654" s="98"/>
      <c r="D654" s="98"/>
      <c r="E654" s="99"/>
      <c r="F654" s="99"/>
      <c r="G654" s="100"/>
      <c r="H654" s="101"/>
      <c r="I654" s="102"/>
      <c r="J654" s="103"/>
      <c r="K654" s="99"/>
      <c r="L654" s="99"/>
      <c r="M654" s="104"/>
      <c r="N654" s="99"/>
      <c r="O654" s="100"/>
      <c r="P654" s="101"/>
      <c r="Q654" s="99"/>
      <c r="R654" s="99"/>
      <c r="S654" s="103"/>
      <c r="T654" s="97"/>
      <c r="U654" s="97"/>
    </row>
    <row r="655" ht="27.75" customHeight="1">
      <c r="A655" s="89"/>
      <c r="B655" s="90"/>
      <c r="C655" s="90"/>
      <c r="D655" s="90"/>
      <c r="E655" s="91"/>
      <c r="F655" s="91"/>
      <c r="G655" s="92"/>
      <c r="H655" s="93"/>
      <c r="I655" s="94"/>
      <c r="J655" s="95"/>
      <c r="K655" s="91"/>
      <c r="L655" s="91"/>
      <c r="M655" s="96"/>
      <c r="N655" s="91"/>
      <c r="O655" s="92"/>
      <c r="P655" s="93"/>
      <c r="Q655" s="91"/>
      <c r="R655" s="91"/>
      <c r="S655" s="95"/>
      <c r="T655" s="97"/>
      <c r="U655" s="97"/>
    </row>
    <row r="656" ht="27.75" customHeight="1">
      <c r="A656" s="89"/>
      <c r="B656" s="98"/>
      <c r="C656" s="98"/>
      <c r="D656" s="98"/>
      <c r="E656" s="99"/>
      <c r="F656" s="99"/>
      <c r="G656" s="100"/>
      <c r="H656" s="101"/>
      <c r="I656" s="102"/>
      <c r="J656" s="103"/>
      <c r="K656" s="99"/>
      <c r="L656" s="99"/>
      <c r="M656" s="104"/>
      <c r="N656" s="99"/>
      <c r="O656" s="100"/>
      <c r="P656" s="101"/>
      <c r="Q656" s="99"/>
      <c r="R656" s="99"/>
      <c r="S656" s="103"/>
      <c r="T656" s="97"/>
      <c r="U656" s="97"/>
    </row>
    <row r="657" ht="27.75" customHeight="1">
      <c r="A657" s="89"/>
      <c r="B657" s="90"/>
      <c r="C657" s="90"/>
      <c r="D657" s="90"/>
      <c r="E657" s="91"/>
      <c r="F657" s="91"/>
      <c r="G657" s="92"/>
      <c r="H657" s="93"/>
      <c r="I657" s="94"/>
      <c r="J657" s="95"/>
      <c r="K657" s="91"/>
      <c r="L657" s="91"/>
      <c r="M657" s="96"/>
      <c r="N657" s="91"/>
      <c r="O657" s="92"/>
      <c r="P657" s="93"/>
      <c r="Q657" s="91"/>
      <c r="R657" s="91"/>
      <c r="S657" s="95"/>
      <c r="T657" s="97"/>
      <c r="U657" s="97"/>
    </row>
    <row r="658" ht="27.75" customHeight="1">
      <c r="A658" s="89"/>
      <c r="B658" s="98"/>
      <c r="C658" s="98"/>
      <c r="D658" s="98"/>
      <c r="E658" s="99"/>
      <c r="F658" s="99"/>
      <c r="G658" s="100"/>
      <c r="H658" s="101"/>
      <c r="I658" s="102"/>
      <c r="J658" s="103"/>
      <c r="K658" s="99"/>
      <c r="L658" s="99"/>
      <c r="M658" s="104"/>
      <c r="N658" s="99"/>
      <c r="O658" s="100"/>
      <c r="P658" s="101"/>
      <c r="Q658" s="99"/>
      <c r="R658" s="99"/>
      <c r="S658" s="103"/>
      <c r="T658" s="97"/>
      <c r="U658" s="97"/>
    </row>
    <row r="659" ht="27.75" customHeight="1">
      <c r="A659" s="89"/>
      <c r="B659" s="90"/>
      <c r="C659" s="90"/>
      <c r="D659" s="90"/>
      <c r="E659" s="91"/>
      <c r="F659" s="91"/>
      <c r="G659" s="92"/>
      <c r="H659" s="93"/>
      <c r="I659" s="94"/>
      <c r="J659" s="95"/>
      <c r="K659" s="91"/>
      <c r="L659" s="91"/>
      <c r="M659" s="96"/>
      <c r="N659" s="91"/>
      <c r="O659" s="92"/>
      <c r="P659" s="93"/>
      <c r="Q659" s="91"/>
      <c r="R659" s="91"/>
      <c r="S659" s="95"/>
      <c r="T659" s="97"/>
      <c r="U659" s="97"/>
    </row>
    <row r="660" ht="27.75" customHeight="1">
      <c r="A660" s="89"/>
      <c r="B660" s="98"/>
      <c r="C660" s="98"/>
      <c r="D660" s="98"/>
      <c r="E660" s="99"/>
      <c r="F660" s="99"/>
      <c r="G660" s="100"/>
      <c r="H660" s="101"/>
      <c r="I660" s="102"/>
      <c r="J660" s="103"/>
      <c r="K660" s="99"/>
      <c r="L660" s="99"/>
      <c r="M660" s="104"/>
      <c r="N660" s="99"/>
      <c r="O660" s="100"/>
      <c r="P660" s="101"/>
      <c r="Q660" s="99"/>
      <c r="R660" s="99"/>
      <c r="S660" s="103"/>
      <c r="T660" s="97"/>
      <c r="U660" s="97"/>
    </row>
    <row r="661" ht="27.75" customHeight="1">
      <c r="A661" s="89"/>
      <c r="B661" s="90"/>
      <c r="C661" s="90"/>
      <c r="D661" s="90"/>
      <c r="E661" s="91"/>
      <c r="F661" s="91"/>
      <c r="G661" s="92"/>
      <c r="H661" s="93"/>
      <c r="I661" s="94"/>
      <c r="J661" s="95"/>
      <c r="K661" s="91"/>
      <c r="L661" s="91"/>
      <c r="M661" s="96"/>
      <c r="N661" s="91"/>
      <c r="O661" s="92"/>
      <c r="P661" s="93"/>
      <c r="Q661" s="91"/>
      <c r="R661" s="91"/>
      <c r="S661" s="95"/>
      <c r="T661" s="97"/>
      <c r="U661" s="97"/>
    </row>
    <row r="662" ht="27.75" customHeight="1">
      <c r="A662" s="89"/>
      <c r="B662" s="98"/>
      <c r="C662" s="98"/>
      <c r="D662" s="98"/>
      <c r="E662" s="99"/>
      <c r="F662" s="99"/>
      <c r="G662" s="100"/>
      <c r="H662" s="101"/>
      <c r="I662" s="102"/>
      <c r="J662" s="103"/>
      <c r="K662" s="99"/>
      <c r="L662" s="99"/>
      <c r="M662" s="104"/>
      <c r="N662" s="99"/>
      <c r="O662" s="100"/>
      <c r="P662" s="101"/>
      <c r="Q662" s="99"/>
      <c r="R662" s="99"/>
      <c r="S662" s="103"/>
      <c r="T662" s="97"/>
      <c r="U662" s="97"/>
    </row>
    <row r="663" ht="27.75" customHeight="1">
      <c r="A663" s="89"/>
      <c r="B663" s="90"/>
      <c r="C663" s="90"/>
      <c r="D663" s="90"/>
      <c r="E663" s="91"/>
      <c r="F663" s="91"/>
      <c r="G663" s="92"/>
      <c r="H663" s="93"/>
      <c r="I663" s="94"/>
      <c r="J663" s="95"/>
      <c r="K663" s="91"/>
      <c r="L663" s="91"/>
      <c r="M663" s="96"/>
      <c r="N663" s="91"/>
      <c r="O663" s="92"/>
      <c r="P663" s="93"/>
      <c r="Q663" s="91"/>
      <c r="R663" s="91"/>
      <c r="S663" s="95"/>
      <c r="T663" s="97"/>
      <c r="U663" s="97"/>
    </row>
    <row r="664" ht="27.75" customHeight="1">
      <c r="A664" s="89"/>
      <c r="B664" s="98"/>
      <c r="C664" s="98"/>
      <c r="D664" s="98"/>
      <c r="E664" s="99"/>
      <c r="F664" s="99"/>
      <c r="G664" s="100"/>
      <c r="H664" s="101"/>
      <c r="I664" s="102"/>
      <c r="J664" s="103"/>
      <c r="K664" s="99"/>
      <c r="L664" s="99"/>
      <c r="M664" s="104"/>
      <c r="N664" s="99"/>
      <c r="O664" s="100"/>
      <c r="P664" s="101"/>
      <c r="Q664" s="99"/>
      <c r="R664" s="99"/>
      <c r="S664" s="103"/>
      <c r="T664" s="97"/>
      <c r="U664" s="97"/>
    </row>
    <row r="665" ht="27.75" customHeight="1">
      <c r="A665" s="89"/>
      <c r="B665" s="90"/>
      <c r="C665" s="90"/>
      <c r="D665" s="90"/>
      <c r="E665" s="91"/>
      <c r="F665" s="91"/>
      <c r="G665" s="92"/>
      <c r="H665" s="93"/>
      <c r="I665" s="94"/>
      <c r="J665" s="95"/>
      <c r="K665" s="91"/>
      <c r="L665" s="91"/>
      <c r="M665" s="96"/>
      <c r="N665" s="91"/>
      <c r="O665" s="92"/>
      <c r="P665" s="93"/>
      <c r="Q665" s="91"/>
      <c r="R665" s="91"/>
      <c r="S665" s="95"/>
      <c r="T665" s="97"/>
      <c r="U665" s="97"/>
    </row>
    <row r="666" ht="27.75" customHeight="1">
      <c r="A666" s="89"/>
      <c r="B666" s="98"/>
      <c r="C666" s="98"/>
      <c r="D666" s="98"/>
      <c r="E666" s="99"/>
      <c r="F666" s="99"/>
      <c r="G666" s="100"/>
      <c r="H666" s="101"/>
      <c r="I666" s="102"/>
      <c r="J666" s="103"/>
      <c r="K666" s="99"/>
      <c r="L666" s="99"/>
      <c r="M666" s="104"/>
      <c r="N666" s="99"/>
      <c r="O666" s="100"/>
      <c r="P666" s="101"/>
      <c r="Q666" s="99"/>
      <c r="R666" s="99"/>
      <c r="S666" s="103"/>
      <c r="T666" s="97"/>
      <c r="U666" s="97"/>
    </row>
    <row r="667" ht="27.75" customHeight="1">
      <c r="A667" s="89"/>
      <c r="B667" s="90"/>
      <c r="C667" s="90"/>
      <c r="D667" s="90"/>
      <c r="E667" s="91"/>
      <c r="F667" s="91"/>
      <c r="G667" s="92"/>
      <c r="H667" s="93"/>
      <c r="I667" s="94"/>
      <c r="J667" s="95"/>
      <c r="K667" s="91"/>
      <c r="L667" s="91"/>
      <c r="M667" s="96"/>
      <c r="N667" s="91"/>
      <c r="O667" s="92"/>
      <c r="P667" s="93"/>
      <c r="Q667" s="91"/>
      <c r="R667" s="91"/>
      <c r="S667" s="95"/>
      <c r="T667" s="97"/>
      <c r="U667" s="97"/>
    </row>
    <row r="668" ht="27.75" customHeight="1">
      <c r="A668" s="89"/>
      <c r="B668" s="98"/>
      <c r="C668" s="98"/>
      <c r="D668" s="98"/>
      <c r="E668" s="99"/>
      <c r="F668" s="99"/>
      <c r="G668" s="100"/>
      <c r="H668" s="101"/>
      <c r="I668" s="102"/>
      <c r="J668" s="103"/>
      <c r="K668" s="99"/>
      <c r="L668" s="99"/>
      <c r="M668" s="104"/>
      <c r="N668" s="99"/>
      <c r="O668" s="100"/>
      <c r="P668" s="101"/>
      <c r="Q668" s="99"/>
      <c r="R668" s="99"/>
      <c r="S668" s="103"/>
      <c r="T668" s="97"/>
      <c r="U668" s="97"/>
    </row>
    <row r="669" ht="27.75" customHeight="1">
      <c r="A669" s="89"/>
      <c r="B669" s="90"/>
      <c r="C669" s="90"/>
      <c r="D669" s="90"/>
      <c r="E669" s="91"/>
      <c r="F669" s="91"/>
      <c r="G669" s="92"/>
      <c r="H669" s="93"/>
      <c r="I669" s="94"/>
      <c r="J669" s="95"/>
      <c r="K669" s="91"/>
      <c r="L669" s="91"/>
      <c r="M669" s="96"/>
      <c r="N669" s="91"/>
      <c r="O669" s="92"/>
      <c r="P669" s="93"/>
      <c r="Q669" s="91"/>
      <c r="R669" s="91"/>
      <c r="S669" s="95"/>
      <c r="T669" s="97"/>
      <c r="U669" s="97"/>
    </row>
    <row r="670" ht="27.75" customHeight="1">
      <c r="A670" s="89"/>
      <c r="B670" s="98"/>
      <c r="C670" s="98"/>
      <c r="D670" s="98"/>
      <c r="E670" s="99"/>
      <c r="F670" s="99"/>
      <c r="G670" s="100"/>
      <c r="H670" s="101"/>
      <c r="I670" s="102"/>
      <c r="J670" s="103"/>
      <c r="K670" s="99"/>
      <c r="L670" s="99"/>
      <c r="M670" s="104"/>
      <c r="N670" s="99"/>
      <c r="O670" s="100"/>
      <c r="P670" s="101"/>
      <c r="Q670" s="99"/>
      <c r="R670" s="99"/>
      <c r="S670" s="103"/>
      <c r="T670" s="97"/>
      <c r="U670" s="97"/>
    </row>
    <row r="671" ht="27.75" customHeight="1">
      <c r="A671" s="89"/>
      <c r="B671" s="90"/>
      <c r="C671" s="90"/>
      <c r="D671" s="90"/>
      <c r="E671" s="91"/>
      <c r="F671" s="91"/>
      <c r="G671" s="92"/>
      <c r="H671" s="93"/>
      <c r="I671" s="94"/>
      <c r="J671" s="95"/>
      <c r="K671" s="91"/>
      <c r="L671" s="91"/>
      <c r="M671" s="96"/>
      <c r="N671" s="91"/>
      <c r="O671" s="92"/>
      <c r="P671" s="93"/>
      <c r="Q671" s="91"/>
      <c r="R671" s="91"/>
      <c r="S671" s="95"/>
      <c r="T671" s="97"/>
      <c r="U671" s="97"/>
    </row>
    <row r="672" ht="27.75" customHeight="1">
      <c r="A672" s="89"/>
      <c r="B672" s="98"/>
      <c r="C672" s="98"/>
      <c r="D672" s="98"/>
      <c r="E672" s="99"/>
      <c r="F672" s="99"/>
      <c r="G672" s="100"/>
      <c r="H672" s="101"/>
      <c r="I672" s="102"/>
      <c r="J672" s="103"/>
      <c r="K672" s="99"/>
      <c r="L672" s="99"/>
      <c r="M672" s="104"/>
      <c r="N672" s="99"/>
      <c r="O672" s="100"/>
      <c r="P672" s="101"/>
      <c r="Q672" s="99"/>
      <c r="R672" s="99"/>
      <c r="S672" s="103"/>
      <c r="T672" s="97"/>
      <c r="U672" s="97"/>
    </row>
    <row r="673" ht="27.75" customHeight="1">
      <c r="A673" s="89"/>
      <c r="B673" s="90"/>
      <c r="C673" s="90"/>
      <c r="D673" s="90"/>
      <c r="E673" s="91"/>
      <c r="F673" s="91"/>
      <c r="G673" s="92"/>
      <c r="H673" s="93"/>
      <c r="I673" s="94"/>
      <c r="J673" s="95"/>
      <c r="K673" s="91"/>
      <c r="L673" s="91"/>
      <c r="M673" s="96"/>
      <c r="N673" s="91"/>
      <c r="O673" s="92"/>
      <c r="P673" s="93"/>
      <c r="Q673" s="91"/>
      <c r="R673" s="91"/>
      <c r="S673" s="95"/>
      <c r="T673" s="97"/>
      <c r="U673" s="97"/>
    </row>
    <row r="674" ht="27.75" customHeight="1">
      <c r="A674" s="89"/>
      <c r="B674" s="98"/>
      <c r="C674" s="98"/>
      <c r="D674" s="98"/>
      <c r="E674" s="99"/>
      <c r="F674" s="99"/>
      <c r="G674" s="100"/>
      <c r="H674" s="101"/>
      <c r="I674" s="102"/>
      <c r="J674" s="103"/>
      <c r="K674" s="99"/>
      <c r="L674" s="99"/>
      <c r="M674" s="104"/>
      <c r="N674" s="99"/>
      <c r="O674" s="100"/>
      <c r="P674" s="101"/>
      <c r="Q674" s="99"/>
      <c r="R674" s="99"/>
      <c r="S674" s="103"/>
      <c r="T674" s="97"/>
      <c r="U674" s="97"/>
    </row>
    <row r="675" ht="27.75" customHeight="1">
      <c r="A675" s="89"/>
      <c r="B675" s="90"/>
      <c r="C675" s="90"/>
      <c r="D675" s="90"/>
      <c r="E675" s="91"/>
      <c r="F675" s="91"/>
      <c r="G675" s="92"/>
      <c r="H675" s="93"/>
      <c r="I675" s="94"/>
      <c r="J675" s="95"/>
      <c r="K675" s="91"/>
      <c r="L675" s="91"/>
      <c r="M675" s="96"/>
      <c r="N675" s="91"/>
      <c r="O675" s="92"/>
      <c r="P675" s="93"/>
      <c r="Q675" s="91"/>
      <c r="R675" s="91"/>
      <c r="S675" s="95"/>
      <c r="T675" s="97"/>
      <c r="U675" s="97"/>
    </row>
    <row r="676" ht="27.75" customHeight="1">
      <c r="A676" s="89"/>
      <c r="B676" s="98"/>
      <c r="C676" s="98"/>
      <c r="D676" s="98"/>
      <c r="E676" s="99"/>
      <c r="F676" s="99"/>
      <c r="G676" s="100"/>
      <c r="H676" s="101"/>
      <c r="I676" s="102"/>
      <c r="J676" s="103"/>
      <c r="K676" s="99"/>
      <c r="L676" s="99"/>
      <c r="M676" s="104"/>
      <c r="N676" s="99"/>
      <c r="O676" s="100"/>
      <c r="P676" s="101"/>
      <c r="Q676" s="99"/>
      <c r="R676" s="99"/>
      <c r="S676" s="103"/>
      <c r="T676" s="97"/>
      <c r="U676" s="97"/>
    </row>
    <row r="677" ht="27.75" customHeight="1">
      <c r="A677" s="89"/>
      <c r="B677" s="90"/>
      <c r="C677" s="90"/>
      <c r="D677" s="90"/>
      <c r="E677" s="91"/>
      <c r="F677" s="91"/>
      <c r="G677" s="92"/>
      <c r="H677" s="93"/>
      <c r="I677" s="94"/>
      <c r="J677" s="95"/>
      <c r="K677" s="91"/>
      <c r="L677" s="91"/>
      <c r="M677" s="96"/>
      <c r="N677" s="91"/>
      <c r="O677" s="92"/>
      <c r="P677" s="93"/>
      <c r="Q677" s="91"/>
      <c r="R677" s="91"/>
      <c r="S677" s="95"/>
      <c r="T677" s="97"/>
      <c r="U677" s="97"/>
    </row>
    <row r="678" ht="27.75" customHeight="1">
      <c r="A678" s="89"/>
      <c r="B678" s="98"/>
      <c r="C678" s="98"/>
      <c r="D678" s="98"/>
      <c r="E678" s="99"/>
      <c r="F678" s="99"/>
      <c r="G678" s="100"/>
      <c r="H678" s="101"/>
      <c r="I678" s="102"/>
      <c r="J678" s="103"/>
      <c r="K678" s="99"/>
      <c r="L678" s="99"/>
      <c r="M678" s="104"/>
      <c r="N678" s="99"/>
      <c r="O678" s="100"/>
      <c r="P678" s="101"/>
      <c r="Q678" s="99"/>
      <c r="R678" s="99"/>
      <c r="S678" s="103"/>
      <c r="T678" s="97"/>
      <c r="U678" s="97"/>
    </row>
    <row r="679" ht="27.75" customHeight="1">
      <c r="A679" s="89"/>
      <c r="B679" s="90"/>
      <c r="C679" s="90"/>
      <c r="D679" s="90"/>
      <c r="E679" s="91"/>
      <c r="F679" s="91"/>
      <c r="G679" s="92"/>
      <c r="H679" s="93"/>
      <c r="I679" s="94"/>
      <c r="J679" s="95"/>
      <c r="K679" s="91"/>
      <c r="L679" s="91"/>
      <c r="M679" s="96"/>
      <c r="N679" s="91"/>
      <c r="O679" s="92"/>
      <c r="P679" s="93"/>
      <c r="Q679" s="91"/>
      <c r="R679" s="91"/>
      <c r="S679" s="95"/>
      <c r="T679" s="97"/>
      <c r="U679" s="97"/>
    </row>
    <row r="680" ht="27.75" customHeight="1">
      <c r="A680" s="89"/>
      <c r="B680" s="98"/>
      <c r="C680" s="98"/>
      <c r="D680" s="98"/>
      <c r="E680" s="99"/>
      <c r="F680" s="99"/>
      <c r="G680" s="100"/>
      <c r="H680" s="101"/>
      <c r="I680" s="102"/>
      <c r="J680" s="103"/>
      <c r="K680" s="99"/>
      <c r="L680" s="99"/>
      <c r="M680" s="104"/>
      <c r="N680" s="99"/>
      <c r="O680" s="100"/>
      <c r="P680" s="101"/>
      <c r="Q680" s="99"/>
      <c r="R680" s="99"/>
      <c r="S680" s="103"/>
      <c r="T680" s="97"/>
      <c r="U680" s="97"/>
    </row>
    <row r="681" ht="27.75" customHeight="1">
      <c r="A681" s="89"/>
      <c r="B681" s="90"/>
      <c r="C681" s="90"/>
      <c r="D681" s="90"/>
      <c r="E681" s="91"/>
      <c r="F681" s="91"/>
      <c r="G681" s="92"/>
      <c r="H681" s="93"/>
      <c r="I681" s="94"/>
      <c r="J681" s="95"/>
      <c r="K681" s="91"/>
      <c r="L681" s="91"/>
      <c r="M681" s="96"/>
      <c r="N681" s="91"/>
      <c r="O681" s="92"/>
      <c r="P681" s="93"/>
      <c r="Q681" s="91"/>
      <c r="R681" s="91"/>
      <c r="S681" s="95"/>
      <c r="T681" s="97"/>
      <c r="U681" s="97"/>
    </row>
    <row r="682" ht="27.75" customHeight="1">
      <c r="A682" s="89"/>
      <c r="B682" s="98"/>
      <c r="C682" s="98"/>
      <c r="D682" s="98"/>
      <c r="E682" s="99"/>
      <c r="F682" s="99"/>
      <c r="G682" s="100"/>
      <c r="H682" s="101"/>
      <c r="I682" s="102"/>
      <c r="J682" s="103"/>
      <c r="K682" s="99"/>
      <c r="L682" s="99"/>
      <c r="M682" s="104"/>
      <c r="N682" s="99"/>
      <c r="O682" s="100"/>
      <c r="P682" s="101"/>
      <c r="Q682" s="99"/>
      <c r="R682" s="99"/>
      <c r="S682" s="103"/>
      <c r="T682" s="97"/>
      <c r="U682" s="97"/>
    </row>
    <row r="683" ht="27.75" customHeight="1">
      <c r="A683" s="89"/>
      <c r="B683" s="90"/>
      <c r="C683" s="90"/>
      <c r="D683" s="90"/>
      <c r="E683" s="91"/>
      <c r="F683" s="91"/>
      <c r="G683" s="92"/>
      <c r="H683" s="93"/>
      <c r="I683" s="94"/>
      <c r="J683" s="95"/>
      <c r="K683" s="91"/>
      <c r="L683" s="91"/>
      <c r="M683" s="96"/>
      <c r="N683" s="91"/>
      <c r="O683" s="92"/>
      <c r="P683" s="93"/>
      <c r="Q683" s="91"/>
      <c r="R683" s="91"/>
      <c r="S683" s="95"/>
      <c r="T683" s="97"/>
      <c r="U683" s="97"/>
    </row>
    <row r="684" ht="27.75" customHeight="1">
      <c r="A684" s="89"/>
      <c r="B684" s="98"/>
      <c r="C684" s="98"/>
      <c r="D684" s="98"/>
      <c r="E684" s="99"/>
      <c r="F684" s="99"/>
      <c r="G684" s="100"/>
      <c r="H684" s="101"/>
      <c r="I684" s="102"/>
      <c r="J684" s="103"/>
      <c r="K684" s="99"/>
      <c r="L684" s="99"/>
      <c r="M684" s="104"/>
      <c r="N684" s="99"/>
      <c r="O684" s="100"/>
      <c r="P684" s="101"/>
      <c r="Q684" s="99"/>
      <c r="R684" s="99"/>
      <c r="S684" s="103"/>
      <c r="T684" s="97"/>
      <c r="U684" s="97"/>
    </row>
    <row r="685" ht="27.75" customHeight="1">
      <c r="A685" s="89"/>
      <c r="B685" s="90"/>
      <c r="C685" s="90"/>
      <c r="D685" s="90"/>
      <c r="E685" s="91"/>
      <c r="F685" s="91"/>
      <c r="G685" s="92"/>
      <c r="H685" s="93"/>
      <c r="I685" s="94"/>
      <c r="J685" s="95"/>
      <c r="K685" s="91"/>
      <c r="L685" s="91"/>
      <c r="M685" s="96"/>
      <c r="N685" s="91"/>
      <c r="O685" s="92"/>
      <c r="P685" s="93"/>
      <c r="Q685" s="91"/>
      <c r="R685" s="91"/>
      <c r="S685" s="95"/>
      <c r="T685" s="97"/>
      <c r="U685" s="97"/>
    </row>
    <row r="686" ht="27.75" customHeight="1">
      <c r="A686" s="89"/>
      <c r="B686" s="98"/>
      <c r="C686" s="98"/>
      <c r="D686" s="98"/>
      <c r="E686" s="99"/>
      <c r="F686" s="99"/>
      <c r="G686" s="100"/>
      <c r="H686" s="101"/>
      <c r="I686" s="102"/>
      <c r="J686" s="103"/>
      <c r="K686" s="99"/>
      <c r="L686" s="99"/>
      <c r="M686" s="104"/>
      <c r="N686" s="99"/>
      <c r="O686" s="100"/>
      <c r="P686" s="101"/>
      <c r="Q686" s="99"/>
      <c r="R686" s="99"/>
      <c r="S686" s="103"/>
      <c r="T686" s="97"/>
      <c r="U686" s="97"/>
    </row>
    <row r="687" ht="27.75" customHeight="1">
      <c r="A687" s="89"/>
      <c r="B687" s="90"/>
      <c r="C687" s="90"/>
      <c r="D687" s="90"/>
      <c r="E687" s="91"/>
      <c r="F687" s="91"/>
      <c r="G687" s="92"/>
      <c r="H687" s="93"/>
      <c r="I687" s="94"/>
      <c r="J687" s="95"/>
      <c r="K687" s="91"/>
      <c r="L687" s="91"/>
      <c r="M687" s="96"/>
      <c r="N687" s="91"/>
      <c r="O687" s="92"/>
      <c r="P687" s="93"/>
      <c r="Q687" s="91"/>
      <c r="R687" s="91"/>
      <c r="S687" s="95"/>
      <c r="T687" s="97"/>
      <c r="U687" s="97"/>
    </row>
    <row r="688" ht="27.75" customHeight="1">
      <c r="A688" s="89"/>
      <c r="B688" s="98"/>
      <c r="C688" s="98"/>
      <c r="D688" s="98"/>
      <c r="E688" s="99"/>
      <c r="F688" s="99"/>
      <c r="G688" s="100"/>
      <c r="H688" s="101"/>
      <c r="I688" s="102"/>
      <c r="J688" s="103"/>
      <c r="K688" s="99"/>
      <c r="L688" s="99"/>
      <c r="M688" s="104"/>
      <c r="N688" s="99"/>
      <c r="O688" s="100"/>
      <c r="P688" s="101"/>
      <c r="Q688" s="99"/>
      <c r="R688" s="99"/>
      <c r="S688" s="103"/>
      <c r="T688" s="97"/>
      <c r="U688" s="97"/>
    </row>
    <row r="689" ht="27.75" customHeight="1">
      <c r="A689" s="89"/>
      <c r="B689" s="90"/>
      <c r="C689" s="90"/>
      <c r="D689" s="90"/>
      <c r="E689" s="91"/>
      <c r="F689" s="91"/>
      <c r="G689" s="92"/>
      <c r="H689" s="93"/>
      <c r="I689" s="94"/>
      <c r="J689" s="95"/>
      <c r="K689" s="91"/>
      <c r="L689" s="91"/>
      <c r="M689" s="96"/>
      <c r="N689" s="91"/>
      <c r="O689" s="92"/>
      <c r="P689" s="93"/>
      <c r="Q689" s="91"/>
      <c r="R689" s="91"/>
      <c r="S689" s="95"/>
      <c r="T689" s="97"/>
      <c r="U689" s="97"/>
    </row>
    <row r="690" ht="27.75" customHeight="1">
      <c r="A690" s="89"/>
      <c r="B690" s="98"/>
      <c r="C690" s="98"/>
      <c r="D690" s="98"/>
      <c r="E690" s="99"/>
      <c r="F690" s="99"/>
      <c r="G690" s="100"/>
      <c r="H690" s="101"/>
      <c r="I690" s="102"/>
      <c r="J690" s="103"/>
      <c r="K690" s="99"/>
      <c r="L690" s="99"/>
      <c r="M690" s="104"/>
      <c r="N690" s="99"/>
      <c r="O690" s="100"/>
      <c r="P690" s="101"/>
      <c r="Q690" s="99"/>
      <c r="R690" s="99"/>
      <c r="S690" s="103"/>
      <c r="T690" s="97"/>
      <c r="U690" s="97"/>
    </row>
    <row r="691" ht="27.75" customHeight="1">
      <c r="A691" s="89"/>
      <c r="B691" s="90"/>
      <c r="C691" s="90"/>
      <c r="D691" s="90"/>
      <c r="E691" s="91"/>
      <c r="F691" s="91"/>
      <c r="G691" s="92"/>
      <c r="H691" s="93"/>
      <c r="I691" s="94"/>
      <c r="J691" s="95"/>
      <c r="K691" s="91"/>
      <c r="L691" s="91"/>
      <c r="M691" s="96"/>
      <c r="N691" s="91"/>
      <c r="O691" s="92"/>
      <c r="P691" s="93"/>
      <c r="Q691" s="91"/>
      <c r="R691" s="91"/>
      <c r="S691" s="95"/>
      <c r="T691" s="97"/>
      <c r="U691" s="97"/>
    </row>
    <row r="692" ht="27.75" customHeight="1">
      <c r="A692" s="89"/>
      <c r="B692" s="98"/>
      <c r="C692" s="98"/>
      <c r="D692" s="98"/>
      <c r="E692" s="99"/>
      <c r="F692" s="99"/>
      <c r="G692" s="100"/>
      <c r="H692" s="101"/>
      <c r="I692" s="102"/>
      <c r="J692" s="103"/>
      <c r="K692" s="99"/>
      <c r="L692" s="99"/>
      <c r="M692" s="104"/>
      <c r="N692" s="99"/>
      <c r="O692" s="100"/>
      <c r="P692" s="101"/>
      <c r="Q692" s="99"/>
      <c r="R692" s="99"/>
      <c r="S692" s="103"/>
      <c r="T692" s="97"/>
      <c r="U692" s="97"/>
    </row>
    <row r="693" ht="27.75" customHeight="1">
      <c r="A693" s="89"/>
      <c r="B693" s="90"/>
      <c r="C693" s="90"/>
      <c r="D693" s="90"/>
      <c r="E693" s="91"/>
      <c r="F693" s="91"/>
      <c r="G693" s="92"/>
      <c r="H693" s="93"/>
      <c r="I693" s="94"/>
      <c r="J693" s="95"/>
      <c r="K693" s="91"/>
      <c r="L693" s="91"/>
      <c r="M693" s="96"/>
      <c r="N693" s="91"/>
      <c r="O693" s="92"/>
      <c r="P693" s="93"/>
      <c r="Q693" s="91"/>
      <c r="R693" s="91"/>
      <c r="S693" s="95"/>
      <c r="T693" s="97"/>
      <c r="U693" s="97"/>
    </row>
    <row r="694" ht="27.75" customHeight="1">
      <c r="A694" s="89"/>
      <c r="B694" s="98"/>
      <c r="C694" s="98"/>
      <c r="D694" s="98"/>
      <c r="E694" s="99"/>
      <c r="F694" s="99"/>
      <c r="G694" s="100"/>
      <c r="H694" s="101"/>
      <c r="I694" s="102"/>
      <c r="J694" s="103"/>
      <c r="K694" s="99"/>
      <c r="L694" s="99"/>
      <c r="M694" s="104"/>
      <c r="N694" s="99"/>
      <c r="O694" s="100"/>
      <c r="P694" s="101"/>
      <c r="Q694" s="99"/>
      <c r="R694" s="99"/>
      <c r="S694" s="103"/>
      <c r="T694" s="97"/>
      <c r="U694" s="97"/>
    </row>
    <row r="695" ht="27.75" customHeight="1">
      <c r="A695" s="89"/>
      <c r="B695" s="90"/>
      <c r="C695" s="90"/>
      <c r="D695" s="90"/>
      <c r="E695" s="91"/>
      <c r="F695" s="91"/>
      <c r="G695" s="92"/>
      <c r="H695" s="93"/>
      <c r="I695" s="94"/>
      <c r="J695" s="95"/>
      <c r="K695" s="91"/>
      <c r="L695" s="91"/>
      <c r="M695" s="96"/>
      <c r="N695" s="91"/>
      <c r="O695" s="92"/>
      <c r="P695" s="93"/>
      <c r="Q695" s="91"/>
      <c r="R695" s="91"/>
      <c r="S695" s="95"/>
      <c r="T695" s="97"/>
      <c r="U695" s="97"/>
    </row>
    <row r="696" ht="27.75" customHeight="1">
      <c r="A696" s="89"/>
      <c r="B696" s="98"/>
      <c r="C696" s="98"/>
      <c r="D696" s="98"/>
      <c r="E696" s="99"/>
      <c r="F696" s="99"/>
      <c r="G696" s="100"/>
      <c r="H696" s="101"/>
      <c r="I696" s="102"/>
      <c r="J696" s="103"/>
      <c r="K696" s="99"/>
      <c r="L696" s="99"/>
      <c r="M696" s="104"/>
      <c r="N696" s="99"/>
      <c r="O696" s="100"/>
      <c r="P696" s="101"/>
      <c r="Q696" s="99"/>
      <c r="R696" s="99"/>
      <c r="S696" s="103"/>
      <c r="T696" s="97"/>
      <c r="U696" s="97"/>
    </row>
    <row r="697" ht="27.75" customHeight="1">
      <c r="A697" s="89"/>
      <c r="B697" s="90"/>
      <c r="C697" s="90"/>
      <c r="D697" s="90"/>
      <c r="E697" s="91"/>
      <c r="F697" s="91"/>
      <c r="G697" s="92"/>
      <c r="H697" s="93"/>
      <c r="I697" s="94"/>
      <c r="J697" s="95"/>
      <c r="K697" s="91"/>
      <c r="L697" s="91"/>
      <c r="M697" s="96"/>
      <c r="N697" s="91"/>
      <c r="O697" s="92"/>
      <c r="P697" s="93"/>
      <c r="Q697" s="91"/>
      <c r="R697" s="91"/>
      <c r="S697" s="95"/>
      <c r="T697" s="97"/>
      <c r="U697" s="97"/>
    </row>
    <row r="698" ht="27.75" customHeight="1">
      <c r="A698" s="89"/>
      <c r="B698" s="98"/>
      <c r="C698" s="98"/>
      <c r="D698" s="98"/>
      <c r="E698" s="99"/>
      <c r="F698" s="99"/>
      <c r="G698" s="100"/>
      <c r="H698" s="101"/>
      <c r="I698" s="102"/>
      <c r="J698" s="103"/>
      <c r="K698" s="99"/>
      <c r="L698" s="99"/>
      <c r="M698" s="104"/>
      <c r="N698" s="99"/>
      <c r="O698" s="100"/>
      <c r="P698" s="101"/>
      <c r="Q698" s="99"/>
      <c r="R698" s="99"/>
      <c r="S698" s="103"/>
      <c r="T698" s="97"/>
      <c r="U698" s="97"/>
    </row>
    <row r="699" ht="27.75" customHeight="1">
      <c r="A699" s="89"/>
      <c r="B699" s="90"/>
      <c r="C699" s="90"/>
      <c r="D699" s="90"/>
      <c r="E699" s="91"/>
      <c r="F699" s="91"/>
      <c r="G699" s="92"/>
      <c r="H699" s="93"/>
      <c r="I699" s="94"/>
      <c r="J699" s="95"/>
      <c r="K699" s="91"/>
      <c r="L699" s="91"/>
      <c r="M699" s="96"/>
      <c r="N699" s="91"/>
      <c r="O699" s="92"/>
      <c r="P699" s="93"/>
      <c r="Q699" s="91"/>
      <c r="R699" s="91"/>
      <c r="S699" s="95"/>
      <c r="T699" s="97"/>
      <c r="U699" s="97"/>
    </row>
    <row r="700" ht="27.75" customHeight="1">
      <c r="A700" s="89"/>
      <c r="B700" s="98"/>
      <c r="C700" s="98"/>
      <c r="D700" s="98"/>
      <c r="E700" s="99"/>
      <c r="F700" s="99"/>
      <c r="G700" s="100"/>
      <c r="H700" s="101"/>
      <c r="I700" s="102"/>
      <c r="J700" s="103"/>
      <c r="K700" s="99"/>
      <c r="L700" s="99"/>
      <c r="M700" s="104"/>
      <c r="N700" s="99"/>
      <c r="O700" s="100"/>
      <c r="P700" s="101"/>
      <c r="Q700" s="99"/>
      <c r="R700" s="99"/>
      <c r="S700" s="103"/>
      <c r="T700" s="97"/>
      <c r="U700" s="97"/>
    </row>
    <row r="701" ht="27.75" customHeight="1">
      <c r="A701" s="89"/>
      <c r="B701" s="90"/>
      <c r="C701" s="90"/>
      <c r="D701" s="90"/>
      <c r="E701" s="91"/>
      <c r="F701" s="91"/>
      <c r="G701" s="92"/>
      <c r="H701" s="93"/>
      <c r="I701" s="94"/>
      <c r="J701" s="95"/>
      <c r="K701" s="91"/>
      <c r="L701" s="91"/>
      <c r="M701" s="96"/>
      <c r="N701" s="91"/>
      <c r="O701" s="92"/>
      <c r="P701" s="93"/>
      <c r="Q701" s="91"/>
      <c r="R701" s="91"/>
      <c r="S701" s="95"/>
      <c r="T701" s="97"/>
      <c r="U701" s="97"/>
    </row>
    <row r="702" ht="27.75" customHeight="1">
      <c r="A702" s="89"/>
      <c r="B702" s="98"/>
      <c r="C702" s="98"/>
      <c r="D702" s="98"/>
      <c r="E702" s="99"/>
      <c r="F702" s="99"/>
      <c r="G702" s="100"/>
      <c r="H702" s="101"/>
      <c r="I702" s="102"/>
      <c r="J702" s="103"/>
      <c r="K702" s="99"/>
      <c r="L702" s="99"/>
      <c r="M702" s="104"/>
      <c r="N702" s="99"/>
      <c r="O702" s="100"/>
      <c r="P702" s="101"/>
      <c r="Q702" s="99"/>
      <c r="R702" s="99"/>
      <c r="S702" s="103"/>
      <c r="T702" s="97"/>
      <c r="U702" s="97"/>
    </row>
    <row r="703" ht="27.75" customHeight="1">
      <c r="A703" s="89"/>
      <c r="B703" s="90"/>
      <c r="C703" s="90"/>
      <c r="D703" s="90"/>
      <c r="E703" s="91"/>
      <c r="F703" s="91"/>
      <c r="G703" s="92"/>
      <c r="H703" s="93"/>
      <c r="I703" s="94"/>
      <c r="J703" s="95"/>
      <c r="K703" s="91"/>
      <c r="L703" s="91"/>
      <c r="M703" s="96"/>
      <c r="N703" s="91"/>
      <c r="O703" s="92"/>
      <c r="P703" s="93"/>
      <c r="Q703" s="91"/>
      <c r="R703" s="91"/>
      <c r="S703" s="95"/>
      <c r="T703" s="97"/>
      <c r="U703" s="97"/>
    </row>
    <row r="704" ht="27.75" customHeight="1">
      <c r="A704" s="89"/>
      <c r="B704" s="98"/>
      <c r="C704" s="98"/>
      <c r="D704" s="98"/>
      <c r="E704" s="99"/>
      <c r="F704" s="99"/>
      <c r="G704" s="100"/>
      <c r="H704" s="101"/>
      <c r="I704" s="102"/>
      <c r="J704" s="103"/>
      <c r="K704" s="99"/>
      <c r="L704" s="99"/>
      <c r="M704" s="104"/>
      <c r="N704" s="99"/>
      <c r="O704" s="100"/>
      <c r="P704" s="101"/>
      <c r="Q704" s="99"/>
      <c r="R704" s="99"/>
      <c r="S704" s="103"/>
      <c r="T704" s="97"/>
      <c r="U704" s="97"/>
    </row>
    <row r="705" ht="27.75" customHeight="1">
      <c r="A705" s="89"/>
      <c r="B705" s="90"/>
      <c r="C705" s="90"/>
      <c r="D705" s="90"/>
      <c r="E705" s="91"/>
      <c r="F705" s="91"/>
      <c r="G705" s="92"/>
      <c r="H705" s="93"/>
      <c r="I705" s="94"/>
      <c r="J705" s="95"/>
      <c r="K705" s="91"/>
      <c r="L705" s="91"/>
      <c r="M705" s="96"/>
      <c r="N705" s="91"/>
      <c r="O705" s="92"/>
      <c r="P705" s="93"/>
      <c r="Q705" s="91"/>
      <c r="R705" s="91"/>
      <c r="S705" s="95"/>
      <c r="T705" s="97"/>
      <c r="U705" s="97"/>
    </row>
    <row r="706" ht="27.75" customHeight="1">
      <c r="A706" s="89"/>
      <c r="B706" s="98"/>
      <c r="C706" s="98"/>
      <c r="D706" s="98"/>
      <c r="E706" s="99"/>
      <c r="F706" s="99"/>
      <c r="G706" s="100"/>
      <c r="H706" s="101"/>
      <c r="I706" s="102"/>
      <c r="J706" s="103"/>
      <c r="K706" s="99"/>
      <c r="L706" s="99"/>
      <c r="M706" s="104"/>
      <c r="N706" s="99"/>
      <c r="O706" s="100"/>
      <c r="P706" s="101"/>
      <c r="Q706" s="99"/>
      <c r="R706" s="99"/>
      <c r="S706" s="103"/>
      <c r="T706" s="97"/>
      <c r="U706" s="97"/>
    </row>
    <row r="707" ht="27.75" customHeight="1">
      <c r="A707" s="89"/>
      <c r="B707" s="90"/>
      <c r="C707" s="90"/>
      <c r="D707" s="90"/>
      <c r="E707" s="91"/>
      <c r="F707" s="91"/>
      <c r="G707" s="92"/>
      <c r="H707" s="93"/>
      <c r="I707" s="94"/>
      <c r="J707" s="95"/>
      <c r="K707" s="91"/>
      <c r="L707" s="91"/>
      <c r="M707" s="96"/>
      <c r="N707" s="91"/>
      <c r="O707" s="92"/>
      <c r="P707" s="93"/>
      <c r="Q707" s="91"/>
      <c r="R707" s="91"/>
      <c r="S707" s="95"/>
      <c r="T707" s="97"/>
      <c r="U707" s="97"/>
    </row>
    <row r="708" ht="27.75" customHeight="1">
      <c r="A708" s="89"/>
      <c r="B708" s="98"/>
      <c r="C708" s="98"/>
      <c r="D708" s="98"/>
      <c r="E708" s="99"/>
      <c r="F708" s="99"/>
      <c r="G708" s="100"/>
      <c r="H708" s="101"/>
      <c r="I708" s="102"/>
      <c r="J708" s="103"/>
      <c r="K708" s="99"/>
      <c r="L708" s="99"/>
      <c r="M708" s="104"/>
      <c r="N708" s="99"/>
      <c r="O708" s="100"/>
      <c r="P708" s="101"/>
      <c r="Q708" s="99"/>
      <c r="R708" s="99"/>
      <c r="S708" s="103"/>
      <c r="T708" s="97"/>
      <c r="U708" s="97"/>
    </row>
    <row r="709" ht="27.75" customHeight="1">
      <c r="A709" s="89"/>
      <c r="B709" s="90"/>
      <c r="C709" s="90"/>
      <c r="D709" s="90"/>
      <c r="E709" s="91"/>
      <c r="F709" s="91"/>
      <c r="G709" s="92"/>
      <c r="H709" s="93"/>
      <c r="I709" s="94"/>
      <c r="J709" s="95"/>
      <c r="K709" s="91"/>
      <c r="L709" s="91"/>
      <c r="M709" s="96"/>
      <c r="N709" s="91"/>
      <c r="O709" s="92"/>
      <c r="P709" s="93"/>
      <c r="Q709" s="91"/>
      <c r="R709" s="91"/>
      <c r="S709" s="95"/>
      <c r="T709" s="97"/>
      <c r="U709" s="97"/>
    </row>
    <row r="710" ht="27.75" customHeight="1">
      <c r="A710" s="89"/>
      <c r="B710" s="98"/>
      <c r="C710" s="98"/>
      <c r="D710" s="98"/>
      <c r="E710" s="99"/>
      <c r="F710" s="99"/>
      <c r="G710" s="100"/>
      <c r="H710" s="101"/>
      <c r="I710" s="102"/>
      <c r="J710" s="103"/>
      <c r="K710" s="99"/>
      <c r="L710" s="99"/>
      <c r="M710" s="104"/>
      <c r="N710" s="99"/>
      <c r="O710" s="100"/>
      <c r="P710" s="101"/>
      <c r="Q710" s="99"/>
      <c r="R710" s="99"/>
      <c r="S710" s="103"/>
      <c r="T710" s="97"/>
      <c r="U710" s="97"/>
    </row>
    <row r="711" ht="27.75" customHeight="1">
      <c r="A711" s="89"/>
      <c r="B711" s="90"/>
      <c r="C711" s="90"/>
      <c r="D711" s="90"/>
      <c r="E711" s="91"/>
      <c r="F711" s="91"/>
      <c r="G711" s="92"/>
      <c r="H711" s="93"/>
      <c r="I711" s="94"/>
      <c r="J711" s="95"/>
      <c r="K711" s="91"/>
      <c r="L711" s="91"/>
      <c r="M711" s="96"/>
      <c r="N711" s="91"/>
      <c r="O711" s="92"/>
      <c r="P711" s="93"/>
      <c r="Q711" s="91"/>
      <c r="R711" s="91"/>
      <c r="S711" s="95"/>
      <c r="T711" s="97"/>
      <c r="U711" s="97"/>
    </row>
    <row r="712" ht="27.75" customHeight="1">
      <c r="A712" s="89"/>
      <c r="B712" s="98"/>
      <c r="C712" s="98"/>
      <c r="D712" s="98"/>
      <c r="E712" s="99"/>
      <c r="F712" s="99"/>
      <c r="G712" s="100"/>
      <c r="H712" s="101"/>
      <c r="I712" s="102"/>
      <c r="J712" s="103"/>
      <c r="K712" s="99"/>
      <c r="L712" s="99"/>
      <c r="M712" s="104"/>
      <c r="N712" s="99"/>
      <c r="O712" s="100"/>
      <c r="P712" s="101"/>
      <c r="Q712" s="99"/>
      <c r="R712" s="99"/>
      <c r="S712" s="103"/>
      <c r="T712" s="97"/>
      <c r="U712" s="97"/>
    </row>
    <row r="713" ht="27.75" customHeight="1">
      <c r="A713" s="89"/>
      <c r="B713" s="90"/>
      <c r="C713" s="90"/>
      <c r="D713" s="90"/>
      <c r="E713" s="91"/>
      <c r="F713" s="91"/>
      <c r="G713" s="92"/>
      <c r="H713" s="93"/>
      <c r="I713" s="94"/>
      <c r="J713" s="95"/>
      <c r="K713" s="91"/>
      <c r="L713" s="91"/>
      <c r="M713" s="96"/>
      <c r="N713" s="91"/>
      <c r="O713" s="92"/>
      <c r="P713" s="93"/>
      <c r="Q713" s="91"/>
      <c r="R713" s="91"/>
      <c r="S713" s="95"/>
      <c r="T713" s="97"/>
      <c r="U713" s="97"/>
    </row>
    <row r="714" ht="27.75" customHeight="1">
      <c r="A714" s="89"/>
      <c r="B714" s="98"/>
      <c r="C714" s="98"/>
      <c r="D714" s="98"/>
      <c r="E714" s="99"/>
      <c r="F714" s="99"/>
      <c r="G714" s="100"/>
      <c r="H714" s="101"/>
      <c r="I714" s="102"/>
      <c r="J714" s="103"/>
      <c r="K714" s="99"/>
      <c r="L714" s="99"/>
      <c r="M714" s="104"/>
      <c r="N714" s="99"/>
      <c r="O714" s="100"/>
      <c r="P714" s="101"/>
      <c r="Q714" s="99"/>
      <c r="R714" s="99"/>
      <c r="S714" s="103"/>
      <c r="T714" s="97"/>
      <c r="U714" s="97"/>
    </row>
    <row r="715" ht="27.75" customHeight="1">
      <c r="A715" s="89"/>
      <c r="B715" s="90"/>
      <c r="C715" s="90"/>
      <c r="D715" s="90"/>
      <c r="E715" s="91"/>
      <c r="F715" s="91"/>
      <c r="G715" s="92"/>
      <c r="H715" s="93"/>
      <c r="I715" s="94"/>
      <c r="J715" s="95"/>
      <c r="K715" s="91"/>
      <c r="L715" s="91"/>
      <c r="M715" s="96"/>
      <c r="N715" s="91"/>
      <c r="O715" s="92"/>
      <c r="P715" s="93"/>
      <c r="Q715" s="91"/>
      <c r="R715" s="91"/>
      <c r="S715" s="95"/>
      <c r="T715" s="97"/>
      <c r="U715" s="97"/>
    </row>
    <row r="716" ht="27.75" customHeight="1">
      <c r="A716" s="89"/>
      <c r="B716" s="98"/>
      <c r="C716" s="98"/>
      <c r="D716" s="98"/>
      <c r="E716" s="99"/>
      <c r="F716" s="99"/>
      <c r="G716" s="100"/>
      <c r="H716" s="101"/>
      <c r="I716" s="102"/>
      <c r="J716" s="103"/>
      <c r="K716" s="99"/>
      <c r="L716" s="99"/>
      <c r="M716" s="104"/>
      <c r="N716" s="99"/>
      <c r="O716" s="100"/>
      <c r="P716" s="101"/>
      <c r="Q716" s="99"/>
      <c r="R716" s="99"/>
      <c r="S716" s="103"/>
      <c r="T716" s="97"/>
      <c r="U716" s="97"/>
    </row>
    <row r="717" ht="27.75" customHeight="1">
      <c r="A717" s="89"/>
      <c r="B717" s="90"/>
      <c r="C717" s="90"/>
      <c r="D717" s="90"/>
      <c r="E717" s="91"/>
      <c r="F717" s="91"/>
      <c r="G717" s="92"/>
      <c r="H717" s="93"/>
      <c r="I717" s="94"/>
      <c r="J717" s="95"/>
      <c r="K717" s="91"/>
      <c r="L717" s="91"/>
      <c r="M717" s="96"/>
      <c r="N717" s="91"/>
      <c r="O717" s="92"/>
      <c r="P717" s="93"/>
      <c r="Q717" s="91"/>
      <c r="R717" s="91"/>
      <c r="S717" s="95"/>
      <c r="T717" s="97"/>
      <c r="U717" s="97"/>
    </row>
    <row r="718" ht="27.75" customHeight="1">
      <c r="A718" s="89"/>
      <c r="B718" s="98"/>
      <c r="C718" s="98"/>
      <c r="D718" s="98"/>
      <c r="E718" s="99"/>
      <c r="F718" s="99"/>
      <c r="G718" s="100"/>
      <c r="H718" s="101"/>
      <c r="I718" s="102"/>
      <c r="J718" s="103"/>
      <c r="K718" s="99"/>
      <c r="L718" s="99"/>
      <c r="M718" s="104"/>
      <c r="N718" s="99"/>
      <c r="O718" s="100"/>
      <c r="P718" s="101"/>
      <c r="Q718" s="99"/>
      <c r="R718" s="99"/>
      <c r="S718" s="103"/>
      <c r="T718" s="97"/>
      <c r="U718" s="97"/>
    </row>
    <row r="719" ht="27.75" customHeight="1">
      <c r="A719" s="89"/>
      <c r="B719" s="90"/>
      <c r="C719" s="90"/>
      <c r="D719" s="90"/>
      <c r="E719" s="91"/>
      <c r="F719" s="91"/>
      <c r="G719" s="92"/>
      <c r="H719" s="93"/>
      <c r="I719" s="94"/>
      <c r="J719" s="95"/>
      <c r="K719" s="91"/>
      <c r="L719" s="91"/>
      <c r="M719" s="96"/>
      <c r="N719" s="91"/>
      <c r="O719" s="92"/>
      <c r="P719" s="93"/>
      <c r="Q719" s="91"/>
      <c r="R719" s="91"/>
      <c r="S719" s="95"/>
      <c r="T719" s="97"/>
      <c r="U719" s="97"/>
    </row>
    <row r="720" ht="27.75" customHeight="1">
      <c r="A720" s="89"/>
      <c r="B720" s="98"/>
      <c r="C720" s="98"/>
      <c r="D720" s="98"/>
      <c r="E720" s="99"/>
      <c r="F720" s="99"/>
      <c r="G720" s="100"/>
      <c r="H720" s="101"/>
      <c r="I720" s="102"/>
      <c r="J720" s="103"/>
      <c r="K720" s="99"/>
      <c r="L720" s="99"/>
      <c r="M720" s="104"/>
      <c r="N720" s="99"/>
      <c r="O720" s="100"/>
      <c r="P720" s="101"/>
      <c r="Q720" s="99"/>
      <c r="R720" s="99"/>
      <c r="S720" s="103"/>
      <c r="T720" s="97"/>
      <c r="U720" s="97"/>
    </row>
    <row r="721" ht="27.75" customHeight="1">
      <c r="A721" s="89"/>
      <c r="B721" s="90"/>
      <c r="C721" s="90"/>
      <c r="D721" s="90"/>
      <c r="E721" s="91"/>
      <c r="F721" s="91"/>
      <c r="G721" s="92"/>
      <c r="H721" s="93"/>
      <c r="I721" s="94"/>
      <c r="J721" s="95"/>
      <c r="K721" s="91"/>
      <c r="L721" s="91"/>
      <c r="M721" s="96"/>
      <c r="N721" s="91"/>
      <c r="O721" s="92"/>
      <c r="P721" s="93"/>
      <c r="Q721" s="91"/>
      <c r="R721" s="91"/>
      <c r="S721" s="95"/>
      <c r="T721" s="97"/>
      <c r="U721" s="97"/>
    </row>
    <row r="722" ht="27.75" customHeight="1">
      <c r="A722" s="89"/>
      <c r="B722" s="98"/>
      <c r="C722" s="98"/>
      <c r="D722" s="98"/>
      <c r="E722" s="99"/>
      <c r="F722" s="99"/>
      <c r="G722" s="100"/>
      <c r="H722" s="101"/>
      <c r="I722" s="102"/>
      <c r="J722" s="103"/>
      <c r="K722" s="99"/>
      <c r="L722" s="99"/>
      <c r="M722" s="104"/>
      <c r="N722" s="99"/>
      <c r="O722" s="100"/>
      <c r="P722" s="101"/>
      <c r="Q722" s="99"/>
      <c r="R722" s="99"/>
      <c r="S722" s="103"/>
      <c r="T722" s="97"/>
      <c r="U722" s="97"/>
    </row>
    <row r="723" ht="27.75" customHeight="1">
      <c r="A723" s="89"/>
      <c r="B723" s="90"/>
      <c r="C723" s="90"/>
      <c r="D723" s="90"/>
      <c r="E723" s="91"/>
      <c r="F723" s="91"/>
      <c r="G723" s="92"/>
      <c r="H723" s="93"/>
      <c r="I723" s="94"/>
      <c r="J723" s="95"/>
      <c r="K723" s="91"/>
      <c r="L723" s="91"/>
      <c r="M723" s="96"/>
      <c r="N723" s="91"/>
      <c r="O723" s="92"/>
      <c r="P723" s="93"/>
      <c r="Q723" s="91"/>
      <c r="R723" s="91"/>
      <c r="S723" s="95"/>
      <c r="T723" s="97"/>
      <c r="U723" s="97"/>
    </row>
    <row r="724" ht="27.75" customHeight="1">
      <c r="A724" s="89"/>
      <c r="B724" s="98"/>
      <c r="C724" s="98"/>
      <c r="D724" s="98"/>
      <c r="E724" s="99"/>
      <c r="F724" s="99"/>
      <c r="G724" s="100"/>
      <c r="H724" s="101"/>
      <c r="I724" s="102"/>
      <c r="J724" s="103"/>
      <c r="K724" s="99"/>
      <c r="L724" s="99"/>
      <c r="M724" s="104"/>
      <c r="N724" s="99"/>
      <c r="O724" s="100"/>
      <c r="P724" s="101"/>
      <c r="Q724" s="99"/>
      <c r="R724" s="99"/>
      <c r="S724" s="103"/>
      <c r="T724" s="97"/>
      <c r="U724" s="97"/>
    </row>
    <row r="725" ht="27.75" customHeight="1">
      <c r="A725" s="89"/>
      <c r="B725" s="90"/>
      <c r="C725" s="90"/>
      <c r="D725" s="90"/>
      <c r="E725" s="91"/>
      <c r="F725" s="91"/>
      <c r="G725" s="92"/>
      <c r="H725" s="93"/>
      <c r="I725" s="94"/>
      <c r="J725" s="95"/>
      <c r="K725" s="91"/>
      <c r="L725" s="91"/>
      <c r="M725" s="96"/>
      <c r="N725" s="91"/>
      <c r="O725" s="92"/>
      <c r="P725" s="93"/>
      <c r="Q725" s="91"/>
      <c r="R725" s="91"/>
      <c r="S725" s="95"/>
      <c r="T725" s="97"/>
      <c r="U725" s="97"/>
    </row>
    <row r="726" ht="27.75" customHeight="1">
      <c r="A726" s="89"/>
      <c r="B726" s="98"/>
      <c r="C726" s="98"/>
      <c r="D726" s="98"/>
      <c r="E726" s="99"/>
      <c r="F726" s="99"/>
      <c r="G726" s="100"/>
      <c r="H726" s="101"/>
      <c r="I726" s="102"/>
      <c r="J726" s="103"/>
      <c r="K726" s="99"/>
      <c r="L726" s="99"/>
      <c r="M726" s="104"/>
      <c r="N726" s="99"/>
      <c r="O726" s="100"/>
      <c r="P726" s="101"/>
      <c r="Q726" s="99"/>
      <c r="R726" s="99"/>
      <c r="S726" s="103"/>
      <c r="T726" s="97"/>
      <c r="U726" s="97"/>
    </row>
    <row r="727" ht="27.75" customHeight="1">
      <c r="A727" s="89"/>
      <c r="B727" s="90"/>
      <c r="C727" s="90"/>
      <c r="D727" s="90"/>
      <c r="E727" s="91"/>
      <c r="F727" s="91"/>
      <c r="G727" s="92"/>
      <c r="H727" s="93"/>
      <c r="I727" s="94"/>
      <c r="J727" s="95"/>
      <c r="K727" s="91"/>
      <c r="L727" s="91"/>
      <c r="M727" s="96"/>
      <c r="N727" s="91"/>
      <c r="O727" s="92"/>
      <c r="P727" s="93"/>
      <c r="Q727" s="91"/>
      <c r="R727" s="91"/>
      <c r="S727" s="95"/>
      <c r="T727" s="97"/>
      <c r="U727" s="97"/>
    </row>
    <row r="728" ht="27.75" customHeight="1">
      <c r="A728" s="89"/>
      <c r="B728" s="98"/>
      <c r="C728" s="98"/>
      <c r="D728" s="98"/>
      <c r="E728" s="99"/>
      <c r="F728" s="99"/>
      <c r="G728" s="100"/>
      <c r="H728" s="101"/>
      <c r="I728" s="102"/>
      <c r="J728" s="103"/>
      <c r="K728" s="99"/>
      <c r="L728" s="99"/>
      <c r="M728" s="104"/>
      <c r="N728" s="99"/>
      <c r="O728" s="100"/>
      <c r="P728" s="101"/>
      <c r="Q728" s="99"/>
      <c r="R728" s="99"/>
      <c r="S728" s="103"/>
      <c r="T728" s="97"/>
      <c r="U728" s="97"/>
    </row>
    <row r="729" ht="27.75" customHeight="1">
      <c r="A729" s="89"/>
      <c r="B729" s="90"/>
      <c r="C729" s="90"/>
      <c r="D729" s="90"/>
      <c r="E729" s="91"/>
      <c r="F729" s="91"/>
      <c r="G729" s="92"/>
      <c r="H729" s="93"/>
      <c r="I729" s="94"/>
      <c r="J729" s="95"/>
      <c r="K729" s="91"/>
      <c r="L729" s="91"/>
      <c r="M729" s="96"/>
      <c r="N729" s="91"/>
      <c r="O729" s="92"/>
      <c r="P729" s="93"/>
      <c r="Q729" s="91"/>
      <c r="R729" s="91"/>
      <c r="S729" s="95"/>
      <c r="T729" s="97"/>
      <c r="U729" s="97"/>
    </row>
    <row r="730" ht="27.75" customHeight="1">
      <c r="A730" s="89"/>
      <c r="B730" s="98"/>
      <c r="C730" s="98"/>
      <c r="D730" s="98"/>
      <c r="E730" s="99"/>
      <c r="F730" s="99"/>
      <c r="G730" s="100"/>
      <c r="H730" s="101"/>
      <c r="I730" s="102"/>
      <c r="J730" s="103"/>
      <c r="K730" s="99"/>
      <c r="L730" s="99"/>
      <c r="M730" s="104"/>
      <c r="N730" s="99"/>
      <c r="O730" s="100"/>
      <c r="P730" s="101"/>
      <c r="Q730" s="99"/>
      <c r="R730" s="99"/>
      <c r="S730" s="103"/>
      <c r="T730" s="97"/>
      <c r="U730" s="97"/>
    </row>
    <row r="731" ht="27.75" customHeight="1">
      <c r="A731" s="89"/>
      <c r="B731" s="90"/>
      <c r="C731" s="90"/>
      <c r="D731" s="90"/>
      <c r="E731" s="91"/>
      <c r="F731" s="91"/>
      <c r="G731" s="92"/>
      <c r="H731" s="93"/>
      <c r="I731" s="94"/>
      <c r="J731" s="95"/>
      <c r="K731" s="91"/>
      <c r="L731" s="91"/>
      <c r="M731" s="96"/>
      <c r="N731" s="91"/>
      <c r="O731" s="92"/>
      <c r="P731" s="93"/>
      <c r="Q731" s="91"/>
      <c r="R731" s="91"/>
      <c r="S731" s="95"/>
      <c r="T731" s="97"/>
      <c r="U731" s="97"/>
    </row>
    <row r="732" ht="27.75" customHeight="1">
      <c r="A732" s="89"/>
      <c r="B732" s="98"/>
      <c r="C732" s="98"/>
      <c r="D732" s="98"/>
      <c r="E732" s="99"/>
      <c r="F732" s="99"/>
      <c r="G732" s="100"/>
      <c r="H732" s="101"/>
      <c r="I732" s="102"/>
      <c r="J732" s="103"/>
      <c r="K732" s="99"/>
      <c r="L732" s="99"/>
      <c r="M732" s="104"/>
      <c r="N732" s="99"/>
      <c r="O732" s="100"/>
      <c r="P732" s="101"/>
      <c r="Q732" s="99"/>
      <c r="R732" s="99"/>
      <c r="S732" s="103"/>
      <c r="T732" s="97"/>
      <c r="U732" s="97"/>
    </row>
    <row r="733" ht="27.75" customHeight="1">
      <c r="A733" s="89"/>
      <c r="B733" s="90"/>
      <c r="C733" s="90"/>
      <c r="D733" s="90"/>
      <c r="E733" s="91"/>
      <c r="F733" s="91"/>
      <c r="G733" s="92"/>
      <c r="H733" s="93"/>
      <c r="I733" s="94"/>
      <c r="J733" s="95"/>
      <c r="K733" s="91"/>
      <c r="L733" s="91"/>
      <c r="M733" s="96"/>
      <c r="N733" s="91"/>
      <c r="O733" s="92"/>
      <c r="P733" s="93"/>
      <c r="Q733" s="91"/>
      <c r="R733" s="91"/>
      <c r="S733" s="95"/>
      <c r="T733" s="97"/>
      <c r="U733" s="97"/>
    </row>
    <row r="734" ht="27.75" customHeight="1">
      <c r="A734" s="89"/>
      <c r="B734" s="98"/>
      <c r="C734" s="98"/>
      <c r="D734" s="98"/>
      <c r="E734" s="99"/>
      <c r="F734" s="99"/>
      <c r="G734" s="100"/>
      <c r="H734" s="101"/>
      <c r="I734" s="102"/>
      <c r="J734" s="103"/>
      <c r="K734" s="99"/>
      <c r="L734" s="99"/>
      <c r="M734" s="104"/>
      <c r="N734" s="99"/>
      <c r="O734" s="100"/>
      <c r="P734" s="101"/>
      <c r="Q734" s="99"/>
      <c r="R734" s="99"/>
      <c r="S734" s="103"/>
      <c r="T734" s="97"/>
      <c r="U734" s="97"/>
    </row>
    <row r="735" ht="27.75" customHeight="1">
      <c r="A735" s="89"/>
      <c r="B735" s="90"/>
      <c r="C735" s="90"/>
      <c r="D735" s="90"/>
      <c r="E735" s="91"/>
      <c r="F735" s="91"/>
      <c r="G735" s="92"/>
      <c r="H735" s="93"/>
      <c r="I735" s="94"/>
      <c r="J735" s="95"/>
      <c r="K735" s="91"/>
      <c r="L735" s="91"/>
      <c r="M735" s="96"/>
      <c r="N735" s="91"/>
      <c r="O735" s="92"/>
      <c r="P735" s="93"/>
      <c r="Q735" s="91"/>
      <c r="R735" s="91"/>
      <c r="S735" s="95"/>
      <c r="T735" s="97"/>
      <c r="U735" s="97"/>
    </row>
    <row r="736" ht="27.75" customHeight="1">
      <c r="A736" s="89"/>
      <c r="B736" s="98"/>
      <c r="C736" s="98"/>
      <c r="D736" s="98"/>
      <c r="E736" s="99"/>
      <c r="F736" s="99"/>
      <c r="G736" s="100"/>
      <c r="H736" s="101"/>
      <c r="I736" s="102"/>
      <c r="J736" s="103"/>
      <c r="K736" s="99"/>
      <c r="L736" s="99"/>
      <c r="M736" s="104"/>
      <c r="N736" s="99"/>
      <c r="O736" s="100"/>
      <c r="P736" s="101"/>
      <c r="Q736" s="99"/>
      <c r="R736" s="99"/>
      <c r="S736" s="103"/>
      <c r="T736" s="97"/>
      <c r="U736" s="97"/>
    </row>
    <row r="737" ht="27.75" customHeight="1">
      <c r="A737" s="89"/>
      <c r="B737" s="90"/>
      <c r="C737" s="90"/>
      <c r="D737" s="90"/>
      <c r="E737" s="91"/>
      <c r="F737" s="91"/>
      <c r="G737" s="92"/>
      <c r="H737" s="93"/>
      <c r="I737" s="94"/>
      <c r="J737" s="95"/>
      <c r="K737" s="91"/>
      <c r="L737" s="91"/>
      <c r="M737" s="96"/>
      <c r="N737" s="91"/>
      <c r="O737" s="92"/>
      <c r="P737" s="93"/>
      <c r="Q737" s="91"/>
      <c r="R737" s="91"/>
      <c r="S737" s="95"/>
      <c r="T737" s="97"/>
      <c r="U737" s="97"/>
    </row>
    <row r="738" ht="27.75" customHeight="1">
      <c r="A738" s="89"/>
      <c r="B738" s="98"/>
      <c r="C738" s="98"/>
      <c r="D738" s="98"/>
      <c r="E738" s="99"/>
      <c r="F738" s="99"/>
      <c r="G738" s="100"/>
      <c r="H738" s="101"/>
      <c r="I738" s="102"/>
      <c r="J738" s="103"/>
      <c r="K738" s="99"/>
      <c r="L738" s="99"/>
      <c r="M738" s="104"/>
      <c r="N738" s="99"/>
      <c r="O738" s="100"/>
      <c r="P738" s="101"/>
      <c r="Q738" s="99"/>
      <c r="R738" s="99"/>
      <c r="S738" s="103"/>
      <c r="T738" s="97"/>
      <c r="U738" s="97"/>
    </row>
    <row r="739" ht="27.75" customHeight="1">
      <c r="A739" s="89"/>
      <c r="B739" s="90"/>
      <c r="C739" s="90"/>
      <c r="D739" s="90"/>
      <c r="E739" s="91"/>
      <c r="F739" s="91"/>
      <c r="G739" s="92"/>
      <c r="H739" s="93"/>
      <c r="I739" s="94"/>
      <c r="J739" s="95"/>
      <c r="K739" s="91"/>
      <c r="L739" s="91"/>
      <c r="M739" s="96"/>
      <c r="N739" s="91"/>
      <c r="O739" s="92"/>
      <c r="P739" s="93"/>
      <c r="Q739" s="91"/>
      <c r="R739" s="91"/>
      <c r="S739" s="95"/>
      <c r="T739" s="97"/>
      <c r="U739" s="97"/>
    </row>
    <row r="740" ht="27.75" customHeight="1">
      <c r="A740" s="89"/>
      <c r="B740" s="98"/>
      <c r="C740" s="98"/>
      <c r="D740" s="98"/>
      <c r="E740" s="99"/>
      <c r="F740" s="99"/>
      <c r="G740" s="100"/>
      <c r="H740" s="101"/>
      <c r="I740" s="102"/>
      <c r="J740" s="103"/>
      <c r="K740" s="99"/>
      <c r="L740" s="99"/>
      <c r="M740" s="104"/>
      <c r="N740" s="99"/>
      <c r="O740" s="100"/>
      <c r="P740" s="101"/>
      <c r="Q740" s="99"/>
      <c r="R740" s="99"/>
      <c r="S740" s="103"/>
      <c r="T740" s="97"/>
      <c r="U740" s="97"/>
    </row>
    <row r="741" ht="27.75" customHeight="1">
      <c r="A741" s="89"/>
      <c r="B741" s="90"/>
      <c r="C741" s="90"/>
      <c r="D741" s="90"/>
      <c r="E741" s="91"/>
      <c r="F741" s="91"/>
      <c r="G741" s="92"/>
      <c r="H741" s="93"/>
      <c r="I741" s="94"/>
      <c r="J741" s="95"/>
      <c r="K741" s="91"/>
      <c r="L741" s="91"/>
      <c r="M741" s="96"/>
      <c r="N741" s="91"/>
      <c r="O741" s="92"/>
      <c r="P741" s="93"/>
      <c r="Q741" s="91"/>
      <c r="R741" s="91"/>
      <c r="S741" s="95"/>
      <c r="T741" s="97"/>
      <c r="U741" s="97"/>
    </row>
    <row r="742" ht="27.75" customHeight="1">
      <c r="A742" s="89"/>
      <c r="B742" s="98"/>
      <c r="C742" s="98"/>
      <c r="D742" s="98"/>
      <c r="E742" s="99"/>
      <c r="F742" s="99"/>
      <c r="G742" s="100"/>
      <c r="H742" s="101"/>
      <c r="I742" s="102"/>
      <c r="J742" s="103"/>
      <c r="K742" s="99"/>
      <c r="L742" s="99"/>
      <c r="M742" s="104"/>
      <c r="N742" s="99"/>
      <c r="O742" s="100"/>
      <c r="P742" s="101"/>
      <c r="Q742" s="99"/>
      <c r="R742" s="99"/>
      <c r="S742" s="103"/>
      <c r="T742" s="97"/>
      <c r="U742" s="97"/>
    </row>
    <row r="743" ht="27.75" customHeight="1">
      <c r="A743" s="89"/>
      <c r="B743" s="90"/>
      <c r="C743" s="90"/>
      <c r="D743" s="90"/>
      <c r="E743" s="91"/>
      <c r="F743" s="91"/>
      <c r="G743" s="92"/>
      <c r="H743" s="93"/>
      <c r="I743" s="94"/>
      <c r="J743" s="95"/>
      <c r="K743" s="91"/>
      <c r="L743" s="91"/>
      <c r="M743" s="96"/>
      <c r="N743" s="91"/>
      <c r="O743" s="92"/>
      <c r="P743" s="93"/>
      <c r="Q743" s="91"/>
      <c r="R743" s="91"/>
      <c r="S743" s="95"/>
      <c r="T743" s="97"/>
      <c r="U743" s="97"/>
    </row>
    <row r="744" ht="27.75" customHeight="1">
      <c r="A744" s="89"/>
      <c r="B744" s="98"/>
      <c r="C744" s="98"/>
      <c r="D744" s="98"/>
      <c r="E744" s="99"/>
      <c r="F744" s="99"/>
      <c r="G744" s="100"/>
      <c r="H744" s="101"/>
      <c r="I744" s="102"/>
      <c r="J744" s="103"/>
      <c r="K744" s="99"/>
      <c r="L744" s="99"/>
      <c r="M744" s="104"/>
      <c r="N744" s="99"/>
      <c r="O744" s="100"/>
      <c r="P744" s="101"/>
      <c r="Q744" s="99"/>
      <c r="R744" s="99"/>
      <c r="S744" s="103"/>
      <c r="T744" s="97"/>
      <c r="U744" s="97"/>
    </row>
    <row r="745" ht="27.75" customHeight="1">
      <c r="A745" s="89"/>
      <c r="B745" s="90"/>
      <c r="C745" s="90"/>
      <c r="D745" s="90"/>
      <c r="E745" s="91"/>
      <c r="F745" s="91"/>
      <c r="G745" s="92"/>
      <c r="H745" s="93"/>
      <c r="I745" s="94"/>
      <c r="J745" s="95"/>
      <c r="K745" s="91"/>
      <c r="L745" s="91"/>
      <c r="M745" s="96"/>
      <c r="N745" s="91"/>
      <c r="O745" s="92"/>
      <c r="P745" s="93"/>
      <c r="Q745" s="91"/>
      <c r="R745" s="91"/>
      <c r="S745" s="95"/>
      <c r="T745" s="97"/>
      <c r="U745" s="97"/>
    </row>
    <row r="746" ht="27.75" customHeight="1">
      <c r="A746" s="89"/>
      <c r="B746" s="98"/>
      <c r="C746" s="98"/>
      <c r="D746" s="98"/>
      <c r="E746" s="99"/>
      <c r="F746" s="99"/>
      <c r="G746" s="100"/>
      <c r="H746" s="101"/>
      <c r="I746" s="102"/>
      <c r="J746" s="103"/>
      <c r="K746" s="99"/>
      <c r="L746" s="99"/>
      <c r="M746" s="104"/>
      <c r="N746" s="99"/>
      <c r="O746" s="100"/>
      <c r="P746" s="101"/>
      <c r="Q746" s="99"/>
      <c r="R746" s="99"/>
      <c r="S746" s="103"/>
      <c r="T746" s="97"/>
      <c r="U746" s="97"/>
    </row>
    <row r="747" ht="27.75" customHeight="1">
      <c r="A747" s="89"/>
      <c r="B747" s="90"/>
      <c r="C747" s="90"/>
      <c r="D747" s="90"/>
      <c r="E747" s="91"/>
      <c r="F747" s="91"/>
      <c r="G747" s="92"/>
      <c r="H747" s="93"/>
      <c r="I747" s="94"/>
      <c r="J747" s="95"/>
      <c r="K747" s="91"/>
      <c r="L747" s="91"/>
      <c r="M747" s="96"/>
      <c r="N747" s="91"/>
      <c r="O747" s="92"/>
      <c r="P747" s="93"/>
      <c r="Q747" s="91"/>
      <c r="R747" s="91"/>
      <c r="S747" s="95"/>
      <c r="T747" s="97"/>
      <c r="U747" s="97"/>
    </row>
    <row r="748" ht="27.75" customHeight="1">
      <c r="A748" s="89"/>
      <c r="B748" s="98"/>
      <c r="C748" s="98"/>
      <c r="D748" s="98"/>
      <c r="E748" s="99"/>
      <c r="F748" s="99"/>
      <c r="G748" s="100"/>
      <c r="H748" s="101"/>
      <c r="I748" s="102"/>
      <c r="J748" s="103"/>
      <c r="K748" s="99"/>
      <c r="L748" s="99"/>
      <c r="M748" s="104"/>
      <c r="N748" s="99"/>
      <c r="O748" s="100"/>
      <c r="P748" s="101"/>
      <c r="Q748" s="99"/>
      <c r="R748" s="99"/>
      <c r="S748" s="103"/>
      <c r="T748" s="97"/>
      <c r="U748" s="97"/>
    </row>
    <row r="749" ht="27.75" customHeight="1">
      <c r="A749" s="89"/>
      <c r="B749" s="90"/>
      <c r="C749" s="90"/>
      <c r="D749" s="90"/>
      <c r="E749" s="91"/>
      <c r="F749" s="91"/>
      <c r="G749" s="92"/>
      <c r="H749" s="93"/>
      <c r="I749" s="94"/>
      <c r="J749" s="95"/>
      <c r="K749" s="91"/>
      <c r="L749" s="91"/>
      <c r="M749" s="96"/>
      <c r="N749" s="91"/>
      <c r="O749" s="92"/>
      <c r="P749" s="93"/>
      <c r="Q749" s="91"/>
      <c r="R749" s="91"/>
      <c r="S749" s="95"/>
      <c r="T749" s="97"/>
      <c r="U749" s="97"/>
    </row>
    <row r="750" ht="27.75" customHeight="1">
      <c r="A750" s="89"/>
      <c r="B750" s="98"/>
      <c r="C750" s="98"/>
      <c r="D750" s="98"/>
      <c r="E750" s="99"/>
      <c r="F750" s="99"/>
      <c r="G750" s="100"/>
      <c r="H750" s="101"/>
      <c r="I750" s="102"/>
      <c r="J750" s="103"/>
      <c r="K750" s="99"/>
      <c r="L750" s="99"/>
      <c r="M750" s="104"/>
      <c r="N750" s="99"/>
      <c r="O750" s="100"/>
      <c r="P750" s="101"/>
      <c r="Q750" s="99"/>
      <c r="R750" s="99"/>
      <c r="S750" s="103"/>
      <c r="T750" s="97"/>
      <c r="U750" s="97"/>
    </row>
    <row r="751" ht="27.75" customHeight="1">
      <c r="A751" s="89"/>
      <c r="B751" s="90"/>
      <c r="C751" s="90"/>
      <c r="D751" s="90"/>
      <c r="E751" s="91"/>
      <c r="F751" s="91"/>
      <c r="G751" s="92"/>
      <c r="H751" s="93"/>
      <c r="I751" s="94"/>
      <c r="J751" s="95"/>
      <c r="K751" s="91"/>
      <c r="L751" s="91"/>
      <c r="M751" s="96"/>
      <c r="N751" s="91"/>
      <c r="O751" s="92"/>
      <c r="P751" s="93"/>
      <c r="Q751" s="91"/>
      <c r="R751" s="91"/>
      <c r="S751" s="95"/>
      <c r="T751" s="97"/>
      <c r="U751" s="97"/>
    </row>
    <row r="752" ht="27.75" customHeight="1">
      <c r="A752" s="89"/>
      <c r="B752" s="98"/>
      <c r="C752" s="98"/>
      <c r="D752" s="98"/>
      <c r="E752" s="99"/>
      <c r="F752" s="99"/>
      <c r="G752" s="100"/>
      <c r="H752" s="101"/>
      <c r="I752" s="102"/>
      <c r="J752" s="103"/>
      <c r="K752" s="99"/>
      <c r="L752" s="99"/>
      <c r="M752" s="104"/>
      <c r="N752" s="99"/>
      <c r="O752" s="100"/>
      <c r="P752" s="101"/>
      <c r="Q752" s="99"/>
      <c r="R752" s="99"/>
      <c r="S752" s="103"/>
      <c r="T752" s="97"/>
      <c r="U752" s="97"/>
    </row>
    <row r="753" ht="27.75" customHeight="1">
      <c r="A753" s="89"/>
      <c r="B753" s="90"/>
      <c r="C753" s="90"/>
      <c r="D753" s="90"/>
      <c r="E753" s="91"/>
      <c r="F753" s="91"/>
      <c r="G753" s="92"/>
      <c r="H753" s="93"/>
      <c r="I753" s="94"/>
      <c r="J753" s="95"/>
      <c r="K753" s="91"/>
      <c r="L753" s="91"/>
      <c r="M753" s="96"/>
      <c r="N753" s="91"/>
      <c r="O753" s="92"/>
      <c r="P753" s="93"/>
      <c r="Q753" s="91"/>
      <c r="R753" s="91"/>
      <c r="S753" s="95"/>
      <c r="T753" s="97"/>
      <c r="U753" s="97"/>
    </row>
    <row r="754" ht="27.75" customHeight="1">
      <c r="A754" s="89"/>
      <c r="B754" s="98"/>
      <c r="C754" s="98"/>
      <c r="D754" s="98"/>
      <c r="E754" s="99"/>
      <c r="F754" s="99"/>
      <c r="G754" s="100"/>
      <c r="H754" s="101"/>
      <c r="I754" s="102"/>
      <c r="J754" s="103"/>
      <c r="K754" s="99"/>
      <c r="L754" s="99"/>
      <c r="M754" s="104"/>
      <c r="N754" s="99"/>
      <c r="O754" s="100"/>
      <c r="P754" s="101"/>
      <c r="Q754" s="99"/>
      <c r="R754" s="99"/>
      <c r="S754" s="103"/>
      <c r="T754" s="97"/>
      <c r="U754" s="97"/>
    </row>
    <row r="755" ht="27.75" customHeight="1">
      <c r="A755" s="89"/>
      <c r="B755" s="90"/>
      <c r="C755" s="90"/>
      <c r="D755" s="90"/>
      <c r="E755" s="91"/>
      <c r="F755" s="91"/>
      <c r="G755" s="92"/>
      <c r="H755" s="93"/>
      <c r="I755" s="94"/>
      <c r="J755" s="95"/>
      <c r="K755" s="91"/>
      <c r="L755" s="91"/>
      <c r="M755" s="96"/>
      <c r="N755" s="91"/>
      <c r="O755" s="92"/>
      <c r="P755" s="93"/>
      <c r="Q755" s="91"/>
      <c r="R755" s="91"/>
      <c r="S755" s="95"/>
      <c r="T755" s="97"/>
      <c r="U755" s="97"/>
    </row>
    <row r="756" ht="27.75" customHeight="1">
      <c r="A756" s="89"/>
      <c r="B756" s="98"/>
      <c r="C756" s="98"/>
      <c r="D756" s="98"/>
      <c r="E756" s="99"/>
      <c r="F756" s="99"/>
      <c r="G756" s="100"/>
      <c r="H756" s="101"/>
      <c r="I756" s="102"/>
      <c r="J756" s="103"/>
      <c r="K756" s="99"/>
      <c r="L756" s="99"/>
      <c r="M756" s="104"/>
      <c r="N756" s="99"/>
      <c r="O756" s="100"/>
      <c r="P756" s="101"/>
      <c r="Q756" s="99"/>
      <c r="R756" s="99"/>
      <c r="S756" s="103"/>
      <c r="T756" s="97"/>
      <c r="U756" s="97"/>
    </row>
    <row r="757" ht="27.75" customHeight="1">
      <c r="A757" s="89"/>
      <c r="B757" s="90"/>
      <c r="C757" s="90"/>
      <c r="D757" s="90"/>
      <c r="E757" s="91"/>
      <c r="F757" s="91"/>
      <c r="G757" s="92"/>
      <c r="H757" s="93"/>
      <c r="I757" s="94"/>
      <c r="J757" s="95"/>
      <c r="K757" s="91"/>
      <c r="L757" s="91"/>
      <c r="M757" s="96"/>
      <c r="N757" s="91"/>
      <c r="O757" s="92"/>
      <c r="P757" s="93"/>
      <c r="Q757" s="91"/>
      <c r="R757" s="91"/>
      <c r="S757" s="95"/>
      <c r="T757" s="97"/>
      <c r="U757" s="97"/>
    </row>
    <row r="758" ht="27.75" customHeight="1">
      <c r="A758" s="89"/>
      <c r="B758" s="98"/>
      <c r="C758" s="98"/>
      <c r="D758" s="98"/>
      <c r="E758" s="99"/>
      <c r="F758" s="99"/>
      <c r="G758" s="100"/>
      <c r="H758" s="101"/>
      <c r="I758" s="102"/>
      <c r="J758" s="103"/>
      <c r="K758" s="99"/>
      <c r="L758" s="99"/>
      <c r="M758" s="104"/>
      <c r="N758" s="99"/>
      <c r="O758" s="100"/>
      <c r="P758" s="101"/>
      <c r="Q758" s="99"/>
      <c r="R758" s="99"/>
      <c r="S758" s="103"/>
      <c r="T758" s="97"/>
      <c r="U758" s="97"/>
    </row>
    <row r="759" ht="27.75" customHeight="1">
      <c r="A759" s="89"/>
      <c r="B759" s="90"/>
      <c r="C759" s="90"/>
      <c r="D759" s="90"/>
      <c r="E759" s="91"/>
      <c r="F759" s="91"/>
      <c r="G759" s="92"/>
      <c r="H759" s="93"/>
      <c r="I759" s="94"/>
      <c r="J759" s="95"/>
      <c r="K759" s="91"/>
      <c r="L759" s="91"/>
      <c r="M759" s="96"/>
      <c r="N759" s="91"/>
      <c r="O759" s="92"/>
      <c r="P759" s="93"/>
      <c r="Q759" s="91"/>
      <c r="R759" s="91"/>
      <c r="S759" s="95"/>
      <c r="T759" s="97"/>
      <c r="U759" s="97"/>
    </row>
    <row r="760" ht="27.75" customHeight="1">
      <c r="A760" s="89"/>
      <c r="B760" s="98"/>
      <c r="C760" s="98"/>
      <c r="D760" s="98"/>
      <c r="E760" s="99"/>
      <c r="F760" s="99"/>
      <c r="G760" s="100"/>
      <c r="H760" s="101"/>
      <c r="I760" s="102"/>
      <c r="J760" s="103"/>
      <c r="K760" s="99"/>
      <c r="L760" s="99"/>
      <c r="M760" s="104"/>
      <c r="N760" s="99"/>
      <c r="O760" s="100"/>
      <c r="P760" s="101"/>
      <c r="Q760" s="99"/>
      <c r="R760" s="99"/>
      <c r="S760" s="103"/>
      <c r="T760" s="97"/>
      <c r="U760" s="97"/>
    </row>
    <row r="761" ht="27.75" customHeight="1">
      <c r="A761" s="89"/>
      <c r="B761" s="90"/>
      <c r="C761" s="90"/>
      <c r="D761" s="90"/>
      <c r="E761" s="91"/>
      <c r="F761" s="91"/>
      <c r="G761" s="92"/>
      <c r="H761" s="93"/>
      <c r="I761" s="94"/>
      <c r="J761" s="95"/>
      <c r="K761" s="91"/>
      <c r="L761" s="91"/>
      <c r="M761" s="96"/>
      <c r="N761" s="91"/>
      <c r="O761" s="92"/>
      <c r="P761" s="93"/>
      <c r="Q761" s="91"/>
      <c r="R761" s="91"/>
      <c r="S761" s="95"/>
      <c r="T761" s="97"/>
      <c r="U761" s="97"/>
    </row>
    <row r="762" ht="27.75" customHeight="1">
      <c r="A762" s="89"/>
      <c r="B762" s="98"/>
      <c r="C762" s="98"/>
      <c r="D762" s="98"/>
      <c r="E762" s="99"/>
      <c r="F762" s="99"/>
      <c r="G762" s="100"/>
      <c r="H762" s="101"/>
      <c r="I762" s="102"/>
      <c r="J762" s="103"/>
      <c r="K762" s="99"/>
      <c r="L762" s="99"/>
      <c r="M762" s="104"/>
      <c r="N762" s="99"/>
      <c r="O762" s="100"/>
      <c r="P762" s="101"/>
      <c r="Q762" s="99"/>
      <c r="R762" s="99"/>
      <c r="S762" s="103"/>
      <c r="T762" s="97"/>
      <c r="U762" s="97"/>
    </row>
    <row r="763" ht="27.75" customHeight="1">
      <c r="A763" s="89"/>
      <c r="B763" s="90"/>
      <c r="C763" s="90"/>
      <c r="D763" s="90"/>
      <c r="E763" s="91"/>
      <c r="F763" s="91"/>
      <c r="G763" s="92"/>
      <c r="H763" s="93"/>
      <c r="I763" s="94"/>
      <c r="J763" s="95"/>
      <c r="K763" s="91"/>
      <c r="L763" s="91"/>
      <c r="M763" s="96"/>
      <c r="N763" s="91"/>
      <c r="O763" s="92"/>
      <c r="P763" s="93"/>
      <c r="Q763" s="91"/>
      <c r="R763" s="91"/>
      <c r="S763" s="95"/>
      <c r="T763" s="97"/>
      <c r="U763" s="97"/>
    </row>
    <row r="764" ht="27.75" customHeight="1">
      <c r="A764" s="89"/>
      <c r="B764" s="98"/>
      <c r="C764" s="98"/>
      <c r="D764" s="98"/>
      <c r="E764" s="99"/>
      <c r="F764" s="99"/>
      <c r="G764" s="100"/>
      <c r="H764" s="101"/>
      <c r="I764" s="102"/>
      <c r="J764" s="103"/>
      <c r="K764" s="99"/>
      <c r="L764" s="99"/>
      <c r="M764" s="104"/>
      <c r="N764" s="99"/>
      <c r="O764" s="100"/>
      <c r="P764" s="101"/>
      <c r="Q764" s="99"/>
      <c r="R764" s="99"/>
      <c r="S764" s="103"/>
      <c r="T764" s="97"/>
      <c r="U764" s="97"/>
    </row>
    <row r="765" ht="27.75" customHeight="1">
      <c r="A765" s="89"/>
      <c r="B765" s="90"/>
      <c r="C765" s="90"/>
      <c r="D765" s="90"/>
      <c r="E765" s="91"/>
      <c r="F765" s="91"/>
      <c r="G765" s="92"/>
      <c r="H765" s="93"/>
      <c r="I765" s="94"/>
      <c r="J765" s="95"/>
      <c r="K765" s="91"/>
      <c r="L765" s="91"/>
      <c r="M765" s="96"/>
      <c r="N765" s="91"/>
      <c r="O765" s="92"/>
      <c r="P765" s="93"/>
      <c r="Q765" s="91"/>
      <c r="R765" s="91"/>
      <c r="S765" s="95"/>
      <c r="T765" s="97"/>
      <c r="U765" s="97"/>
    </row>
    <row r="766" ht="27.75" customHeight="1">
      <c r="A766" s="89"/>
      <c r="B766" s="98"/>
      <c r="C766" s="98"/>
      <c r="D766" s="98"/>
      <c r="E766" s="99"/>
      <c r="F766" s="99"/>
      <c r="G766" s="100"/>
      <c r="H766" s="101"/>
      <c r="I766" s="102"/>
      <c r="J766" s="103"/>
      <c r="K766" s="99"/>
      <c r="L766" s="99"/>
      <c r="M766" s="104"/>
      <c r="N766" s="99"/>
      <c r="O766" s="100"/>
      <c r="P766" s="101"/>
      <c r="Q766" s="99"/>
      <c r="R766" s="99"/>
      <c r="S766" s="103"/>
      <c r="T766" s="97"/>
      <c r="U766" s="97"/>
    </row>
    <row r="767" ht="27.75" customHeight="1">
      <c r="A767" s="89"/>
      <c r="B767" s="90"/>
      <c r="C767" s="90"/>
      <c r="D767" s="90"/>
      <c r="E767" s="91"/>
      <c r="F767" s="91"/>
      <c r="G767" s="92"/>
      <c r="H767" s="93"/>
      <c r="I767" s="94"/>
      <c r="J767" s="95"/>
      <c r="K767" s="91"/>
      <c r="L767" s="91"/>
      <c r="M767" s="96"/>
      <c r="N767" s="91"/>
      <c r="O767" s="92"/>
      <c r="P767" s="93"/>
      <c r="Q767" s="91"/>
      <c r="R767" s="91"/>
      <c r="S767" s="95"/>
      <c r="T767" s="97"/>
      <c r="U767" s="97"/>
    </row>
    <row r="768" ht="27.75" customHeight="1">
      <c r="A768" s="89"/>
      <c r="B768" s="98"/>
      <c r="C768" s="98"/>
      <c r="D768" s="98"/>
      <c r="E768" s="99"/>
      <c r="F768" s="99"/>
      <c r="G768" s="100"/>
      <c r="H768" s="101"/>
      <c r="I768" s="102"/>
      <c r="J768" s="103"/>
      <c r="K768" s="99"/>
      <c r="L768" s="99"/>
      <c r="M768" s="104"/>
      <c r="N768" s="99"/>
      <c r="O768" s="100"/>
      <c r="P768" s="101"/>
      <c r="Q768" s="99"/>
      <c r="R768" s="99"/>
      <c r="S768" s="103"/>
      <c r="T768" s="97"/>
      <c r="U768" s="97"/>
    </row>
    <row r="769" ht="27.75" customHeight="1">
      <c r="A769" s="89"/>
      <c r="B769" s="90"/>
      <c r="C769" s="90"/>
      <c r="D769" s="90"/>
      <c r="E769" s="91"/>
      <c r="F769" s="91"/>
      <c r="G769" s="92"/>
      <c r="H769" s="93"/>
      <c r="I769" s="94"/>
      <c r="J769" s="95"/>
      <c r="K769" s="91"/>
      <c r="L769" s="91"/>
      <c r="M769" s="96"/>
      <c r="N769" s="91"/>
      <c r="O769" s="92"/>
      <c r="P769" s="93"/>
      <c r="Q769" s="91"/>
      <c r="R769" s="91"/>
      <c r="S769" s="95"/>
      <c r="T769" s="97"/>
      <c r="U769" s="97"/>
    </row>
    <row r="770" ht="27.75" customHeight="1">
      <c r="A770" s="89"/>
      <c r="B770" s="98"/>
      <c r="C770" s="98"/>
      <c r="D770" s="98"/>
      <c r="E770" s="99"/>
      <c r="F770" s="99"/>
      <c r="G770" s="100"/>
      <c r="H770" s="101"/>
      <c r="I770" s="102"/>
      <c r="J770" s="103"/>
      <c r="K770" s="99"/>
      <c r="L770" s="99"/>
      <c r="M770" s="104"/>
      <c r="N770" s="99"/>
      <c r="O770" s="100"/>
      <c r="P770" s="101"/>
      <c r="Q770" s="99"/>
      <c r="R770" s="99"/>
      <c r="S770" s="103"/>
      <c r="T770" s="97"/>
      <c r="U770" s="97"/>
    </row>
    <row r="771" ht="27.75" customHeight="1">
      <c r="A771" s="89"/>
      <c r="B771" s="90"/>
      <c r="C771" s="90"/>
      <c r="D771" s="90"/>
      <c r="E771" s="91"/>
      <c r="F771" s="91"/>
      <c r="G771" s="92"/>
      <c r="H771" s="93"/>
      <c r="I771" s="94"/>
      <c r="J771" s="95"/>
      <c r="K771" s="91"/>
      <c r="L771" s="91"/>
      <c r="M771" s="96"/>
      <c r="N771" s="91"/>
      <c r="O771" s="92"/>
      <c r="P771" s="93"/>
      <c r="Q771" s="91"/>
      <c r="R771" s="91"/>
      <c r="S771" s="95"/>
      <c r="T771" s="97"/>
      <c r="U771" s="97"/>
    </row>
    <row r="772" ht="27.75" customHeight="1">
      <c r="A772" s="89"/>
      <c r="B772" s="98"/>
      <c r="C772" s="98"/>
      <c r="D772" s="98"/>
      <c r="E772" s="99"/>
      <c r="F772" s="99"/>
      <c r="G772" s="100"/>
      <c r="H772" s="101"/>
      <c r="I772" s="102"/>
      <c r="J772" s="103"/>
      <c r="K772" s="99"/>
      <c r="L772" s="99"/>
      <c r="M772" s="104"/>
      <c r="N772" s="99"/>
      <c r="O772" s="100"/>
      <c r="P772" s="101"/>
      <c r="Q772" s="99"/>
      <c r="R772" s="99"/>
      <c r="S772" s="103"/>
      <c r="T772" s="97"/>
      <c r="U772" s="97"/>
    </row>
    <row r="773" ht="27.75" customHeight="1">
      <c r="A773" s="89"/>
      <c r="B773" s="90"/>
      <c r="C773" s="90"/>
      <c r="D773" s="90"/>
      <c r="E773" s="91"/>
      <c r="F773" s="91"/>
      <c r="G773" s="92"/>
      <c r="H773" s="93"/>
      <c r="I773" s="94"/>
      <c r="J773" s="95"/>
      <c r="K773" s="91"/>
      <c r="L773" s="91"/>
      <c r="M773" s="96"/>
      <c r="N773" s="91"/>
      <c r="O773" s="92"/>
      <c r="P773" s="93"/>
      <c r="Q773" s="91"/>
      <c r="R773" s="91"/>
      <c r="S773" s="95"/>
      <c r="T773" s="97"/>
      <c r="U773" s="97"/>
    </row>
    <row r="774" ht="27.75" customHeight="1">
      <c r="A774" s="89"/>
      <c r="B774" s="98"/>
      <c r="C774" s="98"/>
      <c r="D774" s="98"/>
      <c r="E774" s="99"/>
      <c r="F774" s="99"/>
      <c r="G774" s="100"/>
      <c r="H774" s="101"/>
      <c r="I774" s="102"/>
      <c r="J774" s="103"/>
      <c r="K774" s="99"/>
      <c r="L774" s="99"/>
      <c r="M774" s="104"/>
      <c r="N774" s="99"/>
      <c r="O774" s="100"/>
      <c r="P774" s="101"/>
      <c r="Q774" s="99"/>
      <c r="R774" s="99"/>
      <c r="S774" s="103"/>
      <c r="T774" s="97"/>
      <c r="U774" s="97"/>
    </row>
    <row r="775" ht="27.75" customHeight="1">
      <c r="A775" s="89"/>
      <c r="B775" s="90"/>
      <c r="C775" s="90"/>
      <c r="D775" s="90"/>
      <c r="E775" s="91"/>
      <c r="F775" s="91"/>
      <c r="G775" s="92"/>
      <c r="H775" s="93"/>
      <c r="I775" s="94"/>
      <c r="J775" s="95"/>
      <c r="K775" s="91"/>
      <c r="L775" s="91"/>
      <c r="M775" s="96"/>
      <c r="N775" s="91"/>
      <c r="O775" s="92"/>
      <c r="P775" s="93"/>
      <c r="Q775" s="91"/>
      <c r="R775" s="91"/>
      <c r="S775" s="95"/>
      <c r="T775" s="97"/>
      <c r="U775" s="97"/>
    </row>
    <row r="776" ht="27.75" customHeight="1">
      <c r="A776" s="89"/>
      <c r="B776" s="98"/>
      <c r="C776" s="98"/>
      <c r="D776" s="98"/>
      <c r="E776" s="99"/>
      <c r="F776" s="99"/>
      <c r="G776" s="100"/>
      <c r="H776" s="101"/>
      <c r="I776" s="102"/>
      <c r="J776" s="103"/>
      <c r="K776" s="99"/>
      <c r="L776" s="99"/>
      <c r="M776" s="104"/>
      <c r="N776" s="99"/>
      <c r="O776" s="100"/>
      <c r="P776" s="101"/>
      <c r="Q776" s="99"/>
      <c r="R776" s="99"/>
      <c r="S776" s="103"/>
      <c r="T776" s="97"/>
      <c r="U776" s="97"/>
    </row>
    <row r="777" ht="27.75" customHeight="1">
      <c r="A777" s="89"/>
      <c r="B777" s="90"/>
      <c r="C777" s="90"/>
      <c r="D777" s="90"/>
      <c r="E777" s="91"/>
      <c r="F777" s="91"/>
      <c r="G777" s="92"/>
      <c r="H777" s="93"/>
      <c r="I777" s="94"/>
      <c r="J777" s="95"/>
      <c r="K777" s="91"/>
      <c r="L777" s="91"/>
      <c r="M777" s="96"/>
      <c r="N777" s="91"/>
      <c r="O777" s="92"/>
      <c r="P777" s="93"/>
      <c r="Q777" s="91"/>
      <c r="R777" s="91"/>
      <c r="S777" s="95"/>
      <c r="T777" s="97"/>
      <c r="U777" s="97"/>
    </row>
    <row r="778" ht="27.75" customHeight="1">
      <c r="A778" s="89"/>
      <c r="B778" s="98"/>
      <c r="C778" s="98"/>
      <c r="D778" s="98"/>
      <c r="E778" s="99"/>
      <c r="F778" s="99"/>
      <c r="G778" s="100"/>
      <c r="H778" s="101"/>
      <c r="I778" s="102"/>
      <c r="J778" s="103"/>
      <c r="K778" s="99"/>
      <c r="L778" s="99"/>
      <c r="M778" s="104"/>
      <c r="N778" s="99"/>
      <c r="O778" s="100"/>
      <c r="P778" s="101"/>
      <c r="Q778" s="99"/>
      <c r="R778" s="99"/>
      <c r="S778" s="103"/>
      <c r="T778" s="97"/>
      <c r="U778" s="97"/>
    </row>
    <row r="779" ht="27.75" customHeight="1">
      <c r="A779" s="89"/>
      <c r="B779" s="90"/>
      <c r="C779" s="90"/>
      <c r="D779" s="90"/>
      <c r="E779" s="91"/>
      <c r="F779" s="91"/>
      <c r="G779" s="92"/>
      <c r="H779" s="93"/>
      <c r="I779" s="94"/>
      <c r="J779" s="95"/>
      <c r="K779" s="91"/>
      <c r="L779" s="91"/>
      <c r="M779" s="96"/>
      <c r="N779" s="91"/>
      <c r="O779" s="92"/>
      <c r="P779" s="93"/>
      <c r="Q779" s="91"/>
      <c r="R779" s="91"/>
      <c r="S779" s="95"/>
      <c r="T779" s="97"/>
      <c r="U779" s="97"/>
    </row>
    <row r="780" ht="27.75" customHeight="1">
      <c r="A780" s="89"/>
      <c r="B780" s="98"/>
      <c r="C780" s="98"/>
      <c r="D780" s="98"/>
      <c r="E780" s="99"/>
      <c r="F780" s="99"/>
      <c r="G780" s="100"/>
      <c r="H780" s="101"/>
      <c r="I780" s="102"/>
      <c r="J780" s="103"/>
      <c r="K780" s="99"/>
      <c r="L780" s="99"/>
      <c r="M780" s="104"/>
      <c r="N780" s="99"/>
      <c r="O780" s="100"/>
      <c r="P780" s="101"/>
      <c r="Q780" s="99"/>
      <c r="R780" s="99"/>
      <c r="S780" s="103"/>
      <c r="T780" s="97"/>
      <c r="U780" s="97"/>
    </row>
    <row r="781" ht="27.75" customHeight="1">
      <c r="A781" s="89"/>
      <c r="B781" s="90"/>
      <c r="C781" s="90"/>
      <c r="D781" s="90"/>
      <c r="E781" s="91"/>
      <c r="F781" s="91"/>
      <c r="G781" s="92"/>
      <c r="H781" s="93"/>
      <c r="I781" s="94"/>
      <c r="J781" s="95"/>
      <c r="K781" s="91"/>
      <c r="L781" s="91"/>
      <c r="M781" s="96"/>
      <c r="N781" s="91"/>
      <c r="O781" s="92"/>
      <c r="P781" s="93"/>
      <c r="Q781" s="91"/>
      <c r="R781" s="91"/>
      <c r="S781" s="95"/>
      <c r="T781" s="97"/>
      <c r="U781" s="97"/>
    </row>
    <row r="782" ht="27.75" customHeight="1">
      <c r="A782" s="89"/>
      <c r="B782" s="98"/>
      <c r="C782" s="98"/>
      <c r="D782" s="98"/>
      <c r="E782" s="99"/>
      <c r="F782" s="99"/>
      <c r="G782" s="100"/>
      <c r="H782" s="101"/>
      <c r="I782" s="102"/>
      <c r="J782" s="103"/>
      <c r="K782" s="99"/>
      <c r="L782" s="99"/>
      <c r="M782" s="104"/>
      <c r="N782" s="99"/>
      <c r="O782" s="100"/>
      <c r="P782" s="101"/>
      <c r="Q782" s="99"/>
      <c r="R782" s="99"/>
      <c r="S782" s="103"/>
      <c r="T782" s="97"/>
      <c r="U782" s="97"/>
    </row>
    <row r="783" ht="27.75" customHeight="1">
      <c r="A783" s="89"/>
      <c r="B783" s="90"/>
      <c r="C783" s="90"/>
      <c r="D783" s="90"/>
      <c r="E783" s="91"/>
      <c r="F783" s="91"/>
      <c r="G783" s="92"/>
      <c r="H783" s="93"/>
      <c r="I783" s="94"/>
      <c r="J783" s="95"/>
      <c r="K783" s="91"/>
      <c r="L783" s="91"/>
      <c r="M783" s="96"/>
      <c r="N783" s="91"/>
      <c r="O783" s="92"/>
      <c r="P783" s="93"/>
      <c r="Q783" s="91"/>
      <c r="R783" s="91"/>
      <c r="S783" s="95"/>
      <c r="T783" s="97"/>
      <c r="U783" s="97"/>
    </row>
    <row r="784" ht="27.75" customHeight="1">
      <c r="A784" s="89"/>
      <c r="B784" s="98"/>
      <c r="C784" s="98"/>
      <c r="D784" s="98"/>
      <c r="E784" s="99"/>
      <c r="F784" s="99"/>
      <c r="G784" s="100"/>
      <c r="H784" s="101"/>
      <c r="I784" s="102"/>
      <c r="J784" s="103"/>
      <c r="K784" s="99"/>
      <c r="L784" s="99"/>
      <c r="M784" s="104"/>
      <c r="N784" s="99"/>
      <c r="O784" s="100"/>
      <c r="P784" s="101"/>
      <c r="Q784" s="99"/>
      <c r="R784" s="99"/>
      <c r="S784" s="103"/>
      <c r="T784" s="97"/>
      <c r="U784" s="97"/>
    </row>
    <row r="785" ht="27.75" customHeight="1">
      <c r="A785" s="89"/>
      <c r="B785" s="90"/>
      <c r="C785" s="90"/>
      <c r="D785" s="90"/>
      <c r="E785" s="91"/>
      <c r="F785" s="91"/>
      <c r="G785" s="92"/>
      <c r="H785" s="93"/>
      <c r="I785" s="94"/>
      <c r="J785" s="95"/>
      <c r="K785" s="91"/>
      <c r="L785" s="91"/>
      <c r="M785" s="96"/>
      <c r="N785" s="91"/>
      <c r="O785" s="92"/>
      <c r="P785" s="93"/>
      <c r="Q785" s="91"/>
      <c r="R785" s="91"/>
      <c r="S785" s="95"/>
      <c r="T785" s="97"/>
      <c r="U785" s="97"/>
    </row>
    <row r="786" ht="27.75" customHeight="1">
      <c r="A786" s="89"/>
      <c r="B786" s="98"/>
      <c r="C786" s="98"/>
      <c r="D786" s="98"/>
      <c r="E786" s="99"/>
      <c r="F786" s="99"/>
      <c r="G786" s="100"/>
      <c r="H786" s="101"/>
      <c r="I786" s="102"/>
      <c r="J786" s="103"/>
      <c r="K786" s="99"/>
      <c r="L786" s="99"/>
      <c r="M786" s="104"/>
      <c r="N786" s="99"/>
      <c r="O786" s="100"/>
      <c r="P786" s="101"/>
      <c r="Q786" s="99"/>
      <c r="R786" s="99"/>
      <c r="S786" s="103"/>
      <c r="T786" s="97"/>
      <c r="U786" s="97"/>
    </row>
    <row r="787" ht="27.75" customHeight="1">
      <c r="A787" s="89"/>
      <c r="B787" s="90"/>
      <c r="C787" s="90"/>
      <c r="D787" s="90"/>
      <c r="E787" s="91"/>
      <c r="F787" s="91"/>
      <c r="G787" s="92"/>
      <c r="H787" s="93"/>
      <c r="I787" s="94"/>
      <c r="J787" s="95"/>
      <c r="K787" s="91"/>
      <c r="L787" s="91"/>
      <c r="M787" s="96"/>
      <c r="N787" s="91"/>
      <c r="O787" s="92"/>
      <c r="P787" s="93"/>
      <c r="Q787" s="91"/>
      <c r="R787" s="91"/>
      <c r="S787" s="95"/>
      <c r="T787" s="97"/>
      <c r="U787" s="97"/>
    </row>
    <row r="788" ht="27.75" customHeight="1">
      <c r="A788" s="89"/>
      <c r="B788" s="98"/>
      <c r="C788" s="98"/>
      <c r="D788" s="98"/>
      <c r="E788" s="99"/>
      <c r="F788" s="99"/>
      <c r="G788" s="100"/>
      <c r="H788" s="101"/>
      <c r="I788" s="102"/>
      <c r="J788" s="103"/>
      <c r="K788" s="99"/>
      <c r="L788" s="99"/>
      <c r="M788" s="104"/>
      <c r="N788" s="99"/>
      <c r="O788" s="100"/>
      <c r="P788" s="101"/>
      <c r="Q788" s="99"/>
      <c r="R788" s="99"/>
      <c r="S788" s="103"/>
      <c r="T788" s="97"/>
      <c r="U788" s="97"/>
    </row>
    <row r="789" ht="27.75" customHeight="1">
      <c r="A789" s="89"/>
      <c r="B789" s="90"/>
      <c r="C789" s="90"/>
      <c r="D789" s="90"/>
      <c r="E789" s="91"/>
      <c r="F789" s="91"/>
      <c r="G789" s="92"/>
      <c r="H789" s="93"/>
      <c r="I789" s="94"/>
      <c r="J789" s="95"/>
      <c r="K789" s="91"/>
      <c r="L789" s="91"/>
      <c r="M789" s="96"/>
      <c r="N789" s="91"/>
      <c r="O789" s="92"/>
      <c r="P789" s="93"/>
      <c r="Q789" s="91"/>
      <c r="R789" s="91"/>
      <c r="S789" s="95"/>
      <c r="T789" s="97"/>
      <c r="U789" s="97"/>
    </row>
    <row r="790" ht="27.75" customHeight="1">
      <c r="A790" s="89"/>
      <c r="B790" s="98"/>
      <c r="C790" s="98"/>
      <c r="D790" s="98"/>
      <c r="E790" s="99"/>
      <c r="F790" s="99"/>
      <c r="G790" s="100"/>
      <c r="H790" s="101"/>
      <c r="I790" s="102"/>
      <c r="J790" s="103"/>
      <c r="K790" s="99"/>
      <c r="L790" s="99"/>
      <c r="M790" s="104"/>
      <c r="N790" s="99"/>
      <c r="O790" s="100"/>
      <c r="P790" s="101"/>
      <c r="Q790" s="99"/>
      <c r="R790" s="99"/>
      <c r="S790" s="103"/>
      <c r="T790" s="97"/>
      <c r="U790" s="97"/>
    </row>
    <row r="791" ht="27.75" customHeight="1">
      <c r="A791" s="89"/>
      <c r="B791" s="90"/>
      <c r="C791" s="90"/>
      <c r="D791" s="90"/>
      <c r="E791" s="91"/>
      <c r="F791" s="91"/>
      <c r="G791" s="92"/>
      <c r="H791" s="93"/>
      <c r="I791" s="94"/>
      <c r="J791" s="95"/>
      <c r="K791" s="91"/>
      <c r="L791" s="91"/>
      <c r="M791" s="96"/>
      <c r="N791" s="91"/>
      <c r="O791" s="92"/>
      <c r="P791" s="93"/>
      <c r="Q791" s="91"/>
      <c r="R791" s="91"/>
      <c r="S791" s="95"/>
      <c r="T791" s="97"/>
      <c r="U791" s="97"/>
    </row>
    <row r="792" ht="27.75" customHeight="1">
      <c r="A792" s="89"/>
      <c r="B792" s="98"/>
      <c r="C792" s="98"/>
      <c r="D792" s="98"/>
      <c r="E792" s="99"/>
      <c r="F792" s="99"/>
      <c r="G792" s="100"/>
      <c r="H792" s="101"/>
      <c r="I792" s="102"/>
      <c r="J792" s="103"/>
      <c r="K792" s="99"/>
      <c r="L792" s="99"/>
      <c r="M792" s="104"/>
      <c r="N792" s="99"/>
      <c r="O792" s="100"/>
      <c r="P792" s="101"/>
      <c r="Q792" s="99"/>
      <c r="R792" s="99"/>
      <c r="S792" s="103"/>
      <c r="T792" s="97"/>
      <c r="U792" s="97"/>
    </row>
    <row r="793" ht="27.75" customHeight="1">
      <c r="A793" s="89"/>
      <c r="B793" s="90"/>
      <c r="C793" s="90"/>
      <c r="D793" s="90"/>
      <c r="E793" s="91"/>
      <c r="F793" s="91"/>
      <c r="G793" s="92"/>
      <c r="H793" s="93"/>
      <c r="I793" s="94"/>
      <c r="J793" s="95"/>
      <c r="K793" s="91"/>
      <c r="L793" s="91"/>
      <c r="M793" s="96"/>
      <c r="N793" s="91"/>
      <c r="O793" s="92"/>
      <c r="P793" s="93"/>
      <c r="Q793" s="91"/>
      <c r="R793" s="91"/>
      <c r="S793" s="95"/>
      <c r="T793" s="97"/>
      <c r="U793" s="97"/>
    </row>
    <row r="794" ht="27.75" customHeight="1">
      <c r="A794" s="89"/>
      <c r="B794" s="98"/>
      <c r="C794" s="98"/>
      <c r="D794" s="98"/>
      <c r="E794" s="99"/>
      <c r="F794" s="99"/>
      <c r="G794" s="100"/>
      <c r="H794" s="101"/>
      <c r="I794" s="102"/>
      <c r="J794" s="103"/>
      <c r="K794" s="99"/>
      <c r="L794" s="99"/>
      <c r="M794" s="104"/>
      <c r="N794" s="99"/>
      <c r="O794" s="100"/>
      <c r="P794" s="101"/>
      <c r="Q794" s="99"/>
      <c r="R794" s="99"/>
      <c r="S794" s="103"/>
      <c r="T794" s="97"/>
      <c r="U794" s="97"/>
    </row>
    <row r="795" ht="27.75" customHeight="1">
      <c r="A795" s="89"/>
      <c r="B795" s="90"/>
      <c r="C795" s="90"/>
      <c r="D795" s="90"/>
      <c r="E795" s="91"/>
      <c r="F795" s="91"/>
      <c r="G795" s="92"/>
      <c r="H795" s="93"/>
      <c r="I795" s="94"/>
      <c r="J795" s="95"/>
      <c r="K795" s="91"/>
      <c r="L795" s="91"/>
      <c r="M795" s="96"/>
      <c r="N795" s="91"/>
      <c r="O795" s="92"/>
      <c r="P795" s="93"/>
      <c r="Q795" s="91"/>
      <c r="R795" s="91"/>
      <c r="S795" s="95"/>
      <c r="T795" s="97"/>
      <c r="U795" s="97"/>
    </row>
    <row r="796" ht="27.75" customHeight="1">
      <c r="A796" s="89"/>
      <c r="B796" s="98"/>
      <c r="C796" s="98"/>
      <c r="D796" s="98"/>
      <c r="E796" s="99"/>
      <c r="F796" s="99"/>
      <c r="G796" s="100"/>
      <c r="H796" s="101"/>
      <c r="I796" s="102"/>
      <c r="J796" s="103"/>
      <c r="K796" s="99"/>
      <c r="L796" s="99"/>
      <c r="M796" s="104"/>
      <c r="N796" s="99"/>
      <c r="O796" s="100"/>
      <c r="P796" s="101"/>
      <c r="Q796" s="99"/>
      <c r="R796" s="99"/>
      <c r="S796" s="103"/>
      <c r="T796" s="97"/>
      <c r="U796" s="97"/>
    </row>
    <row r="797" ht="27.75" customHeight="1">
      <c r="A797" s="89"/>
      <c r="B797" s="90"/>
      <c r="C797" s="90"/>
      <c r="D797" s="90"/>
      <c r="E797" s="91"/>
      <c r="F797" s="91"/>
      <c r="G797" s="92"/>
      <c r="H797" s="93"/>
      <c r="I797" s="94"/>
      <c r="J797" s="95"/>
      <c r="K797" s="91"/>
      <c r="L797" s="91"/>
      <c r="M797" s="96"/>
      <c r="N797" s="91"/>
      <c r="O797" s="92"/>
      <c r="P797" s="93"/>
      <c r="Q797" s="91"/>
      <c r="R797" s="91"/>
      <c r="S797" s="95"/>
      <c r="T797" s="97"/>
      <c r="U797" s="97"/>
    </row>
    <row r="798" ht="27.75" customHeight="1">
      <c r="A798" s="89"/>
      <c r="B798" s="98"/>
      <c r="C798" s="98"/>
      <c r="D798" s="98"/>
      <c r="E798" s="99"/>
      <c r="F798" s="99"/>
      <c r="G798" s="100"/>
      <c r="H798" s="101"/>
      <c r="I798" s="102"/>
      <c r="J798" s="103"/>
      <c r="K798" s="99"/>
      <c r="L798" s="99"/>
      <c r="M798" s="104"/>
      <c r="N798" s="99"/>
      <c r="O798" s="100"/>
      <c r="P798" s="101"/>
      <c r="Q798" s="99"/>
      <c r="R798" s="99"/>
      <c r="S798" s="103"/>
      <c r="T798" s="97"/>
      <c r="U798" s="97"/>
    </row>
    <row r="799" ht="27.75" customHeight="1">
      <c r="A799" s="89"/>
      <c r="B799" s="90"/>
      <c r="C799" s="90"/>
      <c r="D799" s="90"/>
      <c r="E799" s="91"/>
      <c r="F799" s="91"/>
      <c r="G799" s="92"/>
      <c r="H799" s="93"/>
      <c r="I799" s="94"/>
      <c r="J799" s="95"/>
      <c r="K799" s="91"/>
      <c r="L799" s="91"/>
      <c r="M799" s="96"/>
      <c r="N799" s="91"/>
      <c r="O799" s="92"/>
      <c r="P799" s="93"/>
      <c r="Q799" s="91"/>
      <c r="R799" s="91"/>
      <c r="S799" s="95"/>
      <c r="T799" s="97"/>
      <c r="U799" s="97"/>
    </row>
    <row r="800" ht="27.75" customHeight="1">
      <c r="A800" s="89"/>
      <c r="B800" s="98"/>
      <c r="C800" s="98"/>
      <c r="D800" s="98"/>
      <c r="E800" s="99"/>
      <c r="F800" s="99"/>
      <c r="G800" s="100"/>
      <c r="H800" s="101"/>
      <c r="I800" s="102"/>
      <c r="J800" s="103"/>
      <c r="K800" s="99"/>
      <c r="L800" s="99"/>
      <c r="M800" s="104"/>
      <c r="N800" s="99"/>
      <c r="O800" s="100"/>
      <c r="P800" s="101"/>
      <c r="Q800" s="99"/>
      <c r="R800" s="99"/>
      <c r="S800" s="103"/>
      <c r="T800" s="97"/>
      <c r="U800" s="97"/>
    </row>
    <row r="801" ht="27.75" customHeight="1">
      <c r="A801" s="89"/>
      <c r="B801" s="90"/>
      <c r="C801" s="90"/>
      <c r="D801" s="90"/>
      <c r="E801" s="91"/>
      <c r="F801" s="91"/>
      <c r="G801" s="92"/>
      <c r="H801" s="93"/>
      <c r="I801" s="94"/>
      <c r="J801" s="95"/>
      <c r="K801" s="91"/>
      <c r="L801" s="91"/>
      <c r="M801" s="96"/>
      <c r="N801" s="91"/>
      <c r="O801" s="92"/>
      <c r="P801" s="93"/>
      <c r="Q801" s="91"/>
      <c r="R801" s="91"/>
      <c r="S801" s="95"/>
      <c r="T801" s="97"/>
      <c r="U801" s="97"/>
    </row>
    <row r="802" ht="27.75" customHeight="1">
      <c r="A802" s="89"/>
      <c r="B802" s="98"/>
      <c r="C802" s="98"/>
      <c r="D802" s="98"/>
      <c r="E802" s="99"/>
      <c r="F802" s="99"/>
      <c r="G802" s="100"/>
      <c r="H802" s="101"/>
      <c r="I802" s="102"/>
      <c r="J802" s="103"/>
      <c r="K802" s="99"/>
      <c r="L802" s="99"/>
      <c r="M802" s="104"/>
      <c r="N802" s="99"/>
      <c r="O802" s="100"/>
      <c r="P802" s="101"/>
      <c r="Q802" s="99"/>
      <c r="R802" s="99"/>
      <c r="S802" s="103"/>
      <c r="T802" s="97"/>
      <c r="U802" s="97"/>
    </row>
    <row r="803" ht="27.75" customHeight="1">
      <c r="A803" s="89"/>
      <c r="B803" s="90"/>
      <c r="C803" s="90"/>
      <c r="D803" s="90"/>
      <c r="E803" s="91"/>
      <c r="F803" s="91"/>
      <c r="G803" s="92"/>
      <c r="H803" s="93"/>
      <c r="I803" s="94"/>
      <c r="J803" s="95"/>
      <c r="K803" s="91"/>
      <c r="L803" s="91"/>
      <c r="M803" s="96"/>
      <c r="N803" s="91"/>
      <c r="O803" s="92"/>
      <c r="P803" s="93"/>
      <c r="Q803" s="91"/>
      <c r="R803" s="91"/>
      <c r="S803" s="95"/>
      <c r="T803" s="97"/>
      <c r="U803" s="97"/>
    </row>
    <row r="804" ht="27.75" customHeight="1">
      <c r="A804" s="89"/>
      <c r="B804" s="98"/>
      <c r="C804" s="98"/>
      <c r="D804" s="98"/>
      <c r="E804" s="99"/>
      <c r="F804" s="99"/>
      <c r="G804" s="100"/>
      <c r="H804" s="101"/>
      <c r="I804" s="102"/>
      <c r="J804" s="103"/>
      <c r="K804" s="99"/>
      <c r="L804" s="99"/>
      <c r="M804" s="104"/>
      <c r="N804" s="99"/>
      <c r="O804" s="100"/>
      <c r="P804" s="101"/>
      <c r="Q804" s="99"/>
      <c r="R804" s="99"/>
      <c r="S804" s="103"/>
      <c r="T804" s="97"/>
      <c r="U804" s="97"/>
    </row>
    <row r="805" ht="27.75" customHeight="1">
      <c r="A805" s="89"/>
      <c r="B805" s="90"/>
      <c r="C805" s="90"/>
      <c r="D805" s="90"/>
      <c r="E805" s="91"/>
      <c r="F805" s="91"/>
      <c r="G805" s="92"/>
      <c r="H805" s="93"/>
      <c r="I805" s="94"/>
      <c r="J805" s="95"/>
      <c r="K805" s="91"/>
      <c r="L805" s="91"/>
      <c r="M805" s="96"/>
      <c r="N805" s="91"/>
      <c r="O805" s="92"/>
      <c r="P805" s="93"/>
      <c r="Q805" s="91"/>
      <c r="R805" s="91"/>
      <c r="S805" s="95"/>
      <c r="T805" s="97"/>
      <c r="U805" s="97"/>
    </row>
    <row r="806" ht="27.75" customHeight="1">
      <c r="A806" s="89"/>
      <c r="B806" s="98"/>
      <c r="C806" s="98"/>
      <c r="D806" s="98"/>
      <c r="E806" s="99"/>
      <c r="F806" s="99"/>
      <c r="G806" s="100"/>
      <c r="H806" s="101"/>
      <c r="I806" s="102"/>
      <c r="J806" s="103"/>
      <c r="K806" s="99"/>
      <c r="L806" s="99"/>
      <c r="M806" s="104"/>
      <c r="N806" s="99"/>
      <c r="O806" s="100"/>
      <c r="P806" s="101"/>
      <c r="Q806" s="99"/>
      <c r="R806" s="99"/>
      <c r="S806" s="103"/>
      <c r="T806" s="97"/>
      <c r="U806" s="97"/>
    </row>
    <row r="807" ht="27.75" customHeight="1">
      <c r="A807" s="89"/>
      <c r="B807" s="90"/>
      <c r="C807" s="90"/>
      <c r="D807" s="90"/>
      <c r="E807" s="91"/>
      <c r="F807" s="91"/>
      <c r="G807" s="92"/>
      <c r="H807" s="93"/>
      <c r="I807" s="94"/>
      <c r="J807" s="95"/>
      <c r="K807" s="91"/>
      <c r="L807" s="91"/>
      <c r="M807" s="96"/>
      <c r="N807" s="91"/>
      <c r="O807" s="92"/>
      <c r="P807" s="93"/>
      <c r="Q807" s="91"/>
      <c r="R807" s="91"/>
      <c r="S807" s="95"/>
      <c r="T807" s="97"/>
      <c r="U807" s="97"/>
    </row>
    <row r="808" ht="27.75" customHeight="1">
      <c r="A808" s="89"/>
      <c r="B808" s="98"/>
      <c r="C808" s="98"/>
      <c r="D808" s="98"/>
      <c r="E808" s="99"/>
      <c r="F808" s="99"/>
      <c r="G808" s="100"/>
      <c r="H808" s="101"/>
      <c r="I808" s="102"/>
      <c r="J808" s="103"/>
      <c r="K808" s="99"/>
      <c r="L808" s="99"/>
      <c r="M808" s="104"/>
      <c r="N808" s="99"/>
      <c r="O808" s="100"/>
      <c r="P808" s="101"/>
      <c r="Q808" s="99"/>
      <c r="R808" s="99"/>
      <c r="S808" s="103"/>
      <c r="T808" s="97"/>
      <c r="U808" s="97"/>
    </row>
    <row r="809" ht="27.75" customHeight="1">
      <c r="A809" s="89"/>
      <c r="B809" s="90"/>
      <c r="C809" s="90"/>
      <c r="D809" s="90"/>
      <c r="E809" s="91"/>
      <c r="F809" s="91"/>
      <c r="G809" s="92"/>
      <c r="H809" s="93"/>
      <c r="I809" s="94"/>
      <c r="J809" s="95"/>
      <c r="K809" s="91"/>
      <c r="L809" s="91"/>
      <c r="M809" s="96"/>
      <c r="N809" s="91"/>
      <c r="O809" s="92"/>
      <c r="P809" s="93"/>
      <c r="Q809" s="91"/>
      <c r="R809" s="91"/>
      <c r="S809" s="95"/>
      <c r="T809" s="97"/>
      <c r="U809" s="97"/>
    </row>
    <row r="810" ht="27.75" customHeight="1">
      <c r="A810" s="89"/>
      <c r="B810" s="98"/>
      <c r="C810" s="98"/>
      <c r="D810" s="98"/>
      <c r="E810" s="99"/>
      <c r="F810" s="99"/>
      <c r="G810" s="100"/>
      <c r="H810" s="101"/>
      <c r="I810" s="102"/>
      <c r="J810" s="103"/>
      <c r="K810" s="99"/>
      <c r="L810" s="99"/>
      <c r="M810" s="104"/>
      <c r="N810" s="99"/>
      <c r="O810" s="100"/>
      <c r="P810" s="101"/>
      <c r="Q810" s="99"/>
      <c r="R810" s="99"/>
      <c r="S810" s="103"/>
      <c r="T810" s="97"/>
      <c r="U810" s="97"/>
    </row>
    <row r="811" ht="27.75" customHeight="1">
      <c r="A811" s="89"/>
      <c r="B811" s="90"/>
      <c r="C811" s="90"/>
      <c r="D811" s="90"/>
      <c r="E811" s="91"/>
      <c r="F811" s="91"/>
      <c r="G811" s="92"/>
      <c r="H811" s="93"/>
      <c r="I811" s="94"/>
      <c r="J811" s="95"/>
      <c r="K811" s="91"/>
      <c r="L811" s="91"/>
      <c r="M811" s="96"/>
      <c r="N811" s="91"/>
      <c r="O811" s="92"/>
      <c r="P811" s="93"/>
      <c r="Q811" s="91"/>
      <c r="R811" s="91"/>
      <c r="S811" s="95"/>
      <c r="T811" s="97"/>
      <c r="U811" s="97"/>
    </row>
    <row r="812" ht="27.75" customHeight="1">
      <c r="A812" s="89"/>
      <c r="B812" s="98"/>
      <c r="C812" s="98"/>
      <c r="D812" s="98"/>
      <c r="E812" s="99"/>
      <c r="F812" s="99"/>
      <c r="G812" s="100"/>
      <c r="H812" s="101"/>
      <c r="I812" s="102"/>
      <c r="J812" s="103"/>
      <c r="K812" s="99"/>
      <c r="L812" s="99"/>
      <c r="M812" s="104"/>
      <c r="N812" s="99"/>
      <c r="O812" s="100"/>
      <c r="P812" s="101"/>
      <c r="Q812" s="99"/>
      <c r="R812" s="99"/>
      <c r="S812" s="103"/>
      <c r="T812" s="97"/>
      <c r="U812" s="97"/>
    </row>
    <row r="813" ht="27.75" customHeight="1">
      <c r="A813" s="89"/>
      <c r="B813" s="90"/>
      <c r="C813" s="90"/>
      <c r="D813" s="90"/>
      <c r="E813" s="91"/>
      <c r="F813" s="91"/>
      <c r="G813" s="92"/>
      <c r="H813" s="93"/>
      <c r="I813" s="94"/>
      <c r="J813" s="95"/>
      <c r="K813" s="91"/>
      <c r="L813" s="91"/>
      <c r="M813" s="96"/>
      <c r="N813" s="91"/>
      <c r="O813" s="92"/>
      <c r="P813" s="93"/>
      <c r="Q813" s="91"/>
      <c r="R813" s="91"/>
      <c r="S813" s="95"/>
      <c r="T813" s="97"/>
      <c r="U813" s="97"/>
    </row>
    <row r="814" ht="27.75" customHeight="1">
      <c r="A814" s="89"/>
      <c r="B814" s="98"/>
      <c r="C814" s="98"/>
      <c r="D814" s="98"/>
      <c r="E814" s="99"/>
      <c r="F814" s="99"/>
      <c r="G814" s="100"/>
      <c r="H814" s="101"/>
      <c r="I814" s="102"/>
      <c r="J814" s="103"/>
      <c r="K814" s="99"/>
      <c r="L814" s="99"/>
      <c r="M814" s="104"/>
      <c r="N814" s="99"/>
      <c r="O814" s="100"/>
      <c r="P814" s="101"/>
      <c r="Q814" s="99"/>
      <c r="R814" s="99"/>
      <c r="S814" s="103"/>
      <c r="T814" s="97"/>
      <c r="U814" s="97"/>
    </row>
    <row r="815" ht="27.75" customHeight="1">
      <c r="A815" s="89"/>
      <c r="B815" s="90"/>
      <c r="C815" s="90"/>
      <c r="D815" s="90"/>
      <c r="E815" s="91"/>
      <c r="F815" s="91"/>
      <c r="G815" s="92"/>
      <c r="H815" s="93"/>
      <c r="I815" s="94"/>
      <c r="J815" s="95"/>
      <c r="K815" s="91"/>
      <c r="L815" s="91"/>
      <c r="M815" s="96"/>
      <c r="N815" s="91"/>
      <c r="O815" s="92"/>
      <c r="P815" s="93"/>
      <c r="Q815" s="91"/>
      <c r="R815" s="91"/>
      <c r="S815" s="95"/>
      <c r="T815" s="97"/>
      <c r="U815" s="97"/>
    </row>
    <row r="816" ht="27.75" customHeight="1">
      <c r="A816" s="89"/>
      <c r="B816" s="98"/>
      <c r="C816" s="98"/>
      <c r="D816" s="98"/>
      <c r="E816" s="99"/>
      <c r="F816" s="99"/>
      <c r="G816" s="100"/>
      <c r="H816" s="101"/>
      <c r="I816" s="102"/>
      <c r="J816" s="103"/>
      <c r="K816" s="99"/>
      <c r="L816" s="99"/>
      <c r="M816" s="104"/>
      <c r="N816" s="99"/>
      <c r="O816" s="100"/>
      <c r="P816" s="101"/>
      <c r="Q816" s="99"/>
      <c r="R816" s="99"/>
      <c r="S816" s="103"/>
      <c r="T816" s="97"/>
      <c r="U816" s="97"/>
    </row>
    <row r="817" ht="27.75" customHeight="1">
      <c r="A817" s="89"/>
      <c r="B817" s="90"/>
      <c r="C817" s="90"/>
      <c r="D817" s="90"/>
      <c r="E817" s="91"/>
      <c r="F817" s="91"/>
      <c r="G817" s="92"/>
      <c r="H817" s="93"/>
      <c r="I817" s="94"/>
      <c r="J817" s="95"/>
      <c r="K817" s="91"/>
      <c r="L817" s="91"/>
      <c r="M817" s="96"/>
      <c r="N817" s="91"/>
      <c r="O817" s="92"/>
      <c r="P817" s="93"/>
      <c r="Q817" s="91"/>
      <c r="R817" s="91"/>
      <c r="S817" s="95"/>
      <c r="T817" s="97"/>
      <c r="U817" s="97"/>
    </row>
    <row r="818" ht="27.75" customHeight="1">
      <c r="A818" s="89"/>
      <c r="B818" s="98"/>
      <c r="C818" s="98"/>
      <c r="D818" s="98"/>
      <c r="E818" s="99"/>
      <c r="F818" s="99"/>
      <c r="G818" s="100"/>
      <c r="H818" s="101"/>
      <c r="I818" s="102"/>
      <c r="J818" s="103"/>
      <c r="K818" s="99"/>
      <c r="L818" s="99"/>
      <c r="M818" s="104"/>
      <c r="N818" s="99"/>
      <c r="O818" s="100"/>
      <c r="P818" s="101"/>
      <c r="Q818" s="99"/>
      <c r="R818" s="99"/>
      <c r="S818" s="103"/>
      <c r="T818" s="97"/>
      <c r="U818" s="97"/>
    </row>
    <row r="819" ht="27.75" customHeight="1">
      <c r="A819" s="89"/>
      <c r="B819" s="90"/>
      <c r="C819" s="90"/>
      <c r="D819" s="90"/>
      <c r="E819" s="91"/>
      <c r="F819" s="91"/>
      <c r="G819" s="92"/>
      <c r="H819" s="93"/>
      <c r="I819" s="94"/>
      <c r="J819" s="95"/>
      <c r="K819" s="91"/>
      <c r="L819" s="91"/>
      <c r="M819" s="96"/>
      <c r="N819" s="91"/>
      <c r="O819" s="92"/>
      <c r="P819" s="93"/>
      <c r="Q819" s="91"/>
      <c r="R819" s="91"/>
      <c r="S819" s="95"/>
      <c r="T819" s="97"/>
      <c r="U819" s="97"/>
    </row>
    <row r="820" ht="27.75" customHeight="1">
      <c r="A820" s="89"/>
      <c r="B820" s="98"/>
      <c r="C820" s="98"/>
      <c r="D820" s="98"/>
      <c r="E820" s="99"/>
      <c r="F820" s="99"/>
      <c r="G820" s="100"/>
      <c r="H820" s="101"/>
      <c r="I820" s="102"/>
      <c r="J820" s="103"/>
      <c r="K820" s="99"/>
      <c r="L820" s="99"/>
      <c r="M820" s="104"/>
      <c r="N820" s="99"/>
      <c r="O820" s="100"/>
      <c r="P820" s="101"/>
      <c r="Q820" s="99"/>
      <c r="R820" s="99"/>
      <c r="S820" s="103"/>
      <c r="T820" s="97"/>
      <c r="U820" s="97"/>
    </row>
    <row r="821" ht="27.75" customHeight="1">
      <c r="A821" s="89"/>
      <c r="B821" s="90"/>
      <c r="C821" s="90"/>
      <c r="D821" s="90"/>
      <c r="E821" s="91"/>
      <c r="F821" s="91"/>
      <c r="G821" s="92"/>
      <c r="H821" s="93"/>
      <c r="I821" s="94"/>
      <c r="J821" s="95"/>
      <c r="K821" s="91"/>
      <c r="L821" s="91"/>
      <c r="M821" s="96"/>
      <c r="N821" s="91"/>
      <c r="O821" s="92"/>
      <c r="P821" s="93"/>
      <c r="Q821" s="91"/>
      <c r="R821" s="91"/>
      <c r="S821" s="95"/>
      <c r="T821" s="97"/>
      <c r="U821" s="97"/>
    </row>
    <row r="822" ht="27.75" customHeight="1">
      <c r="A822" s="89"/>
      <c r="B822" s="98"/>
      <c r="C822" s="98"/>
      <c r="D822" s="98"/>
      <c r="E822" s="99"/>
      <c r="F822" s="99"/>
      <c r="G822" s="100"/>
      <c r="H822" s="101"/>
      <c r="I822" s="102"/>
      <c r="J822" s="103"/>
      <c r="K822" s="99"/>
      <c r="L822" s="99"/>
      <c r="M822" s="104"/>
      <c r="N822" s="99"/>
      <c r="O822" s="100"/>
      <c r="P822" s="101"/>
      <c r="Q822" s="99"/>
      <c r="R822" s="99"/>
      <c r="S822" s="103"/>
      <c r="T822" s="97"/>
      <c r="U822" s="97"/>
    </row>
    <row r="823" ht="27.75" customHeight="1">
      <c r="A823" s="89"/>
      <c r="B823" s="90"/>
      <c r="C823" s="90"/>
      <c r="D823" s="90"/>
      <c r="E823" s="91"/>
      <c r="F823" s="91"/>
      <c r="G823" s="92"/>
      <c r="H823" s="93"/>
      <c r="I823" s="94"/>
      <c r="J823" s="95"/>
      <c r="K823" s="91"/>
      <c r="L823" s="91"/>
      <c r="M823" s="96"/>
      <c r="N823" s="91"/>
      <c r="O823" s="92"/>
      <c r="P823" s="93"/>
      <c r="Q823" s="91"/>
      <c r="R823" s="91"/>
      <c r="S823" s="95"/>
      <c r="T823" s="97"/>
      <c r="U823" s="97"/>
    </row>
    <row r="824" ht="27.75" customHeight="1">
      <c r="A824" s="89"/>
      <c r="B824" s="98"/>
      <c r="C824" s="98"/>
      <c r="D824" s="98"/>
      <c r="E824" s="99"/>
      <c r="F824" s="99"/>
      <c r="G824" s="100"/>
      <c r="H824" s="101"/>
      <c r="I824" s="102"/>
      <c r="J824" s="103"/>
      <c r="K824" s="99"/>
      <c r="L824" s="99"/>
      <c r="M824" s="104"/>
      <c r="N824" s="99"/>
      <c r="O824" s="100"/>
      <c r="P824" s="101"/>
      <c r="Q824" s="99"/>
      <c r="R824" s="99"/>
      <c r="S824" s="103"/>
      <c r="T824" s="97"/>
      <c r="U824" s="97"/>
    </row>
    <row r="825" ht="27.75" customHeight="1">
      <c r="A825" s="89"/>
      <c r="B825" s="90"/>
      <c r="C825" s="90"/>
      <c r="D825" s="90"/>
      <c r="E825" s="91"/>
      <c r="F825" s="91"/>
      <c r="G825" s="92"/>
      <c r="H825" s="93"/>
      <c r="I825" s="94"/>
      <c r="J825" s="95"/>
      <c r="K825" s="91"/>
      <c r="L825" s="91"/>
      <c r="M825" s="96"/>
      <c r="N825" s="91"/>
      <c r="O825" s="92"/>
      <c r="P825" s="93"/>
      <c r="Q825" s="91"/>
      <c r="R825" s="91"/>
      <c r="S825" s="95"/>
      <c r="T825" s="97"/>
      <c r="U825" s="97"/>
    </row>
    <row r="826" ht="27.75" customHeight="1">
      <c r="A826" s="89"/>
      <c r="B826" s="98"/>
      <c r="C826" s="98"/>
      <c r="D826" s="98"/>
      <c r="E826" s="99"/>
      <c r="F826" s="99"/>
      <c r="G826" s="100"/>
      <c r="H826" s="101"/>
      <c r="I826" s="102"/>
      <c r="J826" s="103"/>
      <c r="K826" s="99"/>
      <c r="L826" s="99"/>
      <c r="M826" s="104"/>
      <c r="N826" s="99"/>
      <c r="O826" s="100"/>
      <c r="P826" s="101"/>
      <c r="Q826" s="99"/>
      <c r="R826" s="99"/>
      <c r="S826" s="103"/>
      <c r="T826" s="97"/>
      <c r="U826" s="97"/>
    </row>
    <row r="827" ht="27.75" customHeight="1">
      <c r="A827" s="89"/>
      <c r="B827" s="90"/>
      <c r="C827" s="90"/>
      <c r="D827" s="90"/>
      <c r="E827" s="91"/>
      <c r="F827" s="91"/>
      <c r="G827" s="92"/>
      <c r="H827" s="93"/>
      <c r="I827" s="94"/>
      <c r="J827" s="95"/>
      <c r="K827" s="91"/>
      <c r="L827" s="91"/>
      <c r="M827" s="96"/>
      <c r="N827" s="91"/>
      <c r="O827" s="92"/>
      <c r="P827" s="93"/>
      <c r="Q827" s="91"/>
      <c r="R827" s="91"/>
      <c r="S827" s="95"/>
      <c r="T827" s="97"/>
      <c r="U827" s="97"/>
    </row>
    <row r="828" ht="27.75" customHeight="1">
      <c r="A828" s="89"/>
      <c r="B828" s="98"/>
      <c r="C828" s="98"/>
      <c r="D828" s="98"/>
      <c r="E828" s="99"/>
      <c r="F828" s="99"/>
      <c r="G828" s="100"/>
      <c r="H828" s="101"/>
      <c r="I828" s="102"/>
      <c r="J828" s="103"/>
      <c r="K828" s="99"/>
      <c r="L828" s="99"/>
      <c r="M828" s="104"/>
      <c r="N828" s="99"/>
      <c r="O828" s="100"/>
      <c r="P828" s="101"/>
      <c r="Q828" s="99"/>
      <c r="R828" s="99"/>
      <c r="S828" s="103"/>
      <c r="T828" s="97"/>
      <c r="U828" s="97"/>
    </row>
    <row r="829" ht="27.75" customHeight="1">
      <c r="A829" s="89"/>
      <c r="B829" s="90"/>
      <c r="C829" s="90"/>
      <c r="D829" s="90"/>
      <c r="E829" s="91"/>
      <c r="F829" s="91"/>
      <c r="G829" s="92"/>
      <c r="H829" s="93"/>
      <c r="I829" s="94"/>
      <c r="J829" s="95"/>
      <c r="K829" s="91"/>
      <c r="L829" s="91"/>
      <c r="M829" s="96"/>
      <c r="N829" s="91"/>
      <c r="O829" s="92"/>
      <c r="P829" s="93"/>
      <c r="Q829" s="91"/>
      <c r="R829" s="91"/>
      <c r="S829" s="95"/>
      <c r="T829" s="97"/>
      <c r="U829" s="97"/>
    </row>
    <row r="830" ht="27.75" customHeight="1">
      <c r="A830" s="89"/>
      <c r="B830" s="98"/>
      <c r="C830" s="98"/>
      <c r="D830" s="98"/>
      <c r="E830" s="99"/>
      <c r="F830" s="99"/>
      <c r="G830" s="100"/>
      <c r="H830" s="101"/>
      <c r="I830" s="102"/>
      <c r="J830" s="103"/>
      <c r="K830" s="99"/>
      <c r="L830" s="99"/>
      <c r="M830" s="104"/>
      <c r="N830" s="99"/>
      <c r="O830" s="100"/>
      <c r="P830" s="101"/>
      <c r="Q830" s="99"/>
      <c r="R830" s="99"/>
      <c r="S830" s="103"/>
      <c r="T830" s="97"/>
      <c r="U830" s="97"/>
    </row>
    <row r="831" ht="27.75" customHeight="1">
      <c r="A831" s="89"/>
      <c r="B831" s="90"/>
      <c r="C831" s="90"/>
      <c r="D831" s="90"/>
      <c r="E831" s="91"/>
      <c r="F831" s="91"/>
      <c r="G831" s="92"/>
      <c r="H831" s="93"/>
      <c r="I831" s="94"/>
      <c r="J831" s="95"/>
      <c r="K831" s="91"/>
      <c r="L831" s="91"/>
      <c r="M831" s="96"/>
      <c r="N831" s="91"/>
      <c r="O831" s="92"/>
      <c r="P831" s="93"/>
      <c r="Q831" s="91"/>
      <c r="R831" s="91"/>
      <c r="S831" s="95"/>
      <c r="T831" s="97"/>
      <c r="U831" s="97"/>
    </row>
    <row r="832" ht="27.75" customHeight="1">
      <c r="A832" s="89"/>
      <c r="B832" s="98"/>
      <c r="C832" s="98"/>
      <c r="D832" s="98"/>
      <c r="E832" s="99"/>
      <c r="F832" s="99"/>
      <c r="G832" s="100"/>
      <c r="H832" s="101"/>
      <c r="I832" s="102"/>
      <c r="J832" s="103"/>
      <c r="K832" s="99"/>
      <c r="L832" s="99"/>
      <c r="M832" s="104"/>
      <c r="N832" s="99"/>
      <c r="O832" s="100"/>
      <c r="P832" s="101"/>
      <c r="Q832" s="99"/>
      <c r="R832" s="99"/>
      <c r="S832" s="103"/>
      <c r="T832" s="97"/>
      <c r="U832" s="97"/>
    </row>
    <row r="833" ht="27.75" customHeight="1">
      <c r="A833" s="89"/>
      <c r="B833" s="90"/>
      <c r="C833" s="90"/>
      <c r="D833" s="90"/>
      <c r="E833" s="91"/>
      <c r="F833" s="91"/>
      <c r="G833" s="92"/>
      <c r="H833" s="93"/>
      <c r="I833" s="94"/>
      <c r="J833" s="95"/>
      <c r="K833" s="91"/>
      <c r="L833" s="91"/>
      <c r="M833" s="96"/>
      <c r="N833" s="91"/>
      <c r="O833" s="92"/>
      <c r="P833" s="93"/>
      <c r="Q833" s="91"/>
      <c r="R833" s="91"/>
      <c r="S833" s="95"/>
      <c r="T833" s="97"/>
      <c r="U833" s="97"/>
    </row>
    <row r="834" ht="27.75" customHeight="1">
      <c r="A834" s="89"/>
      <c r="B834" s="98"/>
      <c r="C834" s="98"/>
      <c r="D834" s="98"/>
      <c r="E834" s="99"/>
      <c r="F834" s="99"/>
      <c r="G834" s="100"/>
      <c r="H834" s="101"/>
      <c r="I834" s="102"/>
      <c r="J834" s="103"/>
      <c r="K834" s="99"/>
      <c r="L834" s="99"/>
      <c r="M834" s="104"/>
      <c r="N834" s="99"/>
      <c r="O834" s="100"/>
      <c r="P834" s="101"/>
      <c r="Q834" s="99"/>
      <c r="R834" s="99"/>
      <c r="S834" s="103"/>
      <c r="T834" s="97"/>
      <c r="U834" s="97"/>
    </row>
    <row r="835" ht="27.75" customHeight="1">
      <c r="A835" s="89"/>
      <c r="B835" s="90"/>
      <c r="C835" s="90"/>
      <c r="D835" s="90"/>
      <c r="E835" s="91"/>
      <c r="F835" s="91"/>
      <c r="G835" s="92"/>
      <c r="H835" s="93"/>
      <c r="I835" s="94"/>
      <c r="J835" s="95"/>
      <c r="K835" s="91"/>
      <c r="L835" s="91"/>
      <c r="M835" s="96"/>
      <c r="N835" s="91"/>
      <c r="O835" s="92"/>
      <c r="P835" s="93"/>
      <c r="Q835" s="91"/>
      <c r="R835" s="91"/>
      <c r="S835" s="95"/>
      <c r="T835" s="97"/>
      <c r="U835" s="97"/>
    </row>
    <row r="836" ht="27.75" customHeight="1">
      <c r="A836" s="89"/>
      <c r="B836" s="98"/>
      <c r="C836" s="98"/>
      <c r="D836" s="98"/>
      <c r="E836" s="99"/>
      <c r="F836" s="99"/>
      <c r="G836" s="100"/>
      <c r="H836" s="101"/>
      <c r="I836" s="102"/>
      <c r="J836" s="103"/>
      <c r="K836" s="99"/>
      <c r="L836" s="99"/>
      <c r="M836" s="104"/>
      <c r="N836" s="99"/>
      <c r="O836" s="100"/>
      <c r="P836" s="101"/>
      <c r="Q836" s="99"/>
      <c r="R836" s="99"/>
      <c r="S836" s="103"/>
      <c r="T836" s="97"/>
      <c r="U836" s="97"/>
    </row>
    <row r="837" ht="27.75" customHeight="1">
      <c r="A837" s="89"/>
      <c r="B837" s="90"/>
      <c r="C837" s="90"/>
      <c r="D837" s="90"/>
      <c r="E837" s="91"/>
      <c r="F837" s="91"/>
      <c r="G837" s="92"/>
      <c r="H837" s="93"/>
      <c r="I837" s="94"/>
      <c r="J837" s="95"/>
      <c r="K837" s="91"/>
      <c r="L837" s="91"/>
      <c r="M837" s="96"/>
      <c r="N837" s="91"/>
      <c r="O837" s="92"/>
      <c r="P837" s="93"/>
      <c r="Q837" s="91"/>
      <c r="R837" s="91"/>
      <c r="S837" s="95"/>
      <c r="T837" s="97"/>
      <c r="U837" s="97"/>
    </row>
    <row r="838" ht="27.75" customHeight="1">
      <c r="A838" s="89"/>
      <c r="B838" s="98"/>
      <c r="C838" s="98"/>
      <c r="D838" s="98"/>
      <c r="E838" s="99"/>
      <c r="F838" s="99"/>
      <c r="G838" s="100"/>
      <c r="H838" s="101"/>
      <c r="I838" s="102"/>
      <c r="J838" s="103"/>
      <c r="K838" s="99"/>
      <c r="L838" s="99"/>
      <c r="M838" s="104"/>
      <c r="N838" s="99"/>
      <c r="O838" s="100"/>
      <c r="P838" s="101"/>
      <c r="Q838" s="99"/>
      <c r="R838" s="99"/>
      <c r="S838" s="103"/>
      <c r="T838" s="97"/>
      <c r="U838" s="97"/>
    </row>
    <row r="839" ht="27.75" customHeight="1">
      <c r="A839" s="89"/>
      <c r="B839" s="90"/>
      <c r="C839" s="90"/>
      <c r="D839" s="90"/>
      <c r="E839" s="91"/>
      <c r="F839" s="91"/>
      <c r="G839" s="92"/>
      <c r="H839" s="93"/>
      <c r="I839" s="94"/>
      <c r="J839" s="95"/>
      <c r="K839" s="91"/>
      <c r="L839" s="91"/>
      <c r="M839" s="96"/>
      <c r="N839" s="91"/>
      <c r="O839" s="92"/>
      <c r="P839" s="93"/>
      <c r="Q839" s="91"/>
      <c r="R839" s="91"/>
      <c r="S839" s="95"/>
      <c r="T839" s="97"/>
      <c r="U839" s="97"/>
    </row>
    <row r="840" ht="27.75" customHeight="1">
      <c r="A840" s="89"/>
      <c r="B840" s="98"/>
      <c r="C840" s="98"/>
      <c r="D840" s="98"/>
      <c r="E840" s="99"/>
      <c r="F840" s="99"/>
      <c r="G840" s="100"/>
      <c r="H840" s="101"/>
      <c r="I840" s="102"/>
      <c r="J840" s="103"/>
      <c r="K840" s="99"/>
      <c r="L840" s="99"/>
      <c r="M840" s="104"/>
      <c r="N840" s="99"/>
      <c r="O840" s="100"/>
      <c r="P840" s="101"/>
      <c r="Q840" s="99"/>
      <c r="R840" s="99"/>
      <c r="S840" s="103"/>
      <c r="T840" s="97"/>
      <c r="U840" s="97"/>
    </row>
    <row r="841" ht="27.75" customHeight="1">
      <c r="A841" s="89"/>
      <c r="B841" s="90"/>
      <c r="C841" s="90"/>
      <c r="D841" s="90"/>
      <c r="E841" s="91"/>
      <c r="F841" s="91"/>
      <c r="G841" s="92"/>
      <c r="H841" s="93"/>
      <c r="I841" s="94"/>
      <c r="J841" s="95"/>
      <c r="K841" s="91"/>
      <c r="L841" s="91"/>
      <c r="M841" s="96"/>
      <c r="N841" s="91"/>
      <c r="O841" s="92"/>
      <c r="P841" s="93"/>
      <c r="Q841" s="91"/>
      <c r="R841" s="91"/>
      <c r="S841" s="95"/>
      <c r="T841" s="97"/>
      <c r="U841" s="97"/>
    </row>
    <row r="842" ht="27.75" customHeight="1">
      <c r="A842" s="89"/>
      <c r="B842" s="98"/>
      <c r="C842" s="98"/>
      <c r="D842" s="98"/>
      <c r="E842" s="99"/>
      <c r="F842" s="99"/>
      <c r="G842" s="100"/>
      <c r="H842" s="101"/>
      <c r="I842" s="102"/>
      <c r="J842" s="103"/>
      <c r="K842" s="99"/>
      <c r="L842" s="99"/>
      <c r="M842" s="104"/>
      <c r="N842" s="99"/>
      <c r="O842" s="100"/>
      <c r="P842" s="101"/>
      <c r="Q842" s="99"/>
      <c r="R842" s="99"/>
      <c r="S842" s="103"/>
      <c r="T842" s="97"/>
      <c r="U842" s="97"/>
    </row>
    <row r="843" ht="27.75" customHeight="1">
      <c r="A843" s="89"/>
      <c r="B843" s="90"/>
      <c r="C843" s="90"/>
      <c r="D843" s="90"/>
      <c r="E843" s="91"/>
      <c r="F843" s="91"/>
      <c r="G843" s="92"/>
      <c r="H843" s="93"/>
      <c r="I843" s="94"/>
      <c r="J843" s="95"/>
      <c r="K843" s="91"/>
      <c r="L843" s="91"/>
      <c r="M843" s="96"/>
      <c r="N843" s="91"/>
      <c r="O843" s="92"/>
      <c r="P843" s="93"/>
      <c r="Q843" s="91"/>
      <c r="R843" s="91"/>
      <c r="S843" s="95"/>
      <c r="T843" s="97"/>
      <c r="U843" s="97"/>
    </row>
    <row r="844" ht="27.75" customHeight="1">
      <c r="A844" s="89"/>
      <c r="B844" s="98"/>
      <c r="C844" s="98"/>
      <c r="D844" s="98"/>
      <c r="E844" s="99"/>
      <c r="F844" s="99"/>
      <c r="G844" s="100"/>
      <c r="H844" s="101"/>
      <c r="I844" s="102"/>
      <c r="J844" s="103"/>
      <c r="K844" s="99"/>
      <c r="L844" s="99"/>
      <c r="M844" s="104"/>
      <c r="N844" s="99"/>
      <c r="O844" s="100"/>
      <c r="P844" s="101"/>
      <c r="Q844" s="99"/>
      <c r="R844" s="99"/>
      <c r="S844" s="103"/>
      <c r="T844" s="97"/>
      <c r="U844" s="97"/>
    </row>
    <row r="845" ht="27.75" customHeight="1">
      <c r="A845" s="89"/>
      <c r="B845" s="90"/>
      <c r="C845" s="90"/>
      <c r="D845" s="90"/>
      <c r="E845" s="91"/>
      <c r="F845" s="91"/>
      <c r="G845" s="92"/>
      <c r="H845" s="93"/>
      <c r="I845" s="94"/>
      <c r="J845" s="95"/>
      <c r="K845" s="91"/>
      <c r="L845" s="91"/>
      <c r="M845" s="96"/>
      <c r="N845" s="91"/>
      <c r="O845" s="92"/>
      <c r="P845" s="93"/>
      <c r="Q845" s="91"/>
      <c r="R845" s="91"/>
      <c r="S845" s="95"/>
      <c r="T845" s="97"/>
      <c r="U845" s="97"/>
    </row>
    <row r="846" ht="27.75" customHeight="1">
      <c r="A846" s="89"/>
      <c r="B846" s="98"/>
      <c r="C846" s="98"/>
      <c r="D846" s="98"/>
      <c r="E846" s="99"/>
      <c r="F846" s="99"/>
      <c r="G846" s="100"/>
      <c r="H846" s="101"/>
      <c r="I846" s="102"/>
      <c r="J846" s="103"/>
      <c r="K846" s="99"/>
      <c r="L846" s="99"/>
      <c r="M846" s="104"/>
      <c r="N846" s="99"/>
      <c r="O846" s="100"/>
      <c r="P846" s="101"/>
      <c r="Q846" s="99"/>
      <c r="R846" s="99"/>
      <c r="S846" s="103"/>
      <c r="T846" s="97"/>
      <c r="U846" s="97"/>
    </row>
    <row r="847" ht="27.75" customHeight="1">
      <c r="A847" s="89"/>
      <c r="B847" s="90"/>
      <c r="C847" s="90"/>
      <c r="D847" s="90"/>
      <c r="E847" s="91"/>
      <c r="F847" s="91"/>
      <c r="G847" s="92"/>
      <c r="H847" s="93"/>
      <c r="I847" s="94"/>
      <c r="J847" s="95"/>
      <c r="K847" s="91"/>
      <c r="L847" s="91"/>
      <c r="M847" s="96"/>
      <c r="N847" s="91"/>
      <c r="O847" s="92"/>
      <c r="P847" s="93"/>
      <c r="Q847" s="91"/>
      <c r="R847" s="91"/>
      <c r="S847" s="95"/>
      <c r="T847" s="97"/>
      <c r="U847" s="97"/>
    </row>
    <row r="848" ht="27.75" customHeight="1">
      <c r="A848" s="89"/>
      <c r="B848" s="98"/>
      <c r="C848" s="98"/>
      <c r="D848" s="98"/>
      <c r="E848" s="99"/>
      <c r="F848" s="99"/>
      <c r="G848" s="100"/>
      <c r="H848" s="101"/>
      <c r="I848" s="102"/>
      <c r="J848" s="103"/>
      <c r="K848" s="99"/>
      <c r="L848" s="99"/>
      <c r="M848" s="104"/>
      <c r="N848" s="99"/>
      <c r="O848" s="100"/>
      <c r="P848" s="101"/>
      <c r="Q848" s="99"/>
      <c r="R848" s="99"/>
      <c r="S848" s="103"/>
      <c r="T848" s="97"/>
      <c r="U848" s="97"/>
    </row>
    <row r="849" ht="27.75" customHeight="1">
      <c r="A849" s="89"/>
      <c r="B849" s="90"/>
      <c r="C849" s="90"/>
      <c r="D849" s="90"/>
      <c r="E849" s="91"/>
      <c r="F849" s="91"/>
      <c r="G849" s="92"/>
      <c r="H849" s="93"/>
      <c r="I849" s="94"/>
      <c r="J849" s="95"/>
      <c r="K849" s="91"/>
      <c r="L849" s="91"/>
      <c r="M849" s="96"/>
      <c r="N849" s="91"/>
      <c r="O849" s="92"/>
      <c r="P849" s="93"/>
      <c r="Q849" s="91"/>
      <c r="R849" s="91"/>
      <c r="S849" s="95"/>
      <c r="T849" s="97"/>
      <c r="U849" s="97"/>
    </row>
    <row r="850" ht="27.75" customHeight="1">
      <c r="A850" s="89"/>
      <c r="B850" s="98"/>
      <c r="C850" s="98"/>
      <c r="D850" s="98"/>
      <c r="E850" s="99"/>
      <c r="F850" s="99"/>
      <c r="G850" s="100"/>
      <c r="H850" s="101"/>
      <c r="I850" s="102"/>
      <c r="J850" s="103"/>
      <c r="K850" s="99"/>
      <c r="L850" s="99"/>
      <c r="M850" s="104"/>
      <c r="N850" s="99"/>
      <c r="O850" s="100"/>
      <c r="P850" s="101"/>
      <c r="Q850" s="99"/>
      <c r="R850" s="99"/>
      <c r="S850" s="103"/>
      <c r="T850" s="97"/>
      <c r="U850" s="97"/>
    </row>
    <row r="851" ht="27.75" customHeight="1">
      <c r="A851" s="89"/>
      <c r="B851" s="90"/>
      <c r="C851" s="90"/>
      <c r="D851" s="90"/>
      <c r="E851" s="91"/>
      <c r="F851" s="91"/>
      <c r="G851" s="92"/>
      <c r="H851" s="93"/>
      <c r="I851" s="94"/>
      <c r="J851" s="95"/>
      <c r="K851" s="91"/>
      <c r="L851" s="91"/>
      <c r="M851" s="96"/>
      <c r="N851" s="91"/>
      <c r="O851" s="92"/>
      <c r="P851" s="93"/>
      <c r="Q851" s="91"/>
      <c r="R851" s="91"/>
      <c r="S851" s="95"/>
      <c r="T851" s="97"/>
      <c r="U851" s="97"/>
    </row>
    <row r="852" ht="27.75" customHeight="1">
      <c r="A852" s="89"/>
      <c r="B852" s="98"/>
      <c r="C852" s="98"/>
      <c r="D852" s="98"/>
      <c r="E852" s="99"/>
      <c r="F852" s="99"/>
      <c r="G852" s="100"/>
      <c r="H852" s="101"/>
      <c r="I852" s="102"/>
      <c r="J852" s="103"/>
      <c r="K852" s="99"/>
      <c r="L852" s="99"/>
      <c r="M852" s="104"/>
      <c r="N852" s="99"/>
      <c r="O852" s="100"/>
      <c r="P852" s="101"/>
      <c r="Q852" s="99"/>
      <c r="R852" s="99"/>
      <c r="S852" s="103"/>
      <c r="T852" s="97"/>
      <c r="U852" s="97"/>
    </row>
    <row r="853" ht="27.75" customHeight="1">
      <c r="A853" s="89"/>
      <c r="B853" s="90"/>
      <c r="C853" s="90"/>
      <c r="D853" s="90"/>
      <c r="E853" s="91"/>
      <c r="F853" s="91"/>
      <c r="G853" s="92"/>
      <c r="H853" s="93"/>
      <c r="I853" s="94"/>
      <c r="J853" s="95"/>
      <c r="K853" s="91"/>
      <c r="L853" s="91"/>
      <c r="M853" s="96"/>
      <c r="N853" s="91"/>
      <c r="O853" s="92"/>
      <c r="P853" s="93"/>
      <c r="Q853" s="91"/>
      <c r="R853" s="91"/>
      <c r="S853" s="95"/>
      <c r="T853" s="97"/>
      <c r="U853" s="97"/>
    </row>
    <row r="854" ht="27.75" customHeight="1">
      <c r="A854" s="89"/>
      <c r="B854" s="98"/>
      <c r="C854" s="98"/>
      <c r="D854" s="98"/>
      <c r="E854" s="99"/>
      <c r="F854" s="99"/>
      <c r="G854" s="100"/>
      <c r="H854" s="101"/>
      <c r="I854" s="102"/>
      <c r="J854" s="103"/>
      <c r="K854" s="99"/>
      <c r="L854" s="99"/>
      <c r="M854" s="104"/>
      <c r="N854" s="99"/>
      <c r="O854" s="100"/>
      <c r="P854" s="101"/>
      <c r="Q854" s="99"/>
      <c r="R854" s="99"/>
      <c r="S854" s="103"/>
      <c r="T854" s="97"/>
      <c r="U854" s="97"/>
    </row>
    <row r="855" ht="27.75" customHeight="1">
      <c r="A855" s="89"/>
      <c r="B855" s="90"/>
      <c r="C855" s="90"/>
      <c r="D855" s="90"/>
      <c r="E855" s="91"/>
      <c r="F855" s="91"/>
      <c r="G855" s="92"/>
      <c r="H855" s="93"/>
      <c r="I855" s="94"/>
      <c r="J855" s="95"/>
      <c r="K855" s="91"/>
      <c r="L855" s="91"/>
      <c r="M855" s="96"/>
      <c r="N855" s="91"/>
      <c r="O855" s="92"/>
      <c r="P855" s="93"/>
      <c r="Q855" s="91"/>
      <c r="R855" s="91"/>
      <c r="S855" s="95"/>
      <c r="T855" s="97"/>
      <c r="U855" s="97"/>
    </row>
    <row r="856" ht="27.75" customHeight="1">
      <c r="A856" s="89"/>
      <c r="B856" s="98"/>
      <c r="C856" s="98"/>
      <c r="D856" s="98"/>
      <c r="E856" s="99"/>
      <c r="F856" s="99"/>
      <c r="G856" s="100"/>
      <c r="H856" s="101"/>
      <c r="I856" s="102"/>
      <c r="J856" s="103"/>
      <c r="K856" s="99"/>
      <c r="L856" s="99"/>
      <c r="M856" s="104"/>
      <c r="N856" s="99"/>
      <c r="O856" s="100"/>
      <c r="P856" s="101"/>
      <c r="Q856" s="99"/>
      <c r="R856" s="99"/>
      <c r="S856" s="103"/>
      <c r="T856" s="97"/>
      <c r="U856" s="97"/>
    </row>
    <row r="857" ht="27.75" customHeight="1">
      <c r="A857" s="89"/>
      <c r="B857" s="90"/>
      <c r="C857" s="90"/>
      <c r="D857" s="90"/>
      <c r="E857" s="91"/>
      <c r="F857" s="91"/>
      <c r="G857" s="92"/>
      <c r="H857" s="93"/>
      <c r="I857" s="94"/>
      <c r="J857" s="95"/>
      <c r="K857" s="91"/>
      <c r="L857" s="91"/>
      <c r="M857" s="96"/>
      <c r="N857" s="91"/>
      <c r="O857" s="92"/>
      <c r="P857" s="93"/>
      <c r="Q857" s="91"/>
      <c r="R857" s="91"/>
      <c r="S857" s="95"/>
      <c r="T857" s="97"/>
      <c r="U857" s="97"/>
    </row>
    <row r="858" ht="27.75" customHeight="1">
      <c r="A858" s="89"/>
      <c r="B858" s="98"/>
      <c r="C858" s="98"/>
      <c r="D858" s="98"/>
      <c r="E858" s="99"/>
      <c r="F858" s="99"/>
      <c r="G858" s="100"/>
      <c r="H858" s="101"/>
      <c r="I858" s="102"/>
      <c r="J858" s="103"/>
      <c r="K858" s="99"/>
      <c r="L858" s="99"/>
      <c r="M858" s="104"/>
      <c r="N858" s="99"/>
      <c r="O858" s="100"/>
      <c r="P858" s="101"/>
      <c r="Q858" s="99"/>
      <c r="R858" s="99"/>
      <c r="S858" s="103"/>
      <c r="T858" s="97"/>
      <c r="U858" s="97"/>
    </row>
    <row r="859" ht="27.75" customHeight="1">
      <c r="A859" s="89"/>
      <c r="B859" s="90"/>
      <c r="C859" s="90"/>
      <c r="D859" s="90"/>
      <c r="E859" s="91"/>
      <c r="F859" s="91"/>
      <c r="G859" s="92"/>
      <c r="H859" s="93"/>
      <c r="I859" s="94"/>
      <c r="J859" s="95"/>
      <c r="K859" s="91"/>
      <c r="L859" s="91"/>
      <c r="M859" s="96"/>
      <c r="N859" s="91"/>
      <c r="O859" s="92"/>
      <c r="P859" s="93"/>
      <c r="Q859" s="91"/>
      <c r="R859" s="91"/>
      <c r="S859" s="95"/>
      <c r="T859" s="97"/>
      <c r="U859" s="97"/>
    </row>
    <row r="860" ht="27.75" customHeight="1">
      <c r="A860" s="89"/>
      <c r="B860" s="98"/>
      <c r="C860" s="98"/>
      <c r="D860" s="98"/>
      <c r="E860" s="99"/>
      <c r="F860" s="99"/>
      <c r="G860" s="100"/>
      <c r="H860" s="101"/>
      <c r="I860" s="102"/>
      <c r="J860" s="103"/>
      <c r="K860" s="99"/>
      <c r="L860" s="99"/>
      <c r="M860" s="104"/>
      <c r="N860" s="99"/>
      <c r="O860" s="100"/>
      <c r="P860" s="101"/>
      <c r="Q860" s="99"/>
      <c r="R860" s="99"/>
      <c r="S860" s="103"/>
      <c r="T860" s="97"/>
      <c r="U860" s="97"/>
    </row>
    <row r="861" ht="27.75" customHeight="1">
      <c r="A861" s="89"/>
      <c r="B861" s="90"/>
      <c r="C861" s="90"/>
      <c r="D861" s="90"/>
      <c r="E861" s="91"/>
      <c r="F861" s="91"/>
      <c r="G861" s="92"/>
      <c r="H861" s="93"/>
      <c r="I861" s="94"/>
      <c r="J861" s="95"/>
      <c r="K861" s="91"/>
      <c r="L861" s="91"/>
      <c r="M861" s="96"/>
      <c r="N861" s="91"/>
      <c r="O861" s="92"/>
      <c r="P861" s="93"/>
      <c r="Q861" s="91"/>
      <c r="R861" s="91"/>
      <c r="S861" s="95"/>
      <c r="T861" s="97"/>
      <c r="U861" s="97"/>
    </row>
    <row r="862" ht="27.75" customHeight="1">
      <c r="A862" s="89"/>
      <c r="B862" s="98"/>
      <c r="C862" s="98"/>
      <c r="D862" s="98"/>
      <c r="E862" s="99"/>
      <c r="F862" s="99"/>
      <c r="G862" s="100"/>
      <c r="H862" s="101"/>
      <c r="I862" s="102"/>
      <c r="J862" s="103"/>
      <c r="K862" s="99"/>
      <c r="L862" s="99"/>
      <c r="M862" s="104"/>
      <c r="N862" s="99"/>
      <c r="O862" s="100"/>
      <c r="P862" s="101"/>
      <c r="Q862" s="99"/>
      <c r="R862" s="99"/>
      <c r="S862" s="103"/>
      <c r="T862" s="97"/>
      <c r="U862" s="97"/>
    </row>
    <row r="863" ht="27.75" customHeight="1">
      <c r="A863" s="89"/>
      <c r="B863" s="90"/>
      <c r="C863" s="90"/>
      <c r="D863" s="90"/>
      <c r="E863" s="91"/>
      <c r="F863" s="91"/>
      <c r="G863" s="92"/>
      <c r="H863" s="93"/>
      <c r="I863" s="94"/>
      <c r="J863" s="95"/>
      <c r="K863" s="91"/>
      <c r="L863" s="91"/>
      <c r="M863" s="96"/>
      <c r="N863" s="91"/>
      <c r="O863" s="92"/>
      <c r="P863" s="93"/>
      <c r="Q863" s="91"/>
      <c r="R863" s="91"/>
      <c r="S863" s="95"/>
      <c r="T863" s="97"/>
      <c r="U863" s="97"/>
    </row>
    <row r="864" ht="27.75" customHeight="1">
      <c r="A864" s="89"/>
      <c r="B864" s="98"/>
      <c r="C864" s="98"/>
      <c r="D864" s="98"/>
      <c r="E864" s="99"/>
      <c r="F864" s="99"/>
      <c r="G864" s="100"/>
      <c r="H864" s="101"/>
      <c r="I864" s="102"/>
      <c r="J864" s="103"/>
      <c r="K864" s="99"/>
      <c r="L864" s="99"/>
      <c r="M864" s="104"/>
      <c r="N864" s="99"/>
      <c r="O864" s="100"/>
      <c r="P864" s="101"/>
      <c r="Q864" s="99"/>
      <c r="R864" s="99"/>
      <c r="S864" s="103"/>
      <c r="T864" s="97"/>
      <c r="U864" s="97"/>
    </row>
    <row r="865" ht="27.75" customHeight="1">
      <c r="A865" s="89"/>
      <c r="B865" s="90"/>
      <c r="C865" s="90"/>
      <c r="D865" s="90"/>
      <c r="E865" s="91"/>
      <c r="F865" s="91"/>
      <c r="G865" s="92"/>
      <c r="H865" s="93"/>
      <c r="I865" s="94"/>
      <c r="J865" s="95"/>
      <c r="K865" s="91"/>
      <c r="L865" s="91"/>
      <c r="M865" s="96"/>
      <c r="N865" s="91"/>
      <c r="O865" s="92"/>
      <c r="P865" s="93"/>
      <c r="Q865" s="91"/>
      <c r="R865" s="91"/>
      <c r="S865" s="95"/>
      <c r="T865" s="97"/>
      <c r="U865" s="97"/>
    </row>
    <row r="866" ht="27.75" customHeight="1">
      <c r="A866" s="89"/>
      <c r="B866" s="98"/>
      <c r="C866" s="98"/>
      <c r="D866" s="98"/>
      <c r="E866" s="99"/>
      <c r="F866" s="99"/>
      <c r="G866" s="100"/>
      <c r="H866" s="101"/>
      <c r="I866" s="102"/>
      <c r="J866" s="103"/>
      <c r="K866" s="99"/>
      <c r="L866" s="99"/>
      <c r="M866" s="104"/>
      <c r="N866" s="99"/>
      <c r="O866" s="100"/>
      <c r="P866" s="101"/>
      <c r="Q866" s="99"/>
      <c r="R866" s="99"/>
      <c r="S866" s="103"/>
      <c r="T866" s="97"/>
      <c r="U866" s="97"/>
    </row>
    <row r="867" ht="27.75" customHeight="1">
      <c r="A867" s="89"/>
      <c r="B867" s="90"/>
      <c r="C867" s="90"/>
      <c r="D867" s="90"/>
      <c r="E867" s="91"/>
      <c r="F867" s="91"/>
      <c r="G867" s="92"/>
      <c r="H867" s="93"/>
      <c r="I867" s="94"/>
      <c r="J867" s="95"/>
      <c r="K867" s="91"/>
      <c r="L867" s="91"/>
      <c r="M867" s="96"/>
      <c r="N867" s="91"/>
      <c r="O867" s="92"/>
      <c r="P867" s="93"/>
      <c r="Q867" s="91"/>
      <c r="R867" s="91"/>
      <c r="S867" s="95"/>
      <c r="T867" s="97"/>
      <c r="U867" s="97"/>
    </row>
    <row r="868" ht="27.75" customHeight="1">
      <c r="A868" s="89"/>
      <c r="B868" s="98"/>
      <c r="C868" s="98"/>
      <c r="D868" s="98"/>
      <c r="E868" s="99"/>
      <c r="F868" s="99"/>
      <c r="G868" s="100"/>
      <c r="H868" s="101"/>
      <c r="I868" s="102"/>
      <c r="J868" s="103"/>
      <c r="K868" s="99"/>
      <c r="L868" s="99"/>
      <c r="M868" s="104"/>
      <c r="N868" s="99"/>
      <c r="O868" s="100"/>
      <c r="P868" s="101"/>
      <c r="Q868" s="99"/>
      <c r="R868" s="99"/>
      <c r="S868" s="103"/>
      <c r="T868" s="97"/>
      <c r="U868" s="97"/>
    </row>
    <row r="869" ht="27.75" customHeight="1">
      <c r="A869" s="89"/>
      <c r="B869" s="90"/>
      <c r="C869" s="90"/>
      <c r="D869" s="90"/>
      <c r="E869" s="91"/>
      <c r="F869" s="91"/>
      <c r="G869" s="92"/>
      <c r="H869" s="93"/>
      <c r="I869" s="94"/>
      <c r="J869" s="95"/>
      <c r="K869" s="91"/>
      <c r="L869" s="91"/>
      <c r="M869" s="96"/>
      <c r="N869" s="91"/>
      <c r="O869" s="92"/>
      <c r="P869" s="93"/>
      <c r="Q869" s="91"/>
      <c r="R869" s="91"/>
      <c r="S869" s="95"/>
      <c r="T869" s="97"/>
      <c r="U869" s="97"/>
    </row>
    <row r="870" ht="27.75" customHeight="1">
      <c r="A870" s="89"/>
      <c r="B870" s="98"/>
      <c r="C870" s="98"/>
      <c r="D870" s="98"/>
      <c r="E870" s="99"/>
      <c r="F870" s="99"/>
      <c r="G870" s="100"/>
      <c r="H870" s="101"/>
      <c r="I870" s="102"/>
      <c r="J870" s="103"/>
      <c r="K870" s="99"/>
      <c r="L870" s="99"/>
      <c r="M870" s="104"/>
      <c r="N870" s="99"/>
      <c r="O870" s="100"/>
      <c r="P870" s="101"/>
      <c r="Q870" s="99"/>
      <c r="R870" s="99"/>
      <c r="S870" s="103"/>
      <c r="T870" s="97"/>
      <c r="U870" s="97"/>
    </row>
    <row r="871" ht="27.75" customHeight="1">
      <c r="A871" s="89"/>
      <c r="B871" s="90"/>
      <c r="C871" s="90"/>
      <c r="D871" s="90"/>
      <c r="E871" s="91"/>
      <c r="F871" s="91"/>
      <c r="G871" s="92"/>
      <c r="H871" s="93"/>
      <c r="I871" s="94"/>
      <c r="J871" s="95"/>
      <c r="K871" s="91"/>
      <c r="L871" s="91"/>
      <c r="M871" s="96"/>
      <c r="N871" s="91"/>
      <c r="O871" s="92"/>
      <c r="P871" s="93"/>
      <c r="Q871" s="91"/>
      <c r="R871" s="91"/>
      <c r="S871" s="95"/>
      <c r="T871" s="97"/>
      <c r="U871" s="97"/>
    </row>
    <row r="872" ht="27.75" customHeight="1">
      <c r="A872" s="89"/>
      <c r="B872" s="98"/>
      <c r="C872" s="98"/>
      <c r="D872" s="98"/>
      <c r="E872" s="99"/>
      <c r="F872" s="99"/>
      <c r="G872" s="100"/>
      <c r="H872" s="101"/>
      <c r="I872" s="102"/>
      <c r="J872" s="103"/>
      <c r="K872" s="99"/>
      <c r="L872" s="99"/>
      <c r="M872" s="104"/>
      <c r="N872" s="99"/>
      <c r="O872" s="100"/>
      <c r="P872" s="101"/>
      <c r="Q872" s="99"/>
      <c r="R872" s="99"/>
      <c r="S872" s="103"/>
      <c r="T872" s="97"/>
      <c r="U872" s="97"/>
    </row>
    <row r="873" ht="27.75" customHeight="1">
      <c r="A873" s="89"/>
      <c r="B873" s="90"/>
      <c r="C873" s="90"/>
      <c r="D873" s="90"/>
      <c r="E873" s="91"/>
      <c r="F873" s="91"/>
      <c r="G873" s="92"/>
      <c r="H873" s="93"/>
      <c r="I873" s="94"/>
      <c r="J873" s="95"/>
      <c r="K873" s="91"/>
      <c r="L873" s="91"/>
      <c r="M873" s="96"/>
      <c r="N873" s="91"/>
      <c r="O873" s="92"/>
      <c r="P873" s="93"/>
      <c r="Q873" s="91"/>
      <c r="R873" s="91"/>
      <c r="S873" s="95"/>
      <c r="T873" s="97"/>
      <c r="U873" s="97"/>
    </row>
    <row r="874" ht="27.75" customHeight="1">
      <c r="A874" s="89"/>
      <c r="B874" s="98"/>
      <c r="C874" s="98"/>
      <c r="D874" s="98"/>
      <c r="E874" s="99"/>
      <c r="F874" s="99"/>
      <c r="G874" s="100"/>
      <c r="H874" s="101"/>
      <c r="I874" s="102"/>
      <c r="J874" s="103"/>
      <c r="K874" s="99"/>
      <c r="L874" s="99"/>
      <c r="M874" s="104"/>
      <c r="N874" s="99"/>
      <c r="O874" s="100"/>
      <c r="P874" s="101"/>
      <c r="Q874" s="99"/>
      <c r="R874" s="99"/>
      <c r="S874" s="103"/>
      <c r="T874" s="97"/>
      <c r="U874" s="97"/>
    </row>
    <row r="875" ht="27.75" customHeight="1">
      <c r="A875" s="89"/>
      <c r="B875" s="90"/>
      <c r="C875" s="90"/>
      <c r="D875" s="90"/>
      <c r="E875" s="91"/>
      <c r="F875" s="91"/>
      <c r="G875" s="92"/>
      <c r="H875" s="93"/>
      <c r="I875" s="94"/>
      <c r="J875" s="95"/>
      <c r="K875" s="91"/>
      <c r="L875" s="91"/>
      <c r="M875" s="96"/>
      <c r="N875" s="91"/>
      <c r="O875" s="92"/>
      <c r="P875" s="93"/>
      <c r="Q875" s="91"/>
      <c r="R875" s="91"/>
      <c r="S875" s="95"/>
      <c r="T875" s="97"/>
      <c r="U875" s="97"/>
    </row>
    <row r="876" ht="27.75" customHeight="1">
      <c r="A876" s="89"/>
      <c r="B876" s="98"/>
      <c r="C876" s="98"/>
      <c r="D876" s="98"/>
      <c r="E876" s="99"/>
      <c r="F876" s="99"/>
      <c r="G876" s="100"/>
      <c r="H876" s="101"/>
      <c r="I876" s="102"/>
      <c r="J876" s="103"/>
      <c r="K876" s="99"/>
      <c r="L876" s="99"/>
      <c r="M876" s="104"/>
      <c r="N876" s="99"/>
      <c r="O876" s="100"/>
      <c r="P876" s="101"/>
      <c r="Q876" s="99"/>
      <c r="R876" s="99"/>
      <c r="S876" s="103"/>
      <c r="T876" s="97"/>
      <c r="U876" s="97"/>
    </row>
    <row r="877" ht="27.75" customHeight="1">
      <c r="A877" s="89"/>
      <c r="B877" s="90"/>
      <c r="C877" s="90"/>
      <c r="D877" s="90"/>
      <c r="E877" s="91"/>
      <c r="F877" s="91"/>
      <c r="G877" s="92"/>
      <c r="H877" s="93"/>
      <c r="I877" s="94"/>
      <c r="J877" s="95"/>
      <c r="K877" s="91"/>
      <c r="L877" s="91"/>
      <c r="M877" s="96"/>
      <c r="N877" s="91"/>
      <c r="O877" s="92"/>
      <c r="P877" s="93"/>
      <c r="Q877" s="91"/>
      <c r="R877" s="91"/>
      <c r="S877" s="95"/>
      <c r="T877" s="97"/>
      <c r="U877" s="97"/>
    </row>
    <row r="878" ht="27.75" customHeight="1">
      <c r="A878" s="89"/>
      <c r="B878" s="98"/>
      <c r="C878" s="98"/>
      <c r="D878" s="98"/>
      <c r="E878" s="99"/>
      <c r="F878" s="99"/>
      <c r="G878" s="100"/>
      <c r="H878" s="101"/>
      <c r="I878" s="102"/>
      <c r="J878" s="103"/>
      <c r="K878" s="99"/>
      <c r="L878" s="99"/>
      <c r="M878" s="104"/>
      <c r="N878" s="99"/>
      <c r="O878" s="100"/>
      <c r="P878" s="101"/>
      <c r="Q878" s="99"/>
      <c r="R878" s="99"/>
      <c r="S878" s="103"/>
      <c r="T878" s="97"/>
      <c r="U878" s="97"/>
    </row>
    <row r="879" ht="27.75" customHeight="1">
      <c r="A879" s="89"/>
      <c r="B879" s="90"/>
      <c r="C879" s="90"/>
      <c r="D879" s="90"/>
      <c r="E879" s="91"/>
      <c r="F879" s="91"/>
      <c r="G879" s="92"/>
      <c r="H879" s="93"/>
      <c r="I879" s="94"/>
      <c r="J879" s="95"/>
      <c r="K879" s="91"/>
      <c r="L879" s="91"/>
      <c r="M879" s="96"/>
      <c r="N879" s="91"/>
      <c r="O879" s="92"/>
      <c r="P879" s="93"/>
      <c r="Q879" s="91"/>
      <c r="R879" s="91"/>
      <c r="S879" s="95"/>
      <c r="T879" s="97"/>
      <c r="U879" s="97"/>
    </row>
    <row r="880" ht="27.75" customHeight="1">
      <c r="A880" s="89"/>
      <c r="B880" s="98"/>
      <c r="C880" s="98"/>
      <c r="D880" s="98"/>
      <c r="E880" s="99"/>
      <c r="F880" s="99"/>
      <c r="G880" s="100"/>
      <c r="H880" s="101"/>
      <c r="I880" s="102"/>
      <c r="J880" s="103"/>
      <c r="K880" s="99"/>
      <c r="L880" s="99"/>
      <c r="M880" s="104"/>
      <c r="N880" s="99"/>
      <c r="O880" s="100"/>
      <c r="P880" s="101"/>
      <c r="Q880" s="99"/>
      <c r="R880" s="99"/>
      <c r="S880" s="103"/>
      <c r="T880" s="97"/>
      <c r="U880" s="97"/>
    </row>
    <row r="881" ht="27.75" customHeight="1">
      <c r="A881" s="89"/>
      <c r="B881" s="90"/>
      <c r="C881" s="90"/>
      <c r="D881" s="90"/>
      <c r="E881" s="91"/>
      <c r="F881" s="91"/>
      <c r="G881" s="92"/>
      <c r="H881" s="93"/>
      <c r="I881" s="94"/>
      <c r="J881" s="95"/>
      <c r="K881" s="91"/>
      <c r="L881" s="91"/>
      <c r="M881" s="96"/>
      <c r="N881" s="91"/>
      <c r="O881" s="92"/>
      <c r="P881" s="93"/>
      <c r="Q881" s="91"/>
      <c r="R881" s="91"/>
      <c r="S881" s="95"/>
      <c r="T881" s="97"/>
      <c r="U881" s="97"/>
    </row>
    <row r="882" ht="27.75" customHeight="1">
      <c r="A882" s="89"/>
      <c r="B882" s="98"/>
      <c r="C882" s="98"/>
      <c r="D882" s="98"/>
      <c r="E882" s="99"/>
      <c r="F882" s="99"/>
      <c r="G882" s="100"/>
      <c r="H882" s="101"/>
      <c r="I882" s="102"/>
      <c r="J882" s="103"/>
      <c r="K882" s="99"/>
      <c r="L882" s="99"/>
      <c r="M882" s="104"/>
      <c r="N882" s="99"/>
      <c r="O882" s="100"/>
      <c r="P882" s="101"/>
      <c r="Q882" s="99"/>
      <c r="R882" s="99"/>
      <c r="S882" s="103"/>
      <c r="T882" s="97"/>
      <c r="U882" s="97"/>
    </row>
    <row r="883" ht="27.75" customHeight="1">
      <c r="A883" s="89"/>
      <c r="B883" s="90"/>
      <c r="C883" s="90"/>
      <c r="D883" s="90"/>
      <c r="E883" s="91"/>
      <c r="F883" s="91"/>
      <c r="G883" s="92"/>
      <c r="H883" s="93"/>
      <c r="I883" s="94"/>
      <c r="J883" s="95"/>
      <c r="K883" s="91"/>
      <c r="L883" s="91"/>
      <c r="M883" s="96"/>
      <c r="N883" s="91"/>
      <c r="O883" s="92"/>
      <c r="P883" s="93"/>
      <c r="Q883" s="91"/>
      <c r="R883" s="91"/>
      <c r="S883" s="95"/>
      <c r="T883" s="97"/>
      <c r="U883" s="97"/>
    </row>
    <row r="884" ht="27.75" customHeight="1">
      <c r="A884" s="89"/>
      <c r="B884" s="98"/>
      <c r="C884" s="98"/>
      <c r="D884" s="98"/>
      <c r="E884" s="99"/>
      <c r="F884" s="99"/>
      <c r="G884" s="100"/>
      <c r="H884" s="101"/>
      <c r="I884" s="102"/>
      <c r="J884" s="103"/>
      <c r="K884" s="99"/>
      <c r="L884" s="99"/>
      <c r="M884" s="104"/>
      <c r="N884" s="99"/>
      <c r="O884" s="100"/>
      <c r="P884" s="101"/>
      <c r="Q884" s="99"/>
      <c r="R884" s="99"/>
      <c r="S884" s="103"/>
      <c r="T884" s="97"/>
      <c r="U884" s="97"/>
    </row>
    <row r="885" ht="27.75" customHeight="1">
      <c r="A885" s="89"/>
      <c r="B885" s="90"/>
      <c r="C885" s="90"/>
      <c r="D885" s="90"/>
      <c r="E885" s="91"/>
      <c r="F885" s="91"/>
      <c r="G885" s="92"/>
      <c r="H885" s="93"/>
      <c r="I885" s="94"/>
      <c r="J885" s="95"/>
      <c r="K885" s="91"/>
      <c r="L885" s="91"/>
      <c r="M885" s="96"/>
      <c r="N885" s="91"/>
      <c r="O885" s="92"/>
      <c r="P885" s="93"/>
      <c r="Q885" s="91"/>
      <c r="R885" s="91"/>
      <c r="S885" s="95"/>
      <c r="T885" s="97"/>
      <c r="U885" s="97"/>
    </row>
    <row r="886" ht="27.75" customHeight="1">
      <c r="A886" s="89"/>
      <c r="B886" s="98"/>
      <c r="C886" s="98"/>
      <c r="D886" s="98"/>
      <c r="E886" s="99"/>
      <c r="F886" s="99"/>
      <c r="G886" s="100"/>
      <c r="H886" s="101"/>
      <c r="I886" s="102"/>
      <c r="J886" s="103"/>
      <c r="K886" s="99"/>
      <c r="L886" s="99"/>
      <c r="M886" s="104"/>
      <c r="N886" s="99"/>
      <c r="O886" s="100"/>
      <c r="P886" s="101"/>
      <c r="Q886" s="99"/>
      <c r="R886" s="99"/>
      <c r="S886" s="103"/>
      <c r="T886" s="97"/>
      <c r="U886" s="97"/>
    </row>
    <row r="887" ht="27.75" customHeight="1">
      <c r="A887" s="89"/>
      <c r="B887" s="90"/>
      <c r="C887" s="90"/>
      <c r="D887" s="90"/>
      <c r="E887" s="91"/>
      <c r="F887" s="91"/>
      <c r="G887" s="92"/>
      <c r="H887" s="93"/>
      <c r="I887" s="94"/>
      <c r="J887" s="95"/>
      <c r="K887" s="91"/>
      <c r="L887" s="91"/>
      <c r="M887" s="96"/>
      <c r="N887" s="91"/>
      <c r="O887" s="92"/>
      <c r="P887" s="93"/>
      <c r="Q887" s="91"/>
      <c r="R887" s="91"/>
      <c r="S887" s="95"/>
      <c r="T887" s="97"/>
      <c r="U887" s="97"/>
    </row>
    <row r="888" ht="27.75" customHeight="1">
      <c r="A888" s="89"/>
      <c r="B888" s="98"/>
      <c r="C888" s="98"/>
      <c r="D888" s="98"/>
      <c r="E888" s="99"/>
      <c r="F888" s="99"/>
      <c r="G888" s="100"/>
      <c r="H888" s="101"/>
      <c r="I888" s="102"/>
      <c r="J888" s="103"/>
      <c r="K888" s="99"/>
      <c r="L888" s="99"/>
      <c r="M888" s="104"/>
      <c r="N888" s="99"/>
      <c r="O888" s="100"/>
      <c r="P888" s="101"/>
      <c r="Q888" s="99"/>
      <c r="R888" s="99"/>
      <c r="S888" s="103"/>
      <c r="T888" s="97"/>
      <c r="U888" s="97"/>
    </row>
    <row r="889" ht="27.75" customHeight="1">
      <c r="A889" s="89"/>
      <c r="B889" s="90"/>
      <c r="C889" s="90"/>
      <c r="D889" s="90"/>
      <c r="E889" s="91"/>
      <c r="F889" s="91"/>
      <c r="G889" s="92"/>
      <c r="H889" s="93"/>
      <c r="I889" s="94"/>
      <c r="J889" s="95"/>
      <c r="K889" s="91"/>
      <c r="L889" s="91"/>
      <c r="M889" s="96"/>
      <c r="N889" s="91"/>
      <c r="O889" s="92"/>
      <c r="P889" s="93"/>
      <c r="Q889" s="91"/>
      <c r="R889" s="91"/>
      <c r="S889" s="95"/>
      <c r="T889" s="97"/>
      <c r="U889" s="97"/>
    </row>
    <row r="890" ht="27.75" customHeight="1">
      <c r="A890" s="89"/>
      <c r="B890" s="98"/>
      <c r="C890" s="98"/>
      <c r="D890" s="98"/>
      <c r="E890" s="99"/>
      <c r="F890" s="99"/>
      <c r="G890" s="100"/>
      <c r="H890" s="101"/>
      <c r="I890" s="102"/>
      <c r="J890" s="103"/>
      <c r="K890" s="99"/>
      <c r="L890" s="99"/>
      <c r="M890" s="104"/>
      <c r="N890" s="99"/>
      <c r="O890" s="100"/>
      <c r="P890" s="101"/>
      <c r="Q890" s="99"/>
      <c r="R890" s="99"/>
      <c r="S890" s="103"/>
      <c r="T890" s="97"/>
      <c r="U890" s="97"/>
    </row>
    <row r="891" ht="27.75" customHeight="1">
      <c r="A891" s="89"/>
      <c r="B891" s="90"/>
      <c r="C891" s="90"/>
      <c r="D891" s="90"/>
      <c r="E891" s="91"/>
      <c r="F891" s="91"/>
      <c r="G891" s="92"/>
      <c r="H891" s="93"/>
      <c r="I891" s="94"/>
      <c r="J891" s="95"/>
      <c r="K891" s="91"/>
      <c r="L891" s="91"/>
      <c r="M891" s="96"/>
      <c r="N891" s="91"/>
      <c r="O891" s="92"/>
      <c r="P891" s="93"/>
      <c r="Q891" s="91"/>
      <c r="R891" s="91"/>
      <c r="S891" s="95"/>
      <c r="T891" s="97"/>
      <c r="U891" s="97"/>
    </row>
    <row r="892" ht="27.75" customHeight="1">
      <c r="A892" s="89"/>
      <c r="B892" s="98"/>
      <c r="C892" s="98"/>
      <c r="D892" s="98"/>
      <c r="E892" s="99"/>
      <c r="F892" s="99"/>
      <c r="G892" s="100"/>
      <c r="H892" s="101"/>
      <c r="I892" s="102"/>
      <c r="J892" s="103"/>
      <c r="K892" s="99"/>
      <c r="L892" s="99"/>
      <c r="M892" s="104"/>
      <c r="N892" s="99"/>
      <c r="O892" s="100"/>
      <c r="P892" s="101"/>
      <c r="Q892" s="99"/>
      <c r="R892" s="99"/>
      <c r="S892" s="103"/>
      <c r="T892" s="97"/>
      <c r="U892" s="97"/>
    </row>
    <row r="893" ht="27.75" customHeight="1">
      <c r="A893" s="89"/>
      <c r="B893" s="90"/>
      <c r="C893" s="90"/>
      <c r="D893" s="90"/>
      <c r="E893" s="91"/>
      <c r="F893" s="91"/>
      <c r="G893" s="92"/>
      <c r="H893" s="93"/>
      <c r="I893" s="94"/>
      <c r="J893" s="95"/>
      <c r="K893" s="91"/>
      <c r="L893" s="91"/>
      <c r="M893" s="96"/>
      <c r="N893" s="91"/>
      <c r="O893" s="92"/>
      <c r="P893" s="93"/>
      <c r="Q893" s="91"/>
      <c r="R893" s="91"/>
      <c r="S893" s="95"/>
      <c r="T893" s="97"/>
      <c r="U893" s="97"/>
    </row>
    <row r="894" ht="27.75" customHeight="1">
      <c r="A894" s="89"/>
      <c r="B894" s="98"/>
      <c r="C894" s="98"/>
      <c r="D894" s="98"/>
      <c r="E894" s="99"/>
      <c r="F894" s="99"/>
      <c r="G894" s="100"/>
      <c r="H894" s="101"/>
      <c r="I894" s="102"/>
      <c r="J894" s="103"/>
      <c r="K894" s="99"/>
      <c r="L894" s="99"/>
      <c r="M894" s="104"/>
      <c r="N894" s="99"/>
      <c r="O894" s="100"/>
      <c r="P894" s="101"/>
      <c r="Q894" s="99"/>
      <c r="R894" s="99"/>
      <c r="S894" s="103"/>
      <c r="T894" s="97"/>
      <c r="U894" s="97"/>
    </row>
    <row r="895" ht="27.75" customHeight="1">
      <c r="A895" s="89"/>
      <c r="B895" s="90"/>
      <c r="C895" s="90"/>
      <c r="D895" s="90"/>
      <c r="E895" s="91"/>
      <c r="F895" s="91"/>
      <c r="G895" s="92"/>
      <c r="H895" s="93"/>
      <c r="I895" s="94"/>
      <c r="J895" s="95"/>
      <c r="K895" s="91"/>
      <c r="L895" s="91"/>
      <c r="M895" s="96"/>
      <c r="N895" s="91"/>
      <c r="O895" s="92"/>
      <c r="P895" s="93"/>
      <c r="Q895" s="91"/>
      <c r="R895" s="91"/>
      <c r="S895" s="95"/>
      <c r="T895" s="97"/>
      <c r="U895" s="97"/>
    </row>
    <row r="896" ht="27.75" customHeight="1">
      <c r="A896" s="89"/>
      <c r="B896" s="98"/>
      <c r="C896" s="98"/>
      <c r="D896" s="98"/>
      <c r="E896" s="99"/>
      <c r="F896" s="99"/>
      <c r="G896" s="100"/>
      <c r="H896" s="101"/>
      <c r="I896" s="102"/>
      <c r="J896" s="103"/>
      <c r="K896" s="99"/>
      <c r="L896" s="99"/>
      <c r="M896" s="104"/>
      <c r="N896" s="99"/>
      <c r="O896" s="100"/>
      <c r="P896" s="101"/>
      <c r="Q896" s="99"/>
      <c r="R896" s="99"/>
      <c r="S896" s="103"/>
      <c r="T896" s="97"/>
      <c r="U896" s="97"/>
    </row>
    <row r="897" ht="27.75" customHeight="1">
      <c r="A897" s="89"/>
      <c r="B897" s="90"/>
      <c r="C897" s="90"/>
      <c r="D897" s="90"/>
      <c r="E897" s="91"/>
      <c r="F897" s="91"/>
      <c r="G897" s="92"/>
      <c r="H897" s="93"/>
      <c r="I897" s="94"/>
      <c r="J897" s="95"/>
      <c r="K897" s="91"/>
      <c r="L897" s="91"/>
      <c r="M897" s="96"/>
      <c r="N897" s="91"/>
      <c r="O897" s="92"/>
      <c r="P897" s="93"/>
      <c r="Q897" s="91"/>
      <c r="R897" s="91"/>
      <c r="S897" s="95"/>
      <c r="T897" s="97"/>
      <c r="U897" s="97"/>
    </row>
    <row r="898" ht="27.75" customHeight="1">
      <c r="A898" s="89"/>
      <c r="B898" s="98"/>
      <c r="C898" s="98"/>
      <c r="D898" s="98"/>
      <c r="E898" s="99"/>
      <c r="F898" s="99"/>
      <c r="G898" s="100"/>
      <c r="H898" s="101"/>
      <c r="I898" s="102"/>
      <c r="J898" s="103"/>
      <c r="K898" s="99"/>
      <c r="L898" s="99"/>
      <c r="M898" s="104"/>
      <c r="N898" s="99"/>
      <c r="O898" s="100"/>
      <c r="P898" s="101"/>
      <c r="Q898" s="99"/>
      <c r="R898" s="99"/>
      <c r="S898" s="103"/>
      <c r="T898" s="97"/>
      <c r="U898" s="97"/>
    </row>
    <row r="899" ht="27.75" customHeight="1">
      <c r="A899" s="89"/>
      <c r="B899" s="90"/>
      <c r="C899" s="90"/>
      <c r="D899" s="90"/>
      <c r="E899" s="91"/>
      <c r="F899" s="91"/>
      <c r="G899" s="92"/>
      <c r="H899" s="93"/>
      <c r="I899" s="94"/>
      <c r="J899" s="95"/>
      <c r="K899" s="91"/>
      <c r="L899" s="91"/>
      <c r="M899" s="96"/>
      <c r="N899" s="91"/>
      <c r="O899" s="92"/>
      <c r="P899" s="93"/>
      <c r="Q899" s="91"/>
      <c r="R899" s="91"/>
      <c r="S899" s="95"/>
      <c r="T899" s="97"/>
      <c r="U899" s="97"/>
    </row>
    <row r="900" ht="27.75" customHeight="1">
      <c r="A900" s="89"/>
      <c r="B900" s="98"/>
      <c r="C900" s="98"/>
      <c r="D900" s="98"/>
      <c r="E900" s="99"/>
      <c r="F900" s="99"/>
      <c r="G900" s="100"/>
      <c r="H900" s="101"/>
      <c r="I900" s="102"/>
      <c r="J900" s="103"/>
      <c r="K900" s="99"/>
      <c r="L900" s="99"/>
      <c r="M900" s="104"/>
      <c r="N900" s="99"/>
      <c r="O900" s="100"/>
      <c r="P900" s="101"/>
      <c r="Q900" s="99"/>
      <c r="R900" s="99"/>
      <c r="S900" s="103"/>
      <c r="T900" s="97"/>
      <c r="U900" s="97"/>
    </row>
    <row r="901" ht="27.75" customHeight="1">
      <c r="A901" s="89"/>
      <c r="B901" s="90"/>
      <c r="C901" s="90"/>
      <c r="D901" s="90"/>
      <c r="E901" s="91"/>
      <c r="F901" s="91"/>
      <c r="G901" s="92"/>
      <c r="H901" s="93"/>
      <c r="I901" s="94"/>
      <c r="J901" s="95"/>
      <c r="K901" s="91"/>
      <c r="L901" s="91"/>
      <c r="M901" s="96"/>
      <c r="N901" s="91"/>
      <c r="O901" s="92"/>
      <c r="P901" s="93"/>
      <c r="Q901" s="91"/>
      <c r="R901" s="91"/>
      <c r="S901" s="95"/>
      <c r="T901" s="97"/>
      <c r="U901" s="97"/>
    </row>
    <row r="902" ht="27.75" customHeight="1">
      <c r="A902" s="89"/>
      <c r="B902" s="98"/>
      <c r="C902" s="98"/>
      <c r="D902" s="98"/>
      <c r="E902" s="99"/>
      <c r="F902" s="99"/>
      <c r="G902" s="100"/>
      <c r="H902" s="101"/>
      <c r="I902" s="102"/>
      <c r="J902" s="103"/>
      <c r="K902" s="99"/>
      <c r="L902" s="99"/>
      <c r="M902" s="104"/>
      <c r="N902" s="99"/>
      <c r="O902" s="100"/>
      <c r="P902" s="101"/>
      <c r="Q902" s="99"/>
      <c r="R902" s="99"/>
      <c r="S902" s="103"/>
      <c r="T902" s="97"/>
      <c r="U902" s="97"/>
    </row>
    <row r="903" ht="27.75" customHeight="1">
      <c r="A903" s="89"/>
      <c r="B903" s="90"/>
      <c r="C903" s="90"/>
      <c r="D903" s="90"/>
      <c r="E903" s="91"/>
      <c r="F903" s="91"/>
      <c r="G903" s="92"/>
      <c r="H903" s="93"/>
      <c r="I903" s="94"/>
      <c r="J903" s="95"/>
      <c r="K903" s="91"/>
      <c r="L903" s="91"/>
      <c r="M903" s="96"/>
      <c r="N903" s="91"/>
      <c r="O903" s="92"/>
      <c r="P903" s="93"/>
      <c r="Q903" s="91"/>
      <c r="R903" s="91"/>
      <c r="S903" s="95"/>
      <c r="T903" s="97"/>
      <c r="U903" s="97"/>
    </row>
    <row r="904" ht="27.75" customHeight="1">
      <c r="A904" s="89"/>
      <c r="B904" s="98"/>
      <c r="C904" s="98"/>
      <c r="D904" s="98"/>
      <c r="E904" s="99"/>
      <c r="F904" s="99"/>
      <c r="G904" s="100"/>
      <c r="H904" s="101"/>
      <c r="I904" s="102"/>
      <c r="J904" s="103"/>
      <c r="K904" s="99"/>
      <c r="L904" s="99"/>
      <c r="M904" s="104"/>
      <c r="N904" s="99"/>
      <c r="O904" s="100"/>
      <c r="P904" s="101"/>
      <c r="Q904" s="99"/>
      <c r="R904" s="99"/>
      <c r="S904" s="103"/>
      <c r="T904" s="97"/>
      <c r="U904" s="97"/>
    </row>
    <row r="905" ht="27.75" customHeight="1">
      <c r="A905" s="89"/>
      <c r="B905" s="90"/>
      <c r="C905" s="90"/>
      <c r="D905" s="90"/>
      <c r="E905" s="91"/>
      <c r="F905" s="91"/>
      <c r="G905" s="92"/>
      <c r="H905" s="93"/>
      <c r="I905" s="94"/>
      <c r="J905" s="95"/>
      <c r="K905" s="91"/>
      <c r="L905" s="91"/>
      <c r="M905" s="96"/>
      <c r="N905" s="91"/>
      <c r="O905" s="92"/>
      <c r="P905" s="93"/>
      <c r="Q905" s="91"/>
      <c r="R905" s="91"/>
      <c r="S905" s="95"/>
      <c r="T905" s="97"/>
      <c r="U905" s="97"/>
    </row>
    <row r="906" ht="27.75" customHeight="1">
      <c r="A906" s="89"/>
      <c r="B906" s="98"/>
      <c r="C906" s="98"/>
      <c r="D906" s="98"/>
      <c r="E906" s="99"/>
      <c r="F906" s="99"/>
      <c r="G906" s="100"/>
      <c r="H906" s="101"/>
      <c r="I906" s="102"/>
      <c r="J906" s="103"/>
      <c r="K906" s="99"/>
      <c r="L906" s="99"/>
      <c r="M906" s="104"/>
      <c r="N906" s="99"/>
      <c r="O906" s="100"/>
      <c r="P906" s="101"/>
      <c r="Q906" s="99"/>
      <c r="R906" s="99"/>
      <c r="S906" s="103"/>
      <c r="T906" s="97"/>
      <c r="U906" s="97"/>
    </row>
    <row r="907" ht="27.75" customHeight="1">
      <c r="A907" s="89"/>
      <c r="B907" s="90"/>
      <c r="C907" s="90"/>
      <c r="D907" s="90"/>
      <c r="E907" s="91"/>
      <c r="F907" s="91"/>
      <c r="G907" s="92"/>
      <c r="H907" s="93"/>
      <c r="I907" s="94"/>
      <c r="J907" s="95"/>
      <c r="K907" s="91"/>
      <c r="L907" s="91"/>
      <c r="M907" s="96"/>
      <c r="N907" s="91"/>
      <c r="O907" s="92"/>
      <c r="P907" s="93"/>
      <c r="Q907" s="91"/>
      <c r="R907" s="91"/>
      <c r="S907" s="95"/>
      <c r="T907" s="97"/>
      <c r="U907" s="97"/>
    </row>
    <row r="908" ht="27.75" customHeight="1">
      <c r="A908" s="89"/>
      <c r="B908" s="98"/>
      <c r="C908" s="98"/>
      <c r="D908" s="98"/>
      <c r="E908" s="99"/>
      <c r="F908" s="99"/>
      <c r="G908" s="100"/>
      <c r="H908" s="101"/>
      <c r="I908" s="102"/>
      <c r="J908" s="103"/>
      <c r="K908" s="99"/>
      <c r="L908" s="99"/>
      <c r="M908" s="104"/>
      <c r="N908" s="99"/>
      <c r="O908" s="100"/>
      <c r="P908" s="101"/>
      <c r="Q908" s="99"/>
      <c r="R908" s="99"/>
      <c r="S908" s="103"/>
      <c r="T908" s="97"/>
      <c r="U908" s="97"/>
    </row>
    <row r="909" ht="27.75" customHeight="1">
      <c r="A909" s="89"/>
      <c r="B909" s="90"/>
      <c r="C909" s="90"/>
      <c r="D909" s="90"/>
      <c r="E909" s="91"/>
      <c r="F909" s="91"/>
      <c r="G909" s="92"/>
      <c r="H909" s="93"/>
      <c r="I909" s="94"/>
      <c r="J909" s="95"/>
      <c r="K909" s="91"/>
      <c r="L909" s="91"/>
      <c r="M909" s="96"/>
      <c r="N909" s="91"/>
      <c r="O909" s="92"/>
      <c r="P909" s="93"/>
      <c r="Q909" s="91"/>
      <c r="R909" s="91"/>
      <c r="S909" s="95"/>
      <c r="T909" s="97"/>
      <c r="U909" s="97"/>
    </row>
    <row r="910" ht="27.75" customHeight="1">
      <c r="A910" s="89"/>
      <c r="B910" s="98"/>
      <c r="C910" s="98"/>
      <c r="D910" s="98"/>
      <c r="E910" s="99"/>
      <c r="F910" s="99"/>
      <c r="G910" s="100"/>
      <c r="H910" s="101"/>
      <c r="I910" s="102"/>
      <c r="J910" s="103"/>
      <c r="K910" s="99"/>
      <c r="L910" s="99"/>
      <c r="M910" s="104"/>
      <c r="N910" s="99"/>
      <c r="O910" s="100"/>
      <c r="P910" s="101"/>
      <c r="Q910" s="99"/>
      <c r="R910" s="99"/>
      <c r="S910" s="103"/>
      <c r="T910" s="97"/>
      <c r="U910" s="97"/>
    </row>
    <row r="911" ht="27.75" customHeight="1">
      <c r="A911" s="89"/>
      <c r="B911" s="90"/>
      <c r="C911" s="90"/>
      <c r="D911" s="90"/>
      <c r="E911" s="91"/>
      <c r="F911" s="91"/>
      <c r="G911" s="92"/>
      <c r="H911" s="93"/>
      <c r="I911" s="94"/>
      <c r="J911" s="95"/>
      <c r="K911" s="91"/>
      <c r="L911" s="91"/>
      <c r="M911" s="96"/>
      <c r="N911" s="91"/>
      <c r="O911" s="92"/>
      <c r="P911" s="93"/>
      <c r="Q911" s="91"/>
      <c r="R911" s="91"/>
      <c r="S911" s="95"/>
      <c r="T911" s="97"/>
      <c r="U911" s="97"/>
    </row>
    <row r="912" ht="27.75" customHeight="1">
      <c r="A912" s="89"/>
      <c r="B912" s="98"/>
      <c r="C912" s="98"/>
      <c r="D912" s="98"/>
      <c r="E912" s="99"/>
      <c r="F912" s="99"/>
      <c r="G912" s="100"/>
      <c r="H912" s="101"/>
      <c r="I912" s="102"/>
      <c r="J912" s="103"/>
      <c r="K912" s="99"/>
      <c r="L912" s="99"/>
      <c r="M912" s="104"/>
      <c r="N912" s="99"/>
      <c r="O912" s="100"/>
      <c r="P912" s="101"/>
      <c r="Q912" s="99"/>
      <c r="R912" s="99"/>
      <c r="S912" s="103"/>
      <c r="T912" s="97"/>
      <c r="U912" s="97"/>
    </row>
    <row r="913" ht="27.75" customHeight="1">
      <c r="A913" s="89"/>
      <c r="B913" s="90"/>
      <c r="C913" s="90"/>
      <c r="D913" s="90"/>
      <c r="E913" s="91"/>
      <c r="F913" s="91"/>
      <c r="G913" s="92"/>
      <c r="H913" s="93"/>
      <c r="I913" s="94"/>
      <c r="J913" s="95"/>
      <c r="K913" s="91"/>
      <c r="L913" s="91"/>
      <c r="M913" s="96"/>
      <c r="N913" s="91"/>
      <c r="O913" s="92"/>
      <c r="P913" s="93"/>
      <c r="Q913" s="91"/>
      <c r="R913" s="91"/>
      <c r="S913" s="95"/>
      <c r="T913" s="97"/>
      <c r="U913" s="97"/>
    </row>
    <row r="914" ht="27.75" customHeight="1">
      <c r="A914" s="89"/>
      <c r="B914" s="98"/>
      <c r="C914" s="98"/>
      <c r="D914" s="98"/>
      <c r="E914" s="99"/>
      <c r="F914" s="99"/>
      <c r="G914" s="100"/>
      <c r="H914" s="101"/>
      <c r="I914" s="102"/>
      <c r="J914" s="103"/>
      <c r="K914" s="99"/>
      <c r="L914" s="99"/>
      <c r="M914" s="104"/>
      <c r="N914" s="99"/>
      <c r="O914" s="100"/>
      <c r="P914" s="101"/>
      <c r="Q914" s="99"/>
      <c r="R914" s="99"/>
      <c r="S914" s="103"/>
      <c r="T914" s="97"/>
      <c r="U914" s="97"/>
    </row>
    <row r="915" ht="27.75" customHeight="1">
      <c r="A915" s="89"/>
      <c r="B915" s="90"/>
      <c r="C915" s="90"/>
      <c r="D915" s="90"/>
      <c r="E915" s="91"/>
      <c r="F915" s="91"/>
      <c r="G915" s="92"/>
      <c r="H915" s="93"/>
      <c r="I915" s="94"/>
      <c r="J915" s="95"/>
      <c r="K915" s="91"/>
      <c r="L915" s="91"/>
      <c r="M915" s="96"/>
      <c r="N915" s="91"/>
      <c r="O915" s="92"/>
      <c r="P915" s="93"/>
      <c r="Q915" s="91"/>
      <c r="R915" s="91"/>
      <c r="S915" s="95"/>
      <c r="T915" s="97"/>
      <c r="U915" s="97"/>
    </row>
    <row r="916" ht="27.75" customHeight="1">
      <c r="A916" s="89"/>
      <c r="B916" s="98"/>
      <c r="C916" s="98"/>
      <c r="D916" s="98"/>
      <c r="E916" s="99"/>
      <c r="F916" s="99"/>
      <c r="G916" s="100"/>
      <c r="H916" s="101"/>
      <c r="I916" s="102"/>
      <c r="J916" s="103"/>
      <c r="K916" s="99"/>
      <c r="L916" s="99"/>
      <c r="M916" s="104"/>
      <c r="N916" s="99"/>
      <c r="O916" s="100"/>
      <c r="P916" s="101"/>
      <c r="Q916" s="99"/>
      <c r="R916" s="99"/>
      <c r="S916" s="103"/>
      <c r="T916" s="97"/>
      <c r="U916" s="97"/>
    </row>
    <row r="917" ht="27.75" customHeight="1">
      <c r="A917" s="89"/>
      <c r="B917" s="90"/>
      <c r="C917" s="90"/>
      <c r="D917" s="90"/>
      <c r="E917" s="91"/>
      <c r="F917" s="91"/>
      <c r="G917" s="92"/>
      <c r="H917" s="93"/>
      <c r="I917" s="94"/>
      <c r="J917" s="95"/>
      <c r="K917" s="91"/>
      <c r="L917" s="91"/>
      <c r="M917" s="96"/>
      <c r="N917" s="91"/>
      <c r="O917" s="92"/>
      <c r="P917" s="93"/>
      <c r="Q917" s="91"/>
      <c r="R917" s="91"/>
      <c r="S917" s="95"/>
      <c r="T917" s="97"/>
      <c r="U917" s="97"/>
    </row>
    <row r="918" ht="27.75" customHeight="1">
      <c r="A918" s="89"/>
      <c r="B918" s="98"/>
      <c r="C918" s="98"/>
      <c r="D918" s="98"/>
      <c r="E918" s="99"/>
      <c r="F918" s="99"/>
      <c r="G918" s="100"/>
      <c r="H918" s="101"/>
      <c r="I918" s="102"/>
      <c r="J918" s="103"/>
      <c r="K918" s="99"/>
      <c r="L918" s="99"/>
      <c r="M918" s="104"/>
      <c r="N918" s="99"/>
      <c r="O918" s="100"/>
      <c r="P918" s="101"/>
      <c r="Q918" s="99"/>
      <c r="R918" s="99"/>
      <c r="S918" s="103"/>
      <c r="T918" s="97"/>
      <c r="U918" s="97"/>
    </row>
    <row r="919" ht="27.75" customHeight="1">
      <c r="A919" s="89"/>
      <c r="B919" s="90"/>
      <c r="C919" s="90"/>
      <c r="D919" s="90"/>
      <c r="E919" s="91"/>
      <c r="F919" s="91"/>
      <c r="G919" s="92"/>
      <c r="H919" s="93"/>
      <c r="I919" s="94"/>
      <c r="J919" s="95"/>
      <c r="K919" s="91"/>
      <c r="L919" s="91"/>
      <c r="M919" s="96"/>
      <c r="N919" s="91"/>
      <c r="O919" s="92"/>
      <c r="P919" s="93"/>
      <c r="Q919" s="91"/>
      <c r="R919" s="91"/>
      <c r="S919" s="95"/>
      <c r="T919" s="97"/>
      <c r="U919" s="97"/>
    </row>
    <row r="920" ht="27.75" customHeight="1">
      <c r="A920" s="89"/>
      <c r="B920" s="98"/>
      <c r="C920" s="98"/>
      <c r="D920" s="98"/>
      <c r="E920" s="99"/>
      <c r="F920" s="99"/>
      <c r="G920" s="100"/>
      <c r="H920" s="101"/>
      <c r="I920" s="102"/>
      <c r="J920" s="103"/>
      <c r="K920" s="99"/>
      <c r="L920" s="99"/>
      <c r="M920" s="104"/>
      <c r="N920" s="99"/>
      <c r="O920" s="100"/>
      <c r="P920" s="101"/>
      <c r="Q920" s="99"/>
      <c r="R920" s="99"/>
      <c r="S920" s="103"/>
      <c r="T920" s="97"/>
      <c r="U920" s="97"/>
    </row>
    <row r="921" ht="27.75" customHeight="1">
      <c r="A921" s="89"/>
      <c r="B921" s="90"/>
      <c r="C921" s="90"/>
      <c r="D921" s="90"/>
      <c r="E921" s="91"/>
      <c r="F921" s="91"/>
      <c r="G921" s="92"/>
      <c r="H921" s="93"/>
      <c r="I921" s="94"/>
      <c r="J921" s="95"/>
      <c r="K921" s="91"/>
      <c r="L921" s="91"/>
      <c r="M921" s="96"/>
      <c r="N921" s="91"/>
      <c r="O921" s="92"/>
      <c r="P921" s="93"/>
      <c r="Q921" s="91"/>
      <c r="R921" s="91"/>
      <c r="S921" s="95"/>
      <c r="T921" s="97"/>
      <c r="U921" s="97"/>
    </row>
    <row r="922" ht="27.75" customHeight="1">
      <c r="A922" s="89"/>
      <c r="B922" s="98"/>
      <c r="C922" s="98"/>
      <c r="D922" s="98"/>
      <c r="E922" s="99"/>
      <c r="F922" s="99"/>
      <c r="G922" s="100"/>
      <c r="H922" s="101"/>
      <c r="I922" s="102"/>
      <c r="J922" s="103"/>
      <c r="K922" s="99"/>
      <c r="L922" s="99"/>
      <c r="M922" s="104"/>
      <c r="N922" s="99"/>
      <c r="O922" s="100"/>
      <c r="P922" s="101"/>
      <c r="Q922" s="99"/>
      <c r="R922" s="99"/>
      <c r="S922" s="103"/>
      <c r="T922" s="97"/>
      <c r="U922" s="97"/>
    </row>
    <row r="923" ht="27.75" customHeight="1">
      <c r="A923" s="89"/>
      <c r="B923" s="90"/>
      <c r="C923" s="90"/>
      <c r="D923" s="90"/>
      <c r="E923" s="91"/>
      <c r="F923" s="91"/>
      <c r="G923" s="92"/>
      <c r="H923" s="93"/>
      <c r="I923" s="94"/>
      <c r="J923" s="95"/>
      <c r="K923" s="91"/>
      <c r="L923" s="91"/>
      <c r="M923" s="96"/>
      <c r="N923" s="91"/>
      <c r="O923" s="92"/>
      <c r="P923" s="93"/>
      <c r="Q923" s="91"/>
      <c r="R923" s="91"/>
      <c r="S923" s="95"/>
      <c r="T923" s="97"/>
      <c r="U923" s="97"/>
    </row>
    <row r="924" ht="27.75" customHeight="1">
      <c r="A924" s="89"/>
      <c r="B924" s="98"/>
      <c r="C924" s="98"/>
      <c r="D924" s="98"/>
      <c r="E924" s="99"/>
      <c r="F924" s="99"/>
      <c r="G924" s="100"/>
      <c r="H924" s="101"/>
      <c r="I924" s="102"/>
      <c r="J924" s="103"/>
      <c r="K924" s="99"/>
      <c r="L924" s="99"/>
      <c r="M924" s="104"/>
      <c r="N924" s="99"/>
      <c r="O924" s="100"/>
      <c r="P924" s="101"/>
      <c r="Q924" s="99"/>
      <c r="R924" s="99"/>
      <c r="S924" s="103"/>
      <c r="T924" s="97"/>
      <c r="U924" s="97"/>
    </row>
    <row r="925" ht="27.75" customHeight="1">
      <c r="A925" s="89"/>
      <c r="B925" s="90"/>
      <c r="C925" s="90"/>
      <c r="D925" s="90"/>
      <c r="E925" s="91"/>
      <c r="F925" s="91"/>
      <c r="G925" s="92"/>
      <c r="H925" s="93"/>
      <c r="I925" s="94"/>
      <c r="J925" s="95"/>
      <c r="K925" s="91"/>
      <c r="L925" s="91"/>
      <c r="M925" s="96"/>
      <c r="N925" s="91"/>
      <c r="O925" s="92"/>
      <c r="P925" s="93"/>
      <c r="Q925" s="91"/>
      <c r="R925" s="91"/>
      <c r="S925" s="95"/>
      <c r="T925" s="97"/>
      <c r="U925" s="97"/>
    </row>
    <row r="926" ht="27.75" customHeight="1">
      <c r="A926" s="89"/>
      <c r="B926" s="98"/>
      <c r="C926" s="98"/>
      <c r="D926" s="98"/>
      <c r="E926" s="99"/>
      <c r="F926" s="99"/>
      <c r="G926" s="100"/>
      <c r="H926" s="101"/>
      <c r="I926" s="102"/>
      <c r="J926" s="103"/>
      <c r="K926" s="99"/>
      <c r="L926" s="99"/>
      <c r="M926" s="104"/>
      <c r="N926" s="99"/>
      <c r="O926" s="100"/>
      <c r="P926" s="101"/>
      <c r="Q926" s="99"/>
      <c r="R926" s="99"/>
      <c r="S926" s="103"/>
      <c r="T926" s="97"/>
      <c r="U926" s="97"/>
    </row>
    <row r="927" ht="27.75" customHeight="1">
      <c r="A927" s="89"/>
      <c r="B927" s="90"/>
      <c r="C927" s="90"/>
      <c r="D927" s="90"/>
      <c r="E927" s="91"/>
      <c r="F927" s="91"/>
      <c r="G927" s="92"/>
      <c r="H927" s="93"/>
      <c r="I927" s="94"/>
      <c r="J927" s="95"/>
      <c r="K927" s="91"/>
      <c r="L927" s="91"/>
      <c r="M927" s="96"/>
      <c r="N927" s="91"/>
      <c r="O927" s="92"/>
      <c r="P927" s="93"/>
      <c r="Q927" s="91"/>
      <c r="R927" s="91"/>
      <c r="S927" s="95"/>
      <c r="T927" s="97"/>
      <c r="U927" s="97"/>
    </row>
    <row r="928" ht="27.75" customHeight="1">
      <c r="A928" s="89"/>
      <c r="B928" s="98"/>
      <c r="C928" s="98"/>
      <c r="D928" s="98"/>
      <c r="E928" s="99"/>
      <c r="F928" s="99"/>
      <c r="G928" s="100"/>
      <c r="H928" s="101"/>
      <c r="I928" s="102"/>
      <c r="J928" s="103"/>
      <c r="K928" s="99"/>
      <c r="L928" s="99"/>
      <c r="M928" s="104"/>
      <c r="N928" s="99"/>
      <c r="O928" s="100"/>
      <c r="P928" s="101"/>
      <c r="Q928" s="99"/>
      <c r="R928" s="99"/>
      <c r="S928" s="103"/>
      <c r="T928" s="97"/>
      <c r="U928" s="97"/>
    </row>
    <row r="929" ht="27.75" customHeight="1">
      <c r="A929" s="89"/>
      <c r="B929" s="90"/>
      <c r="C929" s="90"/>
      <c r="D929" s="90"/>
      <c r="E929" s="91"/>
      <c r="F929" s="91"/>
      <c r="G929" s="92"/>
      <c r="H929" s="93"/>
      <c r="I929" s="94"/>
      <c r="J929" s="95"/>
      <c r="K929" s="91"/>
      <c r="L929" s="91"/>
      <c r="M929" s="96"/>
      <c r="N929" s="91"/>
      <c r="O929" s="92"/>
      <c r="P929" s="93"/>
      <c r="Q929" s="91"/>
      <c r="R929" s="91"/>
      <c r="S929" s="95"/>
      <c r="T929" s="97"/>
      <c r="U929" s="97"/>
    </row>
    <row r="930" ht="27.75" customHeight="1">
      <c r="A930" s="89"/>
      <c r="B930" s="98"/>
      <c r="C930" s="98"/>
      <c r="D930" s="98"/>
      <c r="E930" s="99"/>
      <c r="F930" s="99"/>
      <c r="G930" s="100"/>
      <c r="H930" s="101"/>
      <c r="I930" s="102"/>
      <c r="J930" s="103"/>
      <c r="K930" s="99"/>
      <c r="L930" s="99"/>
      <c r="M930" s="104"/>
      <c r="N930" s="99"/>
      <c r="O930" s="100"/>
      <c r="P930" s="101"/>
      <c r="Q930" s="99"/>
      <c r="R930" s="99"/>
      <c r="S930" s="103"/>
      <c r="T930" s="97"/>
      <c r="U930" s="97"/>
    </row>
    <row r="931" ht="27.75" customHeight="1">
      <c r="A931" s="89"/>
      <c r="B931" s="90"/>
      <c r="C931" s="90"/>
      <c r="D931" s="90"/>
      <c r="E931" s="91"/>
      <c r="F931" s="91"/>
      <c r="G931" s="92"/>
      <c r="H931" s="93"/>
      <c r="I931" s="94"/>
      <c r="J931" s="95"/>
      <c r="K931" s="91"/>
      <c r="L931" s="91"/>
      <c r="M931" s="96"/>
      <c r="N931" s="91"/>
      <c r="O931" s="92"/>
      <c r="P931" s="93"/>
      <c r="Q931" s="91"/>
      <c r="R931" s="91"/>
      <c r="S931" s="95"/>
      <c r="T931" s="97"/>
      <c r="U931" s="97"/>
    </row>
    <row r="932" ht="27.75" customHeight="1">
      <c r="A932" s="89"/>
      <c r="B932" s="98"/>
      <c r="C932" s="98"/>
      <c r="D932" s="98"/>
      <c r="E932" s="99"/>
      <c r="F932" s="99"/>
      <c r="G932" s="100"/>
      <c r="H932" s="101"/>
      <c r="I932" s="102"/>
      <c r="J932" s="103"/>
      <c r="K932" s="99"/>
      <c r="L932" s="99"/>
      <c r="M932" s="104"/>
      <c r="N932" s="99"/>
      <c r="O932" s="100"/>
      <c r="P932" s="101"/>
      <c r="Q932" s="99"/>
      <c r="R932" s="99"/>
      <c r="S932" s="103"/>
      <c r="T932" s="97"/>
      <c r="U932" s="97"/>
    </row>
    <row r="933" ht="27.75" customHeight="1">
      <c r="A933" s="89"/>
      <c r="B933" s="90"/>
      <c r="C933" s="90"/>
      <c r="D933" s="90"/>
      <c r="E933" s="91"/>
      <c r="F933" s="91"/>
      <c r="G933" s="92"/>
      <c r="H933" s="93"/>
      <c r="I933" s="94"/>
      <c r="J933" s="95"/>
      <c r="K933" s="91"/>
      <c r="L933" s="91"/>
      <c r="M933" s="96"/>
      <c r="N933" s="91"/>
      <c r="O933" s="92"/>
      <c r="P933" s="93"/>
      <c r="Q933" s="91"/>
      <c r="R933" s="91"/>
      <c r="S933" s="95"/>
      <c r="T933" s="97"/>
      <c r="U933" s="97"/>
    </row>
    <row r="934" ht="27.75" customHeight="1">
      <c r="A934" s="89"/>
      <c r="B934" s="98"/>
      <c r="C934" s="98"/>
      <c r="D934" s="98"/>
      <c r="E934" s="99"/>
      <c r="F934" s="99"/>
      <c r="G934" s="100"/>
      <c r="H934" s="101"/>
      <c r="I934" s="102"/>
      <c r="J934" s="103"/>
      <c r="K934" s="99"/>
      <c r="L934" s="99"/>
      <c r="M934" s="104"/>
      <c r="N934" s="99"/>
      <c r="O934" s="100"/>
      <c r="P934" s="101"/>
      <c r="Q934" s="99"/>
      <c r="R934" s="99"/>
      <c r="S934" s="103"/>
      <c r="T934" s="97"/>
      <c r="U934" s="97"/>
    </row>
    <row r="935" ht="27.75" customHeight="1">
      <c r="A935" s="89"/>
      <c r="B935" s="90"/>
      <c r="C935" s="90"/>
      <c r="D935" s="90"/>
      <c r="E935" s="91"/>
      <c r="F935" s="91"/>
      <c r="G935" s="92"/>
      <c r="H935" s="93"/>
      <c r="I935" s="94"/>
      <c r="J935" s="95"/>
      <c r="K935" s="91"/>
      <c r="L935" s="91"/>
      <c r="M935" s="96"/>
      <c r="N935" s="91"/>
      <c r="O935" s="92"/>
      <c r="P935" s="93"/>
      <c r="Q935" s="91"/>
      <c r="R935" s="91"/>
      <c r="S935" s="95"/>
      <c r="T935" s="97"/>
      <c r="U935" s="97"/>
    </row>
    <row r="936" ht="27.75" customHeight="1">
      <c r="A936" s="89"/>
      <c r="B936" s="98"/>
      <c r="C936" s="98"/>
      <c r="D936" s="98"/>
      <c r="E936" s="99"/>
      <c r="F936" s="99"/>
      <c r="G936" s="100"/>
      <c r="H936" s="101"/>
      <c r="I936" s="102"/>
      <c r="J936" s="103"/>
      <c r="K936" s="99"/>
      <c r="L936" s="99"/>
      <c r="M936" s="104"/>
      <c r="N936" s="99"/>
      <c r="O936" s="100"/>
      <c r="P936" s="101"/>
      <c r="Q936" s="99"/>
      <c r="R936" s="99"/>
      <c r="S936" s="103"/>
      <c r="T936" s="97"/>
      <c r="U936" s="97"/>
    </row>
    <row r="937" ht="27.75" customHeight="1">
      <c r="A937" s="89"/>
      <c r="B937" s="90"/>
      <c r="C937" s="90"/>
      <c r="D937" s="90"/>
      <c r="E937" s="91"/>
      <c r="F937" s="91"/>
      <c r="G937" s="92"/>
      <c r="H937" s="93"/>
      <c r="I937" s="94"/>
      <c r="J937" s="95"/>
      <c r="K937" s="91"/>
      <c r="L937" s="91"/>
      <c r="M937" s="96"/>
      <c r="N937" s="91"/>
      <c r="O937" s="92"/>
      <c r="P937" s="93"/>
      <c r="Q937" s="91"/>
      <c r="R937" s="91"/>
      <c r="S937" s="95"/>
      <c r="T937" s="97"/>
      <c r="U937" s="97"/>
    </row>
    <row r="938" ht="27.75" customHeight="1">
      <c r="A938" s="89"/>
      <c r="B938" s="98"/>
      <c r="C938" s="98"/>
      <c r="D938" s="98"/>
      <c r="E938" s="99"/>
      <c r="F938" s="99"/>
      <c r="G938" s="100"/>
      <c r="H938" s="101"/>
      <c r="I938" s="102"/>
      <c r="J938" s="103"/>
      <c r="K938" s="99"/>
      <c r="L938" s="99"/>
      <c r="M938" s="104"/>
      <c r="N938" s="99"/>
      <c r="O938" s="100"/>
      <c r="P938" s="101"/>
      <c r="Q938" s="99"/>
      <c r="R938" s="99"/>
      <c r="S938" s="103"/>
      <c r="T938" s="97"/>
      <c r="U938" s="97"/>
    </row>
    <row r="939" ht="27.75" customHeight="1">
      <c r="A939" s="89"/>
      <c r="B939" s="90"/>
      <c r="C939" s="90"/>
      <c r="D939" s="90"/>
      <c r="E939" s="91"/>
      <c r="F939" s="91"/>
      <c r="G939" s="92"/>
      <c r="H939" s="93"/>
      <c r="I939" s="94"/>
      <c r="J939" s="95"/>
      <c r="K939" s="91"/>
      <c r="L939" s="91"/>
      <c r="M939" s="96"/>
      <c r="N939" s="91"/>
      <c r="O939" s="92"/>
      <c r="P939" s="93"/>
      <c r="Q939" s="91"/>
      <c r="R939" s="91"/>
      <c r="S939" s="95"/>
      <c r="T939" s="97"/>
      <c r="U939" s="97"/>
    </row>
    <row r="940" ht="27.75" customHeight="1">
      <c r="A940" s="89"/>
      <c r="B940" s="98"/>
      <c r="C940" s="98"/>
      <c r="D940" s="98"/>
      <c r="E940" s="99"/>
      <c r="F940" s="99"/>
      <c r="G940" s="100"/>
      <c r="H940" s="101"/>
      <c r="I940" s="102"/>
      <c r="J940" s="103"/>
      <c r="K940" s="99"/>
      <c r="L940" s="99"/>
      <c r="M940" s="104"/>
      <c r="N940" s="99"/>
      <c r="O940" s="100"/>
      <c r="P940" s="101"/>
      <c r="Q940" s="99"/>
      <c r="R940" s="99"/>
      <c r="S940" s="103"/>
      <c r="T940" s="97"/>
      <c r="U940" s="97"/>
    </row>
    <row r="941" ht="27.75" customHeight="1">
      <c r="A941" s="89"/>
      <c r="B941" s="90"/>
      <c r="C941" s="90"/>
      <c r="D941" s="90"/>
      <c r="E941" s="91"/>
      <c r="F941" s="91"/>
      <c r="G941" s="92"/>
      <c r="H941" s="93"/>
      <c r="I941" s="94"/>
      <c r="J941" s="95"/>
      <c r="K941" s="91"/>
      <c r="L941" s="91"/>
      <c r="M941" s="96"/>
      <c r="N941" s="91"/>
      <c r="O941" s="92"/>
      <c r="P941" s="93"/>
      <c r="Q941" s="91"/>
      <c r="R941" s="91"/>
      <c r="S941" s="95"/>
      <c r="T941" s="97"/>
      <c r="U941" s="97"/>
    </row>
    <row r="942" ht="27.75" customHeight="1">
      <c r="A942" s="89"/>
      <c r="B942" s="98"/>
      <c r="C942" s="98"/>
      <c r="D942" s="98"/>
      <c r="E942" s="99"/>
      <c r="F942" s="99"/>
      <c r="G942" s="100"/>
      <c r="H942" s="101"/>
      <c r="I942" s="102"/>
      <c r="J942" s="103"/>
      <c r="K942" s="99"/>
      <c r="L942" s="99"/>
      <c r="M942" s="104"/>
      <c r="N942" s="99"/>
      <c r="O942" s="100"/>
      <c r="P942" s="101"/>
      <c r="Q942" s="99"/>
      <c r="R942" s="99"/>
      <c r="S942" s="103"/>
      <c r="T942" s="97"/>
      <c r="U942" s="97"/>
    </row>
    <row r="943" ht="27.75" customHeight="1">
      <c r="A943" s="89"/>
      <c r="B943" s="90"/>
      <c r="C943" s="90"/>
      <c r="D943" s="90"/>
      <c r="E943" s="91"/>
      <c r="F943" s="91"/>
      <c r="G943" s="92"/>
      <c r="H943" s="93"/>
      <c r="I943" s="94"/>
      <c r="J943" s="95"/>
      <c r="K943" s="91"/>
      <c r="L943" s="91"/>
      <c r="M943" s="96"/>
      <c r="N943" s="91"/>
      <c r="O943" s="92"/>
      <c r="P943" s="93"/>
      <c r="Q943" s="91"/>
      <c r="R943" s="91"/>
      <c r="S943" s="95"/>
      <c r="T943" s="97"/>
      <c r="U943" s="97"/>
    </row>
    <row r="944" ht="27.75" customHeight="1">
      <c r="A944" s="89"/>
      <c r="B944" s="98"/>
      <c r="C944" s="98"/>
      <c r="D944" s="98"/>
      <c r="E944" s="99"/>
      <c r="F944" s="99"/>
      <c r="G944" s="100"/>
      <c r="H944" s="101"/>
      <c r="I944" s="102"/>
      <c r="J944" s="103"/>
      <c r="K944" s="99"/>
      <c r="L944" s="99"/>
      <c r="M944" s="104"/>
      <c r="N944" s="99"/>
      <c r="O944" s="100"/>
      <c r="P944" s="101"/>
      <c r="Q944" s="99"/>
      <c r="R944" s="99"/>
      <c r="S944" s="103"/>
      <c r="T944" s="97"/>
      <c r="U944" s="97"/>
    </row>
    <row r="945" ht="27.75" customHeight="1">
      <c r="A945" s="89"/>
      <c r="B945" s="90"/>
      <c r="C945" s="90"/>
      <c r="D945" s="90"/>
      <c r="E945" s="91"/>
      <c r="F945" s="91"/>
      <c r="G945" s="92"/>
      <c r="H945" s="93"/>
      <c r="I945" s="94"/>
      <c r="J945" s="95"/>
      <c r="K945" s="91"/>
      <c r="L945" s="91"/>
      <c r="M945" s="96"/>
      <c r="N945" s="91"/>
      <c r="O945" s="92"/>
      <c r="P945" s="93"/>
      <c r="Q945" s="91"/>
      <c r="R945" s="91"/>
      <c r="S945" s="95"/>
      <c r="T945" s="97"/>
      <c r="U945" s="97"/>
    </row>
    <row r="946" ht="27.75" customHeight="1">
      <c r="A946" s="89"/>
      <c r="B946" s="98"/>
      <c r="C946" s="98"/>
      <c r="D946" s="98"/>
      <c r="E946" s="99"/>
      <c r="F946" s="99"/>
      <c r="G946" s="100"/>
      <c r="H946" s="101"/>
      <c r="I946" s="102"/>
      <c r="J946" s="103"/>
      <c r="K946" s="99"/>
      <c r="L946" s="99"/>
      <c r="M946" s="104"/>
      <c r="N946" s="99"/>
      <c r="O946" s="100"/>
      <c r="P946" s="101"/>
      <c r="Q946" s="99"/>
      <c r="R946" s="99"/>
      <c r="S946" s="103"/>
      <c r="T946" s="97"/>
      <c r="U946" s="97"/>
    </row>
    <row r="947" ht="27.75" customHeight="1">
      <c r="A947" s="89"/>
      <c r="B947" s="90"/>
      <c r="C947" s="90"/>
      <c r="D947" s="90"/>
      <c r="E947" s="91"/>
      <c r="F947" s="91"/>
      <c r="G947" s="92"/>
      <c r="H947" s="93"/>
      <c r="I947" s="94"/>
      <c r="J947" s="95"/>
      <c r="K947" s="91"/>
      <c r="L947" s="91"/>
      <c r="M947" s="96"/>
      <c r="N947" s="91"/>
      <c r="O947" s="92"/>
      <c r="P947" s="93"/>
      <c r="Q947" s="91"/>
      <c r="R947" s="91"/>
      <c r="S947" s="95"/>
      <c r="T947" s="97"/>
      <c r="U947" s="97"/>
    </row>
    <row r="948" ht="27.75" customHeight="1">
      <c r="A948" s="89"/>
      <c r="B948" s="98"/>
      <c r="C948" s="98"/>
      <c r="D948" s="98"/>
      <c r="E948" s="99"/>
      <c r="F948" s="99"/>
      <c r="G948" s="100"/>
      <c r="H948" s="101"/>
      <c r="I948" s="102"/>
      <c r="J948" s="103"/>
      <c r="K948" s="99"/>
      <c r="L948" s="99"/>
      <c r="M948" s="104"/>
      <c r="N948" s="99"/>
      <c r="O948" s="100"/>
      <c r="P948" s="101"/>
      <c r="Q948" s="99"/>
      <c r="R948" s="99"/>
      <c r="S948" s="103"/>
      <c r="T948" s="97"/>
      <c r="U948" s="97"/>
    </row>
    <row r="949" ht="27.75" customHeight="1">
      <c r="A949" s="89"/>
      <c r="B949" s="90"/>
      <c r="C949" s="90"/>
      <c r="D949" s="90"/>
      <c r="E949" s="91"/>
      <c r="F949" s="91"/>
      <c r="G949" s="92"/>
      <c r="H949" s="93"/>
      <c r="I949" s="94"/>
      <c r="J949" s="95"/>
      <c r="K949" s="91"/>
      <c r="L949" s="91"/>
      <c r="M949" s="96"/>
      <c r="N949" s="91"/>
      <c r="O949" s="92"/>
      <c r="P949" s="93"/>
      <c r="Q949" s="91"/>
      <c r="R949" s="91"/>
      <c r="S949" s="95"/>
      <c r="T949" s="97"/>
      <c r="U949" s="97"/>
    </row>
    <row r="950" ht="27.75" customHeight="1">
      <c r="A950" s="89"/>
      <c r="B950" s="98"/>
      <c r="C950" s="98"/>
      <c r="D950" s="98"/>
      <c r="E950" s="99"/>
      <c r="F950" s="99"/>
      <c r="G950" s="100"/>
      <c r="H950" s="101"/>
      <c r="I950" s="102"/>
      <c r="J950" s="103"/>
      <c r="K950" s="99"/>
      <c r="L950" s="99"/>
      <c r="M950" s="104"/>
      <c r="N950" s="99"/>
      <c r="O950" s="100"/>
      <c r="P950" s="101"/>
      <c r="Q950" s="99"/>
      <c r="R950" s="99"/>
      <c r="S950" s="103"/>
      <c r="T950" s="97"/>
      <c r="U950" s="97"/>
    </row>
    <row r="951" ht="27.75" customHeight="1">
      <c r="A951" s="89"/>
      <c r="B951" s="90"/>
      <c r="C951" s="90"/>
      <c r="D951" s="90"/>
      <c r="E951" s="91"/>
      <c r="F951" s="91"/>
      <c r="G951" s="92"/>
      <c r="H951" s="93"/>
      <c r="I951" s="94"/>
      <c r="J951" s="95"/>
      <c r="K951" s="91"/>
      <c r="L951" s="91"/>
      <c r="M951" s="96"/>
      <c r="N951" s="91"/>
      <c r="O951" s="92"/>
      <c r="P951" s="93"/>
      <c r="Q951" s="91"/>
      <c r="R951" s="91"/>
      <c r="S951" s="95"/>
      <c r="T951" s="97"/>
      <c r="U951" s="97"/>
    </row>
    <row r="952" ht="27.75" customHeight="1">
      <c r="A952" s="89"/>
      <c r="B952" s="98"/>
      <c r="C952" s="98"/>
      <c r="D952" s="98"/>
      <c r="E952" s="99"/>
      <c r="F952" s="99"/>
      <c r="G952" s="100"/>
      <c r="H952" s="101"/>
      <c r="I952" s="102"/>
      <c r="J952" s="103"/>
      <c r="K952" s="99"/>
      <c r="L952" s="99"/>
      <c r="M952" s="104"/>
      <c r="N952" s="99"/>
      <c r="O952" s="100"/>
      <c r="P952" s="101"/>
      <c r="Q952" s="99"/>
      <c r="R952" s="99"/>
      <c r="S952" s="103"/>
      <c r="T952" s="97"/>
      <c r="U952" s="97"/>
    </row>
    <row r="953" ht="27.75" customHeight="1">
      <c r="A953" s="89"/>
      <c r="B953" s="90"/>
      <c r="C953" s="90"/>
      <c r="D953" s="90"/>
      <c r="E953" s="91"/>
      <c r="F953" s="91"/>
      <c r="G953" s="92"/>
      <c r="H953" s="93"/>
      <c r="I953" s="94"/>
      <c r="J953" s="95"/>
      <c r="K953" s="91"/>
      <c r="L953" s="91"/>
      <c r="M953" s="96"/>
      <c r="N953" s="91"/>
      <c r="O953" s="92"/>
      <c r="P953" s="93"/>
      <c r="Q953" s="91"/>
      <c r="R953" s="91"/>
      <c r="S953" s="95"/>
      <c r="T953" s="97"/>
      <c r="U953" s="97"/>
    </row>
    <row r="954" ht="27.75" customHeight="1">
      <c r="A954" s="89"/>
      <c r="B954" s="98"/>
      <c r="C954" s="98"/>
      <c r="D954" s="98"/>
      <c r="E954" s="99"/>
      <c r="F954" s="99"/>
      <c r="G954" s="100"/>
      <c r="H954" s="101"/>
      <c r="I954" s="102"/>
      <c r="J954" s="103"/>
      <c r="K954" s="99"/>
      <c r="L954" s="99"/>
      <c r="M954" s="104"/>
      <c r="N954" s="99"/>
      <c r="O954" s="100"/>
      <c r="P954" s="101"/>
      <c r="Q954" s="99"/>
      <c r="R954" s="99"/>
      <c r="S954" s="103"/>
      <c r="T954" s="97"/>
      <c r="U954" s="97"/>
    </row>
    <row r="955" ht="27.75" customHeight="1">
      <c r="A955" s="89"/>
      <c r="B955" s="90"/>
      <c r="C955" s="90"/>
      <c r="D955" s="90"/>
      <c r="E955" s="91"/>
      <c r="F955" s="91"/>
      <c r="G955" s="92"/>
      <c r="H955" s="93"/>
      <c r="I955" s="94"/>
      <c r="J955" s="95"/>
      <c r="K955" s="91"/>
      <c r="L955" s="91"/>
      <c r="M955" s="96"/>
      <c r="N955" s="91"/>
      <c r="O955" s="92"/>
      <c r="P955" s="93"/>
      <c r="Q955" s="91"/>
      <c r="R955" s="91"/>
      <c r="S955" s="95"/>
      <c r="T955" s="97"/>
      <c r="U955" s="97"/>
    </row>
    <row r="956" ht="27.75" customHeight="1">
      <c r="A956" s="89"/>
      <c r="B956" s="98"/>
      <c r="C956" s="98"/>
      <c r="D956" s="98"/>
      <c r="E956" s="99"/>
      <c r="F956" s="99"/>
      <c r="G956" s="100"/>
      <c r="H956" s="101"/>
      <c r="I956" s="102"/>
      <c r="J956" s="103"/>
      <c r="K956" s="99"/>
      <c r="L956" s="99"/>
      <c r="M956" s="104"/>
      <c r="N956" s="99"/>
      <c r="O956" s="100"/>
      <c r="P956" s="101"/>
      <c r="Q956" s="99"/>
      <c r="R956" s="99"/>
      <c r="S956" s="103"/>
      <c r="T956" s="97"/>
      <c r="U956" s="97"/>
    </row>
    <row r="957" ht="27.75" customHeight="1">
      <c r="A957" s="89"/>
      <c r="B957" s="90"/>
      <c r="C957" s="90"/>
      <c r="D957" s="90"/>
      <c r="E957" s="91"/>
      <c r="F957" s="91"/>
      <c r="G957" s="92"/>
      <c r="H957" s="93"/>
      <c r="I957" s="94"/>
      <c r="J957" s="95"/>
      <c r="K957" s="91"/>
      <c r="L957" s="91"/>
      <c r="M957" s="96"/>
      <c r="N957" s="91"/>
      <c r="O957" s="92"/>
      <c r="P957" s="93"/>
      <c r="Q957" s="91"/>
      <c r="R957" s="91"/>
      <c r="S957" s="95"/>
      <c r="T957" s="97"/>
      <c r="U957" s="97"/>
    </row>
    <row r="958" ht="27.75" customHeight="1">
      <c r="A958" s="89"/>
      <c r="B958" s="98"/>
      <c r="C958" s="98"/>
      <c r="D958" s="98"/>
      <c r="E958" s="99"/>
      <c r="F958" s="99"/>
      <c r="G958" s="100"/>
      <c r="H958" s="101"/>
      <c r="I958" s="102"/>
      <c r="J958" s="103"/>
      <c r="K958" s="99"/>
      <c r="L958" s="99"/>
      <c r="M958" s="104"/>
      <c r="N958" s="99"/>
      <c r="O958" s="100"/>
      <c r="P958" s="101"/>
      <c r="Q958" s="99"/>
      <c r="R958" s="99"/>
      <c r="S958" s="103"/>
      <c r="T958" s="97"/>
      <c r="U958" s="97"/>
    </row>
    <row r="959" ht="27.75" customHeight="1">
      <c r="A959" s="89"/>
      <c r="B959" s="90"/>
      <c r="C959" s="90"/>
      <c r="D959" s="90"/>
      <c r="E959" s="91"/>
      <c r="F959" s="91"/>
      <c r="G959" s="92"/>
      <c r="H959" s="93"/>
      <c r="I959" s="94"/>
      <c r="J959" s="95"/>
      <c r="K959" s="91"/>
      <c r="L959" s="91"/>
      <c r="M959" s="96"/>
      <c r="N959" s="91"/>
      <c r="O959" s="92"/>
      <c r="P959" s="93"/>
      <c r="Q959" s="91"/>
      <c r="R959" s="91"/>
      <c r="S959" s="95"/>
      <c r="T959" s="97"/>
      <c r="U959" s="97"/>
    </row>
    <row r="960" ht="27.75" customHeight="1">
      <c r="A960" s="89"/>
      <c r="B960" s="98"/>
      <c r="C960" s="98"/>
      <c r="D960" s="98"/>
      <c r="E960" s="99"/>
      <c r="F960" s="99"/>
      <c r="G960" s="100"/>
      <c r="H960" s="101"/>
      <c r="I960" s="102"/>
      <c r="J960" s="103"/>
      <c r="K960" s="99"/>
      <c r="L960" s="99"/>
      <c r="M960" s="104"/>
      <c r="N960" s="99"/>
      <c r="O960" s="100"/>
      <c r="P960" s="101"/>
      <c r="Q960" s="99"/>
      <c r="R960" s="99"/>
      <c r="S960" s="103"/>
      <c r="T960" s="97"/>
      <c r="U960" s="97"/>
    </row>
    <row r="961" ht="27.75" customHeight="1">
      <c r="A961" s="89"/>
      <c r="B961" s="90"/>
      <c r="C961" s="90"/>
      <c r="D961" s="90"/>
      <c r="E961" s="91"/>
      <c r="F961" s="91"/>
      <c r="G961" s="92"/>
      <c r="H961" s="93"/>
      <c r="I961" s="94"/>
      <c r="J961" s="95"/>
      <c r="K961" s="91"/>
      <c r="L961" s="91"/>
      <c r="M961" s="96"/>
      <c r="N961" s="91"/>
      <c r="O961" s="92"/>
      <c r="P961" s="93"/>
      <c r="Q961" s="91"/>
      <c r="R961" s="91"/>
      <c r="S961" s="95"/>
      <c r="T961" s="97"/>
      <c r="U961" s="97"/>
    </row>
    <row r="962" ht="27.75" customHeight="1">
      <c r="A962" s="89"/>
      <c r="B962" s="98"/>
      <c r="C962" s="98"/>
      <c r="D962" s="98"/>
      <c r="E962" s="99"/>
      <c r="F962" s="99"/>
      <c r="G962" s="100"/>
      <c r="H962" s="101"/>
      <c r="I962" s="102"/>
      <c r="J962" s="103"/>
      <c r="K962" s="99"/>
      <c r="L962" s="99"/>
      <c r="M962" s="104"/>
      <c r="N962" s="99"/>
      <c r="O962" s="100"/>
      <c r="P962" s="101"/>
      <c r="Q962" s="99"/>
      <c r="R962" s="99"/>
      <c r="S962" s="103"/>
      <c r="T962" s="97"/>
      <c r="U962" s="97"/>
    </row>
    <row r="963" ht="27.75" customHeight="1">
      <c r="A963" s="89"/>
      <c r="B963" s="90"/>
      <c r="C963" s="90"/>
      <c r="D963" s="90"/>
      <c r="E963" s="91"/>
      <c r="F963" s="91"/>
      <c r="G963" s="92"/>
      <c r="H963" s="93"/>
      <c r="I963" s="94"/>
      <c r="J963" s="95"/>
      <c r="K963" s="91"/>
      <c r="L963" s="91"/>
      <c r="M963" s="96"/>
      <c r="N963" s="91"/>
      <c r="O963" s="92"/>
      <c r="P963" s="93"/>
      <c r="Q963" s="91"/>
      <c r="R963" s="91"/>
      <c r="S963" s="95"/>
      <c r="T963" s="97"/>
      <c r="U963" s="97"/>
    </row>
    <row r="964" ht="27.75" customHeight="1">
      <c r="A964" s="89"/>
      <c r="B964" s="98"/>
      <c r="C964" s="98"/>
      <c r="D964" s="98"/>
      <c r="E964" s="99"/>
      <c r="F964" s="99"/>
      <c r="G964" s="100"/>
      <c r="H964" s="101"/>
      <c r="I964" s="102"/>
      <c r="J964" s="103"/>
      <c r="K964" s="99"/>
      <c r="L964" s="99"/>
      <c r="M964" s="104"/>
      <c r="N964" s="99"/>
      <c r="O964" s="100"/>
      <c r="P964" s="101"/>
      <c r="Q964" s="99"/>
      <c r="R964" s="99"/>
      <c r="S964" s="103"/>
      <c r="T964" s="97"/>
      <c r="U964" s="97"/>
    </row>
    <row r="965" ht="27.75" customHeight="1">
      <c r="A965" s="89"/>
      <c r="B965" s="90"/>
      <c r="C965" s="90"/>
      <c r="D965" s="90"/>
      <c r="E965" s="91"/>
      <c r="F965" s="91"/>
      <c r="G965" s="92"/>
      <c r="H965" s="93"/>
      <c r="I965" s="94"/>
      <c r="J965" s="95"/>
      <c r="K965" s="91"/>
      <c r="L965" s="91"/>
      <c r="M965" s="96"/>
      <c r="N965" s="91"/>
      <c r="O965" s="92"/>
      <c r="P965" s="93"/>
      <c r="Q965" s="91"/>
      <c r="R965" s="91"/>
      <c r="S965" s="95"/>
      <c r="T965" s="97"/>
      <c r="U965" s="97"/>
    </row>
    <row r="966" ht="27.75" customHeight="1">
      <c r="A966" s="89"/>
      <c r="B966" s="98"/>
      <c r="C966" s="98"/>
      <c r="D966" s="98"/>
      <c r="E966" s="99"/>
      <c r="F966" s="99"/>
      <c r="G966" s="100"/>
      <c r="H966" s="101"/>
      <c r="I966" s="102"/>
      <c r="J966" s="103"/>
      <c r="K966" s="99"/>
      <c r="L966" s="99"/>
      <c r="M966" s="104"/>
      <c r="N966" s="99"/>
      <c r="O966" s="100"/>
      <c r="P966" s="101"/>
      <c r="Q966" s="99"/>
      <c r="R966" s="99"/>
      <c r="S966" s="103"/>
      <c r="T966" s="97"/>
      <c r="U966" s="97"/>
    </row>
    <row r="967" ht="27.75" customHeight="1">
      <c r="A967" s="89"/>
      <c r="B967" s="90"/>
      <c r="C967" s="90"/>
      <c r="D967" s="90"/>
      <c r="E967" s="91"/>
      <c r="F967" s="91"/>
      <c r="G967" s="92"/>
      <c r="H967" s="93"/>
      <c r="I967" s="94"/>
      <c r="J967" s="95"/>
      <c r="K967" s="91"/>
      <c r="L967" s="91"/>
      <c r="M967" s="96"/>
      <c r="N967" s="91"/>
      <c r="O967" s="92"/>
      <c r="P967" s="93"/>
      <c r="Q967" s="91"/>
      <c r="R967" s="91"/>
      <c r="S967" s="95"/>
      <c r="T967" s="97"/>
      <c r="U967" s="97"/>
    </row>
    <row r="968" ht="27.75" customHeight="1">
      <c r="A968" s="89"/>
      <c r="B968" s="98"/>
      <c r="C968" s="98"/>
      <c r="D968" s="98"/>
      <c r="E968" s="99"/>
      <c r="F968" s="99"/>
      <c r="G968" s="100"/>
      <c r="H968" s="101"/>
      <c r="I968" s="102"/>
      <c r="J968" s="103"/>
      <c r="K968" s="99"/>
      <c r="L968" s="99"/>
      <c r="M968" s="104"/>
      <c r="N968" s="99"/>
      <c r="O968" s="100"/>
      <c r="P968" s="101"/>
      <c r="Q968" s="99"/>
      <c r="R968" s="99"/>
      <c r="S968" s="103"/>
      <c r="T968" s="97"/>
      <c r="U968" s="97"/>
    </row>
    <row r="969" ht="27.75" customHeight="1">
      <c r="A969" s="89"/>
      <c r="B969" s="90"/>
      <c r="C969" s="90"/>
      <c r="D969" s="90"/>
      <c r="E969" s="91"/>
      <c r="F969" s="91"/>
      <c r="G969" s="92"/>
      <c r="H969" s="93"/>
      <c r="I969" s="94"/>
      <c r="J969" s="95"/>
      <c r="K969" s="91"/>
      <c r="L969" s="91"/>
      <c r="M969" s="96"/>
      <c r="N969" s="91"/>
      <c r="O969" s="92"/>
      <c r="P969" s="93"/>
      <c r="Q969" s="91"/>
      <c r="R969" s="91"/>
      <c r="S969" s="95"/>
      <c r="T969" s="97"/>
      <c r="U969" s="97"/>
    </row>
    <row r="970" ht="27.75" customHeight="1">
      <c r="A970" s="89"/>
      <c r="B970" s="98"/>
      <c r="C970" s="98"/>
      <c r="D970" s="98"/>
      <c r="E970" s="99"/>
      <c r="F970" s="99"/>
      <c r="G970" s="100"/>
      <c r="H970" s="101"/>
      <c r="I970" s="102"/>
      <c r="J970" s="103"/>
      <c r="K970" s="99"/>
      <c r="L970" s="99"/>
      <c r="M970" s="104"/>
      <c r="N970" s="99"/>
      <c r="O970" s="100"/>
      <c r="P970" s="101"/>
      <c r="Q970" s="99"/>
      <c r="R970" s="99"/>
      <c r="S970" s="103"/>
      <c r="T970" s="97"/>
      <c r="U970" s="97"/>
    </row>
    <row r="971" ht="27.75" customHeight="1">
      <c r="A971" s="89"/>
      <c r="B971" s="90"/>
      <c r="C971" s="90"/>
      <c r="D971" s="90"/>
      <c r="E971" s="91"/>
      <c r="F971" s="91"/>
      <c r="G971" s="92"/>
      <c r="H971" s="93"/>
      <c r="I971" s="94"/>
      <c r="J971" s="95"/>
      <c r="K971" s="91"/>
      <c r="L971" s="91"/>
      <c r="M971" s="96"/>
      <c r="N971" s="91"/>
      <c r="O971" s="92"/>
      <c r="P971" s="93"/>
      <c r="Q971" s="91"/>
      <c r="R971" s="91"/>
      <c r="S971" s="95"/>
      <c r="T971" s="97"/>
      <c r="U971" s="97"/>
    </row>
    <row r="972" ht="27.75" customHeight="1">
      <c r="A972" s="89"/>
      <c r="B972" s="98"/>
      <c r="C972" s="98"/>
      <c r="D972" s="98"/>
      <c r="E972" s="99"/>
      <c r="F972" s="99"/>
      <c r="G972" s="100"/>
      <c r="H972" s="101"/>
      <c r="I972" s="102"/>
      <c r="J972" s="103"/>
      <c r="K972" s="99"/>
      <c r="L972" s="99"/>
      <c r="M972" s="104"/>
      <c r="N972" s="99"/>
      <c r="O972" s="100"/>
      <c r="P972" s="101"/>
      <c r="Q972" s="99"/>
      <c r="R972" s="99"/>
      <c r="S972" s="103"/>
      <c r="T972" s="97"/>
      <c r="U972" s="97"/>
    </row>
    <row r="973" ht="27.75" customHeight="1">
      <c r="A973" s="89"/>
      <c r="B973" s="90"/>
      <c r="C973" s="90"/>
      <c r="D973" s="90"/>
      <c r="E973" s="91"/>
      <c r="F973" s="91"/>
      <c r="G973" s="92"/>
      <c r="H973" s="93"/>
      <c r="I973" s="94"/>
      <c r="J973" s="95"/>
      <c r="K973" s="91"/>
      <c r="L973" s="91"/>
      <c r="M973" s="96"/>
      <c r="N973" s="91"/>
      <c r="O973" s="92"/>
      <c r="P973" s="93"/>
      <c r="Q973" s="91"/>
      <c r="R973" s="91"/>
      <c r="S973" s="95"/>
      <c r="T973" s="97"/>
      <c r="U973" s="97"/>
    </row>
    <row r="974" ht="27.75" customHeight="1">
      <c r="A974" s="89"/>
      <c r="B974" s="98"/>
      <c r="C974" s="98"/>
      <c r="D974" s="98"/>
      <c r="E974" s="99"/>
      <c r="F974" s="99"/>
      <c r="G974" s="100"/>
      <c r="H974" s="101"/>
      <c r="I974" s="102"/>
      <c r="J974" s="103"/>
      <c r="K974" s="99"/>
      <c r="L974" s="99"/>
      <c r="M974" s="104"/>
      <c r="N974" s="99"/>
      <c r="O974" s="100"/>
      <c r="P974" s="101"/>
      <c r="Q974" s="99"/>
      <c r="R974" s="99"/>
      <c r="S974" s="103"/>
      <c r="T974" s="97"/>
      <c r="U974" s="97"/>
    </row>
    <row r="975" ht="27.75" customHeight="1">
      <c r="A975" s="89"/>
      <c r="B975" s="90"/>
      <c r="C975" s="90"/>
      <c r="D975" s="90"/>
      <c r="E975" s="91"/>
      <c r="F975" s="91"/>
      <c r="G975" s="92"/>
      <c r="H975" s="93"/>
      <c r="I975" s="94"/>
      <c r="J975" s="95"/>
      <c r="K975" s="91"/>
      <c r="L975" s="91"/>
      <c r="M975" s="96"/>
      <c r="N975" s="91"/>
      <c r="O975" s="92"/>
      <c r="P975" s="93"/>
      <c r="Q975" s="91"/>
      <c r="R975" s="91"/>
      <c r="S975" s="95"/>
      <c r="T975" s="97"/>
      <c r="U975" s="97"/>
    </row>
    <row r="976" ht="27.75" customHeight="1">
      <c r="A976" s="89"/>
      <c r="B976" s="98"/>
      <c r="C976" s="98"/>
      <c r="D976" s="98"/>
      <c r="E976" s="99"/>
      <c r="F976" s="99"/>
      <c r="G976" s="100"/>
      <c r="H976" s="101"/>
      <c r="I976" s="102"/>
      <c r="J976" s="103"/>
      <c r="K976" s="99"/>
      <c r="L976" s="99"/>
      <c r="M976" s="104"/>
      <c r="N976" s="99"/>
      <c r="O976" s="100"/>
      <c r="P976" s="101"/>
      <c r="Q976" s="99"/>
      <c r="R976" s="99"/>
      <c r="S976" s="103"/>
      <c r="T976" s="97"/>
      <c r="U976" s="97"/>
    </row>
    <row r="977" ht="27.75" customHeight="1">
      <c r="A977" s="89"/>
      <c r="B977" s="90"/>
      <c r="C977" s="90"/>
      <c r="D977" s="90"/>
      <c r="E977" s="91"/>
      <c r="F977" s="91"/>
      <c r="G977" s="92"/>
      <c r="H977" s="93"/>
      <c r="I977" s="94"/>
      <c r="J977" s="95"/>
      <c r="K977" s="91"/>
      <c r="L977" s="91"/>
      <c r="M977" s="96"/>
      <c r="N977" s="91"/>
      <c r="O977" s="92"/>
      <c r="P977" s="93"/>
      <c r="Q977" s="91"/>
      <c r="R977" s="91"/>
      <c r="S977" s="95"/>
      <c r="T977" s="97"/>
      <c r="U977" s="97"/>
    </row>
    <row r="978" ht="27.75" customHeight="1">
      <c r="A978" s="89"/>
      <c r="B978" s="98"/>
      <c r="C978" s="98"/>
      <c r="D978" s="98"/>
      <c r="E978" s="99"/>
      <c r="F978" s="99"/>
      <c r="G978" s="100"/>
      <c r="H978" s="101"/>
      <c r="I978" s="102"/>
      <c r="J978" s="103"/>
      <c r="K978" s="99"/>
      <c r="L978" s="99"/>
      <c r="M978" s="104"/>
      <c r="N978" s="99"/>
      <c r="O978" s="100"/>
      <c r="P978" s="101"/>
      <c r="Q978" s="99"/>
      <c r="R978" s="99"/>
      <c r="S978" s="103"/>
      <c r="T978" s="97"/>
      <c r="U978" s="97"/>
    </row>
    <row r="979" ht="27.75" customHeight="1">
      <c r="A979" s="89"/>
      <c r="B979" s="90"/>
      <c r="C979" s="90"/>
      <c r="D979" s="90"/>
      <c r="E979" s="91"/>
      <c r="F979" s="91"/>
      <c r="G979" s="92"/>
      <c r="H979" s="93"/>
      <c r="I979" s="94"/>
      <c r="J979" s="95"/>
      <c r="K979" s="91"/>
      <c r="L979" s="91"/>
      <c r="M979" s="96"/>
      <c r="N979" s="91"/>
      <c r="O979" s="92"/>
      <c r="P979" s="93"/>
      <c r="Q979" s="91"/>
      <c r="R979" s="91"/>
      <c r="S979" s="95"/>
      <c r="T979" s="97"/>
      <c r="U979" s="97"/>
    </row>
    <row r="980" ht="27.75" customHeight="1">
      <c r="A980" s="89"/>
      <c r="B980" s="98"/>
      <c r="C980" s="98"/>
      <c r="D980" s="98"/>
      <c r="E980" s="99"/>
      <c r="F980" s="99"/>
      <c r="G980" s="100"/>
      <c r="H980" s="101"/>
      <c r="I980" s="102"/>
      <c r="J980" s="103"/>
      <c r="K980" s="99"/>
      <c r="L980" s="99"/>
      <c r="M980" s="104"/>
      <c r="N980" s="99"/>
      <c r="O980" s="100"/>
      <c r="P980" s="101"/>
      <c r="Q980" s="99"/>
      <c r="R980" s="99"/>
      <c r="S980" s="103"/>
      <c r="T980" s="97"/>
      <c r="U980" s="97"/>
    </row>
    <row r="981" ht="27.75" customHeight="1">
      <c r="A981" s="89"/>
      <c r="B981" s="90"/>
      <c r="C981" s="90"/>
      <c r="D981" s="90"/>
      <c r="E981" s="91"/>
      <c r="F981" s="91"/>
      <c r="G981" s="92"/>
      <c r="H981" s="93"/>
      <c r="I981" s="94"/>
      <c r="J981" s="95"/>
      <c r="K981" s="91"/>
      <c r="L981" s="91"/>
      <c r="M981" s="96"/>
      <c r="N981" s="91"/>
      <c r="O981" s="92"/>
      <c r="P981" s="93"/>
      <c r="Q981" s="91"/>
      <c r="R981" s="91"/>
      <c r="S981" s="95"/>
      <c r="T981" s="97"/>
      <c r="U981" s="97"/>
    </row>
    <row r="982" ht="27.75" customHeight="1">
      <c r="A982" s="89"/>
      <c r="B982" s="98"/>
      <c r="C982" s="98"/>
      <c r="D982" s="98"/>
      <c r="E982" s="99"/>
      <c r="F982" s="99"/>
      <c r="G982" s="100"/>
      <c r="H982" s="101"/>
      <c r="I982" s="102"/>
      <c r="J982" s="103"/>
      <c r="K982" s="99"/>
      <c r="L982" s="99"/>
      <c r="M982" s="104"/>
      <c r="N982" s="99"/>
      <c r="O982" s="100"/>
      <c r="P982" s="101"/>
      <c r="Q982" s="99"/>
      <c r="R982" s="99"/>
      <c r="S982" s="103"/>
      <c r="T982" s="97"/>
      <c r="U982" s="97"/>
    </row>
    <row r="983" ht="27.75" customHeight="1">
      <c r="A983" s="89"/>
      <c r="B983" s="90"/>
      <c r="C983" s="90"/>
      <c r="D983" s="90"/>
      <c r="E983" s="91"/>
      <c r="F983" s="91"/>
      <c r="G983" s="92"/>
      <c r="H983" s="93"/>
      <c r="I983" s="94"/>
      <c r="J983" s="95"/>
      <c r="K983" s="91"/>
      <c r="L983" s="91"/>
      <c r="M983" s="96"/>
      <c r="N983" s="91"/>
      <c r="O983" s="92"/>
      <c r="P983" s="93"/>
      <c r="Q983" s="91"/>
      <c r="R983" s="91"/>
      <c r="S983" s="95"/>
      <c r="T983" s="97"/>
      <c r="U983" s="97"/>
    </row>
    <row r="984" ht="27.75" customHeight="1">
      <c r="A984" s="89"/>
      <c r="B984" s="98"/>
      <c r="C984" s="98"/>
      <c r="D984" s="98"/>
      <c r="E984" s="99"/>
      <c r="F984" s="99"/>
      <c r="G984" s="100"/>
      <c r="H984" s="101"/>
      <c r="I984" s="102"/>
      <c r="J984" s="103"/>
      <c r="K984" s="99"/>
      <c r="L984" s="99"/>
      <c r="M984" s="104"/>
      <c r="N984" s="99"/>
      <c r="O984" s="100"/>
      <c r="P984" s="101"/>
      <c r="Q984" s="99"/>
      <c r="R984" s="99"/>
      <c r="S984" s="103"/>
      <c r="T984" s="97"/>
      <c r="U984" s="97"/>
    </row>
    <row r="985" ht="27.75" customHeight="1">
      <c r="A985" s="89"/>
      <c r="B985" s="90"/>
      <c r="C985" s="90"/>
      <c r="D985" s="90"/>
      <c r="E985" s="91"/>
      <c r="F985" s="91"/>
      <c r="G985" s="92"/>
      <c r="H985" s="93"/>
      <c r="I985" s="94"/>
      <c r="J985" s="95"/>
      <c r="K985" s="91"/>
      <c r="L985" s="91"/>
      <c r="M985" s="96"/>
      <c r="N985" s="91"/>
      <c r="O985" s="92"/>
      <c r="P985" s="93"/>
      <c r="Q985" s="91"/>
      <c r="R985" s="91"/>
      <c r="S985" s="95"/>
      <c r="T985" s="97"/>
      <c r="U985" s="97"/>
    </row>
  </sheetData>
  <autoFilter ref="$A$1:$U$142"/>
  <conditionalFormatting sqref="B1:B985 D1:D985">
    <cfRule type="containsText" dxfId="0" priority="1" operator="containsText" text="ขาด">
      <formula>NOT(ISERROR(SEARCH(("ขาด"),(B1))))</formula>
    </cfRule>
  </conditionalFormatting>
  <conditionalFormatting sqref="B1:B985 D1:D985">
    <cfRule type="containsText" dxfId="1" priority="2" operator="containsText" text="1-3">
      <formula>NOT(ISERROR(SEARCH(("1-3"),(B1))))</formula>
    </cfRule>
  </conditionalFormatting>
  <conditionalFormatting sqref="B1:B985 D1:D985">
    <cfRule type="containsText" dxfId="2" priority="3" operator="containsText" text="4-5">
      <formula>NOT(ISERROR(SEARCH(("4-5"),(B1))))</formula>
    </cfRule>
  </conditionalFormatting>
  <conditionalFormatting sqref="B1:B985 D1:D985">
    <cfRule type="containsText" dxfId="3" priority="4" operator="containsText" text="6">
      <formula>NOT(ISERROR(SEARCH(("6"),(B1))))</formula>
    </cfRule>
  </conditionalFormatting>
  <conditionalFormatting sqref="B1:B985 D1:D985">
    <cfRule type="containsText" dxfId="4" priority="5" operator="containsText" text="ปกติ">
      <formula>NOT(ISERROR(SEARCH(("ปกติ"),(B1))))</formula>
    </cfRule>
  </conditionalFormatting>
  <conditionalFormatting sqref="B1:B985 D1:D985">
    <cfRule type="containsBlanks" dxfId="5" priority="6">
      <formula>LEN(TRIM(B1))=0</formula>
    </cfRule>
  </conditionalFormatting>
  <dataValidations>
    <dataValidation type="list" allowBlank="1" sqref="Q2:Q138">
      <formula1>'รายชื่อกรม'!$B$2:$B$19</formula1>
    </dataValidation>
    <dataValidation type="list" allowBlank="1" sqref="R2 R3:S32 R33:R138">
      <formula1>'ชื่อบรษัทและยี่ห้อที่ขอยื่น'!$B$3:$B$150</formula1>
    </dataValidation>
    <dataValidation type="list" allowBlank="1" sqref="S2">
      <formula1>'ประเภททะเบียน'!$E$3:$E$31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17.13"/>
    <col customWidth="1" min="4" max="4" width="14.63"/>
    <col customWidth="1" min="5" max="5" width="20.5"/>
    <col customWidth="1" min="6" max="6" width="24.0"/>
    <col customWidth="1" min="7" max="7" width="16.63"/>
    <col customWidth="1" min="11" max="11" width="19.0"/>
    <col customWidth="1" min="12" max="12" width="16.5"/>
    <col customWidth="1" min="13" max="13" width="24.75"/>
  </cols>
  <sheetData>
    <row r="1">
      <c r="A1" s="105" t="s">
        <v>0</v>
      </c>
      <c r="B1" s="105" t="s">
        <v>1</v>
      </c>
      <c r="C1" s="106" t="s">
        <v>4</v>
      </c>
      <c r="D1" s="106" t="s">
        <v>8</v>
      </c>
      <c r="E1" s="107" t="s">
        <v>9</v>
      </c>
      <c r="F1" s="107" t="s">
        <v>4158</v>
      </c>
      <c r="G1" s="108" t="s">
        <v>440</v>
      </c>
      <c r="H1" s="107" t="s">
        <v>16</v>
      </c>
      <c r="I1" s="107" t="s">
        <v>567</v>
      </c>
      <c r="J1" s="107" t="s">
        <v>568</v>
      </c>
      <c r="K1" s="111"/>
      <c r="L1" s="110" t="s">
        <v>569</v>
      </c>
      <c r="M1" s="109" t="s">
        <v>18</v>
      </c>
    </row>
    <row r="2">
      <c r="A2" s="156" t="str">
        <f t="shared" ref="A2:A52" si="1">if(D2="","",if(D2&lt;today(),"ทะเบียนขาด "&amp;today()-D2&amp;" วัน",((DATEDIF(today(),D2,"y") &amp; " ปี " &amp; DATEDIF(today(),D2,"ym") &amp; " เดือน "&amp; DATEDIF(today(),D2,"md") &amp; " วัน"))&amp;" หรือเหลืออีก "&amp;ABS(today()-D2)&amp;" วัน"))</f>
        <v>2 ปี 4 เดือน 20 วัน หรือเหลืออีก 873 วัน</v>
      </c>
      <c r="B2" s="113" t="str">
        <f t="shared" ref="B2:B52" si="2">if(D2="","",if(today()&gt;D2,G2&amp;" ขาด",if(abs(today()-D2)&lt;=119,G2&amp;" ใกล้หมดอายุ ภายใน 1-3 เดือน",if(and(abs(today()-D2)&gt;=120,abs(today()-D2)&lt;=150),G2&amp;" ใกล้หมดอายุ ภายใน 4-5 เดือน",if(and(abs(today()-D2)&gt;=151,abs(today()-D2)&lt;=180),G2&amp;" จะหมดอายุอีก 6 เดิอน",G2&amp;" ปกติ")))))</f>
        <v>ทะเบียนผลิต ปกติ</v>
      </c>
      <c r="C2" s="157" t="s">
        <v>4159</v>
      </c>
      <c r="D2" s="161">
        <v>46825.0</v>
      </c>
      <c r="E2" s="159" t="s">
        <v>4160</v>
      </c>
      <c r="F2" s="157" t="s">
        <v>4161</v>
      </c>
      <c r="G2" s="157" t="s">
        <v>446</v>
      </c>
      <c r="H2" s="157" t="s">
        <v>4162</v>
      </c>
      <c r="I2" s="139"/>
      <c r="J2" s="377"/>
      <c r="K2" s="192" t="s">
        <v>4163</v>
      </c>
      <c r="L2" s="189"/>
      <c r="M2" s="142"/>
    </row>
    <row r="3">
      <c r="A3" s="156" t="str">
        <f t="shared" si="1"/>
        <v>2 ปี 4 เดือน 5 วัน หรือเหลืออีก 858 วัน</v>
      </c>
      <c r="B3" s="113" t="str">
        <f t="shared" si="2"/>
        <v>ทะเบียนผลิต ปกติ</v>
      </c>
      <c r="C3" s="157" t="s">
        <v>4164</v>
      </c>
      <c r="D3" s="161">
        <v>46810.0</v>
      </c>
      <c r="E3" s="159" t="s">
        <v>4160</v>
      </c>
      <c r="F3" s="157" t="s">
        <v>4165</v>
      </c>
      <c r="G3" s="157" t="s">
        <v>446</v>
      </c>
      <c r="H3" s="157" t="s">
        <v>4162</v>
      </c>
      <c r="I3" s="139"/>
      <c r="J3" s="377"/>
      <c r="K3" s="192" t="s">
        <v>4166</v>
      </c>
      <c r="L3" s="193"/>
      <c r="M3" s="142"/>
    </row>
    <row r="4">
      <c r="A4" s="156" t="str">
        <f t="shared" si="1"/>
        <v>1 ปี 2 เดือน 26 วัน หรือเหลืออีก 452 วัน</v>
      </c>
      <c r="B4" s="113" t="str">
        <f t="shared" si="2"/>
        <v>ทะเบียนผลิต ปกติ</v>
      </c>
      <c r="C4" s="157" t="s">
        <v>4167</v>
      </c>
      <c r="D4" s="161">
        <v>46404.0</v>
      </c>
      <c r="E4" s="159" t="s">
        <v>4168</v>
      </c>
      <c r="F4" s="157" t="s">
        <v>4161</v>
      </c>
      <c r="G4" s="157" t="s">
        <v>446</v>
      </c>
      <c r="H4" s="157" t="s">
        <v>4162</v>
      </c>
      <c r="I4" s="139"/>
      <c r="J4" s="377"/>
      <c r="K4" s="192" t="s">
        <v>4169</v>
      </c>
      <c r="L4" s="189"/>
      <c r="M4" s="142"/>
    </row>
    <row r="5">
      <c r="A5" s="156" t="str">
        <f t="shared" si="1"/>
        <v>2 ปี 4 เดือน 20 วัน หรือเหลืออีก 873 วัน</v>
      </c>
      <c r="B5" s="113" t="str">
        <f t="shared" si="2"/>
        <v>ทะเบียนผลิต ปกติ</v>
      </c>
      <c r="C5" s="157" t="s">
        <v>4170</v>
      </c>
      <c r="D5" s="161">
        <v>46825.0</v>
      </c>
      <c r="E5" s="159" t="s">
        <v>4171</v>
      </c>
      <c r="F5" s="157" t="s">
        <v>4161</v>
      </c>
      <c r="G5" s="157" t="s">
        <v>446</v>
      </c>
      <c r="H5" s="157" t="s">
        <v>4162</v>
      </c>
      <c r="I5" s="139"/>
      <c r="J5" s="377"/>
      <c r="K5" s="192" t="s">
        <v>4172</v>
      </c>
      <c r="L5" s="193"/>
      <c r="M5" s="142"/>
    </row>
    <row r="6">
      <c r="A6" s="156" t="str">
        <f t="shared" si="1"/>
        <v>2 ปี 4 เดือน 5 วัน หรือเหลืออีก 858 วัน</v>
      </c>
      <c r="B6" s="113" t="str">
        <f t="shared" si="2"/>
        <v>ทะเบียนผลิต ปกติ</v>
      </c>
      <c r="C6" s="157" t="s">
        <v>4173</v>
      </c>
      <c r="D6" s="161">
        <v>46810.0</v>
      </c>
      <c r="E6" s="159" t="s">
        <v>4171</v>
      </c>
      <c r="F6" s="157" t="s">
        <v>4165</v>
      </c>
      <c r="G6" s="157" t="s">
        <v>446</v>
      </c>
      <c r="H6" s="157" t="s">
        <v>4162</v>
      </c>
      <c r="I6" s="139"/>
      <c r="J6" s="377"/>
      <c r="K6" s="192" t="s">
        <v>4174</v>
      </c>
      <c r="L6" s="193"/>
      <c r="M6" s="142"/>
    </row>
    <row r="7">
      <c r="A7" s="156" t="str">
        <f t="shared" si="1"/>
        <v>2 ปี 4 เดือน 20 วัน หรือเหลืออีก 873 วัน</v>
      </c>
      <c r="B7" s="113" t="str">
        <f t="shared" si="2"/>
        <v>ทะเบียนผลิต ปกติ</v>
      </c>
      <c r="C7" s="157" t="s">
        <v>4175</v>
      </c>
      <c r="D7" s="161">
        <v>46825.0</v>
      </c>
      <c r="E7" s="159" t="s">
        <v>4176</v>
      </c>
      <c r="F7" s="157" t="s">
        <v>4161</v>
      </c>
      <c r="G7" s="157" t="s">
        <v>446</v>
      </c>
      <c r="H7" s="157" t="s">
        <v>4162</v>
      </c>
      <c r="I7" s="336"/>
      <c r="J7" s="429"/>
      <c r="K7" s="192" t="s">
        <v>4177</v>
      </c>
      <c r="L7" s="193"/>
      <c r="M7" s="142"/>
    </row>
    <row r="8">
      <c r="A8" s="156" t="str">
        <f t="shared" si="1"/>
        <v>2 ปี 4 เดือน 5 วัน หรือเหลืออีก 858 วัน</v>
      </c>
      <c r="B8" s="113" t="str">
        <f t="shared" si="2"/>
        <v>ทะเบียนผลิต ปกติ</v>
      </c>
      <c r="C8" s="157" t="s">
        <v>4178</v>
      </c>
      <c r="D8" s="161">
        <v>46810.0</v>
      </c>
      <c r="E8" s="159" t="s">
        <v>4176</v>
      </c>
      <c r="F8" s="157" t="s">
        <v>4165</v>
      </c>
      <c r="G8" s="157" t="s">
        <v>446</v>
      </c>
      <c r="H8" s="157" t="s">
        <v>4162</v>
      </c>
      <c r="I8" s="336"/>
      <c r="J8" s="429"/>
      <c r="K8" s="192" t="s">
        <v>4179</v>
      </c>
      <c r="L8" s="193"/>
      <c r="M8" s="142"/>
    </row>
    <row r="9">
      <c r="A9" s="156" t="str">
        <f t="shared" si="1"/>
        <v>3 ปี 0 เดือน 3 วัน หรือเหลืออีก 1099 วัน</v>
      </c>
      <c r="B9" s="113" t="str">
        <f t="shared" si="2"/>
        <v>ทะเบียนผลิต ปกติ</v>
      </c>
      <c r="C9" s="157" t="s">
        <v>4180</v>
      </c>
      <c r="D9" s="161">
        <v>47051.0</v>
      </c>
      <c r="E9" s="159" t="s">
        <v>4181</v>
      </c>
      <c r="F9" s="157" t="s">
        <v>4182</v>
      </c>
      <c r="G9" s="157" t="s">
        <v>446</v>
      </c>
      <c r="H9" s="157" t="s">
        <v>4162</v>
      </c>
      <c r="I9" s="336"/>
      <c r="J9" s="429"/>
      <c r="K9" s="192" t="s">
        <v>4183</v>
      </c>
      <c r="L9" s="193"/>
      <c r="M9" s="142"/>
    </row>
    <row r="10">
      <c r="A10" s="156" t="str">
        <f t="shared" si="1"/>
        <v>3 ปี 0 เดือน 3 วัน หรือเหลืออีก 1099 วัน</v>
      </c>
      <c r="B10" s="113" t="str">
        <f t="shared" si="2"/>
        <v>ทะเบียนผลิต ปกติ</v>
      </c>
      <c r="C10" s="157" t="s">
        <v>4184</v>
      </c>
      <c r="D10" s="161">
        <v>47051.0</v>
      </c>
      <c r="E10" s="159" t="s">
        <v>4181</v>
      </c>
      <c r="F10" s="157" t="s">
        <v>4185</v>
      </c>
      <c r="G10" s="157" t="s">
        <v>446</v>
      </c>
      <c r="H10" s="157" t="s">
        <v>4162</v>
      </c>
      <c r="I10" s="336"/>
      <c r="J10" s="429"/>
      <c r="K10" s="192" t="s">
        <v>4186</v>
      </c>
      <c r="L10" s="193"/>
      <c r="M10" s="142"/>
    </row>
    <row r="11">
      <c r="A11" s="156" t="str">
        <f t="shared" si="1"/>
        <v>3 ปี 0 เดือน 3 วัน หรือเหลืออีก 1099 วัน</v>
      </c>
      <c r="B11" s="113" t="str">
        <f t="shared" si="2"/>
        <v>ทะเบียนผลิต ปกติ</v>
      </c>
      <c r="C11" s="157" t="s">
        <v>4187</v>
      </c>
      <c r="D11" s="161">
        <v>47051.0</v>
      </c>
      <c r="E11" s="159" t="s">
        <v>4181</v>
      </c>
      <c r="F11" s="430">
        <v>40314.0</v>
      </c>
      <c r="G11" s="157" t="s">
        <v>446</v>
      </c>
      <c r="H11" s="157" t="s">
        <v>4162</v>
      </c>
      <c r="I11" s="336"/>
      <c r="J11" s="429"/>
      <c r="K11" s="192" t="s">
        <v>4188</v>
      </c>
      <c r="L11" s="193"/>
      <c r="M11" s="142"/>
    </row>
    <row r="12">
      <c r="A12" s="156" t="str">
        <f t="shared" si="1"/>
        <v>2 ปี 4 เดือน 5 วัน หรือเหลืออีก 858 วัน</v>
      </c>
      <c r="B12" s="113" t="str">
        <f t="shared" si="2"/>
        <v>ทะเบียนผลิต ปกติ</v>
      </c>
      <c r="C12" s="157" t="s">
        <v>4189</v>
      </c>
      <c r="D12" s="161">
        <v>46810.0</v>
      </c>
      <c r="E12" s="159" t="s">
        <v>4190</v>
      </c>
      <c r="F12" s="157" t="s">
        <v>4191</v>
      </c>
      <c r="G12" s="157" t="s">
        <v>446</v>
      </c>
      <c r="H12" s="157" t="s">
        <v>4162</v>
      </c>
      <c r="I12" s="336"/>
      <c r="J12" s="429"/>
      <c r="K12" s="192" t="s">
        <v>4192</v>
      </c>
      <c r="L12" s="193"/>
      <c r="M12" s="142"/>
    </row>
    <row r="13">
      <c r="A13" s="156" t="str">
        <f t="shared" si="1"/>
        <v>3 ปี 4 เดือน 10 วัน หรือเหลืออีก 1229 วัน</v>
      </c>
      <c r="B13" s="113" t="str">
        <f t="shared" si="2"/>
        <v>ทะเบียนผลิต ปกติ</v>
      </c>
      <c r="C13" s="157" t="s">
        <v>4193</v>
      </c>
      <c r="D13" s="161">
        <v>47181.0</v>
      </c>
      <c r="E13" s="159" t="s">
        <v>4194</v>
      </c>
      <c r="F13" s="431" t="s">
        <v>4195</v>
      </c>
      <c r="G13" s="157" t="s">
        <v>446</v>
      </c>
      <c r="H13" s="157" t="s">
        <v>4162</v>
      </c>
      <c r="I13" s="336"/>
      <c r="J13" s="432" t="s">
        <v>434</v>
      </c>
      <c r="K13" s="192" t="s">
        <v>4196</v>
      </c>
      <c r="L13" s="189"/>
      <c r="M13" s="142"/>
    </row>
    <row r="14">
      <c r="A14" s="156" t="str">
        <f t="shared" si="1"/>
        <v>3 ปี 4 เดือน 9 วัน หรือเหลืออีก 1228 วัน</v>
      </c>
      <c r="B14" s="113" t="str">
        <f t="shared" si="2"/>
        <v>ทะเบียนผลิต ปกติ</v>
      </c>
      <c r="C14" s="157" t="s">
        <v>4197</v>
      </c>
      <c r="D14" s="161">
        <v>47180.0</v>
      </c>
      <c r="E14" s="159" t="s">
        <v>4194</v>
      </c>
      <c r="F14" s="430">
        <v>41072.0</v>
      </c>
      <c r="G14" s="157" t="s">
        <v>446</v>
      </c>
      <c r="H14" s="157" t="s">
        <v>4162</v>
      </c>
      <c r="I14" s="139"/>
      <c r="J14" s="377" t="s">
        <v>434</v>
      </c>
      <c r="K14" s="192" t="s">
        <v>4198</v>
      </c>
      <c r="L14" s="189"/>
      <c r="M14" s="142"/>
    </row>
    <row r="15">
      <c r="A15" s="156" t="str">
        <f t="shared" si="1"/>
        <v>3 ปี 5 เดือน 6 วัน หรือเหลืออีก 1253 วัน</v>
      </c>
      <c r="B15" s="113" t="str">
        <f t="shared" si="2"/>
        <v>ทะเบียนผลิต ปกติ</v>
      </c>
      <c r="C15" s="157" t="s">
        <v>4199</v>
      </c>
      <c r="D15" s="161">
        <v>47205.0</v>
      </c>
      <c r="E15" s="159" t="s">
        <v>4194</v>
      </c>
      <c r="F15" s="157" t="s">
        <v>4200</v>
      </c>
      <c r="G15" s="157" t="s">
        <v>446</v>
      </c>
      <c r="H15" s="157" t="s">
        <v>4162</v>
      </c>
      <c r="I15" s="336"/>
      <c r="J15" s="432" t="s">
        <v>434</v>
      </c>
      <c r="K15" s="192" t="s">
        <v>4201</v>
      </c>
      <c r="L15" s="189"/>
      <c r="M15" s="142"/>
    </row>
    <row r="16">
      <c r="A16" s="156" t="str">
        <f t="shared" si="1"/>
        <v>3 ปี 5 เดือน 6 วัน หรือเหลืออีก 1253 วัน</v>
      </c>
      <c r="B16" s="113" t="str">
        <f t="shared" si="2"/>
        <v>ทะเบียนผลิต ปกติ</v>
      </c>
      <c r="C16" s="157" t="s">
        <v>4202</v>
      </c>
      <c r="D16" s="161">
        <v>47205.0</v>
      </c>
      <c r="E16" s="159" t="s">
        <v>4194</v>
      </c>
      <c r="F16" s="430">
        <v>41072.0</v>
      </c>
      <c r="G16" s="157" t="s">
        <v>446</v>
      </c>
      <c r="H16" s="157" t="s">
        <v>4162</v>
      </c>
      <c r="I16" s="139"/>
      <c r="J16" s="377" t="s">
        <v>434</v>
      </c>
      <c r="K16" s="192" t="s">
        <v>4203</v>
      </c>
      <c r="L16" s="189"/>
      <c r="M16" s="142"/>
    </row>
    <row r="17">
      <c r="A17" s="156" t="str">
        <f t="shared" si="1"/>
        <v>3 ปี 6 เดือน 0 วัน หรือเหลืออีก 1278 วัน</v>
      </c>
      <c r="B17" s="113" t="str">
        <f t="shared" si="2"/>
        <v>ทะเบียนผลิต ปกติ</v>
      </c>
      <c r="C17" s="157" t="s">
        <v>4204</v>
      </c>
      <c r="D17" s="161">
        <v>47230.0</v>
      </c>
      <c r="E17" s="159" t="s">
        <v>4194</v>
      </c>
      <c r="F17" s="157" t="s">
        <v>4205</v>
      </c>
      <c r="G17" s="157" t="s">
        <v>446</v>
      </c>
      <c r="H17" s="157" t="s">
        <v>4162</v>
      </c>
      <c r="I17" s="336"/>
      <c r="J17" s="432" t="s">
        <v>434</v>
      </c>
      <c r="K17" s="192" t="s">
        <v>4206</v>
      </c>
      <c r="L17" s="189"/>
      <c r="M17" s="142"/>
    </row>
    <row r="18">
      <c r="A18" s="156" t="str">
        <f t="shared" si="1"/>
        <v>4 ปี 4 เดือน 5 วัน หรือเหลืออีก 1589 วัน</v>
      </c>
      <c r="B18" s="113" t="str">
        <f t="shared" si="2"/>
        <v>ทะเบียนผลิต ปกติ</v>
      </c>
      <c r="C18" s="157">
        <v>2.1101892568E10</v>
      </c>
      <c r="D18" s="161">
        <v>47541.0</v>
      </c>
      <c r="E18" s="206" t="s">
        <v>4207</v>
      </c>
      <c r="F18" s="157" t="s">
        <v>4208</v>
      </c>
      <c r="G18" s="157" t="s">
        <v>446</v>
      </c>
      <c r="H18" s="157" t="s">
        <v>4162</v>
      </c>
      <c r="I18" s="354" t="s">
        <v>4209</v>
      </c>
      <c r="J18" s="432" t="s">
        <v>434</v>
      </c>
      <c r="K18" s="192" t="s">
        <v>4210</v>
      </c>
      <c r="L18" s="189"/>
      <c r="M18" s="142"/>
    </row>
    <row r="19">
      <c r="A19" s="156" t="str">
        <f t="shared" si="1"/>
        <v>4 ปี 4 เดือน 19 วัน หรือเหลืออีก 1603 วัน</v>
      </c>
      <c r="B19" s="113" t="str">
        <f t="shared" si="2"/>
        <v>ทะเบียนผลิต ปกติ</v>
      </c>
      <c r="C19" s="157" t="s">
        <v>4211</v>
      </c>
      <c r="D19" s="161">
        <v>47555.0</v>
      </c>
      <c r="E19" s="206" t="s">
        <v>4212</v>
      </c>
      <c r="F19" s="157" t="s">
        <v>4208</v>
      </c>
      <c r="G19" s="157" t="s">
        <v>446</v>
      </c>
      <c r="H19" s="157" t="s">
        <v>4162</v>
      </c>
      <c r="I19" s="354" t="s">
        <v>4209</v>
      </c>
      <c r="J19" s="432" t="s">
        <v>434</v>
      </c>
      <c r="K19" s="192" t="s">
        <v>4213</v>
      </c>
      <c r="L19" s="189"/>
      <c r="M19" s="142"/>
    </row>
    <row r="20">
      <c r="A20" s="156" t="str">
        <f t="shared" si="1"/>
        <v>4 ปี 7 เดือน 5 วัน หรือเหลืออีก 1678 วัน</v>
      </c>
      <c r="B20" s="113" t="str">
        <f t="shared" si="2"/>
        <v>ทะเบียนผลิต ปกติ</v>
      </c>
      <c r="C20" s="157" t="s">
        <v>4214</v>
      </c>
      <c r="D20" s="161">
        <v>47630.0</v>
      </c>
      <c r="E20" s="206" t="s">
        <v>4215</v>
      </c>
      <c r="F20" s="157" t="s">
        <v>4216</v>
      </c>
      <c r="G20" s="157" t="s">
        <v>446</v>
      </c>
      <c r="H20" s="157" t="s">
        <v>4162</v>
      </c>
      <c r="I20" s="354" t="s">
        <v>4217</v>
      </c>
      <c r="J20" s="432" t="s">
        <v>27</v>
      </c>
      <c r="K20" s="192" t="s">
        <v>4218</v>
      </c>
      <c r="L20" s="189"/>
      <c r="M20" s="142"/>
    </row>
    <row r="21">
      <c r="A21" s="156" t="str">
        <f t="shared" si="1"/>
        <v>4 ปี 7 เดือน 5 วัน หรือเหลืออีก 1678 วัน</v>
      </c>
      <c r="B21" s="113" t="str">
        <f t="shared" si="2"/>
        <v>ทะเบียนผลิต ปกติ</v>
      </c>
      <c r="C21" s="157" t="s">
        <v>4219</v>
      </c>
      <c r="D21" s="161">
        <v>47630.0</v>
      </c>
      <c r="E21" s="206" t="s">
        <v>4220</v>
      </c>
      <c r="F21" s="157" t="s">
        <v>4221</v>
      </c>
      <c r="G21" s="157" t="s">
        <v>446</v>
      </c>
      <c r="H21" s="157" t="s">
        <v>4162</v>
      </c>
      <c r="I21" s="354" t="s">
        <v>4217</v>
      </c>
      <c r="J21" s="432" t="s">
        <v>27</v>
      </c>
      <c r="K21" s="192" t="s">
        <v>4222</v>
      </c>
      <c r="L21" s="189"/>
      <c r="M21" s="142"/>
    </row>
    <row r="22">
      <c r="A22" s="156" t="str">
        <f t="shared" si="1"/>
        <v>4 ปี 7 เดือน 5 วัน หรือเหลืออีก 1678 วัน</v>
      </c>
      <c r="B22" s="113" t="str">
        <f t="shared" si="2"/>
        <v>ทะเบียนผลิต ปกติ</v>
      </c>
      <c r="C22" s="157" t="s">
        <v>4223</v>
      </c>
      <c r="D22" s="161">
        <v>47630.0</v>
      </c>
      <c r="E22" s="206" t="s">
        <v>4224</v>
      </c>
      <c r="F22" s="157" t="s">
        <v>4225</v>
      </c>
      <c r="G22" s="157" t="s">
        <v>446</v>
      </c>
      <c r="H22" s="157" t="s">
        <v>4162</v>
      </c>
      <c r="I22" s="354" t="s">
        <v>4217</v>
      </c>
      <c r="J22" s="432" t="s">
        <v>27</v>
      </c>
      <c r="K22" s="192" t="s">
        <v>4226</v>
      </c>
      <c r="L22" s="189"/>
      <c r="M22" s="142"/>
    </row>
    <row r="23">
      <c r="A23" s="156" t="str">
        <f t="shared" si="1"/>
        <v>4 ปี 7 เดือน 5 วัน หรือเหลืออีก 1678 วัน</v>
      </c>
      <c r="B23" s="113" t="str">
        <f t="shared" si="2"/>
        <v>ทะเบียนผลิต ปกติ</v>
      </c>
      <c r="C23" s="157" t="s">
        <v>4227</v>
      </c>
      <c r="D23" s="161">
        <v>47630.0</v>
      </c>
      <c r="E23" s="206" t="s">
        <v>4228</v>
      </c>
      <c r="F23" s="157" t="s">
        <v>4229</v>
      </c>
      <c r="G23" s="157" t="s">
        <v>446</v>
      </c>
      <c r="H23" s="157" t="s">
        <v>4162</v>
      </c>
      <c r="I23" s="354" t="s">
        <v>4217</v>
      </c>
      <c r="J23" s="432" t="s">
        <v>27</v>
      </c>
      <c r="K23" s="192" t="s">
        <v>4230</v>
      </c>
      <c r="L23" s="189"/>
      <c r="M23" s="142"/>
    </row>
    <row r="24">
      <c r="A24" s="156" t="str">
        <f t="shared" si="1"/>
        <v>4 ปี 7 เดือน 5 วัน หรือเหลืออีก 1678 วัน</v>
      </c>
      <c r="B24" s="113" t="str">
        <f t="shared" si="2"/>
        <v>ทะเบียนผลิต ปกติ</v>
      </c>
      <c r="C24" s="157" t="s">
        <v>4231</v>
      </c>
      <c r="D24" s="161">
        <v>47630.0</v>
      </c>
      <c r="E24" s="206" t="s">
        <v>4232</v>
      </c>
      <c r="F24" s="157" t="s">
        <v>4233</v>
      </c>
      <c r="G24" s="157" t="s">
        <v>446</v>
      </c>
      <c r="H24" s="157" t="s">
        <v>4162</v>
      </c>
      <c r="I24" s="354" t="s">
        <v>4217</v>
      </c>
      <c r="J24" s="432" t="s">
        <v>27</v>
      </c>
      <c r="K24" s="192" t="s">
        <v>4234</v>
      </c>
      <c r="L24" s="189"/>
      <c r="M24" s="142"/>
    </row>
    <row r="25">
      <c r="A25" s="156" t="str">
        <f t="shared" si="1"/>
        <v>4 ปี 7 เดือน 5 วัน หรือเหลืออีก 1678 วัน</v>
      </c>
      <c r="B25" s="113" t="str">
        <f t="shared" si="2"/>
        <v>ทะเบียนผลิต ปกติ</v>
      </c>
      <c r="C25" s="157" t="s">
        <v>4235</v>
      </c>
      <c r="D25" s="161">
        <v>47630.0</v>
      </c>
      <c r="E25" s="206" t="s">
        <v>4236</v>
      </c>
      <c r="F25" s="157" t="s">
        <v>4237</v>
      </c>
      <c r="G25" s="157" t="s">
        <v>446</v>
      </c>
      <c r="H25" s="157" t="s">
        <v>4162</v>
      </c>
      <c r="I25" s="354" t="s">
        <v>4217</v>
      </c>
      <c r="J25" s="432" t="s">
        <v>27</v>
      </c>
      <c r="K25" s="192" t="s">
        <v>4238</v>
      </c>
      <c r="L25" s="189"/>
      <c r="M25" s="142"/>
    </row>
    <row r="26">
      <c r="A26" s="156" t="str">
        <f t="shared" si="1"/>
        <v>4 ปี 7 เดือน 5 วัน หรือเหลืออีก 1678 วัน</v>
      </c>
      <c r="B26" s="113" t="str">
        <f t="shared" si="2"/>
        <v>ทะเบียนผลิต ปกติ</v>
      </c>
      <c r="C26" s="157" t="s">
        <v>4239</v>
      </c>
      <c r="D26" s="161">
        <v>47630.0</v>
      </c>
      <c r="E26" s="206" t="s">
        <v>4240</v>
      </c>
      <c r="F26" s="157" t="s">
        <v>4241</v>
      </c>
      <c r="G26" s="157" t="s">
        <v>446</v>
      </c>
      <c r="H26" s="157" t="s">
        <v>4162</v>
      </c>
      <c r="I26" s="354" t="s">
        <v>4217</v>
      </c>
      <c r="J26" s="432" t="s">
        <v>27</v>
      </c>
      <c r="K26" s="192" t="s">
        <v>4242</v>
      </c>
      <c r="L26" s="189"/>
      <c r="M26" s="142"/>
    </row>
    <row r="27">
      <c r="A27" s="156" t="str">
        <f t="shared" si="1"/>
        <v>4 ปี 7 เดือน 5 วัน หรือเหลืออีก 1678 วัน</v>
      </c>
      <c r="B27" s="113" t="str">
        <f t="shared" si="2"/>
        <v>ทะเบียนผลิต ปกติ</v>
      </c>
      <c r="C27" s="157" t="s">
        <v>4243</v>
      </c>
      <c r="D27" s="161">
        <v>47630.0</v>
      </c>
      <c r="E27" s="206" t="s">
        <v>4244</v>
      </c>
      <c r="F27" s="157" t="s">
        <v>4245</v>
      </c>
      <c r="G27" s="157" t="s">
        <v>446</v>
      </c>
      <c r="H27" s="157" t="s">
        <v>4162</v>
      </c>
      <c r="I27" s="354" t="s">
        <v>4217</v>
      </c>
      <c r="J27" s="432" t="s">
        <v>27</v>
      </c>
      <c r="K27" s="192" t="s">
        <v>4246</v>
      </c>
      <c r="L27" s="189"/>
      <c r="M27" s="142"/>
    </row>
    <row r="28">
      <c r="A28" s="156" t="str">
        <f t="shared" si="1"/>
        <v>4 ปี 7 เดือน 5 วัน หรือเหลืออีก 1678 วัน</v>
      </c>
      <c r="B28" s="113" t="str">
        <f t="shared" si="2"/>
        <v>ทะเบียนผลิต ปกติ</v>
      </c>
      <c r="C28" s="157" t="s">
        <v>4247</v>
      </c>
      <c r="D28" s="161">
        <v>47630.0</v>
      </c>
      <c r="E28" s="206" t="s">
        <v>4248</v>
      </c>
      <c r="F28" s="157" t="s">
        <v>4249</v>
      </c>
      <c r="G28" s="157" t="s">
        <v>446</v>
      </c>
      <c r="H28" s="157" t="s">
        <v>4162</v>
      </c>
      <c r="I28" s="354" t="s">
        <v>4217</v>
      </c>
      <c r="J28" s="432" t="s">
        <v>27</v>
      </c>
      <c r="K28" s="192" t="s">
        <v>4250</v>
      </c>
      <c r="L28" s="189"/>
      <c r="M28" s="142"/>
    </row>
    <row r="29">
      <c r="A29" s="156" t="str">
        <f t="shared" si="1"/>
        <v>4 ปี 7 เดือน 5 วัน หรือเหลืออีก 1678 วัน</v>
      </c>
      <c r="B29" s="113" t="str">
        <f t="shared" si="2"/>
        <v>ทะเบียนผลิต ปกติ</v>
      </c>
      <c r="C29" s="157" t="s">
        <v>4251</v>
      </c>
      <c r="D29" s="161">
        <v>47630.0</v>
      </c>
      <c r="E29" s="206" t="s">
        <v>4252</v>
      </c>
      <c r="F29" s="157" t="s">
        <v>4221</v>
      </c>
      <c r="G29" s="157" t="s">
        <v>446</v>
      </c>
      <c r="H29" s="157" t="s">
        <v>4162</v>
      </c>
      <c r="I29" s="354" t="s">
        <v>4217</v>
      </c>
      <c r="J29" s="432" t="s">
        <v>27</v>
      </c>
      <c r="K29" s="192" t="s">
        <v>4253</v>
      </c>
      <c r="L29" s="189"/>
      <c r="M29" s="142"/>
    </row>
    <row r="30">
      <c r="A30" s="156" t="str">
        <f t="shared" si="1"/>
        <v>4 ปี 7 เดือน 5 วัน หรือเหลืออีก 1678 วัน</v>
      </c>
      <c r="B30" s="113" t="str">
        <f t="shared" si="2"/>
        <v>ทะเบียนผลิต ปกติ</v>
      </c>
      <c r="C30" s="157" t="s">
        <v>4254</v>
      </c>
      <c r="D30" s="161">
        <v>47630.0</v>
      </c>
      <c r="E30" s="206" t="s">
        <v>4255</v>
      </c>
      <c r="F30" s="157" t="s">
        <v>4225</v>
      </c>
      <c r="G30" s="157" t="s">
        <v>446</v>
      </c>
      <c r="H30" s="157" t="s">
        <v>4162</v>
      </c>
      <c r="I30" s="354" t="s">
        <v>4217</v>
      </c>
      <c r="J30" s="432" t="s">
        <v>27</v>
      </c>
      <c r="K30" s="192" t="s">
        <v>4256</v>
      </c>
      <c r="L30" s="189"/>
      <c r="M30" s="142"/>
    </row>
    <row r="31">
      <c r="A31" s="156" t="str">
        <f t="shared" si="1"/>
        <v>4 ปี 7 เดือน 6 วัน หรือเหลืออีก 1679 วัน</v>
      </c>
      <c r="B31" s="113" t="str">
        <f t="shared" si="2"/>
        <v>ทะเบียนผลิต ปกติ</v>
      </c>
      <c r="C31" s="157" t="s">
        <v>4257</v>
      </c>
      <c r="D31" s="161">
        <v>47631.0</v>
      </c>
      <c r="E31" s="206" t="s">
        <v>4258</v>
      </c>
      <c r="F31" s="157" t="s">
        <v>4229</v>
      </c>
      <c r="G31" s="157" t="s">
        <v>446</v>
      </c>
      <c r="H31" s="157" t="s">
        <v>4162</v>
      </c>
      <c r="I31" s="354" t="s">
        <v>4217</v>
      </c>
      <c r="J31" s="432" t="s">
        <v>27</v>
      </c>
      <c r="K31" s="192" t="s">
        <v>4259</v>
      </c>
      <c r="L31" s="189"/>
      <c r="M31" s="142"/>
    </row>
    <row r="32">
      <c r="A32" s="156" t="str">
        <f t="shared" si="1"/>
        <v>4 ปี 7 เดือน 6 วัน หรือเหลืออีก 1679 วัน</v>
      </c>
      <c r="B32" s="113" t="str">
        <f t="shared" si="2"/>
        <v>ทะเบียนผลิต ปกติ</v>
      </c>
      <c r="C32" s="157" t="s">
        <v>4260</v>
      </c>
      <c r="D32" s="161">
        <v>47631.0</v>
      </c>
      <c r="E32" s="206" t="s">
        <v>4261</v>
      </c>
      <c r="F32" s="157" t="s">
        <v>4249</v>
      </c>
      <c r="G32" s="157" t="s">
        <v>446</v>
      </c>
      <c r="H32" s="157" t="s">
        <v>4162</v>
      </c>
      <c r="I32" s="354" t="s">
        <v>4217</v>
      </c>
      <c r="J32" s="432" t="s">
        <v>27</v>
      </c>
      <c r="K32" s="192" t="s">
        <v>4262</v>
      </c>
      <c r="L32" s="189"/>
      <c r="M32" s="142"/>
    </row>
    <row r="33">
      <c r="A33" s="156" t="str">
        <f t="shared" si="1"/>
        <v>4 ปี 7 เดือน 6 วัน หรือเหลืออีก 1679 วัน</v>
      </c>
      <c r="B33" s="113" t="str">
        <f t="shared" si="2"/>
        <v>ทะเบียนผลิต ปกติ</v>
      </c>
      <c r="C33" s="157" t="s">
        <v>4263</v>
      </c>
      <c r="D33" s="161">
        <v>47631.0</v>
      </c>
      <c r="E33" s="206" t="s">
        <v>4264</v>
      </c>
      <c r="F33" s="157" t="s">
        <v>4245</v>
      </c>
      <c r="G33" s="157" t="s">
        <v>446</v>
      </c>
      <c r="H33" s="157" t="s">
        <v>4162</v>
      </c>
      <c r="I33" s="354" t="s">
        <v>4217</v>
      </c>
      <c r="J33" s="432" t="s">
        <v>27</v>
      </c>
      <c r="K33" s="192" t="s">
        <v>4265</v>
      </c>
      <c r="L33" s="189"/>
      <c r="M33" s="142"/>
    </row>
    <row r="34">
      <c r="A34" s="156" t="str">
        <f t="shared" si="1"/>
        <v>4 ปี 7 เดือน 6 วัน หรือเหลืออีก 1679 วัน</v>
      </c>
      <c r="B34" s="113" t="str">
        <f t="shared" si="2"/>
        <v>ทะเบียนผลิต ปกติ</v>
      </c>
      <c r="C34" s="157" t="s">
        <v>4266</v>
      </c>
      <c r="D34" s="161">
        <v>47631.0</v>
      </c>
      <c r="E34" s="206" t="s">
        <v>4267</v>
      </c>
      <c r="F34" s="157" t="s">
        <v>4241</v>
      </c>
      <c r="G34" s="157" t="s">
        <v>446</v>
      </c>
      <c r="H34" s="157" t="s">
        <v>4162</v>
      </c>
      <c r="I34" s="354" t="s">
        <v>4217</v>
      </c>
      <c r="J34" s="432" t="s">
        <v>27</v>
      </c>
      <c r="K34" s="192" t="s">
        <v>4268</v>
      </c>
      <c r="L34" s="189"/>
      <c r="M34" s="142"/>
    </row>
    <row r="35">
      <c r="A35" s="156" t="str">
        <f t="shared" si="1"/>
        <v>4 ปี 7 เดือน 6 วัน หรือเหลืออีก 1679 วัน</v>
      </c>
      <c r="B35" s="113" t="str">
        <f t="shared" si="2"/>
        <v>ทะเบียนผลิต ปกติ</v>
      </c>
      <c r="C35" s="157" t="s">
        <v>4269</v>
      </c>
      <c r="D35" s="161">
        <v>47631.0</v>
      </c>
      <c r="E35" s="206" t="s">
        <v>4270</v>
      </c>
      <c r="F35" s="157" t="s">
        <v>4233</v>
      </c>
      <c r="G35" s="157" t="s">
        <v>446</v>
      </c>
      <c r="H35" s="157" t="s">
        <v>4162</v>
      </c>
      <c r="I35" s="354" t="s">
        <v>4217</v>
      </c>
      <c r="J35" s="432" t="s">
        <v>27</v>
      </c>
      <c r="K35" s="192" t="s">
        <v>4271</v>
      </c>
      <c r="L35" s="189"/>
      <c r="M35" s="142"/>
    </row>
    <row r="36">
      <c r="A36" s="156" t="str">
        <f t="shared" si="1"/>
        <v>4 ปี 7 เดือน 6 วัน หรือเหลืออีก 1679 วัน</v>
      </c>
      <c r="B36" s="113" t="str">
        <f t="shared" si="2"/>
        <v>ทะเบียนผลิต ปกติ</v>
      </c>
      <c r="C36" s="157" t="s">
        <v>4272</v>
      </c>
      <c r="D36" s="161">
        <v>47631.0</v>
      </c>
      <c r="E36" s="206" t="s">
        <v>4273</v>
      </c>
      <c r="F36" s="157" t="s">
        <v>4237</v>
      </c>
      <c r="G36" s="157" t="s">
        <v>446</v>
      </c>
      <c r="H36" s="157" t="s">
        <v>4162</v>
      </c>
      <c r="I36" s="354" t="s">
        <v>4217</v>
      </c>
      <c r="J36" s="432" t="s">
        <v>27</v>
      </c>
      <c r="K36" s="192" t="s">
        <v>4274</v>
      </c>
      <c r="L36" s="189"/>
      <c r="M36" s="142"/>
    </row>
    <row r="37">
      <c r="A37" s="156" t="str">
        <f t="shared" si="1"/>
        <v>4 ปี 7 เดือน 6 วัน หรือเหลืออีก 1679 วัน</v>
      </c>
      <c r="B37" s="113" t="str">
        <f t="shared" si="2"/>
        <v>ทะเบียนผลิต ปกติ</v>
      </c>
      <c r="C37" s="157" t="s">
        <v>4275</v>
      </c>
      <c r="D37" s="161">
        <v>47631.0</v>
      </c>
      <c r="E37" s="206" t="s">
        <v>4276</v>
      </c>
      <c r="F37" s="157" t="s">
        <v>4277</v>
      </c>
      <c r="G37" s="157" t="s">
        <v>446</v>
      </c>
      <c r="H37" s="157" t="s">
        <v>4162</v>
      </c>
      <c r="I37" s="354" t="s">
        <v>4217</v>
      </c>
      <c r="J37" s="432" t="s">
        <v>27</v>
      </c>
      <c r="K37" s="192" t="s">
        <v>4278</v>
      </c>
      <c r="L37" s="189"/>
      <c r="M37" s="142"/>
    </row>
    <row r="38">
      <c r="A38" s="156" t="str">
        <f t="shared" si="1"/>
        <v>4 ปี 7 เดือน 25 วัน หรือเหลืออีก 1698 วัน</v>
      </c>
      <c r="B38" s="113" t="str">
        <f t="shared" si="2"/>
        <v>ทะเบียนผลิต ปกติ</v>
      </c>
      <c r="C38" s="157" t="s">
        <v>4279</v>
      </c>
      <c r="D38" s="161">
        <v>47650.0</v>
      </c>
      <c r="E38" s="206" t="s">
        <v>4280</v>
      </c>
      <c r="F38" s="157" t="s">
        <v>4281</v>
      </c>
      <c r="G38" s="157" t="s">
        <v>446</v>
      </c>
      <c r="H38" s="157" t="s">
        <v>4162</v>
      </c>
      <c r="I38" s="354" t="s">
        <v>4217</v>
      </c>
      <c r="J38" s="432" t="s">
        <v>27</v>
      </c>
      <c r="K38" s="192" t="s">
        <v>4282</v>
      </c>
      <c r="L38" s="189"/>
      <c r="M38" s="142"/>
    </row>
    <row r="39">
      <c r="A39" s="156" t="str">
        <f t="shared" si="1"/>
        <v>4 ปี 7 เดือน 25 วัน หรือเหลืออีก 1698 วัน</v>
      </c>
      <c r="B39" s="113" t="str">
        <f t="shared" si="2"/>
        <v>ทะเบียนผลิต ปกติ</v>
      </c>
      <c r="C39" s="157" t="s">
        <v>4283</v>
      </c>
      <c r="D39" s="161">
        <v>47650.0</v>
      </c>
      <c r="E39" s="206" t="s">
        <v>4284</v>
      </c>
      <c r="F39" s="157" t="s">
        <v>4281</v>
      </c>
      <c r="G39" s="157" t="s">
        <v>446</v>
      </c>
      <c r="H39" s="157" t="s">
        <v>4162</v>
      </c>
      <c r="I39" s="354" t="s">
        <v>4217</v>
      </c>
      <c r="J39" s="432" t="s">
        <v>27</v>
      </c>
      <c r="K39" s="192" t="s">
        <v>4285</v>
      </c>
      <c r="L39" s="189"/>
      <c r="M39" s="142"/>
    </row>
    <row r="40">
      <c r="A40" s="156" t="str">
        <f t="shared" si="1"/>
        <v>4 ปี 4 เดือน 19 วัน หรือเหลืออีก 1603 วัน</v>
      </c>
      <c r="B40" s="113" t="str">
        <f t="shared" si="2"/>
        <v>ทะเบียนผลิต ปกติ</v>
      </c>
      <c r="C40" s="157" t="s">
        <v>4286</v>
      </c>
      <c r="D40" s="161">
        <v>47555.0</v>
      </c>
      <c r="E40" s="206" t="s">
        <v>4287</v>
      </c>
      <c r="F40" s="157" t="s">
        <v>4288</v>
      </c>
      <c r="G40" s="157" t="s">
        <v>446</v>
      </c>
      <c r="H40" s="157" t="s">
        <v>4162</v>
      </c>
      <c r="I40" s="354" t="s">
        <v>27</v>
      </c>
      <c r="J40" s="432" t="s">
        <v>27</v>
      </c>
      <c r="K40" s="192" t="s">
        <v>4289</v>
      </c>
      <c r="L40" s="189"/>
      <c r="M40" s="142"/>
    </row>
    <row r="41">
      <c r="A41" s="156" t="str">
        <f t="shared" si="1"/>
        <v>4 ปี 4 เดือน 19 วัน หรือเหลืออีก 1603 วัน</v>
      </c>
      <c r="B41" s="113" t="str">
        <f t="shared" si="2"/>
        <v>ทะเบียนผลิต ปกติ</v>
      </c>
      <c r="C41" s="157" t="s">
        <v>4290</v>
      </c>
      <c r="D41" s="161">
        <v>47555.0</v>
      </c>
      <c r="E41" s="206" t="s">
        <v>4291</v>
      </c>
      <c r="F41" s="157" t="s">
        <v>4288</v>
      </c>
      <c r="G41" s="157" t="s">
        <v>446</v>
      </c>
      <c r="H41" s="157" t="s">
        <v>4162</v>
      </c>
      <c r="I41" s="354" t="s">
        <v>27</v>
      </c>
      <c r="J41" s="432" t="s">
        <v>27</v>
      </c>
      <c r="K41" s="192" t="s">
        <v>4292</v>
      </c>
      <c r="L41" s="189"/>
      <c r="M41" s="142"/>
    </row>
    <row r="42">
      <c r="A42" s="156" t="str">
        <f t="shared" si="1"/>
        <v>4 ปี 4 เดือน 19 วัน หรือเหลืออีก 1603 วัน</v>
      </c>
      <c r="B42" s="113" t="str">
        <f t="shared" si="2"/>
        <v>ทะเบียนผลิต ปกติ</v>
      </c>
      <c r="C42" s="157" t="s">
        <v>4293</v>
      </c>
      <c r="D42" s="161">
        <v>47555.0</v>
      </c>
      <c r="E42" s="206" t="s">
        <v>4294</v>
      </c>
      <c r="F42" s="157" t="s">
        <v>4185</v>
      </c>
      <c r="G42" s="157" t="s">
        <v>446</v>
      </c>
      <c r="H42" s="157" t="s">
        <v>4162</v>
      </c>
      <c r="I42" s="354" t="s">
        <v>27</v>
      </c>
      <c r="J42" s="432" t="s">
        <v>27</v>
      </c>
      <c r="K42" s="192" t="s">
        <v>4295</v>
      </c>
      <c r="L42" s="189"/>
      <c r="M42" s="142"/>
    </row>
    <row r="43">
      <c r="A43" s="156" t="str">
        <f t="shared" si="1"/>
        <v>4 ปี 4 เดือน 19 วัน หรือเหลืออีก 1603 วัน</v>
      </c>
      <c r="B43" s="113" t="str">
        <f t="shared" si="2"/>
        <v>ทะเบียนผลิต ปกติ</v>
      </c>
      <c r="C43" s="157" t="s">
        <v>4296</v>
      </c>
      <c r="D43" s="161">
        <v>47555.0</v>
      </c>
      <c r="E43" s="206" t="s">
        <v>4297</v>
      </c>
      <c r="F43" s="157" t="s">
        <v>4185</v>
      </c>
      <c r="G43" s="157" t="s">
        <v>446</v>
      </c>
      <c r="H43" s="157" t="s">
        <v>4162</v>
      </c>
      <c r="I43" s="354" t="s">
        <v>27</v>
      </c>
      <c r="J43" s="432" t="s">
        <v>27</v>
      </c>
      <c r="K43" s="192" t="s">
        <v>4298</v>
      </c>
      <c r="L43" s="189"/>
      <c r="M43" s="142"/>
    </row>
    <row r="44">
      <c r="A44" s="156" t="str">
        <f t="shared" si="1"/>
        <v>2 ปี 7 เดือน 8 วัน หรือเหลืออีก 951 วัน</v>
      </c>
      <c r="B44" s="113" t="str">
        <f t="shared" si="2"/>
        <v>ทะเบียนนำเข้า ปกติ</v>
      </c>
      <c r="C44" s="157" t="s">
        <v>4299</v>
      </c>
      <c r="D44" s="433">
        <v>46903.0</v>
      </c>
      <c r="E44" s="431" t="s">
        <v>25</v>
      </c>
      <c r="F44" s="157" t="s">
        <v>4300</v>
      </c>
      <c r="G44" s="157" t="s">
        <v>449</v>
      </c>
      <c r="H44" s="157" t="s">
        <v>4162</v>
      </c>
      <c r="I44" s="139"/>
      <c r="J44" s="377"/>
      <c r="K44" s="192" t="s">
        <v>4301</v>
      </c>
      <c r="L44" s="189"/>
      <c r="M44" s="434" t="s">
        <v>4302</v>
      </c>
    </row>
    <row r="45">
      <c r="A45" s="156" t="str">
        <f t="shared" si="1"/>
        <v>2 ปี 7 เดือน 8 วัน หรือเหลืออีก 951 วัน</v>
      </c>
      <c r="B45" s="113" t="str">
        <f t="shared" si="2"/>
        <v>ทะเบียนนำเข้า ปกติ</v>
      </c>
      <c r="C45" s="157" t="s">
        <v>4303</v>
      </c>
      <c r="D45" s="433">
        <v>46903.0</v>
      </c>
      <c r="E45" s="435" t="s">
        <v>4304</v>
      </c>
      <c r="F45" s="157" t="s">
        <v>4300</v>
      </c>
      <c r="G45" s="157" t="s">
        <v>449</v>
      </c>
      <c r="H45" s="157" t="s">
        <v>4162</v>
      </c>
      <c r="I45" s="139"/>
      <c r="J45" s="377"/>
      <c r="K45" s="192" t="s">
        <v>4305</v>
      </c>
      <c r="L45" s="189"/>
      <c r="M45" s="434" t="s">
        <v>4302</v>
      </c>
    </row>
    <row r="46">
      <c r="A46" s="156" t="str">
        <f t="shared" si="1"/>
        <v>2 ปี 7 เดือน 28 วัน หรือเหลืออีก 971 วัน</v>
      </c>
      <c r="B46" s="113" t="str">
        <f t="shared" si="2"/>
        <v>ทะเบียนนำเข้า ปกติ</v>
      </c>
      <c r="C46" s="157" t="s">
        <v>4306</v>
      </c>
      <c r="D46" s="433">
        <v>46923.0</v>
      </c>
      <c r="E46" s="196" t="s">
        <v>25</v>
      </c>
      <c r="F46" s="157" t="s">
        <v>4300</v>
      </c>
      <c r="G46" s="157" t="s">
        <v>449</v>
      </c>
      <c r="H46" s="157" t="s">
        <v>4162</v>
      </c>
      <c r="I46" s="139"/>
      <c r="J46" s="377"/>
      <c r="K46" s="192" t="s">
        <v>4307</v>
      </c>
      <c r="L46" s="189"/>
      <c r="M46" s="434" t="s">
        <v>4302</v>
      </c>
    </row>
    <row r="47">
      <c r="A47" s="156" t="str">
        <f t="shared" si="1"/>
        <v>2 ปี 7 เดือน 28 วัน หรือเหลืออีก 971 วัน</v>
      </c>
      <c r="B47" s="113" t="str">
        <f t="shared" si="2"/>
        <v>ทะเบียนนำเข้า ปกติ</v>
      </c>
      <c r="C47" s="157" t="s">
        <v>4308</v>
      </c>
      <c r="D47" s="433">
        <v>46923.0</v>
      </c>
      <c r="E47" s="435" t="s">
        <v>4309</v>
      </c>
      <c r="F47" s="157" t="s">
        <v>4300</v>
      </c>
      <c r="G47" s="157" t="s">
        <v>449</v>
      </c>
      <c r="H47" s="157" t="s">
        <v>4162</v>
      </c>
      <c r="I47" s="139"/>
      <c r="J47" s="377"/>
      <c r="K47" s="192" t="s">
        <v>4310</v>
      </c>
      <c r="L47" s="189"/>
      <c r="M47" s="142"/>
    </row>
    <row r="48">
      <c r="A48" s="156" t="str">
        <f t="shared" si="1"/>
        <v>2 ปี 7 เดือน 28 วัน หรือเหลืออีก 971 วัน</v>
      </c>
      <c r="B48" s="113" t="str">
        <f t="shared" si="2"/>
        <v>ทะเบียนผลิต ปกติ</v>
      </c>
      <c r="C48" s="157" t="s">
        <v>4311</v>
      </c>
      <c r="D48" s="433">
        <v>46923.0</v>
      </c>
      <c r="E48" s="435" t="s">
        <v>4309</v>
      </c>
      <c r="F48" s="157" t="s">
        <v>4300</v>
      </c>
      <c r="G48" s="157" t="s">
        <v>446</v>
      </c>
      <c r="H48" s="157" t="s">
        <v>4162</v>
      </c>
      <c r="I48" s="139"/>
      <c r="J48" s="377"/>
      <c r="K48" s="192" t="s">
        <v>4312</v>
      </c>
      <c r="L48" s="193"/>
      <c r="M48" s="142"/>
    </row>
    <row r="49">
      <c r="A49" s="156" t="str">
        <f t="shared" si="1"/>
        <v>0 ปี 8 เดือน 11 วัน หรือเหลืออีก 254 วัน</v>
      </c>
      <c r="B49" s="113" t="str">
        <f t="shared" si="2"/>
        <v>ใบอนุญาตนำเข้า ปกติ</v>
      </c>
      <c r="C49" s="157" t="s">
        <v>4313</v>
      </c>
      <c r="D49" s="161">
        <v>46206.0</v>
      </c>
      <c r="E49" s="159" t="s">
        <v>536</v>
      </c>
      <c r="F49" s="157"/>
      <c r="G49" s="157" t="s">
        <v>19</v>
      </c>
      <c r="H49" s="157" t="s">
        <v>4162</v>
      </c>
      <c r="I49" s="139"/>
      <c r="J49" s="377"/>
      <c r="K49" s="192" t="s">
        <v>4314</v>
      </c>
      <c r="L49" s="189"/>
      <c r="M49" s="142"/>
    </row>
    <row r="50">
      <c r="A50" s="156" t="str">
        <f t="shared" si="1"/>
        <v>1 ปี 1 เดือน 1 วัน หรือเหลืออีก 397 วัน</v>
      </c>
      <c r="B50" s="113" t="str">
        <f t="shared" si="2"/>
        <v>ใบอนุญาตขายปุ๋ย ปกติ</v>
      </c>
      <c r="C50" s="157" t="s">
        <v>4315</v>
      </c>
      <c r="D50" s="161">
        <v>46349.0</v>
      </c>
      <c r="E50" s="159" t="s">
        <v>534</v>
      </c>
      <c r="F50" s="157"/>
      <c r="G50" s="157" t="s">
        <v>4316</v>
      </c>
      <c r="H50" s="157" t="s">
        <v>4162</v>
      </c>
      <c r="I50" s="139"/>
      <c r="J50" s="377"/>
      <c r="K50" s="192" t="s">
        <v>4317</v>
      </c>
      <c r="L50" s="189"/>
      <c r="M50" s="142"/>
    </row>
    <row r="51">
      <c r="A51" s="156" t="str">
        <f t="shared" si="1"/>
        <v>0 ปี 10 เดือน 26 วัน หรือเหลืออีก 330 วัน</v>
      </c>
      <c r="B51" s="113" t="str">
        <f t="shared" si="2"/>
        <v>ใบอนุญาตขายปุ๋ย ปกติ</v>
      </c>
      <c r="C51" s="157" t="s">
        <v>4318</v>
      </c>
      <c r="D51" s="161">
        <v>46282.0</v>
      </c>
      <c r="E51" s="159" t="s">
        <v>4319</v>
      </c>
      <c r="F51" s="157"/>
      <c r="G51" s="157" t="s">
        <v>4316</v>
      </c>
      <c r="H51" s="157" t="s">
        <v>4162</v>
      </c>
      <c r="I51" s="139"/>
      <c r="J51" s="377"/>
      <c r="K51" s="192" t="s">
        <v>4320</v>
      </c>
      <c r="L51" s="189"/>
      <c r="M51" s="142"/>
    </row>
    <row r="52">
      <c r="A52" s="156" t="str">
        <f t="shared" si="1"/>
        <v>ทะเบียนขาด 108 วัน</v>
      </c>
      <c r="B52" s="113" t="str">
        <f t="shared" si="2"/>
        <v>ใบอนุญาตผลิต ขาด</v>
      </c>
      <c r="C52" s="157" t="s">
        <v>4321</v>
      </c>
      <c r="D52" s="161">
        <v>45844.0</v>
      </c>
      <c r="E52" s="159" t="s">
        <v>536</v>
      </c>
      <c r="F52" s="157"/>
      <c r="G52" s="157" t="s">
        <v>454</v>
      </c>
      <c r="H52" s="157" t="s">
        <v>4162</v>
      </c>
      <c r="I52" s="139"/>
      <c r="J52" s="377"/>
      <c r="K52" s="192" t="s">
        <v>4322</v>
      </c>
      <c r="L52" s="189" t="s">
        <v>4323</v>
      </c>
      <c r="M52" s="142" t="s">
        <v>4324</v>
      </c>
    </row>
    <row r="53">
      <c r="L53" s="436"/>
    </row>
    <row r="54">
      <c r="L54" s="436"/>
    </row>
    <row r="55">
      <c r="L55" s="436"/>
    </row>
    <row r="56">
      <c r="L56" s="436"/>
    </row>
    <row r="57">
      <c r="L57" s="436"/>
    </row>
    <row r="58">
      <c r="L58" s="436"/>
    </row>
    <row r="59">
      <c r="L59" s="436"/>
    </row>
    <row r="60">
      <c r="L60" s="436"/>
    </row>
    <row r="61">
      <c r="L61" s="436"/>
    </row>
    <row r="62">
      <c r="L62" s="436"/>
    </row>
    <row r="63">
      <c r="L63" s="436"/>
    </row>
    <row r="64">
      <c r="L64" s="436"/>
    </row>
    <row r="65">
      <c r="L65" s="436"/>
    </row>
    <row r="66">
      <c r="L66" s="436"/>
    </row>
    <row r="67">
      <c r="L67" s="436"/>
    </row>
    <row r="68">
      <c r="L68" s="436"/>
    </row>
    <row r="69">
      <c r="L69" s="437"/>
    </row>
    <row r="70">
      <c r="A70" s="156" t="str">
        <f t="shared" ref="A70:A90" si="3">if(D70="","",if(D70&lt;today(),"ทะเบียนขาด "&amp;today()-D70&amp;" วัน",((DATEDIF(today(),D70,"y") &amp; " ปี " &amp; DATEDIF(today(),D70,"ym") &amp; " เดือน "&amp; DATEDIF(today(),D70,"md") &amp; " วัน"))&amp;" หรือเหลืออีก "&amp;ABS(today()-D70)&amp;" วัน"))</f>
        <v>0 ปี 3 เดือน 16 วัน หรือเหลืออีก 108 วัน</v>
      </c>
      <c r="B70" s="113" t="str">
        <f t="shared" ref="B70:B90" si="4">if(D70="","",if(today()&gt;D70,G70&amp;" ขาด",if(abs(today()-D70)&lt;=119,G70&amp;" ใกล้หมดอายุ ภายใน 1-3 เดือน",if(and(abs(today()-D70)&gt;=120,abs(today()-D70)&lt;=150),G70&amp;" ใกล้หมดอายุ ภายใน 4-5 เดือน",if(and(abs(today()-D70)&gt;=151,abs(today()-D70)&lt;=180),G70&amp;" จะหมดอายุอีก 6 เดิอน",G70&amp;" ปกติ")))))</f>
        <v>ทะเบียนนำเข้า ใกล้หมดอายุ ภายใน 1-3 เดือน</v>
      </c>
      <c r="C70" s="157" t="s">
        <v>4325</v>
      </c>
      <c r="D70" s="161">
        <v>46060.0</v>
      </c>
      <c r="E70" s="159"/>
      <c r="F70" s="157" t="s">
        <v>4326</v>
      </c>
      <c r="G70" s="157" t="s">
        <v>449</v>
      </c>
      <c r="H70" s="157" t="s">
        <v>4162</v>
      </c>
      <c r="I70" s="438" t="s">
        <v>27</v>
      </c>
      <c r="J70" s="438"/>
      <c r="K70" s="439" t="s">
        <v>4327</v>
      </c>
      <c r="L70" s="193"/>
      <c r="M70" s="142" t="s">
        <v>1635</v>
      </c>
    </row>
    <row r="71">
      <c r="A71" s="156" t="str">
        <f t="shared" si="3"/>
        <v>0 ปี 3 เดือน 16 วัน หรือเหลืออีก 108 วัน</v>
      </c>
      <c r="B71" s="113" t="str">
        <f t="shared" si="4"/>
        <v>ทะเบียนนำเข้า ใกล้หมดอายุ ภายใน 1-3 เดือน</v>
      </c>
      <c r="C71" s="157" t="s">
        <v>4328</v>
      </c>
      <c r="D71" s="161">
        <v>46060.0</v>
      </c>
      <c r="E71" s="159" t="s">
        <v>4309</v>
      </c>
      <c r="F71" s="157" t="s">
        <v>4326</v>
      </c>
      <c r="G71" s="157" t="s">
        <v>449</v>
      </c>
      <c r="H71" s="157" t="s">
        <v>4162</v>
      </c>
      <c r="I71" s="438" t="s">
        <v>27</v>
      </c>
      <c r="J71" s="438"/>
      <c r="K71" s="439" t="s">
        <v>4329</v>
      </c>
      <c r="L71" s="189"/>
      <c r="M71" s="142" t="s">
        <v>1635</v>
      </c>
    </row>
    <row r="72">
      <c r="A72" s="156" t="str">
        <f t="shared" si="3"/>
        <v>0 ปี 3 เดือน 16 วัน หรือเหลืออีก 108 วัน</v>
      </c>
      <c r="B72" s="113" t="str">
        <f t="shared" si="4"/>
        <v>ทะเบียนผลิต ใกล้หมดอายุ ภายใน 1-3 เดือน</v>
      </c>
      <c r="C72" s="157" t="s">
        <v>4330</v>
      </c>
      <c r="D72" s="161">
        <v>46060.0</v>
      </c>
      <c r="E72" s="159" t="s">
        <v>4309</v>
      </c>
      <c r="F72" s="157" t="s">
        <v>4326</v>
      </c>
      <c r="G72" s="157" t="s">
        <v>446</v>
      </c>
      <c r="H72" s="157" t="s">
        <v>4162</v>
      </c>
      <c r="I72" s="438" t="s">
        <v>27</v>
      </c>
      <c r="J72" s="438"/>
      <c r="K72" s="439" t="s">
        <v>4331</v>
      </c>
      <c r="L72" s="193"/>
      <c r="M72" s="142" t="s">
        <v>1635</v>
      </c>
    </row>
    <row r="73">
      <c r="A73" s="156" t="str">
        <f t="shared" si="3"/>
        <v>0 ปี 3 เดือน 16 วัน หรือเหลืออีก 108 วัน</v>
      </c>
      <c r="B73" s="113" t="str">
        <f t="shared" si="4"/>
        <v>ทะเบียนนำเข้า ใกล้หมดอายุ ภายใน 1-3 เดือน</v>
      </c>
      <c r="C73" s="157" t="s">
        <v>4332</v>
      </c>
      <c r="D73" s="161">
        <v>46060.0</v>
      </c>
      <c r="E73" s="435"/>
      <c r="F73" s="157" t="s">
        <v>4326</v>
      </c>
      <c r="G73" s="157" t="s">
        <v>449</v>
      </c>
      <c r="H73" s="157" t="s">
        <v>4162</v>
      </c>
      <c r="I73" s="438" t="s">
        <v>4333</v>
      </c>
      <c r="J73" s="438"/>
      <c r="K73" s="439" t="s">
        <v>4334</v>
      </c>
      <c r="L73" s="193"/>
      <c r="M73" s="142" t="s">
        <v>1635</v>
      </c>
    </row>
    <row r="74">
      <c r="A74" s="156" t="str">
        <f t="shared" si="3"/>
        <v>0 ปี 3 เดือน 16 วัน หรือเหลืออีก 108 วัน</v>
      </c>
      <c r="B74" s="113" t="str">
        <f t="shared" si="4"/>
        <v>ทะเบียนนำเข้า ใกล้หมดอายุ ภายใน 1-3 เดือน</v>
      </c>
      <c r="C74" s="157" t="s">
        <v>4335</v>
      </c>
      <c r="D74" s="161">
        <v>46060.0</v>
      </c>
      <c r="E74" s="435" t="s">
        <v>4336</v>
      </c>
      <c r="F74" s="157" t="s">
        <v>4326</v>
      </c>
      <c r="G74" s="157" t="s">
        <v>449</v>
      </c>
      <c r="H74" s="157" t="s">
        <v>4162</v>
      </c>
      <c r="I74" s="438" t="s">
        <v>4333</v>
      </c>
      <c r="J74" s="438"/>
      <c r="K74" s="439" t="s">
        <v>4337</v>
      </c>
      <c r="L74" s="203"/>
      <c r="M74" s="142" t="s">
        <v>1635</v>
      </c>
    </row>
    <row r="75">
      <c r="A75" s="156" t="str">
        <f t="shared" si="3"/>
        <v>ทะเบียนขาด 868 วัน</v>
      </c>
      <c r="B75" s="113" t="str">
        <f t="shared" si="4"/>
        <v>ทะเบียนผลิต ขาด</v>
      </c>
      <c r="C75" s="157" t="s">
        <v>4338</v>
      </c>
      <c r="D75" s="161">
        <v>45084.0</v>
      </c>
      <c r="E75" s="159" t="s">
        <v>4339</v>
      </c>
      <c r="F75" s="157" t="s">
        <v>4161</v>
      </c>
      <c r="G75" s="157" t="s">
        <v>446</v>
      </c>
      <c r="H75" s="157" t="s">
        <v>4162</v>
      </c>
      <c r="I75" s="438" t="s">
        <v>27</v>
      </c>
      <c r="J75" s="438"/>
      <c r="K75" s="440" t="str">
        <f>HYPERLINK("https://drive.google.com/open?id=1nrvVaBH_NjFx9hcIw7v8bUWadt-a1FN9","https://drive.google.com/open?id=1nrvVaBH_NjFx9hcIw7v8bUWadt-a1FN9")</f>
        <v>https://drive.google.com/open?id=1nrvVaBH_NjFx9hcIw7v8bUWadt-a1FN9</v>
      </c>
      <c r="L75" s="203"/>
      <c r="M75" s="142"/>
    </row>
    <row r="76">
      <c r="A76" s="156" t="str">
        <f t="shared" si="3"/>
        <v>ทะเบียนขาด 868 วัน</v>
      </c>
      <c r="B76" s="113" t="str">
        <f t="shared" si="4"/>
        <v>ทะเบียนผลิต ขาด</v>
      </c>
      <c r="C76" s="157" t="s">
        <v>4340</v>
      </c>
      <c r="D76" s="161">
        <v>45084.0</v>
      </c>
      <c r="E76" s="159" t="s">
        <v>4339</v>
      </c>
      <c r="F76" s="157" t="s">
        <v>4165</v>
      </c>
      <c r="G76" s="157" t="s">
        <v>446</v>
      </c>
      <c r="H76" s="157" t="s">
        <v>4162</v>
      </c>
      <c r="I76" s="438" t="s">
        <v>27</v>
      </c>
      <c r="J76" s="438"/>
      <c r="K76" s="440" t="str">
        <f>HYPERLINK("https://drive.google.com/open?id=1LTHtYhtENnmBZgLw0L7RqishXsD5Wesw","https://drive.google.com/open?id=1LTHtYhtENnmBZgLw0L7RqishXsD5Wesw")</f>
        <v>https://drive.google.com/open?id=1LTHtYhtENnmBZgLw0L7RqishXsD5Wesw</v>
      </c>
      <c r="L76" s="203"/>
      <c r="M76" s="142"/>
    </row>
    <row r="77">
      <c r="A77" s="156" t="str">
        <f t="shared" si="3"/>
        <v>ทะเบียนขาด 868 วัน</v>
      </c>
      <c r="B77" s="113" t="str">
        <f t="shared" si="4"/>
        <v>ทะเบียนผลิต ขาด</v>
      </c>
      <c r="C77" s="157" t="s">
        <v>4341</v>
      </c>
      <c r="D77" s="161">
        <v>45084.0</v>
      </c>
      <c r="E77" s="159" t="s">
        <v>4342</v>
      </c>
      <c r="F77" s="157" t="s">
        <v>4161</v>
      </c>
      <c r="G77" s="157" t="s">
        <v>446</v>
      </c>
      <c r="H77" s="157" t="s">
        <v>4162</v>
      </c>
      <c r="I77" s="438" t="s">
        <v>27</v>
      </c>
      <c r="J77" s="438"/>
      <c r="K77" s="440" t="str">
        <f>HYPERLINK("https://drive.google.com/open?id=1O4Pzg6lBQBevYSAqPHS1wLgtpHv3YuKQ","https://drive.google.com/open?id=1O4Pzg6lBQBevYSAqPHS1wLgtpHv3YuKQ")</f>
        <v>https://drive.google.com/open?id=1O4Pzg6lBQBevYSAqPHS1wLgtpHv3YuKQ</v>
      </c>
      <c r="L77" s="203"/>
      <c r="M77" s="142"/>
    </row>
    <row r="78">
      <c r="A78" s="156" t="str">
        <f t="shared" si="3"/>
        <v>ทะเบียนขาด 868 วัน</v>
      </c>
      <c r="B78" s="113" t="str">
        <f t="shared" si="4"/>
        <v>ทะเบียนผลิต ขาด</v>
      </c>
      <c r="C78" s="157" t="s">
        <v>4343</v>
      </c>
      <c r="D78" s="161">
        <v>45084.0</v>
      </c>
      <c r="E78" s="159" t="s">
        <v>4342</v>
      </c>
      <c r="F78" s="157" t="s">
        <v>4165</v>
      </c>
      <c r="G78" s="157" t="s">
        <v>446</v>
      </c>
      <c r="H78" s="157" t="s">
        <v>4162</v>
      </c>
      <c r="I78" s="438" t="s">
        <v>27</v>
      </c>
      <c r="J78" s="438"/>
      <c r="K78" s="440" t="str">
        <f>HYPERLINK("https://drive.google.com/open?id=1SzH_yDnvRRxsCzIm6VFVrkNRQelnmJjp","https://drive.google.com/open?id=1SzH_yDnvRRxsCzIm6VFVrkNRQelnmJjp")</f>
        <v>https://drive.google.com/open?id=1SzH_yDnvRRxsCzIm6VFVrkNRQelnmJjp</v>
      </c>
      <c r="L78" s="203"/>
      <c r="M78" s="142"/>
    </row>
    <row r="79">
      <c r="A79" s="156" t="str">
        <f t="shared" si="3"/>
        <v>ทะเบียนขาด 868 วัน</v>
      </c>
      <c r="B79" s="113" t="str">
        <f t="shared" si="4"/>
        <v>ทะเบียนผลิต ขาด</v>
      </c>
      <c r="C79" s="157" t="s">
        <v>4344</v>
      </c>
      <c r="D79" s="161">
        <v>45084.0</v>
      </c>
      <c r="E79" s="159" t="s">
        <v>2909</v>
      </c>
      <c r="F79" s="157" t="s">
        <v>4161</v>
      </c>
      <c r="G79" s="157" t="s">
        <v>446</v>
      </c>
      <c r="H79" s="157" t="s">
        <v>4162</v>
      </c>
      <c r="I79" s="438" t="s">
        <v>27</v>
      </c>
      <c r="J79" s="438"/>
      <c r="K79" s="440" t="str">
        <f>HYPERLINK("https://drive.google.com/open?id=1kZJ5vtCOmhNuZ2UykBMVhh51n8QFWfFs","https://drive.google.com/open?id=1kZJ5vtCOmhNuZ2UykBMVhh51n8QFWfFs")</f>
        <v>https://drive.google.com/open?id=1kZJ5vtCOmhNuZ2UykBMVhh51n8QFWfFs</v>
      </c>
      <c r="L79" s="203"/>
      <c r="M79" s="142"/>
    </row>
    <row r="80">
      <c r="A80" s="156" t="str">
        <f t="shared" si="3"/>
        <v>ทะเบียนขาด 868 วัน</v>
      </c>
      <c r="B80" s="113" t="str">
        <f t="shared" si="4"/>
        <v>ทะเบียนผลิต ขาด</v>
      </c>
      <c r="C80" s="157" t="s">
        <v>4345</v>
      </c>
      <c r="D80" s="161">
        <v>45084.0</v>
      </c>
      <c r="E80" s="159" t="s">
        <v>2909</v>
      </c>
      <c r="F80" s="157" t="s">
        <v>4165</v>
      </c>
      <c r="G80" s="157" t="s">
        <v>446</v>
      </c>
      <c r="H80" s="157" t="s">
        <v>4162</v>
      </c>
      <c r="I80" s="438" t="s">
        <v>27</v>
      </c>
      <c r="J80" s="438"/>
      <c r="K80" s="440" t="str">
        <f>HYPERLINK("https://drive.google.com/open?id=1yv1gIE6wnGyeGnbz69Jhq6HNexYAmbnx","https://drive.google.com/open?id=1yv1gIE6wnGyeGnbz69Jhq6HNexYAmbnx")</f>
        <v>https://drive.google.com/open?id=1yv1gIE6wnGyeGnbz69Jhq6HNexYAmbnx</v>
      </c>
      <c r="L80" s="203"/>
      <c r="M80" s="142"/>
    </row>
    <row r="81">
      <c r="A81" s="156" t="str">
        <f t="shared" si="3"/>
        <v>ทะเบียนขาด 694 วัน</v>
      </c>
      <c r="B81" s="113" t="str">
        <f t="shared" si="4"/>
        <v>ทะเบียนผลิต ขาด</v>
      </c>
      <c r="C81" s="157" t="s">
        <v>4346</v>
      </c>
      <c r="D81" s="161">
        <v>45258.0</v>
      </c>
      <c r="E81" s="159" t="s">
        <v>4347</v>
      </c>
      <c r="F81" s="157" t="s">
        <v>4191</v>
      </c>
      <c r="G81" s="157" t="s">
        <v>446</v>
      </c>
      <c r="H81" s="157" t="s">
        <v>4162</v>
      </c>
      <c r="I81" s="438" t="s">
        <v>27</v>
      </c>
      <c r="J81" s="438"/>
      <c r="K81" s="440" t="str">
        <f>HYPERLINK("https://drive.google.com/open?id=1UL_H7Bx_t6s06BFfaKmtZuBt_OYBzHRl","https://drive.google.com/open?id=1UL_H7Bx_t6s06BFfaKmtZuBt_OYBzHRl")</f>
        <v>https://drive.google.com/open?id=1UL_H7Bx_t6s06BFfaKmtZuBt_OYBzHRl</v>
      </c>
      <c r="L81" s="193"/>
      <c r="M81" s="142"/>
    </row>
    <row r="82">
      <c r="A82" s="156" t="str">
        <f t="shared" si="3"/>
        <v>ทะเบียนขาด 717 วัน</v>
      </c>
      <c r="B82" s="113" t="str">
        <f t="shared" si="4"/>
        <v>ทะเบียนผลิต ขาด</v>
      </c>
      <c r="C82" s="157" t="s">
        <v>4348</v>
      </c>
      <c r="D82" s="161">
        <v>45235.0</v>
      </c>
      <c r="E82" s="159" t="s">
        <v>4349</v>
      </c>
      <c r="F82" s="430">
        <v>40314.0</v>
      </c>
      <c r="G82" s="157" t="s">
        <v>446</v>
      </c>
      <c r="H82" s="157" t="s">
        <v>4162</v>
      </c>
      <c r="I82" s="438" t="s">
        <v>27</v>
      </c>
      <c r="J82" s="438"/>
      <c r="K82" s="440" t="str">
        <f>HYPERLINK("https://drive.google.com/open?id=1_njE6dWwDklKtdEifOP571OqZCacJJlZ","https://drive.google.com/open?id=1_njE6dWwDklKtdEifOP571OqZCacJJlZ")</f>
        <v>https://drive.google.com/open?id=1_njE6dWwDklKtdEifOP571OqZCacJJlZ</v>
      </c>
      <c r="L82" s="193"/>
      <c r="M82" s="142" t="s">
        <v>4350</v>
      </c>
    </row>
    <row r="83">
      <c r="A83" s="156" t="str">
        <f t="shared" si="3"/>
        <v>ทะเบียนขาด 717 วัน</v>
      </c>
      <c r="B83" s="113" t="str">
        <f t="shared" si="4"/>
        <v>ทะเบียนผลิต ขาด</v>
      </c>
      <c r="C83" s="157" t="s">
        <v>4351</v>
      </c>
      <c r="D83" s="161">
        <v>45235.0</v>
      </c>
      <c r="E83" s="159" t="s">
        <v>4349</v>
      </c>
      <c r="F83" s="157" t="s">
        <v>4182</v>
      </c>
      <c r="G83" s="157" t="s">
        <v>446</v>
      </c>
      <c r="H83" s="157" t="s">
        <v>4162</v>
      </c>
      <c r="I83" s="438" t="s">
        <v>27</v>
      </c>
      <c r="J83" s="438"/>
      <c r="K83" s="440" t="str">
        <f>HYPERLINK("https://drive.google.com/open?id=1ezB2rCqEOuiweQeCey5fnUy6nJhoeoqq","https://drive.google.com/open?id=1ezB2rCqEOuiweQeCey5fnUy6nJhoeoqq")</f>
        <v>https://drive.google.com/open?id=1ezB2rCqEOuiweQeCey5fnUy6nJhoeoqq</v>
      </c>
      <c r="L83" s="193"/>
      <c r="M83" s="142" t="s">
        <v>4350</v>
      </c>
    </row>
    <row r="84">
      <c r="A84" s="156" t="str">
        <f t="shared" si="3"/>
        <v>ทะเบียนขาด 717 วัน</v>
      </c>
      <c r="B84" s="113" t="str">
        <f t="shared" si="4"/>
        <v>ทะเบียนผลิต ขาด</v>
      </c>
      <c r="C84" s="157" t="s">
        <v>4352</v>
      </c>
      <c r="D84" s="161">
        <v>45235.0</v>
      </c>
      <c r="E84" s="159" t="s">
        <v>4349</v>
      </c>
      <c r="F84" s="157" t="s">
        <v>4185</v>
      </c>
      <c r="G84" s="157" t="s">
        <v>446</v>
      </c>
      <c r="H84" s="157" t="s">
        <v>4162</v>
      </c>
      <c r="I84" s="438" t="s">
        <v>27</v>
      </c>
      <c r="J84" s="438"/>
      <c r="K84" s="440" t="str">
        <f>HYPERLINK("https://drive.google.com/open?id=13gENrEqVfEMIyK2-511W83oF9MZRvxfm","https://drive.google.com/open?id=13gENrEqVfEMIyK2-511W83oF9MZRvxfm")</f>
        <v>https://drive.google.com/open?id=13gENrEqVfEMIyK2-511W83oF9MZRvxfm</v>
      </c>
      <c r="L84" s="193"/>
      <c r="M84" s="142" t="s">
        <v>4350</v>
      </c>
    </row>
    <row r="85">
      <c r="A85" s="441" t="str">
        <f t="shared" si="3"/>
        <v>ทะเบียนขาด 388 วัน</v>
      </c>
      <c r="B85" s="113" t="str">
        <f t="shared" si="4"/>
        <v>ใบอนุญาตนำเข้า ขาด</v>
      </c>
      <c r="C85" s="157" t="s">
        <v>4353</v>
      </c>
      <c r="D85" s="161">
        <v>45564.0</v>
      </c>
      <c r="E85" s="159" t="s">
        <v>4354</v>
      </c>
      <c r="F85" s="157"/>
      <c r="G85" s="157" t="s">
        <v>19</v>
      </c>
      <c r="H85" s="157" t="s">
        <v>4162</v>
      </c>
      <c r="I85" s="139"/>
      <c r="J85" s="377"/>
      <c r="K85" s="192" t="s">
        <v>4355</v>
      </c>
      <c r="L85" s="193"/>
      <c r="M85" s="434" t="s">
        <v>4356</v>
      </c>
    </row>
    <row r="86">
      <c r="A86" s="442" t="str">
        <f t="shared" si="3"/>
        <v>ทะเบียนขาด 227 วัน</v>
      </c>
      <c r="B86" s="443" t="str">
        <f t="shared" si="4"/>
        <v>ทะเบียนนำเข้า ขาด</v>
      </c>
      <c r="C86" s="444" t="s">
        <v>4357</v>
      </c>
      <c r="D86" s="445">
        <v>45725.0</v>
      </c>
      <c r="E86" s="446" t="s">
        <v>25</v>
      </c>
      <c r="F86" s="444" t="s">
        <v>4358</v>
      </c>
      <c r="G86" s="444" t="s">
        <v>449</v>
      </c>
      <c r="H86" s="444" t="s">
        <v>4162</v>
      </c>
      <c r="I86" s="447"/>
      <c r="J86" s="448"/>
      <c r="K86" s="449" t="str">
        <f>HYPERLINK("https://drive.google.com/open?id=1FF1J54YnyBhBjatN1n4wNAp8x65XQj-n","https://drive.google.com/open?id=1FF1J54YnyBhBjatN1n4wNAp8x65XQj-n")</f>
        <v>https://drive.google.com/open?id=1FF1J54YnyBhBjatN1n4wNAp8x65XQj-n</v>
      </c>
      <c r="L86" s="450"/>
      <c r="M86" s="451" t="s">
        <v>4359</v>
      </c>
      <c r="N86" s="452"/>
      <c r="O86" s="452"/>
      <c r="P86" s="452"/>
      <c r="Q86" s="452"/>
      <c r="R86" s="452"/>
      <c r="S86" s="452"/>
      <c r="T86" s="452"/>
      <c r="U86" s="452"/>
      <c r="V86" s="452"/>
      <c r="W86" s="452"/>
      <c r="X86" s="452"/>
      <c r="Y86" s="452"/>
      <c r="Z86" s="452"/>
    </row>
    <row r="87">
      <c r="A87" s="442" t="str">
        <f t="shared" si="3"/>
        <v>ทะเบียนขาด 227 วัน</v>
      </c>
      <c r="B87" s="443" t="str">
        <f t="shared" si="4"/>
        <v>ทะเบียนนำเข้า ขาด</v>
      </c>
      <c r="C87" s="444" t="s">
        <v>4360</v>
      </c>
      <c r="D87" s="445">
        <v>45725.0</v>
      </c>
      <c r="E87" s="453" t="s">
        <v>4361</v>
      </c>
      <c r="F87" s="444" t="s">
        <v>4358</v>
      </c>
      <c r="G87" s="444" t="s">
        <v>449</v>
      </c>
      <c r="H87" s="444" t="s">
        <v>4162</v>
      </c>
      <c r="I87" s="447"/>
      <c r="J87" s="448"/>
      <c r="K87" s="449" t="str">
        <f>HYPERLINK("https://drive.google.com/open?id=19uYsdaZwM9ZrM3M5kw1b3F8dS1r80zGU","https://drive.google.com/open?id=19uYsdaZwM9ZrM3M5kw1b3F8dS1r80zGU")</f>
        <v>https://drive.google.com/open?id=19uYsdaZwM9ZrM3M5kw1b3F8dS1r80zGU</v>
      </c>
      <c r="L87" s="450"/>
      <c r="M87" s="451" t="s">
        <v>4362</v>
      </c>
      <c r="N87" s="452"/>
      <c r="O87" s="452"/>
      <c r="P87" s="452"/>
      <c r="Q87" s="452"/>
      <c r="R87" s="452"/>
      <c r="S87" s="452"/>
      <c r="T87" s="452"/>
      <c r="U87" s="452"/>
      <c r="V87" s="452"/>
      <c r="W87" s="452"/>
      <c r="X87" s="452"/>
      <c r="Y87" s="452"/>
      <c r="Z87" s="452"/>
    </row>
    <row r="88">
      <c r="A88" s="442" t="str">
        <f t="shared" si="3"/>
        <v>ทะเบียนขาด 227 วัน</v>
      </c>
      <c r="B88" s="443" t="str">
        <f t="shared" si="4"/>
        <v>ทะเบียนผลิต ขาด</v>
      </c>
      <c r="C88" s="444" t="s">
        <v>4363</v>
      </c>
      <c r="D88" s="445">
        <v>45725.0</v>
      </c>
      <c r="E88" s="453" t="s">
        <v>4361</v>
      </c>
      <c r="F88" s="444" t="s">
        <v>4358</v>
      </c>
      <c r="G88" s="444" t="s">
        <v>446</v>
      </c>
      <c r="H88" s="444" t="s">
        <v>4162</v>
      </c>
      <c r="I88" s="447"/>
      <c r="J88" s="448"/>
      <c r="K88" s="449" t="str">
        <f>HYPERLINK("https://drive.google.com/open?id=1Bg_9Ydrxqkwfpz2gaJaxnU14_wsirmjL","https://drive.google.com/open?id=1Bg_9Ydrxqkwfpz2gaJaxnU14_wsirmjL")</f>
        <v>https://drive.google.com/open?id=1Bg_9Ydrxqkwfpz2gaJaxnU14_wsirmjL</v>
      </c>
      <c r="L88" s="450"/>
      <c r="M88" s="451" t="s">
        <v>4364</v>
      </c>
      <c r="N88" s="452"/>
      <c r="O88" s="452"/>
      <c r="P88" s="452"/>
      <c r="Q88" s="452"/>
      <c r="R88" s="452"/>
      <c r="S88" s="452"/>
      <c r="T88" s="452"/>
      <c r="U88" s="452"/>
      <c r="V88" s="452"/>
      <c r="W88" s="452"/>
      <c r="X88" s="452"/>
      <c r="Y88" s="452"/>
      <c r="Z88" s="452"/>
    </row>
    <row r="89">
      <c r="A89" s="442" t="str">
        <f t="shared" si="3"/>
        <v>ทะเบียนขาด 227 วัน</v>
      </c>
      <c r="B89" s="443" t="str">
        <f t="shared" si="4"/>
        <v>ทะเบียนนำเข้า ขาด</v>
      </c>
      <c r="C89" s="444" t="s">
        <v>4365</v>
      </c>
      <c r="D89" s="445">
        <v>45725.0</v>
      </c>
      <c r="E89" s="446" t="s">
        <v>25</v>
      </c>
      <c r="F89" s="444" t="s">
        <v>4358</v>
      </c>
      <c r="G89" s="444" t="s">
        <v>449</v>
      </c>
      <c r="H89" s="444" t="s">
        <v>4162</v>
      </c>
      <c r="I89" s="447"/>
      <c r="J89" s="448"/>
      <c r="K89" s="449" t="str">
        <f>HYPERLINK("https://drive.google.com/open?id=1XllFPSOh_3bwPx90IA4byNcmyfhkduvG","https://drive.google.com/open?id=1XllFPSOh_3bwPx90IA4byNcmyfhkduvG")</f>
        <v>https://drive.google.com/open?id=1XllFPSOh_3bwPx90IA4byNcmyfhkduvG</v>
      </c>
      <c r="L89" s="450"/>
      <c r="M89" s="454" t="s">
        <v>4302</v>
      </c>
      <c r="N89" s="452"/>
      <c r="O89" s="452"/>
      <c r="P89" s="452"/>
      <c r="Q89" s="452"/>
      <c r="R89" s="452"/>
      <c r="S89" s="452"/>
      <c r="T89" s="452"/>
      <c r="U89" s="452"/>
      <c r="V89" s="452"/>
      <c r="W89" s="452"/>
      <c r="X89" s="452"/>
      <c r="Y89" s="452"/>
      <c r="Z89" s="452"/>
    </row>
    <row r="90">
      <c r="A90" s="442" t="str">
        <f t="shared" si="3"/>
        <v>ทะเบียนขาด 227 วัน</v>
      </c>
      <c r="B90" s="443" t="str">
        <f t="shared" si="4"/>
        <v>ทะเบียนนำเข้า ขาด</v>
      </c>
      <c r="C90" s="444" t="s">
        <v>4366</v>
      </c>
      <c r="D90" s="445">
        <v>45725.0</v>
      </c>
      <c r="E90" s="453" t="s">
        <v>4367</v>
      </c>
      <c r="F90" s="444" t="s">
        <v>4358</v>
      </c>
      <c r="G90" s="444" t="s">
        <v>449</v>
      </c>
      <c r="H90" s="444" t="s">
        <v>4162</v>
      </c>
      <c r="I90" s="447"/>
      <c r="J90" s="448"/>
      <c r="K90" s="449" t="str">
        <f>HYPERLINK("https://drive.google.com/open?id=1xAtVkLd4ai-5zcrSLLX4gWEWKfyTlb_Z","https://drive.google.com/open?id=1xAtVkLd4ai-5zcrSLLX4gWEWKfyTlb_Z")</f>
        <v>https://drive.google.com/open?id=1xAtVkLd4ai-5zcrSLLX4gWEWKfyTlb_Z</v>
      </c>
      <c r="L90" s="450"/>
      <c r="M90" s="454" t="s">
        <v>4302</v>
      </c>
      <c r="N90" s="452"/>
      <c r="O90" s="452"/>
      <c r="P90" s="452"/>
      <c r="Q90" s="452"/>
      <c r="R90" s="452"/>
      <c r="S90" s="452"/>
      <c r="T90" s="452"/>
      <c r="U90" s="452"/>
      <c r="V90" s="452"/>
      <c r="W90" s="452"/>
      <c r="X90" s="452"/>
      <c r="Y90" s="452"/>
      <c r="Z90" s="452"/>
    </row>
    <row r="91">
      <c r="L91" s="120"/>
    </row>
    <row r="92">
      <c r="L92" s="120"/>
    </row>
    <row r="93">
      <c r="L93" s="120"/>
    </row>
    <row r="94">
      <c r="L94" s="120"/>
    </row>
    <row r="95">
      <c r="L95" s="120"/>
    </row>
    <row r="96">
      <c r="L96" s="120"/>
    </row>
    <row r="97">
      <c r="L97" s="120"/>
    </row>
    <row r="98">
      <c r="L98" s="120"/>
    </row>
    <row r="99">
      <c r="L99" s="120"/>
    </row>
    <row r="100">
      <c r="L100" s="120"/>
    </row>
    <row r="101">
      <c r="L101" s="120"/>
    </row>
    <row r="102">
      <c r="L102" s="120"/>
    </row>
    <row r="103">
      <c r="L103" s="120"/>
    </row>
    <row r="104">
      <c r="L104" s="120"/>
    </row>
    <row r="105">
      <c r="L105" s="120"/>
    </row>
    <row r="106">
      <c r="L106" s="120"/>
    </row>
    <row r="107">
      <c r="L107" s="120"/>
    </row>
    <row r="108">
      <c r="L108" s="120"/>
    </row>
    <row r="109">
      <c r="L109" s="120"/>
    </row>
    <row r="110">
      <c r="L110" s="120"/>
    </row>
    <row r="111">
      <c r="L111" s="120"/>
    </row>
    <row r="112">
      <c r="L112" s="120"/>
    </row>
    <row r="113">
      <c r="L113" s="120"/>
    </row>
    <row r="114">
      <c r="L114" s="120"/>
    </row>
    <row r="115">
      <c r="L115" s="120"/>
    </row>
    <row r="116">
      <c r="L116" s="120"/>
    </row>
    <row r="117">
      <c r="L117" s="120"/>
    </row>
    <row r="118">
      <c r="L118" s="120"/>
    </row>
    <row r="119">
      <c r="L119" s="120"/>
    </row>
    <row r="120">
      <c r="L120" s="120"/>
    </row>
    <row r="121">
      <c r="L121" s="120"/>
    </row>
    <row r="122">
      <c r="L122" s="120"/>
    </row>
    <row r="123">
      <c r="L123" s="120"/>
    </row>
    <row r="124">
      <c r="L124" s="120"/>
    </row>
    <row r="125">
      <c r="L125" s="120"/>
    </row>
    <row r="126">
      <c r="L126" s="120"/>
    </row>
    <row r="127">
      <c r="L127" s="120"/>
    </row>
    <row r="128">
      <c r="L128" s="120"/>
    </row>
    <row r="129">
      <c r="L129" s="120"/>
    </row>
    <row r="130">
      <c r="L130" s="120"/>
    </row>
    <row r="131">
      <c r="L131" s="120"/>
    </row>
    <row r="132">
      <c r="L132" s="120"/>
    </row>
    <row r="133">
      <c r="L133" s="120"/>
    </row>
    <row r="134">
      <c r="L134" s="120"/>
    </row>
    <row r="135">
      <c r="L135" s="120"/>
    </row>
    <row r="136">
      <c r="L136" s="120"/>
    </row>
    <row r="137">
      <c r="L137" s="120"/>
    </row>
    <row r="138">
      <c r="L138" s="120"/>
    </row>
    <row r="139">
      <c r="L139" s="120"/>
    </row>
    <row r="140">
      <c r="L140" s="120"/>
    </row>
    <row r="141">
      <c r="L141" s="120"/>
    </row>
    <row r="142">
      <c r="L142" s="120"/>
    </row>
    <row r="143">
      <c r="L143" s="120"/>
    </row>
    <row r="144">
      <c r="L144" s="120"/>
    </row>
    <row r="145">
      <c r="L145" s="120"/>
    </row>
    <row r="146">
      <c r="L146" s="120"/>
    </row>
    <row r="147">
      <c r="L147" s="120"/>
    </row>
    <row r="148">
      <c r="L148" s="120"/>
    </row>
    <row r="149">
      <c r="L149" s="120"/>
    </row>
    <row r="150">
      <c r="L150" s="120"/>
    </row>
    <row r="151">
      <c r="L151" s="120"/>
    </row>
    <row r="152">
      <c r="L152" s="120"/>
    </row>
    <row r="153">
      <c r="L153" s="120"/>
    </row>
    <row r="154">
      <c r="L154" s="120"/>
    </row>
    <row r="155">
      <c r="L155" s="120"/>
    </row>
    <row r="156">
      <c r="L156" s="120"/>
    </row>
    <row r="157">
      <c r="L157" s="120"/>
    </row>
    <row r="158">
      <c r="L158" s="120"/>
    </row>
    <row r="159">
      <c r="L159" s="120"/>
    </row>
    <row r="160">
      <c r="L160" s="120"/>
    </row>
    <row r="161">
      <c r="L161" s="120"/>
    </row>
    <row r="162">
      <c r="L162" s="120"/>
    </row>
    <row r="163">
      <c r="L163" s="120"/>
    </row>
    <row r="164">
      <c r="L164" s="120"/>
    </row>
    <row r="165">
      <c r="L165" s="120"/>
    </row>
    <row r="166">
      <c r="L166" s="120"/>
    </row>
    <row r="167">
      <c r="L167" s="120"/>
    </row>
    <row r="168">
      <c r="L168" s="120"/>
    </row>
    <row r="169">
      <c r="L169" s="120"/>
    </row>
    <row r="170">
      <c r="L170" s="120"/>
    </row>
    <row r="171">
      <c r="L171" s="120"/>
    </row>
    <row r="172">
      <c r="L172" s="120"/>
    </row>
    <row r="173">
      <c r="L173" s="120"/>
    </row>
    <row r="174">
      <c r="L174" s="120"/>
    </row>
    <row r="175">
      <c r="L175" s="120"/>
    </row>
    <row r="176">
      <c r="L176" s="120"/>
    </row>
    <row r="177">
      <c r="L177" s="120"/>
    </row>
    <row r="178">
      <c r="L178" s="120"/>
    </row>
    <row r="179">
      <c r="L179" s="120"/>
    </row>
    <row r="180">
      <c r="L180" s="120"/>
    </row>
    <row r="181">
      <c r="L181" s="120"/>
    </row>
    <row r="182">
      <c r="L182" s="120"/>
    </row>
    <row r="183">
      <c r="L183" s="120"/>
    </row>
    <row r="184">
      <c r="L184" s="120"/>
    </row>
    <row r="185">
      <c r="L185" s="120"/>
    </row>
    <row r="186">
      <c r="L186" s="120"/>
    </row>
    <row r="187">
      <c r="L187" s="120"/>
    </row>
    <row r="188">
      <c r="L188" s="120"/>
    </row>
    <row r="189">
      <c r="L189" s="120"/>
    </row>
    <row r="190">
      <c r="L190" s="120"/>
    </row>
    <row r="191">
      <c r="L191" s="120"/>
    </row>
    <row r="192">
      <c r="L192" s="120"/>
    </row>
    <row r="193">
      <c r="L193" s="120"/>
    </row>
    <row r="194">
      <c r="L194" s="120"/>
    </row>
    <row r="195">
      <c r="L195" s="120"/>
    </row>
    <row r="196">
      <c r="L196" s="120"/>
    </row>
    <row r="197">
      <c r="L197" s="120"/>
    </row>
    <row r="198">
      <c r="L198" s="120"/>
    </row>
    <row r="199">
      <c r="L199" s="120"/>
    </row>
    <row r="200">
      <c r="L200" s="120"/>
    </row>
    <row r="201">
      <c r="L201" s="120"/>
    </row>
    <row r="202">
      <c r="L202" s="120"/>
    </row>
    <row r="203">
      <c r="L203" s="120"/>
    </row>
    <row r="204">
      <c r="L204" s="120"/>
    </row>
    <row r="205">
      <c r="L205" s="120"/>
    </row>
    <row r="206">
      <c r="L206" s="120"/>
    </row>
    <row r="207">
      <c r="L207" s="120"/>
    </row>
    <row r="208">
      <c r="L208" s="120"/>
    </row>
    <row r="209">
      <c r="L209" s="120"/>
    </row>
    <row r="210">
      <c r="L210" s="120"/>
    </row>
    <row r="211">
      <c r="L211" s="120"/>
    </row>
    <row r="212">
      <c r="L212" s="120"/>
    </row>
    <row r="213">
      <c r="L213" s="120"/>
    </row>
    <row r="214">
      <c r="L214" s="120"/>
    </row>
    <row r="215">
      <c r="L215" s="120"/>
    </row>
    <row r="216">
      <c r="L216" s="120"/>
    </row>
    <row r="217">
      <c r="L217" s="120"/>
    </row>
    <row r="218">
      <c r="L218" s="120"/>
    </row>
    <row r="219">
      <c r="L219" s="120"/>
    </row>
    <row r="220">
      <c r="L220" s="120"/>
    </row>
    <row r="221">
      <c r="L221" s="120"/>
    </row>
    <row r="222">
      <c r="L222" s="120"/>
    </row>
    <row r="223">
      <c r="L223" s="120"/>
    </row>
    <row r="224">
      <c r="L224" s="120"/>
    </row>
    <row r="225">
      <c r="L225" s="120"/>
    </row>
    <row r="226">
      <c r="L226" s="120"/>
    </row>
    <row r="227">
      <c r="L227" s="120"/>
    </row>
    <row r="228">
      <c r="L228" s="120"/>
    </row>
    <row r="229">
      <c r="L229" s="120"/>
    </row>
    <row r="230">
      <c r="L230" s="120"/>
    </row>
    <row r="231">
      <c r="L231" s="120"/>
    </row>
    <row r="232">
      <c r="L232" s="120"/>
    </row>
    <row r="233">
      <c r="L233" s="120"/>
    </row>
    <row r="234">
      <c r="L234" s="120"/>
    </row>
    <row r="235">
      <c r="L235" s="120"/>
    </row>
    <row r="236">
      <c r="L236" s="120"/>
    </row>
    <row r="237">
      <c r="L237" s="120"/>
    </row>
    <row r="238">
      <c r="L238" s="120"/>
    </row>
    <row r="239">
      <c r="L239" s="120"/>
    </row>
    <row r="240">
      <c r="L240" s="120"/>
    </row>
    <row r="241">
      <c r="L241" s="120"/>
    </row>
    <row r="242">
      <c r="L242" s="120"/>
    </row>
    <row r="243">
      <c r="L243" s="120"/>
    </row>
    <row r="244">
      <c r="L244" s="120"/>
    </row>
    <row r="245">
      <c r="L245" s="120"/>
    </row>
    <row r="246">
      <c r="L246" s="120"/>
    </row>
    <row r="247">
      <c r="L247" s="120"/>
    </row>
    <row r="248">
      <c r="L248" s="120"/>
    </row>
    <row r="249">
      <c r="L249" s="120"/>
    </row>
    <row r="250">
      <c r="L250" s="120"/>
    </row>
    <row r="251">
      <c r="L251" s="120"/>
    </row>
    <row r="252">
      <c r="L252" s="120"/>
    </row>
    <row r="253">
      <c r="L253" s="120"/>
    </row>
    <row r="254">
      <c r="L254" s="120"/>
    </row>
    <row r="255">
      <c r="L255" s="120"/>
    </row>
    <row r="256">
      <c r="L256" s="120"/>
    </row>
    <row r="257">
      <c r="L257" s="120"/>
    </row>
    <row r="258">
      <c r="L258" s="120"/>
    </row>
    <row r="259">
      <c r="L259" s="120"/>
    </row>
    <row r="260">
      <c r="L260" s="120"/>
    </row>
    <row r="261">
      <c r="L261" s="120"/>
    </row>
    <row r="262">
      <c r="L262" s="120"/>
    </row>
    <row r="263">
      <c r="L263" s="120"/>
    </row>
    <row r="264">
      <c r="L264" s="120"/>
    </row>
    <row r="265">
      <c r="L265" s="120"/>
    </row>
    <row r="266">
      <c r="L266" s="120"/>
    </row>
    <row r="267">
      <c r="L267" s="120"/>
    </row>
    <row r="268">
      <c r="L268" s="120"/>
    </row>
    <row r="269">
      <c r="L269" s="120"/>
    </row>
    <row r="270">
      <c r="L270" s="120"/>
    </row>
    <row r="271">
      <c r="L271" s="120"/>
    </row>
    <row r="272">
      <c r="L272" s="120"/>
    </row>
    <row r="273">
      <c r="L273" s="120"/>
    </row>
    <row r="274">
      <c r="L274" s="120"/>
    </row>
    <row r="275">
      <c r="L275" s="120"/>
    </row>
    <row r="276">
      <c r="L276" s="120"/>
    </row>
    <row r="277">
      <c r="L277" s="120"/>
    </row>
    <row r="278">
      <c r="L278" s="120"/>
    </row>
    <row r="279">
      <c r="L279" s="120"/>
    </row>
    <row r="280">
      <c r="L280" s="120"/>
    </row>
    <row r="281">
      <c r="L281" s="120"/>
    </row>
    <row r="282">
      <c r="L282" s="120"/>
    </row>
    <row r="283">
      <c r="L283" s="120"/>
    </row>
    <row r="284">
      <c r="L284" s="120"/>
    </row>
    <row r="285">
      <c r="L285" s="120"/>
    </row>
    <row r="286">
      <c r="L286" s="120"/>
    </row>
    <row r="287">
      <c r="L287" s="120"/>
    </row>
    <row r="288">
      <c r="L288" s="120"/>
    </row>
    <row r="289">
      <c r="L289" s="120"/>
    </row>
    <row r="290">
      <c r="L290" s="120"/>
    </row>
    <row r="291">
      <c r="L291" s="120"/>
    </row>
    <row r="292">
      <c r="L292" s="120"/>
    </row>
    <row r="293">
      <c r="L293" s="120"/>
    </row>
    <row r="294">
      <c r="L294" s="120"/>
    </row>
    <row r="295">
      <c r="L295" s="120"/>
    </row>
    <row r="296">
      <c r="L296" s="120"/>
    </row>
    <row r="297">
      <c r="L297" s="120"/>
    </row>
    <row r="298">
      <c r="L298" s="120"/>
    </row>
    <row r="299">
      <c r="L299" s="120"/>
    </row>
    <row r="300">
      <c r="L300" s="120"/>
    </row>
    <row r="301">
      <c r="L301" s="120"/>
    </row>
    <row r="302">
      <c r="L302" s="120"/>
    </row>
    <row r="303">
      <c r="L303" s="120"/>
    </row>
    <row r="304">
      <c r="L304" s="120"/>
    </row>
    <row r="305">
      <c r="L305" s="120"/>
    </row>
    <row r="306">
      <c r="L306" s="120"/>
    </row>
    <row r="307">
      <c r="L307" s="120"/>
    </row>
    <row r="308">
      <c r="L308" s="120"/>
    </row>
    <row r="309">
      <c r="L309" s="120"/>
    </row>
    <row r="310">
      <c r="L310" s="120"/>
    </row>
    <row r="311">
      <c r="L311" s="120"/>
    </row>
    <row r="312">
      <c r="L312" s="120"/>
    </row>
    <row r="313">
      <c r="L313" s="120"/>
    </row>
    <row r="314">
      <c r="L314" s="120"/>
    </row>
    <row r="315">
      <c r="L315" s="120"/>
    </row>
    <row r="316">
      <c r="L316" s="120"/>
    </row>
    <row r="317">
      <c r="L317" s="120"/>
    </row>
    <row r="318">
      <c r="L318" s="120"/>
    </row>
    <row r="319">
      <c r="L319" s="120"/>
    </row>
    <row r="320">
      <c r="L320" s="120"/>
    </row>
    <row r="321">
      <c r="L321" s="120"/>
    </row>
    <row r="322">
      <c r="L322" s="120"/>
    </row>
    <row r="323">
      <c r="L323" s="120"/>
    </row>
    <row r="324">
      <c r="L324" s="120"/>
    </row>
    <row r="325">
      <c r="L325" s="120"/>
    </row>
    <row r="326">
      <c r="L326" s="120"/>
    </row>
    <row r="327">
      <c r="L327" s="120"/>
    </row>
    <row r="328">
      <c r="L328" s="120"/>
    </row>
    <row r="329">
      <c r="L329" s="120"/>
    </row>
    <row r="330">
      <c r="L330" s="120"/>
    </row>
    <row r="331">
      <c r="L331" s="120"/>
    </row>
    <row r="332">
      <c r="L332" s="120"/>
    </row>
    <row r="333">
      <c r="L333" s="120"/>
    </row>
    <row r="334">
      <c r="L334" s="120"/>
    </row>
    <row r="335">
      <c r="L335" s="120"/>
    </row>
    <row r="336">
      <c r="L336" s="120"/>
    </row>
    <row r="337">
      <c r="L337" s="120"/>
    </row>
    <row r="338">
      <c r="L338" s="120"/>
    </row>
    <row r="339">
      <c r="L339" s="120"/>
    </row>
    <row r="340">
      <c r="L340" s="120"/>
    </row>
    <row r="341">
      <c r="L341" s="120"/>
    </row>
    <row r="342">
      <c r="L342" s="120"/>
    </row>
    <row r="343">
      <c r="L343" s="120"/>
    </row>
    <row r="344">
      <c r="L344" s="120"/>
    </row>
    <row r="345">
      <c r="L345" s="120"/>
    </row>
    <row r="346">
      <c r="L346" s="120"/>
    </row>
    <row r="347">
      <c r="L347" s="120"/>
    </row>
    <row r="348">
      <c r="L348" s="120"/>
    </row>
    <row r="349">
      <c r="L349" s="120"/>
    </row>
    <row r="350">
      <c r="L350" s="120"/>
    </row>
    <row r="351">
      <c r="L351" s="120"/>
    </row>
    <row r="352">
      <c r="L352" s="120"/>
    </row>
    <row r="353">
      <c r="L353" s="120"/>
    </row>
    <row r="354">
      <c r="L354" s="120"/>
    </row>
    <row r="355">
      <c r="L355" s="120"/>
    </row>
    <row r="356">
      <c r="L356" s="120"/>
    </row>
    <row r="357">
      <c r="L357" s="120"/>
    </row>
    <row r="358">
      <c r="L358" s="120"/>
    </row>
    <row r="359">
      <c r="L359" s="120"/>
    </row>
    <row r="360">
      <c r="L360" s="120"/>
    </row>
    <row r="361">
      <c r="L361" s="120"/>
    </row>
    <row r="362">
      <c r="L362" s="120"/>
    </row>
    <row r="363">
      <c r="L363" s="120"/>
    </row>
    <row r="364">
      <c r="L364" s="120"/>
    </row>
    <row r="365">
      <c r="L365" s="120"/>
    </row>
    <row r="366">
      <c r="L366" s="120"/>
    </row>
    <row r="367">
      <c r="L367" s="120"/>
    </row>
    <row r="368">
      <c r="L368" s="120"/>
    </row>
    <row r="369">
      <c r="L369" s="120"/>
    </row>
    <row r="370">
      <c r="L370" s="120"/>
    </row>
    <row r="371">
      <c r="L371" s="120"/>
    </row>
    <row r="372">
      <c r="L372" s="120"/>
    </row>
    <row r="373">
      <c r="L373" s="120"/>
    </row>
    <row r="374">
      <c r="L374" s="120"/>
    </row>
    <row r="375">
      <c r="L375" s="120"/>
    </row>
    <row r="376">
      <c r="L376" s="120"/>
    </row>
    <row r="377">
      <c r="L377" s="120"/>
    </row>
    <row r="378">
      <c r="L378" s="120"/>
    </row>
    <row r="379">
      <c r="L379" s="120"/>
    </row>
    <row r="380">
      <c r="L380" s="120"/>
    </row>
    <row r="381">
      <c r="L381" s="120"/>
    </row>
    <row r="382">
      <c r="L382" s="120"/>
    </row>
    <row r="383">
      <c r="L383" s="120"/>
    </row>
    <row r="384">
      <c r="L384" s="120"/>
    </row>
    <row r="385">
      <c r="L385" s="120"/>
    </row>
    <row r="386">
      <c r="L386" s="120"/>
    </row>
    <row r="387">
      <c r="L387" s="120"/>
    </row>
    <row r="388">
      <c r="L388" s="120"/>
    </row>
    <row r="389">
      <c r="L389" s="120"/>
    </row>
    <row r="390">
      <c r="L390" s="120"/>
    </row>
    <row r="391">
      <c r="L391" s="120"/>
    </row>
    <row r="392">
      <c r="L392" s="120"/>
    </row>
    <row r="393">
      <c r="L393" s="120"/>
    </row>
    <row r="394">
      <c r="L394" s="120"/>
    </row>
    <row r="395">
      <c r="L395" s="120"/>
    </row>
    <row r="396">
      <c r="L396" s="120"/>
    </row>
    <row r="397">
      <c r="L397" s="120"/>
    </row>
    <row r="398">
      <c r="L398" s="120"/>
    </row>
    <row r="399">
      <c r="L399" s="120"/>
    </row>
    <row r="400">
      <c r="L400" s="120"/>
    </row>
    <row r="401">
      <c r="L401" s="120"/>
    </row>
    <row r="402">
      <c r="L402" s="120"/>
    </row>
    <row r="403">
      <c r="L403" s="120"/>
    </row>
    <row r="404">
      <c r="L404" s="120"/>
    </row>
    <row r="405">
      <c r="L405" s="120"/>
    </row>
    <row r="406">
      <c r="L406" s="120"/>
    </row>
    <row r="407">
      <c r="L407" s="120"/>
    </row>
    <row r="408">
      <c r="L408" s="120"/>
    </row>
    <row r="409">
      <c r="L409" s="120"/>
    </row>
    <row r="410">
      <c r="L410" s="120"/>
    </row>
    <row r="411">
      <c r="L411" s="120"/>
    </row>
    <row r="412">
      <c r="L412" s="120"/>
    </row>
    <row r="413">
      <c r="L413" s="120"/>
    </row>
    <row r="414">
      <c r="L414" s="120"/>
    </row>
    <row r="415">
      <c r="L415" s="120"/>
    </row>
    <row r="416">
      <c r="L416" s="120"/>
    </row>
    <row r="417">
      <c r="L417" s="120"/>
    </row>
    <row r="418">
      <c r="L418" s="120"/>
    </row>
    <row r="419">
      <c r="L419" s="120"/>
    </row>
    <row r="420">
      <c r="L420" s="120"/>
    </row>
    <row r="421">
      <c r="L421" s="120"/>
    </row>
    <row r="422">
      <c r="L422" s="120"/>
    </row>
    <row r="423">
      <c r="L423" s="120"/>
    </row>
    <row r="424">
      <c r="L424" s="120"/>
    </row>
    <row r="425">
      <c r="L425" s="120"/>
    </row>
    <row r="426">
      <c r="L426" s="120"/>
    </row>
    <row r="427">
      <c r="L427" s="120"/>
    </row>
    <row r="428">
      <c r="L428" s="120"/>
    </row>
    <row r="429">
      <c r="L429" s="120"/>
    </row>
    <row r="430">
      <c r="L430" s="120"/>
    </row>
    <row r="431">
      <c r="L431" s="120"/>
    </row>
    <row r="432">
      <c r="L432" s="120"/>
    </row>
    <row r="433">
      <c r="L433" s="120"/>
    </row>
    <row r="434">
      <c r="L434" s="120"/>
    </row>
    <row r="435">
      <c r="L435" s="120"/>
    </row>
    <row r="436">
      <c r="L436" s="120"/>
    </row>
    <row r="437">
      <c r="L437" s="120"/>
    </row>
    <row r="438">
      <c r="L438" s="120"/>
    </row>
    <row r="439">
      <c r="L439" s="120"/>
    </row>
    <row r="440">
      <c r="L440" s="120"/>
    </row>
    <row r="441">
      <c r="L441" s="120"/>
    </row>
    <row r="442">
      <c r="L442" s="120"/>
    </row>
    <row r="443">
      <c r="L443" s="120"/>
    </row>
    <row r="444">
      <c r="L444" s="120"/>
    </row>
    <row r="445">
      <c r="L445" s="120"/>
    </row>
    <row r="446">
      <c r="L446" s="120"/>
    </row>
    <row r="447">
      <c r="L447" s="120"/>
    </row>
    <row r="448">
      <c r="L448" s="120"/>
    </row>
    <row r="449">
      <c r="L449" s="120"/>
    </row>
    <row r="450">
      <c r="L450" s="120"/>
    </row>
    <row r="451">
      <c r="L451" s="120"/>
    </row>
    <row r="452">
      <c r="L452" s="120"/>
    </row>
    <row r="453">
      <c r="L453" s="120"/>
    </row>
    <row r="454">
      <c r="L454" s="120"/>
    </row>
    <row r="455">
      <c r="L455" s="120"/>
    </row>
    <row r="456">
      <c r="L456" s="120"/>
    </row>
    <row r="457">
      <c r="L457" s="120"/>
    </row>
    <row r="458">
      <c r="L458" s="120"/>
    </row>
    <row r="459">
      <c r="L459" s="120"/>
    </row>
    <row r="460">
      <c r="L460" s="120"/>
    </row>
    <row r="461">
      <c r="L461" s="120"/>
    </row>
    <row r="462">
      <c r="L462" s="120"/>
    </row>
    <row r="463">
      <c r="L463" s="120"/>
    </row>
    <row r="464">
      <c r="L464" s="120"/>
    </row>
    <row r="465">
      <c r="L465" s="120"/>
    </row>
    <row r="466">
      <c r="L466" s="120"/>
    </row>
    <row r="467">
      <c r="L467" s="120"/>
    </row>
    <row r="468">
      <c r="L468" s="120"/>
    </row>
    <row r="469">
      <c r="L469" s="120"/>
    </row>
    <row r="470">
      <c r="L470" s="120"/>
    </row>
    <row r="471">
      <c r="L471" s="120"/>
    </row>
    <row r="472">
      <c r="L472" s="120"/>
    </row>
    <row r="473">
      <c r="L473" s="120"/>
    </row>
    <row r="474">
      <c r="L474" s="120"/>
    </row>
    <row r="475">
      <c r="L475" s="120"/>
    </row>
    <row r="476">
      <c r="L476" s="120"/>
    </row>
    <row r="477">
      <c r="L477" s="120"/>
    </row>
    <row r="478">
      <c r="L478" s="120"/>
    </row>
    <row r="479">
      <c r="L479" s="120"/>
    </row>
    <row r="480">
      <c r="L480" s="120"/>
    </row>
    <row r="481">
      <c r="L481" s="120"/>
    </row>
    <row r="482">
      <c r="L482" s="120"/>
    </row>
    <row r="483">
      <c r="L483" s="120"/>
    </row>
    <row r="484">
      <c r="L484" s="120"/>
    </row>
    <row r="485">
      <c r="L485" s="120"/>
    </row>
    <row r="486">
      <c r="L486" s="120"/>
    </row>
    <row r="487">
      <c r="L487" s="120"/>
    </row>
    <row r="488">
      <c r="L488" s="120"/>
    </row>
    <row r="489">
      <c r="L489" s="120"/>
    </row>
    <row r="490">
      <c r="L490" s="120"/>
    </row>
    <row r="491">
      <c r="L491" s="120"/>
    </row>
    <row r="492">
      <c r="L492" s="120"/>
    </row>
    <row r="493">
      <c r="L493" s="120"/>
    </row>
    <row r="494">
      <c r="L494" s="120"/>
    </row>
    <row r="495">
      <c r="L495" s="120"/>
    </row>
    <row r="496">
      <c r="L496" s="120"/>
    </row>
    <row r="497">
      <c r="L497" s="120"/>
    </row>
    <row r="498">
      <c r="L498" s="120"/>
    </row>
    <row r="499">
      <c r="L499" s="120"/>
    </row>
    <row r="500">
      <c r="L500" s="120"/>
    </row>
    <row r="501">
      <c r="L501" s="120"/>
    </row>
    <row r="502">
      <c r="L502" s="120"/>
    </row>
    <row r="503">
      <c r="L503" s="120"/>
    </row>
    <row r="504">
      <c r="L504" s="120"/>
    </row>
    <row r="505">
      <c r="L505" s="120"/>
    </row>
    <row r="506">
      <c r="L506" s="120"/>
    </row>
    <row r="507">
      <c r="L507" s="120"/>
    </row>
    <row r="508">
      <c r="L508" s="120"/>
    </row>
    <row r="509">
      <c r="L509" s="120"/>
    </row>
    <row r="510">
      <c r="L510" s="120"/>
    </row>
    <row r="511">
      <c r="L511" s="120"/>
    </row>
    <row r="512">
      <c r="L512" s="120"/>
    </row>
    <row r="513">
      <c r="L513" s="120"/>
    </row>
    <row r="514">
      <c r="L514" s="120"/>
    </row>
    <row r="515">
      <c r="L515" s="120"/>
    </row>
    <row r="516">
      <c r="L516" s="120"/>
    </row>
    <row r="517">
      <c r="L517" s="120"/>
    </row>
    <row r="518">
      <c r="L518" s="120"/>
    </row>
    <row r="519">
      <c r="L519" s="120"/>
    </row>
    <row r="520">
      <c r="L520" s="120"/>
    </row>
    <row r="521">
      <c r="L521" s="120"/>
    </row>
    <row r="522">
      <c r="L522" s="120"/>
    </row>
    <row r="523">
      <c r="L523" s="120"/>
    </row>
    <row r="524">
      <c r="L524" s="120"/>
    </row>
    <row r="525">
      <c r="L525" s="120"/>
    </row>
    <row r="526">
      <c r="L526" s="120"/>
    </row>
    <row r="527">
      <c r="L527" s="120"/>
    </row>
    <row r="528">
      <c r="L528" s="120"/>
    </row>
    <row r="529">
      <c r="L529" s="120"/>
    </row>
    <row r="530">
      <c r="L530" s="120"/>
    </row>
    <row r="531">
      <c r="L531" s="120"/>
    </row>
    <row r="532">
      <c r="L532" s="120"/>
    </row>
    <row r="533">
      <c r="L533" s="120"/>
    </row>
    <row r="534">
      <c r="L534" s="120"/>
    </row>
    <row r="535">
      <c r="L535" s="120"/>
    </row>
    <row r="536">
      <c r="L536" s="120"/>
    </row>
    <row r="537">
      <c r="L537" s="120"/>
    </row>
    <row r="538">
      <c r="L538" s="120"/>
    </row>
    <row r="539">
      <c r="L539" s="120"/>
    </row>
    <row r="540">
      <c r="L540" s="120"/>
    </row>
    <row r="541">
      <c r="L541" s="120"/>
    </row>
    <row r="542">
      <c r="L542" s="120"/>
    </row>
    <row r="543">
      <c r="L543" s="120"/>
    </row>
    <row r="544">
      <c r="L544" s="120"/>
    </row>
    <row r="545">
      <c r="L545" s="120"/>
    </row>
    <row r="546">
      <c r="L546" s="120"/>
    </row>
    <row r="547">
      <c r="L547" s="120"/>
    </row>
    <row r="548">
      <c r="L548" s="120"/>
    </row>
    <row r="549">
      <c r="L549" s="120"/>
    </row>
    <row r="550">
      <c r="L550" s="120"/>
    </row>
    <row r="551">
      <c r="L551" s="120"/>
    </row>
    <row r="552">
      <c r="L552" s="120"/>
    </row>
    <row r="553">
      <c r="L553" s="120"/>
    </row>
    <row r="554">
      <c r="L554" s="120"/>
    </row>
    <row r="555">
      <c r="L555" s="120"/>
    </row>
    <row r="556">
      <c r="L556" s="120"/>
    </row>
    <row r="557">
      <c r="L557" s="120"/>
    </row>
    <row r="558">
      <c r="L558" s="120"/>
    </row>
    <row r="559">
      <c r="L559" s="120"/>
    </row>
    <row r="560">
      <c r="L560" s="120"/>
    </row>
    <row r="561">
      <c r="L561" s="120"/>
    </row>
    <row r="562">
      <c r="L562" s="120"/>
    </row>
    <row r="563">
      <c r="L563" s="120"/>
    </row>
    <row r="564">
      <c r="L564" s="120"/>
    </row>
    <row r="565">
      <c r="L565" s="120"/>
    </row>
    <row r="566">
      <c r="L566" s="120"/>
    </row>
    <row r="567">
      <c r="L567" s="120"/>
    </row>
    <row r="568">
      <c r="L568" s="120"/>
    </row>
    <row r="569">
      <c r="L569" s="120"/>
    </row>
    <row r="570">
      <c r="L570" s="120"/>
    </row>
    <row r="571">
      <c r="L571" s="120"/>
    </row>
    <row r="572">
      <c r="L572" s="120"/>
    </row>
    <row r="573">
      <c r="L573" s="120"/>
    </row>
    <row r="574">
      <c r="L574" s="120"/>
    </row>
    <row r="575">
      <c r="L575" s="120"/>
    </row>
    <row r="576">
      <c r="L576" s="120"/>
    </row>
    <row r="577">
      <c r="L577" s="120"/>
    </row>
    <row r="578">
      <c r="L578" s="120"/>
    </row>
    <row r="579">
      <c r="L579" s="120"/>
    </row>
    <row r="580">
      <c r="L580" s="120"/>
    </row>
    <row r="581">
      <c r="L581" s="120"/>
    </row>
    <row r="582">
      <c r="L582" s="120"/>
    </row>
    <row r="583">
      <c r="L583" s="120"/>
    </row>
    <row r="584">
      <c r="L584" s="120"/>
    </row>
    <row r="585">
      <c r="L585" s="120"/>
    </row>
    <row r="586">
      <c r="L586" s="120"/>
    </row>
    <row r="587">
      <c r="L587" s="120"/>
    </row>
    <row r="588">
      <c r="L588" s="120"/>
    </row>
    <row r="589">
      <c r="L589" s="120"/>
    </row>
    <row r="590">
      <c r="L590" s="120"/>
    </row>
    <row r="591">
      <c r="L591" s="120"/>
    </row>
    <row r="592">
      <c r="L592" s="120"/>
    </row>
    <row r="593">
      <c r="L593" s="120"/>
    </row>
    <row r="594">
      <c r="L594" s="120"/>
    </row>
    <row r="595">
      <c r="L595" s="120"/>
    </row>
    <row r="596">
      <c r="L596" s="120"/>
    </row>
    <row r="597">
      <c r="L597" s="120"/>
    </row>
    <row r="598">
      <c r="L598" s="120"/>
    </row>
    <row r="599">
      <c r="L599" s="120"/>
    </row>
    <row r="600">
      <c r="L600" s="120"/>
    </row>
    <row r="601">
      <c r="L601" s="120"/>
    </row>
    <row r="602">
      <c r="L602" s="120"/>
    </row>
    <row r="603">
      <c r="L603" s="120"/>
    </row>
    <row r="604">
      <c r="L604" s="120"/>
    </row>
    <row r="605">
      <c r="L605" s="120"/>
    </row>
    <row r="606">
      <c r="L606" s="120"/>
    </row>
    <row r="607">
      <c r="L607" s="120"/>
    </row>
    <row r="608">
      <c r="L608" s="120"/>
    </row>
    <row r="609">
      <c r="L609" s="120"/>
    </row>
    <row r="610">
      <c r="L610" s="120"/>
    </row>
    <row r="611">
      <c r="L611" s="120"/>
    </row>
    <row r="612">
      <c r="L612" s="120"/>
    </row>
    <row r="613">
      <c r="L613" s="120"/>
    </row>
    <row r="614">
      <c r="L614" s="120"/>
    </row>
    <row r="615">
      <c r="L615" s="120"/>
    </row>
    <row r="616">
      <c r="L616" s="120"/>
    </row>
    <row r="617">
      <c r="L617" s="120"/>
    </row>
    <row r="618">
      <c r="L618" s="120"/>
    </row>
    <row r="619">
      <c r="L619" s="120"/>
    </row>
    <row r="620">
      <c r="L620" s="120"/>
    </row>
    <row r="621">
      <c r="L621" s="120"/>
    </row>
    <row r="622">
      <c r="L622" s="120"/>
    </row>
    <row r="623">
      <c r="L623" s="120"/>
    </row>
    <row r="624">
      <c r="L624" s="120"/>
    </row>
    <row r="625">
      <c r="L625" s="120"/>
    </row>
    <row r="626">
      <c r="L626" s="120"/>
    </row>
    <row r="627">
      <c r="L627" s="120"/>
    </row>
    <row r="628">
      <c r="L628" s="120"/>
    </row>
    <row r="629">
      <c r="L629" s="120"/>
    </row>
    <row r="630">
      <c r="L630" s="120"/>
    </row>
    <row r="631">
      <c r="L631" s="120"/>
    </row>
    <row r="632">
      <c r="L632" s="120"/>
    </row>
    <row r="633">
      <c r="L633" s="120"/>
    </row>
    <row r="634">
      <c r="L634" s="120"/>
    </row>
    <row r="635">
      <c r="L635" s="120"/>
    </row>
    <row r="636">
      <c r="L636" s="120"/>
    </row>
    <row r="637">
      <c r="L637" s="120"/>
    </row>
    <row r="638">
      <c r="L638" s="120"/>
    </row>
    <row r="639">
      <c r="L639" s="120"/>
    </row>
    <row r="640">
      <c r="L640" s="120"/>
    </row>
    <row r="641">
      <c r="L641" s="120"/>
    </row>
    <row r="642">
      <c r="L642" s="120"/>
    </row>
    <row r="643">
      <c r="L643" s="120"/>
    </row>
    <row r="644">
      <c r="L644" s="120"/>
    </row>
    <row r="645">
      <c r="L645" s="120"/>
    </row>
    <row r="646">
      <c r="L646" s="120"/>
    </row>
    <row r="647">
      <c r="L647" s="120"/>
    </row>
    <row r="648">
      <c r="L648" s="120"/>
    </row>
    <row r="649">
      <c r="L649" s="120"/>
    </row>
    <row r="650">
      <c r="L650" s="120"/>
    </row>
    <row r="651">
      <c r="L651" s="120"/>
    </row>
    <row r="652">
      <c r="L652" s="120"/>
    </row>
    <row r="653">
      <c r="L653" s="120"/>
    </row>
    <row r="654">
      <c r="L654" s="120"/>
    </row>
    <row r="655">
      <c r="L655" s="120"/>
    </row>
    <row r="656">
      <c r="L656" s="120"/>
    </row>
    <row r="657">
      <c r="L657" s="120"/>
    </row>
    <row r="658">
      <c r="L658" s="120"/>
    </row>
    <row r="659">
      <c r="L659" s="120"/>
    </row>
    <row r="660">
      <c r="L660" s="120"/>
    </row>
    <row r="661">
      <c r="L661" s="120"/>
    </row>
    <row r="662">
      <c r="L662" s="120"/>
    </row>
    <row r="663">
      <c r="L663" s="120"/>
    </row>
    <row r="664">
      <c r="L664" s="120"/>
    </row>
    <row r="665">
      <c r="L665" s="120"/>
    </row>
    <row r="666">
      <c r="L666" s="120"/>
    </row>
    <row r="667">
      <c r="L667" s="120"/>
    </row>
    <row r="668">
      <c r="L668" s="120"/>
    </row>
    <row r="669">
      <c r="L669" s="120"/>
    </row>
    <row r="670">
      <c r="L670" s="120"/>
    </row>
    <row r="671">
      <c r="L671" s="120"/>
    </row>
    <row r="672">
      <c r="L672" s="120"/>
    </row>
    <row r="673">
      <c r="L673" s="120"/>
    </row>
    <row r="674">
      <c r="L674" s="120"/>
    </row>
    <row r="675">
      <c r="L675" s="120"/>
    </row>
    <row r="676">
      <c r="L676" s="120"/>
    </row>
    <row r="677">
      <c r="L677" s="120"/>
    </row>
    <row r="678">
      <c r="L678" s="120"/>
    </row>
    <row r="679">
      <c r="L679" s="120"/>
    </row>
    <row r="680">
      <c r="L680" s="120"/>
    </row>
    <row r="681">
      <c r="L681" s="120"/>
    </row>
    <row r="682">
      <c r="L682" s="120"/>
    </row>
    <row r="683">
      <c r="L683" s="120"/>
    </row>
    <row r="684">
      <c r="L684" s="120"/>
    </row>
    <row r="685">
      <c r="L685" s="120"/>
    </row>
    <row r="686">
      <c r="L686" s="120"/>
    </row>
    <row r="687">
      <c r="L687" s="120"/>
    </row>
    <row r="688">
      <c r="L688" s="120"/>
    </row>
    <row r="689">
      <c r="L689" s="120"/>
    </row>
    <row r="690">
      <c r="L690" s="120"/>
    </row>
    <row r="691">
      <c r="L691" s="120"/>
    </row>
    <row r="692">
      <c r="L692" s="120"/>
    </row>
    <row r="693">
      <c r="L693" s="120"/>
    </row>
    <row r="694">
      <c r="L694" s="120"/>
    </row>
    <row r="695">
      <c r="L695" s="120"/>
    </row>
    <row r="696">
      <c r="L696" s="120"/>
    </row>
    <row r="697">
      <c r="L697" s="120"/>
    </row>
    <row r="698">
      <c r="L698" s="120"/>
    </row>
    <row r="699">
      <c r="L699" s="120"/>
    </row>
    <row r="700">
      <c r="L700" s="120"/>
    </row>
    <row r="701">
      <c r="L701" s="120"/>
    </row>
    <row r="702">
      <c r="L702" s="120"/>
    </row>
    <row r="703">
      <c r="L703" s="120"/>
    </row>
    <row r="704">
      <c r="L704" s="120"/>
    </row>
    <row r="705">
      <c r="L705" s="120"/>
    </row>
    <row r="706">
      <c r="L706" s="120"/>
    </row>
    <row r="707">
      <c r="L707" s="120"/>
    </row>
    <row r="708">
      <c r="L708" s="120"/>
    </row>
    <row r="709">
      <c r="L709" s="120"/>
    </row>
    <row r="710">
      <c r="L710" s="120"/>
    </row>
    <row r="711">
      <c r="L711" s="120"/>
    </row>
    <row r="712">
      <c r="L712" s="120"/>
    </row>
    <row r="713">
      <c r="L713" s="120"/>
    </row>
    <row r="714">
      <c r="L714" s="120"/>
    </row>
    <row r="715">
      <c r="L715" s="120"/>
    </row>
    <row r="716">
      <c r="L716" s="120"/>
    </row>
    <row r="717">
      <c r="L717" s="120"/>
    </row>
    <row r="718">
      <c r="L718" s="120"/>
    </row>
    <row r="719">
      <c r="L719" s="120"/>
    </row>
    <row r="720">
      <c r="L720" s="120"/>
    </row>
    <row r="721">
      <c r="L721" s="120"/>
    </row>
    <row r="722">
      <c r="L722" s="120"/>
    </row>
    <row r="723">
      <c r="L723" s="120"/>
    </row>
    <row r="724">
      <c r="L724" s="120"/>
    </row>
    <row r="725">
      <c r="L725" s="120"/>
    </row>
    <row r="726">
      <c r="L726" s="120"/>
    </row>
    <row r="727">
      <c r="L727" s="120"/>
    </row>
    <row r="728">
      <c r="L728" s="120"/>
    </row>
    <row r="729">
      <c r="L729" s="120"/>
    </row>
    <row r="730">
      <c r="L730" s="120"/>
    </row>
    <row r="731">
      <c r="L731" s="120"/>
    </row>
    <row r="732">
      <c r="L732" s="120"/>
    </row>
    <row r="733">
      <c r="L733" s="120"/>
    </row>
    <row r="734">
      <c r="L734" s="120"/>
    </row>
    <row r="735">
      <c r="L735" s="120"/>
    </row>
    <row r="736">
      <c r="L736" s="120"/>
    </row>
    <row r="737">
      <c r="L737" s="120"/>
    </row>
    <row r="738">
      <c r="L738" s="120"/>
    </row>
    <row r="739">
      <c r="L739" s="120"/>
    </row>
    <row r="740">
      <c r="L740" s="120"/>
    </row>
    <row r="741">
      <c r="L741" s="120"/>
    </row>
    <row r="742">
      <c r="L742" s="120"/>
    </row>
    <row r="743">
      <c r="L743" s="120"/>
    </row>
    <row r="744">
      <c r="L744" s="120"/>
    </row>
    <row r="745">
      <c r="L745" s="120"/>
    </row>
    <row r="746">
      <c r="L746" s="120"/>
    </row>
    <row r="747">
      <c r="L747" s="120"/>
    </row>
    <row r="748">
      <c r="L748" s="120"/>
    </row>
    <row r="749">
      <c r="L749" s="120"/>
    </row>
    <row r="750">
      <c r="L750" s="120"/>
    </row>
    <row r="751">
      <c r="L751" s="120"/>
    </row>
    <row r="752">
      <c r="L752" s="120"/>
    </row>
    <row r="753">
      <c r="L753" s="120"/>
    </row>
    <row r="754">
      <c r="L754" s="120"/>
    </row>
    <row r="755">
      <c r="L755" s="120"/>
    </row>
    <row r="756">
      <c r="L756" s="120"/>
    </row>
    <row r="757">
      <c r="L757" s="120"/>
    </row>
    <row r="758">
      <c r="L758" s="120"/>
    </row>
    <row r="759">
      <c r="L759" s="120"/>
    </row>
    <row r="760">
      <c r="L760" s="120"/>
    </row>
    <row r="761">
      <c r="L761" s="120"/>
    </row>
    <row r="762">
      <c r="L762" s="120"/>
    </row>
    <row r="763">
      <c r="L763" s="120"/>
    </row>
    <row r="764">
      <c r="L764" s="120"/>
    </row>
    <row r="765">
      <c r="L765" s="120"/>
    </row>
    <row r="766">
      <c r="L766" s="120"/>
    </row>
    <row r="767">
      <c r="L767" s="120"/>
    </row>
    <row r="768">
      <c r="L768" s="120"/>
    </row>
    <row r="769">
      <c r="L769" s="120"/>
    </row>
    <row r="770">
      <c r="L770" s="120"/>
    </row>
    <row r="771">
      <c r="L771" s="120"/>
    </row>
    <row r="772">
      <c r="L772" s="120"/>
    </row>
    <row r="773">
      <c r="L773" s="120"/>
    </row>
    <row r="774">
      <c r="L774" s="120"/>
    </row>
    <row r="775">
      <c r="L775" s="120"/>
    </row>
    <row r="776">
      <c r="L776" s="120"/>
    </row>
    <row r="777">
      <c r="L777" s="120"/>
    </row>
    <row r="778">
      <c r="L778" s="120"/>
    </row>
    <row r="779">
      <c r="L779" s="120"/>
    </row>
    <row r="780">
      <c r="L780" s="120"/>
    </row>
    <row r="781">
      <c r="L781" s="120"/>
    </row>
    <row r="782">
      <c r="L782" s="120"/>
    </row>
    <row r="783">
      <c r="L783" s="120"/>
    </row>
    <row r="784">
      <c r="L784" s="120"/>
    </row>
    <row r="785">
      <c r="L785" s="120"/>
    </row>
    <row r="786">
      <c r="L786" s="120"/>
    </row>
    <row r="787">
      <c r="L787" s="120"/>
    </row>
    <row r="788">
      <c r="L788" s="120"/>
    </row>
    <row r="789">
      <c r="L789" s="120"/>
    </row>
    <row r="790">
      <c r="L790" s="120"/>
    </row>
    <row r="791">
      <c r="L791" s="120"/>
    </row>
    <row r="792">
      <c r="L792" s="120"/>
    </row>
    <row r="793">
      <c r="L793" s="120"/>
    </row>
    <row r="794">
      <c r="L794" s="120"/>
    </row>
    <row r="795">
      <c r="L795" s="120"/>
    </row>
    <row r="796">
      <c r="L796" s="120"/>
    </row>
    <row r="797">
      <c r="L797" s="120"/>
    </row>
    <row r="798">
      <c r="L798" s="120"/>
    </row>
    <row r="799">
      <c r="L799" s="120"/>
    </row>
    <row r="800">
      <c r="L800" s="120"/>
    </row>
    <row r="801">
      <c r="L801" s="120"/>
    </row>
    <row r="802">
      <c r="L802" s="120"/>
    </row>
    <row r="803">
      <c r="L803" s="120"/>
    </row>
    <row r="804">
      <c r="L804" s="120"/>
    </row>
    <row r="805">
      <c r="L805" s="120"/>
    </row>
    <row r="806">
      <c r="L806" s="120"/>
    </row>
    <row r="807">
      <c r="L807" s="120"/>
    </row>
    <row r="808">
      <c r="L808" s="120"/>
    </row>
    <row r="809">
      <c r="L809" s="120"/>
    </row>
    <row r="810">
      <c r="L810" s="120"/>
    </row>
    <row r="811">
      <c r="L811" s="120"/>
    </row>
    <row r="812">
      <c r="L812" s="120"/>
    </row>
    <row r="813">
      <c r="L813" s="120"/>
    </row>
    <row r="814">
      <c r="L814" s="120"/>
    </row>
    <row r="815">
      <c r="L815" s="120"/>
    </row>
    <row r="816">
      <c r="L816" s="120"/>
    </row>
    <row r="817">
      <c r="L817" s="120"/>
    </row>
    <row r="818">
      <c r="L818" s="120"/>
    </row>
    <row r="819">
      <c r="L819" s="120"/>
    </row>
    <row r="820">
      <c r="L820" s="120"/>
    </row>
    <row r="821">
      <c r="L821" s="120"/>
    </row>
    <row r="822">
      <c r="L822" s="120"/>
    </row>
    <row r="823">
      <c r="L823" s="120"/>
    </row>
    <row r="824">
      <c r="L824" s="120"/>
    </row>
    <row r="825">
      <c r="L825" s="120"/>
    </row>
    <row r="826">
      <c r="L826" s="120"/>
    </row>
    <row r="827">
      <c r="L827" s="120"/>
    </row>
    <row r="828">
      <c r="L828" s="120"/>
    </row>
    <row r="829">
      <c r="L829" s="120"/>
    </row>
    <row r="830">
      <c r="L830" s="120"/>
    </row>
    <row r="831">
      <c r="L831" s="120"/>
    </row>
    <row r="832">
      <c r="L832" s="120"/>
    </row>
    <row r="833">
      <c r="L833" s="120"/>
    </row>
    <row r="834">
      <c r="L834" s="120"/>
    </row>
    <row r="835">
      <c r="L835" s="120"/>
    </row>
    <row r="836">
      <c r="L836" s="120"/>
    </row>
    <row r="837">
      <c r="L837" s="120"/>
    </row>
    <row r="838">
      <c r="L838" s="120"/>
    </row>
    <row r="839">
      <c r="L839" s="120"/>
    </row>
    <row r="840">
      <c r="L840" s="120"/>
    </row>
    <row r="841">
      <c r="L841" s="120"/>
    </row>
    <row r="842">
      <c r="L842" s="120"/>
    </row>
    <row r="843">
      <c r="L843" s="120"/>
    </row>
    <row r="844">
      <c r="L844" s="120"/>
    </row>
    <row r="845">
      <c r="L845" s="120"/>
    </row>
    <row r="846">
      <c r="L846" s="120"/>
    </row>
    <row r="847">
      <c r="L847" s="120"/>
    </row>
    <row r="848">
      <c r="L848" s="120"/>
    </row>
    <row r="849">
      <c r="L849" s="120"/>
    </row>
    <row r="850">
      <c r="L850" s="120"/>
    </row>
    <row r="851">
      <c r="L851" s="120"/>
    </row>
    <row r="852">
      <c r="L852" s="120"/>
    </row>
    <row r="853">
      <c r="L853" s="120"/>
    </row>
    <row r="854">
      <c r="L854" s="120"/>
    </row>
    <row r="855">
      <c r="L855" s="120"/>
    </row>
    <row r="856">
      <c r="L856" s="120"/>
    </row>
    <row r="857">
      <c r="L857" s="120"/>
    </row>
    <row r="858">
      <c r="L858" s="120"/>
    </row>
    <row r="859">
      <c r="L859" s="120"/>
    </row>
    <row r="860">
      <c r="L860" s="120"/>
    </row>
    <row r="861">
      <c r="L861" s="120"/>
    </row>
    <row r="862">
      <c r="L862" s="120"/>
    </row>
    <row r="863">
      <c r="L863" s="120"/>
    </row>
    <row r="864">
      <c r="L864" s="120"/>
    </row>
    <row r="865">
      <c r="L865" s="120"/>
    </row>
    <row r="866">
      <c r="L866" s="120"/>
    </row>
    <row r="867">
      <c r="L867" s="120"/>
    </row>
    <row r="868">
      <c r="L868" s="120"/>
    </row>
    <row r="869">
      <c r="L869" s="120"/>
    </row>
    <row r="870">
      <c r="L870" s="120"/>
    </row>
    <row r="871">
      <c r="L871" s="120"/>
    </row>
    <row r="872">
      <c r="L872" s="120"/>
    </row>
    <row r="873">
      <c r="L873" s="120"/>
    </row>
    <row r="874">
      <c r="L874" s="120"/>
    </row>
    <row r="875">
      <c r="L875" s="120"/>
    </row>
    <row r="876">
      <c r="L876" s="120"/>
    </row>
    <row r="877">
      <c r="L877" s="120"/>
    </row>
    <row r="878">
      <c r="L878" s="120"/>
    </row>
    <row r="879">
      <c r="L879" s="120"/>
    </row>
    <row r="880">
      <c r="L880" s="120"/>
    </row>
    <row r="881">
      <c r="L881" s="120"/>
    </row>
    <row r="882">
      <c r="L882" s="120"/>
    </row>
    <row r="883">
      <c r="L883" s="120"/>
    </row>
    <row r="884">
      <c r="L884" s="120"/>
    </row>
    <row r="885">
      <c r="L885" s="120"/>
    </row>
    <row r="886">
      <c r="L886" s="120"/>
    </row>
    <row r="887">
      <c r="L887" s="120"/>
    </row>
    <row r="888">
      <c r="L888" s="120"/>
    </row>
    <row r="889">
      <c r="L889" s="120"/>
    </row>
    <row r="890">
      <c r="L890" s="120"/>
    </row>
    <row r="891">
      <c r="L891" s="120"/>
    </row>
    <row r="892">
      <c r="L892" s="120"/>
    </row>
    <row r="893">
      <c r="L893" s="120"/>
    </row>
    <row r="894">
      <c r="L894" s="120"/>
    </row>
    <row r="895">
      <c r="L895" s="120"/>
    </row>
    <row r="896">
      <c r="L896" s="120"/>
    </row>
    <row r="897">
      <c r="L897" s="120"/>
    </row>
    <row r="898">
      <c r="L898" s="120"/>
    </row>
    <row r="899">
      <c r="L899" s="120"/>
    </row>
    <row r="900">
      <c r="L900" s="120"/>
    </row>
    <row r="901">
      <c r="L901" s="120"/>
    </row>
    <row r="902">
      <c r="L902" s="120"/>
    </row>
    <row r="903">
      <c r="L903" s="120"/>
    </row>
    <row r="904">
      <c r="L904" s="120"/>
    </row>
    <row r="905">
      <c r="L905" s="120"/>
    </row>
    <row r="906">
      <c r="L906" s="120"/>
    </row>
    <row r="907">
      <c r="L907" s="120"/>
    </row>
    <row r="908">
      <c r="L908" s="120"/>
    </row>
    <row r="909">
      <c r="L909" s="120"/>
    </row>
    <row r="910">
      <c r="L910" s="120"/>
    </row>
    <row r="911">
      <c r="L911" s="363"/>
    </row>
    <row r="912">
      <c r="L912" s="363"/>
    </row>
    <row r="913">
      <c r="L913" s="363"/>
    </row>
    <row r="914">
      <c r="L914" s="363"/>
    </row>
    <row r="915">
      <c r="L915" s="363"/>
    </row>
    <row r="916">
      <c r="L916" s="363"/>
    </row>
    <row r="917">
      <c r="L917" s="363"/>
    </row>
    <row r="918">
      <c r="L918" s="363"/>
    </row>
    <row r="919">
      <c r="L919" s="363"/>
    </row>
    <row r="920">
      <c r="L920" s="363"/>
    </row>
    <row r="921">
      <c r="L921" s="363"/>
    </row>
    <row r="922">
      <c r="L922" s="363"/>
    </row>
    <row r="923">
      <c r="L923" s="363"/>
    </row>
    <row r="924">
      <c r="L924" s="363"/>
    </row>
    <row r="925">
      <c r="L925" s="363"/>
    </row>
    <row r="926">
      <c r="L926" s="363"/>
    </row>
    <row r="927">
      <c r="L927" s="363"/>
    </row>
    <row r="928">
      <c r="L928" s="363"/>
    </row>
    <row r="929">
      <c r="L929" s="363"/>
    </row>
    <row r="930">
      <c r="L930" s="363"/>
    </row>
    <row r="931">
      <c r="L931" s="363"/>
    </row>
    <row r="932">
      <c r="L932" s="363"/>
    </row>
    <row r="933">
      <c r="L933" s="363"/>
    </row>
  </sheetData>
  <autoFilter ref="$A$1:$M$13"/>
  <conditionalFormatting sqref="B1:B52 B70:B85">
    <cfRule type="containsText" dxfId="0" priority="1" operator="containsText" text="ขาด">
      <formula>NOT(ISERROR(SEARCH(("ขาด"),(B1))))</formula>
    </cfRule>
  </conditionalFormatting>
  <conditionalFormatting sqref="B1:B52 B70:B85">
    <cfRule type="containsText" dxfId="1" priority="2" operator="containsText" text="1-3">
      <formula>NOT(ISERROR(SEARCH(("1-3"),(B1))))</formula>
    </cfRule>
  </conditionalFormatting>
  <conditionalFormatting sqref="B1:B52 B70:B85">
    <cfRule type="containsText" dxfId="2" priority="3" operator="containsText" text="4-5">
      <formula>NOT(ISERROR(SEARCH(("4-5"),(B1))))</formula>
    </cfRule>
  </conditionalFormatting>
  <conditionalFormatting sqref="B1:B52 B70:B85">
    <cfRule type="containsText" dxfId="3" priority="4" operator="containsText" text="6">
      <formula>NOT(ISERROR(SEARCH(("6"),(B1))))</formula>
    </cfRule>
  </conditionalFormatting>
  <conditionalFormatting sqref="B1:B52 B70:B85">
    <cfRule type="containsText" dxfId="4" priority="5" operator="containsText" text="ปกติ">
      <formula>NOT(ISERROR(SEARCH(("ปกติ"),(B1))))</formula>
    </cfRule>
  </conditionalFormatting>
  <conditionalFormatting sqref="B1:B52 B70:B85">
    <cfRule type="containsBlanks" dxfId="5" priority="6">
      <formula>LEN(TRIM(B1))=0</formula>
    </cfRule>
  </conditionalFormatting>
  <dataValidations>
    <dataValidation type="list" allowBlank="1" sqref="H2:H52 K2:K52 H70:H90 K70:K90">
      <formula1>'รายชื่อกรม'!$B$2:$B$19</formula1>
    </dataValidation>
    <dataValidation type="list" allowBlank="1" sqref="I2:J52 I85:J90">
      <formula1>'ชื่อบรษัทและยี่ห้อที่ขอยื่น'!$B$3:$B$150</formula1>
    </dataValidation>
    <dataValidation type="list" allowBlank="1" sqref="M2:M52 I70:J84 M70:M90">
      <formula1>'ประเภททะเบียน'!$E$4:$E$21</formula1>
    </dataValidation>
    <dataValidation type="list" allowBlank="1" sqref="G51">
      <formula1>'ประเภททะเบียน'!$C$4:$C$200</formula1>
    </dataValidation>
    <dataValidation type="list" allowBlank="1" sqref="G2:G50 G52 G70:G90">
      <formula1>'ประเภททะเบียน'!$C$4:$C$21</formula1>
    </dataValidation>
  </dataValidation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70"/>
    <hyperlink r:id="rId53" ref="K71"/>
    <hyperlink r:id="rId54" ref="K72"/>
    <hyperlink r:id="rId55" ref="K73"/>
    <hyperlink r:id="rId56" ref="K74"/>
    <hyperlink r:id="rId57" ref="K8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8"/>
  <tableParts count="2">
    <tablePart r:id="rId61"/>
    <tablePart r:id="rId6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4.88"/>
    <col customWidth="1" min="2" max="2" width="14.13"/>
    <col customWidth="1" min="3" max="3" width="16.0"/>
    <col customWidth="1" min="4" max="4" width="15.0"/>
    <col customWidth="1" min="5" max="5" width="16.63"/>
    <col customWidth="1" min="6" max="6" width="15.5"/>
    <col customWidth="1" min="7" max="7" width="19.75"/>
    <col customWidth="1" min="8" max="8" width="15.63"/>
    <col customWidth="1" min="9" max="9" width="20.88"/>
    <col customWidth="1" min="10" max="10" width="12.75"/>
    <col customWidth="1" min="11" max="11" width="8.75"/>
    <col customWidth="1" min="12" max="12" width="16.5"/>
    <col customWidth="1" min="13" max="13" width="28.88"/>
  </cols>
  <sheetData>
    <row r="1" ht="27.75" customHeight="1">
      <c r="A1" s="105" t="s">
        <v>4368</v>
      </c>
      <c r="B1" s="105" t="s">
        <v>1</v>
      </c>
      <c r="C1" s="106" t="s">
        <v>4</v>
      </c>
      <c r="D1" s="106" t="s">
        <v>8</v>
      </c>
      <c r="E1" s="107" t="s">
        <v>9</v>
      </c>
      <c r="F1" s="107" t="s">
        <v>567</v>
      </c>
      <c r="G1" s="108" t="s">
        <v>440</v>
      </c>
      <c r="H1" s="107" t="s">
        <v>16</v>
      </c>
      <c r="I1" s="110" t="s">
        <v>441</v>
      </c>
      <c r="J1" s="110"/>
      <c r="K1" s="111" t="s">
        <v>442</v>
      </c>
      <c r="L1" s="110" t="s">
        <v>569</v>
      </c>
      <c r="M1" s="109" t="s">
        <v>18</v>
      </c>
    </row>
    <row r="2" ht="27.75" customHeight="1">
      <c r="A2" s="455" t="str">
        <f t="shared" ref="A2:A4" si="1">if(D2="","",if(D2&lt;today(),"ทะเบียนขาด "&amp;today()-D2&amp;" วัน",((DATEDIF(today(),D2,"y") &amp; " ปี " &amp; DATEDIF(today(),D2,"ym") &amp; " เดือน "&amp; DATEDIF(today(),D2,"md") &amp; " วัน"))&amp;" หรือเหลืออีก "&amp;ABS(today()-D2)&amp;" วัน"))</f>
        <v>0 ปี 8 เดือน 24 วัน หรือเหลืออีก 267 วัน</v>
      </c>
      <c r="B2" s="113" t="str">
        <f t="shared" ref="B2:B4" si="2">if(D2="","",if(today()&gt;D2,G2&amp;" ขาด",if(abs(today()-D2)&lt;=119,G2&amp;" ใกล้หมดอายุ ภายใน 1-3 เดือน",if(and(abs(today()-D2)&gt;=120,abs(today()-D2)&lt;=150),G2&amp;" ใกล้หมดอายุ ภายใน 4-5 เดือน",if(and(abs(today()-D2)&gt;=151,abs(today()-D2)&lt;=180),G2&amp;" จะหมดอายุอีก 6 เดิอน",G2&amp;" ปกติ")))))</f>
        <v>ใบอนุญาตโรงงาน ปกติ</v>
      </c>
      <c r="C2" s="157" t="s">
        <v>437</v>
      </c>
      <c r="D2" s="161">
        <v>46219.0</v>
      </c>
      <c r="E2" s="159" t="s">
        <v>438</v>
      </c>
      <c r="F2" s="139" t="s">
        <v>27</v>
      </c>
      <c r="G2" s="157" t="s">
        <v>566</v>
      </c>
      <c r="H2" s="157" t="s">
        <v>439</v>
      </c>
      <c r="I2" s="456" t="s">
        <v>4369</v>
      </c>
      <c r="J2" s="457"/>
      <c r="K2" s="145"/>
      <c r="L2" s="189"/>
      <c r="M2" s="458"/>
    </row>
    <row r="3" ht="27.75" customHeight="1">
      <c r="A3" s="455" t="str">
        <f t="shared" si="1"/>
        <v>0 ปี 7 เดือน 9 วัน หรือเหลืออีก 221 วัน</v>
      </c>
      <c r="B3" s="113" t="str">
        <f t="shared" si="2"/>
        <v>ใบอนุญาตโรงงาน ปกติ</v>
      </c>
      <c r="C3" s="157" t="s">
        <v>4370</v>
      </c>
      <c r="D3" s="161">
        <v>46173.0</v>
      </c>
      <c r="E3" s="159" t="s">
        <v>438</v>
      </c>
      <c r="F3" s="139">
        <v>1168.0</v>
      </c>
      <c r="G3" s="157" t="s">
        <v>566</v>
      </c>
      <c r="H3" s="157" t="s">
        <v>439</v>
      </c>
      <c r="I3" s="456" t="s">
        <v>4371</v>
      </c>
      <c r="J3" s="459"/>
      <c r="K3" s="460"/>
      <c r="L3" s="189"/>
      <c r="M3" s="142"/>
    </row>
    <row r="4" ht="27.75" customHeight="1">
      <c r="A4" s="455" t="str">
        <f t="shared" si="1"/>
        <v>0 ปี 7 เดือน 9 วัน หรือเหลืออีก 221 วัน</v>
      </c>
      <c r="B4" s="113" t="str">
        <f t="shared" si="2"/>
        <v>ใบอนุญาตโรงงาน ปกติ</v>
      </c>
      <c r="C4" s="157" t="s">
        <v>4372</v>
      </c>
      <c r="D4" s="161">
        <v>46173.0</v>
      </c>
      <c r="E4" s="159" t="s">
        <v>438</v>
      </c>
      <c r="F4" s="139" t="s">
        <v>731</v>
      </c>
      <c r="G4" s="157" t="s">
        <v>566</v>
      </c>
      <c r="H4" s="157" t="s">
        <v>439</v>
      </c>
      <c r="I4" s="456" t="s">
        <v>4373</v>
      </c>
      <c r="J4" s="459"/>
      <c r="K4" s="460"/>
      <c r="L4" s="193"/>
      <c r="M4" s="142"/>
    </row>
    <row r="5" ht="27.75" customHeight="1">
      <c r="A5" s="182"/>
      <c r="B5" s="184"/>
      <c r="C5" s="179"/>
      <c r="D5" s="180"/>
      <c r="E5" s="181"/>
      <c r="F5" s="179"/>
      <c r="G5" s="179"/>
      <c r="H5" s="179"/>
      <c r="I5" s="120"/>
      <c r="J5" s="120"/>
      <c r="K5" s="121"/>
      <c r="L5" s="125"/>
      <c r="M5" s="181"/>
    </row>
    <row r="6" ht="27.75" customHeight="1">
      <c r="A6" s="182"/>
      <c r="B6" s="183"/>
      <c r="C6" s="120"/>
      <c r="D6" s="177"/>
      <c r="E6" s="178"/>
      <c r="F6" s="120"/>
      <c r="G6" s="120"/>
      <c r="H6" s="120"/>
      <c r="I6" s="120"/>
      <c r="J6" s="120"/>
      <c r="K6" s="121"/>
      <c r="L6" s="125"/>
      <c r="M6" s="178"/>
    </row>
    <row r="7" ht="27.75" customHeight="1">
      <c r="A7" s="182"/>
      <c r="B7" s="184"/>
      <c r="C7" s="179"/>
      <c r="D7" s="180"/>
      <c r="E7" s="181"/>
      <c r="F7" s="179"/>
      <c r="G7" s="179"/>
      <c r="H7" s="179"/>
      <c r="I7" s="120"/>
      <c r="J7" s="120"/>
      <c r="K7" s="121"/>
      <c r="L7" s="125"/>
      <c r="M7" s="181"/>
    </row>
    <row r="8" ht="27.75" customHeight="1">
      <c r="A8" s="182"/>
      <c r="B8" s="183"/>
      <c r="C8" s="120"/>
      <c r="D8" s="177"/>
      <c r="E8" s="178"/>
      <c r="F8" s="120"/>
      <c r="G8" s="120"/>
      <c r="H8" s="120"/>
      <c r="I8" s="120"/>
      <c r="J8" s="120"/>
      <c r="K8" s="121"/>
      <c r="L8" s="125"/>
      <c r="M8" s="178"/>
    </row>
    <row r="9" ht="27.75" customHeight="1">
      <c r="A9" s="182"/>
      <c r="B9" s="184"/>
      <c r="C9" s="179"/>
      <c r="D9" s="180"/>
      <c r="E9" s="181"/>
      <c r="F9" s="179"/>
      <c r="G9" s="179"/>
      <c r="H9" s="179"/>
      <c r="I9" s="120"/>
      <c r="J9" s="120"/>
      <c r="K9" s="121"/>
      <c r="L9" s="125"/>
      <c r="M9" s="181"/>
    </row>
    <row r="10" ht="27.75" customHeight="1">
      <c r="A10" s="182"/>
      <c r="B10" s="183"/>
      <c r="C10" s="120"/>
      <c r="D10" s="177"/>
      <c r="E10" s="178"/>
      <c r="F10" s="120"/>
      <c r="G10" s="120"/>
      <c r="H10" s="120"/>
      <c r="I10" s="120"/>
      <c r="J10" s="120"/>
      <c r="K10" s="121"/>
      <c r="L10" s="125"/>
      <c r="M10" s="178"/>
    </row>
    <row r="11" ht="27.75" customHeight="1">
      <c r="A11" s="182"/>
      <c r="B11" s="184"/>
      <c r="C11" s="179"/>
      <c r="D11" s="180"/>
      <c r="E11" s="181"/>
      <c r="F11" s="179"/>
      <c r="G11" s="179"/>
      <c r="H11" s="179"/>
      <c r="I11" s="461"/>
      <c r="J11" s="120"/>
      <c r="K11" s="121"/>
      <c r="L11" s="125"/>
      <c r="M11" s="181"/>
    </row>
    <row r="12" ht="27.75" customHeight="1">
      <c r="A12" s="182"/>
      <c r="B12" s="183"/>
      <c r="C12" s="120"/>
      <c r="D12" s="177"/>
      <c r="E12" s="178"/>
      <c r="F12" s="120"/>
      <c r="G12" s="120"/>
      <c r="H12" s="120"/>
      <c r="I12" s="120"/>
      <c r="J12" s="120"/>
      <c r="K12" s="121"/>
      <c r="L12" s="125"/>
      <c r="M12" s="178"/>
    </row>
    <row r="13" ht="27.75" customHeight="1">
      <c r="A13" s="455" t="str">
        <f>if(D13="","",if(D13&lt;today(),"ทะเบียนขาด "&amp;today()-D13&amp;" วัน",((DATEDIF(today(),D13,"y") &amp; " ปี " &amp; DATEDIF(today(),D13,"ym") &amp; " เดือน "&amp; DATEDIF(today(),D13,"md") &amp; " วัน"))&amp;" หรือเหลืออีก "&amp;ABS(today()-D13)&amp;" วัน"))</f>
        <v>ทะเบียนขาด 294 วัน</v>
      </c>
      <c r="B13" s="113" t="str">
        <f>if(D13="","",if(today()&gt;D13,G13&amp;" ขาด",if(abs(today()-D13)&lt;=119,G13&amp;" ใกล้หมดอายุ ภายใน 1-3 เดือน",if(and(abs(today()-D13)&gt;=120,abs(today()-D13)&lt;=150),G13&amp;" ใกล้หมดอายุ ภายใน 4-5 เดือน",if(and(abs(today()-D13)&gt;=151,abs(today()-D13)&lt;=180),G13&amp;" จะหมดอายุอีก 6 เดิอน",G13&amp;" ปกติ")))))</f>
        <v>ใบอนุญาตโรงงาน ขาด</v>
      </c>
      <c r="C13" s="157" t="s">
        <v>437</v>
      </c>
      <c r="D13" s="161">
        <v>45658.0</v>
      </c>
      <c r="E13" s="159" t="s">
        <v>438</v>
      </c>
      <c r="F13" s="139" t="s">
        <v>27</v>
      </c>
      <c r="G13" s="157" t="s">
        <v>566</v>
      </c>
      <c r="H13" s="157" t="s">
        <v>439</v>
      </c>
      <c r="I13" s="456" t="s">
        <v>4374</v>
      </c>
      <c r="J13" s="457"/>
      <c r="K13" s="460"/>
      <c r="L13" s="193"/>
      <c r="M13" s="194" t="s">
        <v>4375</v>
      </c>
    </row>
    <row r="14" ht="27.75" customHeight="1">
      <c r="A14" s="182"/>
      <c r="B14" s="183"/>
      <c r="C14" s="120"/>
      <c r="D14" s="177"/>
      <c r="E14" s="178"/>
      <c r="F14" s="120"/>
      <c r="G14" s="120"/>
      <c r="H14" s="120"/>
      <c r="I14" s="120"/>
      <c r="J14" s="120"/>
      <c r="K14" s="121"/>
      <c r="L14" s="128"/>
      <c r="M14" s="178"/>
    </row>
    <row r="15" ht="27.75" customHeight="1">
      <c r="A15" s="182"/>
      <c r="B15" s="184"/>
      <c r="C15" s="179"/>
      <c r="D15" s="180"/>
      <c r="E15" s="181"/>
      <c r="F15" s="179"/>
      <c r="G15" s="179"/>
      <c r="H15" s="179"/>
      <c r="I15" s="120"/>
      <c r="J15" s="120"/>
      <c r="K15" s="121"/>
      <c r="L15" s="128"/>
      <c r="M15" s="181"/>
    </row>
    <row r="16" ht="27.75" customHeight="1">
      <c r="A16" s="182"/>
      <c r="B16" s="183"/>
      <c r="C16" s="120"/>
      <c r="D16" s="177"/>
      <c r="E16" s="178"/>
      <c r="F16" s="120"/>
      <c r="G16" s="120"/>
      <c r="H16" s="120"/>
      <c r="I16" s="120"/>
      <c r="J16" s="120"/>
      <c r="K16" s="121"/>
      <c r="L16" s="128"/>
      <c r="M16" s="178"/>
    </row>
    <row r="17" ht="27.75" customHeight="1">
      <c r="A17" s="182"/>
      <c r="B17" s="184"/>
      <c r="C17" s="179"/>
      <c r="D17" s="180"/>
      <c r="E17" s="181"/>
      <c r="F17" s="179"/>
      <c r="G17" s="179"/>
      <c r="H17" s="179"/>
      <c r="I17" s="120"/>
      <c r="J17" s="120"/>
      <c r="K17" s="121"/>
      <c r="L17" s="128"/>
      <c r="M17" s="181"/>
    </row>
    <row r="18" ht="27.75" customHeight="1">
      <c r="A18" s="182"/>
      <c r="B18" s="183"/>
      <c r="C18" s="120"/>
      <c r="D18" s="177"/>
      <c r="E18" s="178"/>
      <c r="F18" s="120"/>
      <c r="G18" s="120"/>
      <c r="H18" s="120"/>
      <c r="I18" s="120"/>
      <c r="J18" s="120"/>
      <c r="K18" s="121"/>
      <c r="L18" s="128"/>
      <c r="M18" s="178"/>
    </row>
    <row r="19" ht="27.75" customHeight="1">
      <c r="A19" s="182"/>
      <c r="B19" s="184"/>
      <c r="C19" s="179"/>
      <c r="D19" s="180"/>
      <c r="E19" s="181"/>
      <c r="F19" s="179"/>
      <c r="G19" s="179"/>
      <c r="H19" s="179"/>
      <c r="I19" s="120"/>
      <c r="J19" s="120"/>
      <c r="K19" s="121"/>
      <c r="L19" s="128"/>
      <c r="M19" s="181"/>
    </row>
    <row r="20" ht="27.75" customHeight="1">
      <c r="A20" s="182"/>
      <c r="B20" s="183"/>
      <c r="C20" s="120"/>
      <c r="D20" s="177"/>
      <c r="E20" s="178"/>
      <c r="F20" s="120"/>
      <c r="G20" s="120"/>
      <c r="H20" s="120"/>
      <c r="I20" s="120"/>
      <c r="J20" s="120"/>
      <c r="K20" s="121"/>
      <c r="L20" s="128"/>
      <c r="M20" s="178"/>
    </row>
    <row r="21" ht="27.75" customHeight="1">
      <c r="A21" s="182"/>
      <c r="B21" s="184"/>
      <c r="C21" s="179"/>
      <c r="D21" s="180"/>
      <c r="E21" s="181"/>
      <c r="F21" s="179"/>
      <c r="G21" s="179"/>
      <c r="H21" s="179"/>
      <c r="I21" s="120"/>
      <c r="J21" s="120"/>
      <c r="K21" s="121"/>
      <c r="L21" s="128"/>
      <c r="M21" s="181"/>
    </row>
    <row r="22" ht="27.75" customHeight="1">
      <c r="A22" s="182"/>
      <c r="B22" s="183"/>
      <c r="C22" s="120"/>
      <c r="D22" s="177"/>
      <c r="E22" s="178"/>
      <c r="F22" s="120"/>
      <c r="G22" s="120"/>
      <c r="H22" s="120"/>
      <c r="I22" s="120"/>
      <c r="J22" s="120"/>
      <c r="K22" s="121"/>
      <c r="L22" s="125"/>
      <c r="M22" s="178"/>
    </row>
    <row r="23" ht="27.75" customHeight="1">
      <c r="A23" s="182"/>
      <c r="B23" s="184"/>
      <c r="C23" s="179"/>
      <c r="D23" s="180"/>
      <c r="E23" s="181"/>
      <c r="F23" s="179"/>
      <c r="G23" s="179"/>
      <c r="H23" s="179"/>
      <c r="I23" s="120"/>
      <c r="J23" s="120"/>
      <c r="K23" s="121"/>
      <c r="L23" s="128"/>
      <c r="M23" s="181"/>
    </row>
    <row r="24" ht="27.75" customHeight="1">
      <c r="A24" s="182"/>
      <c r="B24" s="183"/>
      <c r="C24" s="120"/>
      <c r="D24" s="177"/>
      <c r="E24" s="178"/>
      <c r="F24" s="120"/>
      <c r="G24" s="120"/>
      <c r="H24" s="120"/>
      <c r="I24" s="120"/>
      <c r="J24" s="120"/>
      <c r="K24" s="121"/>
      <c r="L24" s="128"/>
      <c r="M24" s="178"/>
    </row>
    <row r="25" ht="27.75" customHeight="1">
      <c r="A25" s="182"/>
      <c r="B25" s="184"/>
      <c r="C25" s="179"/>
      <c r="D25" s="180"/>
      <c r="E25" s="181"/>
      <c r="F25" s="179"/>
      <c r="G25" s="179"/>
      <c r="H25" s="179"/>
      <c r="I25" s="120"/>
      <c r="J25" s="120"/>
      <c r="K25" s="121"/>
      <c r="L25" s="125"/>
      <c r="M25" s="181"/>
    </row>
    <row r="26" ht="27.75" customHeight="1">
      <c r="A26" s="182"/>
      <c r="B26" s="183"/>
      <c r="C26" s="120"/>
      <c r="D26" s="177"/>
      <c r="E26" s="178"/>
      <c r="F26" s="120"/>
      <c r="G26" s="120"/>
      <c r="H26" s="120"/>
      <c r="I26" s="120"/>
      <c r="J26" s="120"/>
      <c r="K26" s="121"/>
      <c r="L26" s="125"/>
      <c r="M26" s="178"/>
    </row>
    <row r="27" ht="27.75" customHeight="1">
      <c r="A27" s="182"/>
      <c r="B27" s="184"/>
      <c r="C27" s="179"/>
      <c r="D27" s="180"/>
      <c r="E27" s="181"/>
      <c r="F27" s="179"/>
      <c r="G27" s="179"/>
      <c r="H27" s="179"/>
      <c r="I27" s="120"/>
      <c r="J27" s="120"/>
      <c r="K27" s="121"/>
      <c r="L27" s="405"/>
      <c r="M27" s="181"/>
    </row>
    <row r="28" ht="27.75" customHeight="1">
      <c r="A28" s="182"/>
      <c r="B28" s="183"/>
      <c r="C28" s="120"/>
      <c r="D28" s="177"/>
      <c r="E28" s="178"/>
      <c r="F28" s="120"/>
      <c r="G28" s="120"/>
      <c r="H28" s="120"/>
      <c r="I28" s="120"/>
      <c r="J28" s="120"/>
      <c r="K28" s="121"/>
      <c r="L28" s="405"/>
      <c r="M28" s="178"/>
    </row>
    <row r="29" ht="27.75" customHeight="1">
      <c r="A29" s="182"/>
      <c r="B29" s="184"/>
      <c r="C29" s="179"/>
      <c r="D29" s="180"/>
      <c r="E29" s="181"/>
      <c r="F29" s="179"/>
      <c r="G29" s="179"/>
      <c r="H29" s="179"/>
      <c r="I29" s="120"/>
      <c r="J29" s="120"/>
      <c r="K29" s="121"/>
      <c r="L29" s="125"/>
      <c r="M29" s="181"/>
    </row>
    <row r="30" ht="27.75" customHeight="1">
      <c r="A30" s="182"/>
      <c r="B30" s="183"/>
      <c r="C30" s="120"/>
      <c r="D30" s="177"/>
      <c r="E30" s="178"/>
      <c r="F30" s="120"/>
      <c r="G30" s="120"/>
      <c r="H30" s="120"/>
      <c r="I30" s="120"/>
      <c r="J30" s="120"/>
      <c r="K30" s="121"/>
      <c r="L30" s="125"/>
      <c r="M30" s="178"/>
    </row>
    <row r="31" ht="27.75" customHeight="1">
      <c r="A31" s="182"/>
      <c r="B31" s="184"/>
      <c r="C31" s="179"/>
      <c r="D31" s="180"/>
      <c r="E31" s="181"/>
      <c r="F31" s="179"/>
      <c r="G31" s="179"/>
      <c r="H31" s="179"/>
      <c r="I31" s="120"/>
      <c r="J31" s="120"/>
      <c r="K31" s="121"/>
      <c r="L31" s="125"/>
      <c r="M31" s="181"/>
    </row>
    <row r="32" ht="27.75" customHeight="1">
      <c r="A32" s="182"/>
      <c r="B32" s="183"/>
      <c r="C32" s="120"/>
      <c r="D32" s="177"/>
      <c r="E32" s="178"/>
      <c r="F32" s="120"/>
      <c r="G32" s="120"/>
      <c r="H32" s="120"/>
      <c r="I32" s="120"/>
      <c r="J32" s="120"/>
      <c r="K32" s="121"/>
      <c r="L32" s="125"/>
      <c r="M32" s="178"/>
    </row>
    <row r="33" ht="27.75" customHeight="1">
      <c r="A33" s="182"/>
      <c r="B33" s="184"/>
      <c r="C33" s="179"/>
      <c r="D33" s="180"/>
      <c r="E33" s="181"/>
      <c r="F33" s="179"/>
      <c r="G33" s="179"/>
      <c r="H33" s="179"/>
      <c r="I33" s="120"/>
      <c r="J33" s="120"/>
      <c r="K33" s="121"/>
      <c r="L33" s="125"/>
      <c r="M33" s="181"/>
    </row>
    <row r="34" ht="27.75" customHeight="1">
      <c r="A34" s="182"/>
      <c r="B34" s="183"/>
      <c r="C34" s="120"/>
      <c r="D34" s="177"/>
      <c r="E34" s="178"/>
      <c r="F34" s="120"/>
      <c r="G34" s="120"/>
      <c r="H34" s="120"/>
      <c r="I34" s="120"/>
      <c r="J34" s="120"/>
      <c r="K34" s="121"/>
      <c r="L34" s="125"/>
      <c r="M34" s="178"/>
    </row>
    <row r="35" ht="27.75" customHeight="1">
      <c r="A35" s="182"/>
      <c r="B35" s="184"/>
      <c r="C35" s="179"/>
      <c r="D35" s="180"/>
      <c r="E35" s="181"/>
      <c r="F35" s="179"/>
      <c r="G35" s="179"/>
      <c r="H35" s="179"/>
      <c r="I35" s="120"/>
      <c r="J35" s="120"/>
      <c r="K35" s="121"/>
      <c r="L35" s="125"/>
      <c r="M35" s="181"/>
    </row>
    <row r="36" ht="27.75" customHeight="1">
      <c r="A36" s="182"/>
      <c r="B36" s="183"/>
      <c r="C36" s="120"/>
      <c r="D36" s="177"/>
      <c r="E36" s="178"/>
      <c r="F36" s="120"/>
      <c r="G36" s="120"/>
      <c r="H36" s="120"/>
      <c r="I36" s="120"/>
      <c r="J36" s="120"/>
      <c r="K36" s="121"/>
      <c r="L36" s="125"/>
      <c r="M36" s="178"/>
    </row>
    <row r="37" ht="27.75" customHeight="1">
      <c r="A37" s="182"/>
      <c r="B37" s="184"/>
      <c r="C37" s="179"/>
      <c r="D37" s="180"/>
      <c r="E37" s="181"/>
      <c r="F37" s="179"/>
      <c r="G37" s="179"/>
      <c r="H37" s="179"/>
      <c r="I37" s="120"/>
      <c r="J37" s="120"/>
      <c r="K37" s="121"/>
      <c r="L37" s="125"/>
      <c r="M37" s="181"/>
    </row>
    <row r="38" ht="27.75" customHeight="1">
      <c r="A38" s="182"/>
      <c r="B38" s="183"/>
      <c r="C38" s="120"/>
      <c r="D38" s="177"/>
      <c r="E38" s="178"/>
      <c r="F38" s="120"/>
      <c r="G38" s="120"/>
      <c r="H38" s="120"/>
      <c r="I38" s="120"/>
      <c r="J38" s="120"/>
      <c r="K38" s="121"/>
      <c r="L38" s="128"/>
      <c r="M38" s="178"/>
    </row>
    <row r="39" ht="27.75" customHeight="1">
      <c r="A39" s="182"/>
      <c r="B39" s="184"/>
      <c r="C39" s="179"/>
      <c r="D39" s="180"/>
      <c r="E39" s="181"/>
      <c r="F39" s="179"/>
      <c r="G39" s="179"/>
      <c r="H39" s="179"/>
      <c r="I39" s="120"/>
      <c r="J39" s="120"/>
      <c r="K39" s="121"/>
      <c r="L39" s="125"/>
      <c r="M39" s="181"/>
    </row>
    <row r="40" ht="27.75" customHeight="1">
      <c r="A40" s="182"/>
      <c r="B40" s="183"/>
      <c r="C40" s="120"/>
      <c r="D40" s="177"/>
      <c r="E40" s="178"/>
      <c r="F40" s="120"/>
      <c r="G40" s="120"/>
      <c r="H40" s="120"/>
      <c r="I40" s="120"/>
      <c r="J40" s="120"/>
      <c r="K40" s="121"/>
      <c r="L40" s="128"/>
      <c r="M40" s="178"/>
    </row>
    <row r="41" ht="27.75" customHeight="1">
      <c r="A41" s="182"/>
      <c r="B41" s="184"/>
      <c r="C41" s="179"/>
      <c r="D41" s="180"/>
      <c r="E41" s="181"/>
      <c r="F41" s="179"/>
      <c r="G41" s="179"/>
      <c r="H41" s="179"/>
      <c r="I41" s="120"/>
      <c r="J41" s="120"/>
      <c r="K41" s="121"/>
      <c r="L41" s="125"/>
      <c r="M41" s="181"/>
    </row>
    <row r="42" ht="27.75" customHeight="1">
      <c r="A42" s="182"/>
      <c r="B42" s="183"/>
      <c r="C42" s="120"/>
      <c r="D42" s="177"/>
      <c r="E42" s="178"/>
      <c r="F42" s="120"/>
      <c r="G42" s="120"/>
      <c r="H42" s="120"/>
      <c r="I42" s="120"/>
      <c r="J42" s="120"/>
      <c r="K42" s="121"/>
      <c r="L42" s="125"/>
      <c r="M42" s="178"/>
    </row>
    <row r="43" ht="27.75" customHeight="1">
      <c r="A43" s="182"/>
      <c r="B43" s="184"/>
      <c r="C43" s="179"/>
      <c r="D43" s="180"/>
      <c r="E43" s="181"/>
      <c r="F43" s="179"/>
      <c r="G43" s="179"/>
      <c r="H43" s="179"/>
      <c r="I43" s="120"/>
      <c r="J43" s="120"/>
      <c r="K43" s="121"/>
      <c r="L43" s="120"/>
      <c r="M43" s="181"/>
    </row>
    <row r="44" ht="27.75" customHeight="1">
      <c r="A44" s="182"/>
      <c r="B44" s="183"/>
      <c r="C44" s="120"/>
      <c r="D44" s="177"/>
      <c r="E44" s="178"/>
      <c r="F44" s="120"/>
      <c r="G44" s="120"/>
      <c r="H44" s="120"/>
      <c r="I44" s="120"/>
      <c r="J44" s="120"/>
      <c r="K44" s="121"/>
      <c r="L44" s="120"/>
      <c r="M44" s="178"/>
    </row>
    <row r="45" ht="27.75" customHeight="1">
      <c r="A45" s="182"/>
      <c r="B45" s="184"/>
      <c r="C45" s="179"/>
      <c r="D45" s="180"/>
      <c r="E45" s="181"/>
      <c r="F45" s="179"/>
      <c r="G45" s="179"/>
      <c r="H45" s="179"/>
      <c r="I45" s="120"/>
      <c r="J45" s="120"/>
      <c r="K45" s="121"/>
      <c r="L45" s="120"/>
      <c r="M45" s="181"/>
    </row>
    <row r="46" ht="27.75" customHeight="1">
      <c r="A46" s="182"/>
      <c r="B46" s="183"/>
      <c r="C46" s="120"/>
      <c r="D46" s="177"/>
      <c r="E46" s="178"/>
      <c r="F46" s="120"/>
      <c r="G46" s="120"/>
      <c r="H46" s="120"/>
      <c r="I46" s="120"/>
      <c r="J46" s="120"/>
      <c r="K46" s="121"/>
      <c r="L46" s="120"/>
      <c r="M46" s="178"/>
    </row>
    <row r="47" ht="27.75" customHeight="1">
      <c r="A47" s="182"/>
      <c r="B47" s="184"/>
      <c r="C47" s="179"/>
      <c r="D47" s="180"/>
      <c r="E47" s="181"/>
      <c r="F47" s="179"/>
      <c r="G47" s="179"/>
      <c r="H47" s="179"/>
      <c r="I47" s="120"/>
      <c r="J47" s="120"/>
      <c r="K47" s="121"/>
      <c r="L47" s="120"/>
      <c r="M47" s="181"/>
    </row>
    <row r="48" ht="27.75" customHeight="1">
      <c r="A48" s="182"/>
      <c r="B48" s="183"/>
      <c r="C48" s="120"/>
      <c r="D48" s="177"/>
      <c r="E48" s="178"/>
      <c r="F48" s="120"/>
      <c r="G48" s="120"/>
      <c r="H48" s="120"/>
      <c r="I48" s="120"/>
      <c r="J48" s="120"/>
      <c r="K48" s="121"/>
      <c r="L48" s="120"/>
      <c r="M48" s="178"/>
    </row>
    <row r="49" ht="27.75" customHeight="1">
      <c r="A49" s="182"/>
      <c r="B49" s="184"/>
      <c r="C49" s="179"/>
      <c r="D49" s="180"/>
      <c r="E49" s="181"/>
      <c r="F49" s="179"/>
      <c r="G49" s="179"/>
      <c r="H49" s="179"/>
      <c r="I49" s="120"/>
      <c r="J49" s="120"/>
      <c r="K49" s="121"/>
      <c r="L49" s="120"/>
      <c r="M49" s="181"/>
    </row>
    <row r="50" ht="27.75" customHeight="1">
      <c r="A50" s="182"/>
      <c r="B50" s="183"/>
      <c r="C50" s="120"/>
      <c r="D50" s="177"/>
      <c r="E50" s="178"/>
      <c r="F50" s="120"/>
      <c r="G50" s="120"/>
      <c r="H50" s="120"/>
      <c r="I50" s="120"/>
      <c r="J50" s="120"/>
      <c r="K50" s="121"/>
      <c r="L50" s="120"/>
      <c r="M50" s="178"/>
    </row>
    <row r="51" ht="27.75" customHeight="1">
      <c r="A51" s="182"/>
      <c r="B51" s="184"/>
      <c r="C51" s="179"/>
      <c r="D51" s="180"/>
      <c r="E51" s="181"/>
      <c r="F51" s="179"/>
      <c r="G51" s="179"/>
      <c r="H51" s="179"/>
      <c r="I51" s="120"/>
      <c r="J51" s="120"/>
      <c r="K51" s="121"/>
      <c r="L51" s="125"/>
      <c r="M51" s="181"/>
    </row>
    <row r="52" ht="27.75" customHeight="1">
      <c r="A52" s="182"/>
      <c r="B52" s="183"/>
      <c r="C52" s="120"/>
      <c r="D52" s="177"/>
      <c r="E52" s="178"/>
      <c r="F52" s="120"/>
      <c r="G52" s="120"/>
      <c r="H52" s="120"/>
      <c r="I52" s="120"/>
      <c r="J52" s="120"/>
      <c r="K52" s="121"/>
      <c r="L52" s="125"/>
      <c r="M52" s="178"/>
    </row>
    <row r="53" ht="27.75" customHeight="1">
      <c r="A53" s="182"/>
      <c r="B53" s="184"/>
      <c r="C53" s="179"/>
      <c r="D53" s="180"/>
      <c r="E53" s="181"/>
      <c r="F53" s="179"/>
      <c r="G53" s="179"/>
      <c r="H53" s="179"/>
      <c r="I53" s="120"/>
      <c r="J53" s="120"/>
      <c r="K53" s="121"/>
      <c r="L53" s="125"/>
      <c r="M53" s="181"/>
    </row>
    <row r="54" ht="27.75" customHeight="1">
      <c r="A54" s="182"/>
      <c r="B54" s="183"/>
      <c r="C54" s="120"/>
      <c r="D54" s="177"/>
      <c r="E54" s="178"/>
      <c r="F54" s="120"/>
      <c r="G54" s="120"/>
      <c r="H54" s="120"/>
      <c r="I54" s="120"/>
      <c r="J54" s="120"/>
      <c r="K54" s="121"/>
      <c r="L54" s="125"/>
      <c r="M54" s="178"/>
    </row>
    <row r="55" ht="27.75" customHeight="1">
      <c r="A55" s="182"/>
      <c r="B55" s="184"/>
      <c r="C55" s="179"/>
      <c r="D55" s="180"/>
      <c r="E55" s="181"/>
      <c r="F55" s="179"/>
      <c r="G55" s="179"/>
      <c r="H55" s="179"/>
      <c r="I55" s="120"/>
      <c r="J55" s="120"/>
      <c r="K55" s="121"/>
      <c r="L55" s="125"/>
      <c r="M55" s="181"/>
    </row>
    <row r="56" ht="27.75" customHeight="1">
      <c r="A56" s="182"/>
      <c r="B56" s="183"/>
      <c r="C56" s="120"/>
      <c r="D56" s="177"/>
      <c r="E56" s="178"/>
      <c r="F56" s="120"/>
      <c r="G56" s="120"/>
      <c r="H56" s="120"/>
      <c r="I56" s="120"/>
      <c r="J56" s="120"/>
      <c r="K56" s="121"/>
      <c r="L56" s="125"/>
      <c r="M56" s="178"/>
    </row>
    <row r="57" ht="27.75" customHeight="1">
      <c r="A57" s="182"/>
      <c r="B57" s="184"/>
      <c r="C57" s="179"/>
      <c r="D57" s="180"/>
      <c r="E57" s="181"/>
      <c r="F57" s="179"/>
      <c r="G57" s="179"/>
      <c r="H57" s="179"/>
      <c r="I57" s="120"/>
      <c r="J57" s="120"/>
      <c r="K57" s="121"/>
      <c r="L57" s="120"/>
      <c r="M57" s="181"/>
    </row>
    <row r="58" ht="27.75" customHeight="1">
      <c r="A58" s="182"/>
      <c r="B58" s="183"/>
      <c r="C58" s="120"/>
      <c r="D58" s="177"/>
      <c r="E58" s="178"/>
      <c r="F58" s="120"/>
      <c r="G58" s="120"/>
      <c r="H58" s="120"/>
      <c r="I58" s="120"/>
      <c r="J58" s="120"/>
      <c r="K58" s="121"/>
      <c r="L58" s="120"/>
      <c r="M58" s="178"/>
    </row>
    <row r="59" ht="27.75" customHeight="1">
      <c r="A59" s="182"/>
      <c r="B59" s="184"/>
      <c r="C59" s="179"/>
      <c r="D59" s="180"/>
      <c r="E59" s="181"/>
      <c r="F59" s="179"/>
      <c r="G59" s="179"/>
      <c r="H59" s="179"/>
      <c r="I59" s="120"/>
      <c r="J59" s="120"/>
      <c r="K59" s="121"/>
      <c r="L59" s="120"/>
      <c r="M59" s="181"/>
    </row>
    <row r="60" ht="27.75" customHeight="1">
      <c r="A60" s="182"/>
      <c r="B60" s="183"/>
      <c r="C60" s="120"/>
      <c r="D60" s="177"/>
      <c r="E60" s="178"/>
      <c r="F60" s="120"/>
      <c r="G60" s="120"/>
      <c r="H60" s="120"/>
      <c r="I60" s="120"/>
      <c r="J60" s="120"/>
      <c r="K60" s="121"/>
      <c r="L60" s="120"/>
      <c r="M60" s="178"/>
    </row>
    <row r="61" ht="27.75" customHeight="1">
      <c r="A61" s="182"/>
      <c r="B61" s="184"/>
      <c r="C61" s="179"/>
      <c r="D61" s="180"/>
      <c r="E61" s="181"/>
      <c r="F61" s="179"/>
      <c r="G61" s="179"/>
      <c r="H61" s="179"/>
      <c r="I61" s="120"/>
      <c r="J61" s="120"/>
      <c r="K61" s="121"/>
      <c r="L61" s="120"/>
      <c r="M61" s="181"/>
    </row>
    <row r="62" ht="27.75" customHeight="1">
      <c r="A62" s="182"/>
      <c r="B62" s="183"/>
      <c r="C62" s="120"/>
      <c r="D62" s="177"/>
      <c r="E62" s="178"/>
      <c r="F62" s="120"/>
      <c r="G62" s="120"/>
      <c r="H62" s="120"/>
      <c r="I62" s="120"/>
      <c r="J62" s="120"/>
      <c r="K62" s="121"/>
      <c r="L62" s="120"/>
      <c r="M62" s="178"/>
    </row>
    <row r="63" ht="27.75" customHeight="1">
      <c r="A63" s="182"/>
      <c r="B63" s="184"/>
      <c r="C63" s="179"/>
      <c r="D63" s="180"/>
      <c r="E63" s="181"/>
      <c r="F63" s="179"/>
      <c r="G63" s="179"/>
      <c r="H63" s="179"/>
      <c r="I63" s="120"/>
      <c r="J63" s="120"/>
      <c r="K63" s="121"/>
      <c r="L63" s="120"/>
      <c r="M63" s="181"/>
    </row>
    <row r="64" ht="27.75" customHeight="1">
      <c r="A64" s="182"/>
      <c r="B64" s="183"/>
      <c r="C64" s="120"/>
      <c r="D64" s="177"/>
      <c r="E64" s="178"/>
      <c r="F64" s="120"/>
      <c r="G64" s="120"/>
      <c r="H64" s="120"/>
      <c r="I64" s="120"/>
      <c r="J64" s="120"/>
      <c r="K64" s="121"/>
      <c r="L64" s="120"/>
      <c r="M64" s="178"/>
    </row>
    <row r="65" ht="27.75" customHeight="1">
      <c r="A65" s="182"/>
      <c r="B65" s="184"/>
      <c r="C65" s="179"/>
      <c r="D65" s="180"/>
      <c r="E65" s="181"/>
      <c r="F65" s="179"/>
      <c r="G65" s="179"/>
      <c r="H65" s="179"/>
      <c r="I65" s="120"/>
      <c r="J65" s="120"/>
      <c r="K65" s="121"/>
      <c r="L65" s="120"/>
      <c r="M65" s="181"/>
    </row>
    <row r="66" ht="27.75" customHeight="1">
      <c r="A66" s="182"/>
      <c r="B66" s="183"/>
      <c r="C66" s="120"/>
      <c r="D66" s="177"/>
      <c r="E66" s="178"/>
      <c r="F66" s="120"/>
      <c r="G66" s="120"/>
      <c r="H66" s="120"/>
      <c r="I66" s="120"/>
      <c r="J66" s="120"/>
      <c r="K66" s="121"/>
      <c r="L66" s="120"/>
      <c r="M66" s="178"/>
    </row>
    <row r="67" ht="27.75" customHeight="1">
      <c r="A67" s="182"/>
      <c r="B67" s="184"/>
      <c r="C67" s="179"/>
      <c r="D67" s="180"/>
      <c r="E67" s="181"/>
      <c r="F67" s="179"/>
      <c r="G67" s="179"/>
      <c r="H67" s="179"/>
      <c r="I67" s="120"/>
      <c r="J67" s="120"/>
      <c r="K67" s="121"/>
      <c r="L67" s="120"/>
      <c r="M67" s="181"/>
    </row>
    <row r="68" ht="27.75" customHeight="1">
      <c r="A68" s="182"/>
      <c r="B68" s="183"/>
      <c r="C68" s="120"/>
      <c r="D68" s="177"/>
      <c r="E68" s="178"/>
      <c r="F68" s="120"/>
      <c r="G68" s="120"/>
      <c r="H68" s="120"/>
      <c r="I68" s="120"/>
      <c r="J68" s="120"/>
      <c r="K68" s="121"/>
      <c r="L68" s="120"/>
      <c r="M68" s="178"/>
    </row>
    <row r="69" ht="27.75" customHeight="1">
      <c r="A69" s="182"/>
      <c r="B69" s="184"/>
      <c r="C69" s="179"/>
      <c r="D69" s="180"/>
      <c r="E69" s="181"/>
      <c r="F69" s="179"/>
      <c r="G69" s="179"/>
      <c r="H69" s="179"/>
      <c r="I69" s="120"/>
      <c r="J69" s="120"/>
      <c r="K69" s="121"/>
      <c r="L69" s="120"/>
      <c r="M69" s="181"/>
    </row>
    <row r="70" ht="27.75" customHeight="1">
      <c r="A70" s="182"/>
      <c r="B70" s="183"/>
      <c r="C70" s="120"/>
      <c r="D70" s="177"/>
      <c r="E70" s="178"/>
      <c r="F70" s="120"/>
      <c r="G70" s="120"/>
      <c r="H70" s="120"/>
      <c r="I70" s="120"/>
      <c r="J70" s="120"/>
      <c r="K70" s="121"/>
      <c r="L70" s="120"/>
      <c r="M70" s="178"/>
    </row>
    <row r="71" ht="27.75" customHeight="1">
      <c r="A71" s="182"/>
      <c r="B71" s="184"/>
      <c r="C71" s="179"/>
      <c r="D71" s="180"/>
      <c r="E71" s="181"/>
      <c r="F71" s="179"/>
      <c r="G71" s="179"/>
      <c r="H71" s="179"/>
      <c r="I71" s="120"/>
      <c r="J71" s="120"/>
      <c r="K71" s="121"/>
      <c r="L71" s="120"/>
      <c r="M71" s="181"/>
    </row>
    <row r="72" ht="27.75" customHeight="1">
      <c r="A72" s="182"/>
      <c r="B72" s="183"/>
      <c r="C72" s="120"/>
      <c r="D72" s="177"/>
      <c r="E72" s="178"/>
      <c r="F72" s="120"/>
      <c r="G72" s="120"/>
      <c r="H72" s="120"/>
      <c r="I72" s="120"/>
      <c r="J72" s="120"/>
      <c r="K72" s="121"/>
      <c r="L72" s="120"/>
      <c r="M72" s="178"/>
    </row>
    <row r="73" ht="27.75" customHeight="1">
      <c r="A73" s="182"/>
      <c r="B73" s="184"/>
      <c r="C73" s="179"/>
      <c r="D73" s="180"/>
      <c r="E73" s="181"/>
      <c r="F73" s="179"/>
      <c r="G73" s="179"/>
      <c r="H73" s="179"/>
      <c r="I73" s="120"/>
      <c r="J73" s="120"/>
      <c r="K73" s="121"/>
      <c r="L73" s="120"/>
      <c r="M73" s="181"/>
    </row>
    <row r="74" ht="27.75" customHeight="1">
      <c r="A74" s="182"/>
      <c r="B74" s="183"/>
      <c r="C74" s="120"/>
      <c r="D74" s="177"/>
      <c r="E74" s="178"/>
      <c r="F74" s="120"/>
      <c r="G74" s="120"/>
      <c r="H74" s="120"/>
      <c r="I74" s="120"/>
      <c r="J74" s="120"/>
      <c r="K74" s="121"/>
      <c r="L74" s="120"/>
      <c r="M74" s="178"/>
    </row>
    <row r="75" ht="27.75" customHeight="1">
      <c r="A75" s="182"/>
      <c r="B75" s="184"/>
      <c r="C75" s="179"/>
      <c r="D75" s="180"/>
      <c r="E75" s="181"/>
      <c r="F75" s="179"/>
      <c r="G75" s="179"/>
      <c r="H75" s="179"/>
      <c r="I75" s="120"/>
      <c r="J75" s="120"/>
      <c r="K75" s="121"/>
      <c r="L75" s="120"/>
      <c r="M75" s="181"/>
    </row>
    <row r="76" ht="27.75" customHeight="1">
      <c r="A76" s="182"/>
      <c r="B76" s="183"/>
      <c r="C76" s="120"/>
      <c r="D76" s="177"/>
      <c r="E76" s="178"/>
      <c r="F76" s="120"/>
      <c r="G76" s="120"/>
      <c r="H76" s="120"/>
      <c r="I76" s="120"/>
      <c r="J76" s="120"/>
      <c r="K76" s="121"/>
      <c r="L76" s="120"/>
      <c r="M76" s="178"/>
    </row>
    <row r="77" ht="27.75" customHeight="1">
      <c r="A77" s="182"/>
      <c r="B77" s="184"/>
      <c r="C77" s="179"/>
      <c r="D77" s="180"/>
      <c r="E77" s="181"/>
      <c r="F77" s="179"/>
      <c r="G77" s="179"/>
      <c r="H77" s="179"/>
      <c r="I77" s="120"/>
      <c r="J77" s="120"/>
      <c r="K77" s="121"/>
      <c r="L77" s="120"/>
      <c r="M77" s="181"/>
    </row>
    <row r="78" ht="27.75" customHeight="1">
      <c r="A78" s="182"/>
      <c r="B78" s="183"/>
      <c r="C78" s="120"/>
      <c r="D78" s="177"/>
      <c r="E78" s="178"/>
      <c r="F78" s="120"/>
      <c r="G78" s="120"/>
      <c r="H78" s="120"/>
      <c r="I78" s="120"/>
      <c r="J78" s="120"/>
      <c r="K78" s="121"/>
      <c r="L78" s="120"/>
      <c r="M78" s="178"/>
    </row>
    <row r="79" ht="27.75" customHeight="1">
      <c r="A79" s="182"/>
      <c r="B79" s="184"/>
      <c r="C79" s="179"/>
      <c r="D79" s="180"/>
      <c r="E79" s="181"/>
      <c r="F79" s="179"/>
      <c r="G79" s="179"/>
      <c r="H79" s="179"/>
      <c r="I79" s="120"/>
      <c r="J79" s="120"/>
      <c r="K79" s="121"/>
      <c r="L79" s="120"/>
      <c r="M79" s="181"/>
    </row>
    <row r="80" ht="27.75" customHeight="1">
      <c r="A80" s="182"/>
      <c r="B80" s="183"/>
      <c r="C80" s="120"/>
      <c r="D80" s="177"/>
      <c r="E80" s="178"/>
      <c r="F80" s="120"/>
      <c r="G80" s="120"/>
      <c r="H80" s="120"/>
      <c r="I80" s="120"/>
      <c r="J80" s="120"/>
      <c r="K80" s="121"/>
      <c r="L80" s="120"/>
      <c r="M80" s="178"/>
    </row>
    <row r="81" ht="27.75" customHeight="1">
      <c r="A81" s="182"/>
      <c r="B81" s="184"/>
      <c r="C81" s="179"/>
      <c r="D81" s="180"/>
      <c r="E81" s="181"/>
      <c r="F81" s="179"/>
      <c r="G81" s="179"/>
      <c r="H81" s="179"/>
      <c r="I81" s="120"/>
      <c r="J81" s="120"/>
      <c r="K81" s="121"/>
      <c r="L81" s="120"/>
      <c r="M81" s="181"/>
    </row>
    <row r="82" ht="27.75" customHeight="1">
      <c r="A82" s="182"/>
      <c r="B82" s="183"/>
      <c r="C82" s="120"/>
      <c r="D82" s="177"/>
      <c r="E82" s="178"/>
      <c r="F82" s="120"/>
      <c r="G82" s="120"/>
      <c r="H82" s="120"/>
      <c r="I82" s="120"/>
      <c r="J82" s="120"/>
      <c r="K82" s="121"/>
      <c r="L82" s="120"/>
      <c r="M82" s="178"/>
    </row>
    <row r="83" ht="27.75" customHeight="1">
      <c r="A83" s="182"/>
      <c r="B83" s="184"/>
      <c r="C83" s="179"/>
      <c r="D83" s="180"/>
      <c r="E83" s="181"/>
      <c r="F83" s="179"/>
      <c r="G83" s="179"/>
      <c r="H83" s="179"/>
      <c r="I83" s="120"/>
      <c r="J83" s="120"/>
      <c r="K83" s="121"/>
      <c r="L83" s="120"/>
      <c r="M83" s="181"/>
    </row>
    <row r="84" ht="27.75" customHeight="1">
      <c r="A84" s="182"/>
      <c r="B84" s="183"/>
      <c r="C84" s="120"/>
      <c r="D84" s="177"/>
      <c r="E84" s="178"/>
      <c r="F84" s="120"/>
      <c r="G84" s="120"/>
      <c r="H84" s="120"/>
      <c r="I84" s="120"/>
      <c r="J84" s="120"/>
      <c r="K84" s="121"/>
      <c r="L84" s="120"/>
      <c r="M84" s="178"/>
    </row>
    <row r="85" ht="27.75" customHeight="1">
      <c r="A85" s="182"/>
      <c r="B85" s="184"/>
      <c r="C85" s="179"/>
      <c r="D85" s="180"/>
      <c r="E85" s="181"/>
      <c r="F85" s="179"/>
      <c r="G85" s="179"/>
      <c r="H85" s="179"/>
      <c r="I85" s="120"/>
      <c r="J85" s="120"/>
      <c r="K85" s="121"/>
      <c r="L85" s="120"/>
      <c r="M85" s="181"/>
    </row>
    <row r="86" ht="27.75" customHeight="1">
      <c r="A86" s="182"/>
      <c r="B86" s="183"/>
      <c r="C86" s="120"/>
      <c r="D86" s="177"/>
      <c r="E86" s="178"/>
      <c r="F86" s="120"/>
      <c r="G86" s="120"/>
      <c r="H86" s="120"/>
      <c r="I86" s="120"/>
      <c r="J86" s="120"/>
      <c r="K86" s="121"/>
      <c r="L86" s="120"/>
      <c r="M86" s="178"/>
    </row>
    <row r="87" ht="27.75" customHeight="1">
      <c r="A87" s="182"/>
      <c r="B87" s="184"/>
      <c r="C87" s="179"/>
      <c r="D87" s="180"/>
      <c r="E87" s="181"/>
      <c r="F87" s="179"/>
      <c r="G87" s="179"/>
      <c r="H87" s="179"/>
      <c r="I87" s="120"/>
      <c r="J87" s="120"/>
      <c r="K87" s="121"/>
      <c r="L87" s="120"/>
      <c r="M87" s="181"/>
    </row>
    <row r="88" ht="27.75" customHeight="1">
      <c r="A88" s="182"/>
      <c r="B88" s="183"/>
      <c r="C88" s="120"/>
      <c r="D88" s="177"/>
      <c r="E88" s="178"/>
      <c r="F88" s="120"/>
      <c r="G88" s="120"/>
      <c r="H88" s="120"/>
      <c r="I88" s="120"/>
      <c r="J88" s="120"/>
      <c r="K88" s="121"/>
      <c r="L88" s="120"/>
      <c r="M88" s="178"/>
    </row>
    <row r="89" ht="27.75" customHeight="1">
      <c r="A89" s="182"/>
      <c r="B89" s="184"/>
      <c r="C89" s="179"/>
      <c r="D89" s="180"/>
      <c r="E89" s="181"/>
      <c r="F89" s="179"/>
      <c r="G89" s="179"/>
      <c r="H89" s="179"/>
      <c r="I89" s="120"/>
      <c r="J89" s="120"/>
      <c r="K89" s="121"/>
      <c r="L89" s="120"/>
      <c r="M89" s="181"/>
    </row>
    <row r="90" ht="27.75" customHeight="1">
      <c r="A90" s="182"/>
      <c r="B90" s="183"/>
      <c r="C90" s="120"/>
      <c r="D90" s="177"/>
      <c r="E90" s="178"/>
      <c r="F90" s="120"/>
      <c r="G90" s="120"/>
      <c r="H90" s="120"/>
      <c r="I90" s="120"/>
      <c r="J90" s="120"/>
      <c r="K90" s="121"/>
      <c r="L90" s="120"/>
      <c r="M90" s="178"/>
    </row>
    <row r="91" ht="27.75" customHeight="1">
      <c r="A91" s="182"/>
      <c r="B91" s="184"/>
      <c r="C91" s="179"/>
      <c r="D91" s="180"/>
      <c r="E91" s="181"/>
      <c r="F91" s="179"/>
      <c r="G91" s="179"/>
      <c r="H91" s="179"/>
      <c r="I91" s="120"/>
      <c r="J91" s="120"/>
      <c r="K91" s="121"/>
      <c r="L91" s="120"/>
      <c r="M91" s="181"/>
    </row>
    <row r="92" ht="27.75" customHeight="1">
      <c r="A92" s="182"/>
      <c r="B92" s="183"/>
      <c r="C92" s="120"/>
      <c r="D92" s="177"/>
      <c r="E92" s="178"/>
      <c r="F92" s="120"/>
      <c r="G92" s="120"/>
      <c r="H92" s="120"/>
      <c r="I92" s="120"/>
      <c r="J92" s="120"/>
      <c r="K92" s="121"/>
      <c r="L92" s="120"/>
      <c r="M92" s="178"/>
    </row>
    <row r="93" ht="27.75" customHeight="1">
      <c r="A93" s="182"/>
      <c r="B93" s="184"/>
      <c r="C93" s="179"/>
      <c r="D93" s="180"/>
      <c r="E93" s="181"/>
      <c r="F93" s="179"/>
      <c r="G93" s="179"/>
      <c r="H93" s="179"/>
      <c r="I93" s="120"/>
      <c r="J93" s="120"/>
      <c r="K93" s="121"/>
      <c r="L93" s="120"/>
      <c r="M93" s="181"/>
    </row>
    <row r="94" ht="27.75" customHeight="1">
      <c r="A94" s="182"/>
      <c r="B94" s="183"/>
      <c r="C94" s="120"/>
      <c r="D94" s="177"/>
      <c r="E94" s="178"/>
      <c r="F94" s="120"/>
      <c r="G94" s="120"/>
      <c r="H94" s="120"/>
      <c r="I94" s="120"/>
      <c r="J94" s="120"/>
      <c r="K94" s="121"/>
      <c r="L94" s="120"/>
      <c r="M94" s="178"/>
    </row>
    <row r="95" ht="27.75" customHeight="1">
      <c r="A95" s="182"/>
      <c r="B95" s="184"/>
      <c r="C95" s="179"/>
      <c r="D95" s="180"/>
      <c r="E95" s="181"/>
      <c r="F95" s="179"/>
      <c r="G95" s="179"/>
      <c r="H95" s="179"/>
      <c r="I95" s="120"/>
      <c r="J95" s="120"/>
      <c r="K95" s="121"/>
      <c r="L95" s="120"/>
      <c r="M95" s="181"/>
    </row>
    <row r="96" ht="27.75" customHeight="1">
      <c r="A96" s="182"/>
      <c r="B96" s="183"/>
      <c r="C96" s="120"/>
      <c r="D96" s="177"/>
      <c r="E96" s="178"/>
      <c r="F96" s="120"/>
      <c r="G96" s="120"/>
      <c r="H96" s="120"/>
      <c r="I96" s="120"/>
      <c r="J96" s="120"/>
      <c r="K96" s="121"/>
      <c r="L96" s="120"/>
      <c r="M96" s="178"/>
    </row>
    <row r="97" ht="27.75" customHeight="1">
      <c r="A97" s="182"/>
      <c r="B97" s="184"/>
      <c r="C97" s="179"/>
      <c r="D97" s="180"/>
      <c r="E97" s="181"/>
      <c r="F97" s="179"/>
      <c r="G97" s="179"/>
      <c r="H97" s="179"/>
      <c r="I97" s="120"/>
      <c r="J97" s="120"/>
      <c r="K97" s="121"/>
      <c r="L97" s="120"/>
      <c r="M97" s="181"/>
    </row>
    <row r="98" ht="27.75" customHeight="1">
      <c r="A98" s="182"/>
      <c r="B98" s="183"/>
      <c r="C98" s="120"/>
      <c r="D98" s="177"/>
      <c r="E98" s="178"/>
      <c r="F98" s="120"/>
      <c r="G98" s="120"/>
      <c r="H98" s="120"/>
      <c r="I98" s="120"/>
      <c r="J98" s="120"/>
      <c r="K98" s="121"/>
      <c r="L98" s="120"/>
      <c r="M98" s="178"/>
    </row>
    <row r="99" ht="27.75" customHeight="1">
      <c r="A99" s="182"/>
      <c r="B99" s="184"/>
      <c r="C99" s="179"/>
      <c r="D99" s="180"/>
      <c r="E99" s="181"/>
      <c r="F99" s="179"/>
      <c r="G99" s="179"/>
      <c r="H99" s="179"/>
      <c r="I99" s="120"/>
      <c r="J99" s="120"/>
      <c r="K99" s="121"/>
      <c r="L99" s="120"/>
      <c r="M99" s="181"/>
    </row>
    <row r="100" ht="27.75" customHeight="1">
      <c r="A100" s="182"/>
      <c r="B100" s="183"/>
      <c r="C100" s="120"/>
      <c r="D100" s="177"/>
      <c r="E100" s="178"/>
      <c r="F100" s="120"/>
      <c r="G100" s="120"/>
      <c r="H100" s="120"/>
      <c r="I100" s="120"/>
      <c r="J100" s="120"/>
      <c r="K100" s="121"/>
      <c r="L100" s="120"/>
      <c r="M100" s="178"/>
    </row>
    <row r="101" ht="27.75" customHeight="1">
      <c r="A101" s="182"/>
      <c r="B101" s="184"/>
      <c r="C101" s="179"/>
      <c r="D101" s="180"/>
      <c r="E101" s="181"/>
      <c r="F101" s="179"/>
      <c r="G101" s="179"/>
      <c r="H101" s="179"/>
      <c r="I101" s="120"/>
      <c r="J101" s="120"/>
      <c r="K101" s="121"/>
      <c r="L101" s="120"/>
      <c r="M101" s="181"/>
    </row>
    <row r="102" ht="27.75" customHeight="1">
      <c r="A102" s="182"/>
      <c r="B102" s="183"/>
      <c r="C102" s="120"/>
      <c r="D102" s="177"/>
      <c r="E102" s="178"/>
      <c r="F102" s="120"/>
      <c r="G102" s="120"/>
      <c r="H102" s="120"/>
      <c r="I102" s="120"/>
      <c r="J102" s="120"/>
      <c r="K102" s="121"/>
      <c r="L102" s="120"/>
      <c r="M102" s="178"/>
    </row>
    <row r="103" ht="27.75" customHeight="1">
      <c r="A103" s="182"/>
      <c r="B103" s="184"/>
      <c r="C103" s="179"/>
      <c r="D103" s="180"/>
      <c r="E103" s="181"/>
      <c r="F103" s="179"/>
      <c r="G103" s="179"/>
      <c r="H103" s="179"/>
      <c r="I103" s="120"/>
      <c r="J103" s="120"/>
      <c r="K103" s="121"/>
      <c r="L103" s="120"/>
      <c r="M103" s="181"/>
    </row>
    <row r="104" ht="27.75" customHeight="1">
      <c r="A104" s="182"/>
      <c r="B104" s="183"/>
      <c r="C104" s="120"/>
      <c r="D104" s="177"/>
      <c r="E104" s="178"/>
      <c r="F104" s="120"/>
      <c r="G104" s="120"/>
      <c r="H104" s="120"/>
      <c r="I104" s="120"/>
      <c r="J104" s="120"/>
      <c r="K104" s="121"/>
      <c r="L104" s="120"/>
      <c r="M104" s="178"/>
    </row>
    <row r="105" ht="27.75" customHeight="1">
      <c r="A105" s="182"/>
      <c r="B105" s="184"/>
      <c r="C105" s="179"/>
      <c r="D105" s="180"/>
      <c r="E105" s="181"/>
      <c r="F105" s="179"/>
      <c r="G105" s="179"/>
      <c r="H105" s="179"/>
      <c r="I105" s="120"/>
      <c r="J105" s="120"/>
      <c r="K105" s="121"/>
      <c r="L105" s="120"/>
      <c r="M105" s="181"/>
    </row>
    <row r="106" ht="27.75" customHeight="1">
      <c r="A106" s="182"/>
      <c r="B106" s="183"/>
      <c r="C106" s="120"/>
      <c r="D106" s="177"/>
      <c r="E106" s="178"/>
      <c r="F106" s="120"/>
      <c r="G106" s="120"/>
      <c r="H106" s="120"/>
      <c r="I106" s="120"/>
      <c r="J106" s="120"/>
      <c r="K106" s="121"/>
      <c r="L106" s="120"/>
      <c r="M106" s="178"/>
    </row>
    <row r="107" ht="27.75" customHeight="1">
      <c r="A107" s="182"/>
      <c r="B107" s="184"/>
      <c r="C107" s="179"/>
      <c r="D107" s="180"/>
      <c r="E107" s="181"/>
      <c r="F107" s="179"/>
      <c r="G107" s="179"/>
      <c r="H107" s="179"/>
      <c r="I107" s="120"/>
      <c r="J107" s="120"/>
      <c r="K107" s="121"/>
      <c r="L107" s="120"/>
      <c r="M107" s="181"/>
    </row>
    <row r="108" ht="27.75" customHeight="1">
      <c r="A108" s="182"/>
      <c r="B108" s="183"/>
      <c r="C108" s="120"/>
      <c r="D108" s="177"/>
      <c r="E108" s="178"/>
      <c r="F108" s="120"/>
      <c r="G108" s="120"/>
      <c r="H108" s="120"/>
      <c r="I108" s="120"/>
      <c r="J108" s="120"/>
      <c r="K108" s="121"/>
      <c r="L108" s="120"/>
      <c r="M108" s="178"/>
    </row>
    <row r="109" ht="27.75" customHeight="1">
      <c r="A109" s="182"/>
      <c r="B109" s="184"/>
      <c r="C109" s="179"/>
      <c r="D109" s="180"/>
      <c r="E109" s="181"/>
      <c r="F109" s="179"/>
      <c r="G109" s="179"/>
      <c r="H109" s="179"/>
      <c r="I109" s="120"/>
      <c r="J109" s="120"/>
      <c r="K109" s="121"/>
      <c r="L109" s="120"/>
      <c r="M109" s="181"/>
    </row>
    <row r="110" ht="27.75" customHeight="1">
      <c r="A110" s="182"/>
      <c r="B110" s="183"/>
      <c r="C110" s="120"/>
      <c r="D110" s="177"/>
      <c r="E110" s="178"/>
      <c r="F110" s="120"/>
      <c r="G110" s="120"/>
      <c r="H110" s="120"/>
      <c r="I110" s="120"/>
      <c r="J110" s="120"/>
      <c r="K110" s="121"/>
      <c r="L110" s="120"/>
      <c r="M110" s="178"/>
    </row>
    <row r="111" ht="27.75" customHeight="1">
      <c r="A111" s="182"/>
      <c r="B111" s="184"/>
      <c r="C111" s="179"/>
      <c r="D111" s="180"/>
      <c r="E111" s="181"/>
      <c r="F111" s="179"/>
      <c r="G111" s="179"/>
      <c r="H111" s="179"/>
      <c r="I111" s="120"/>
      <c r="J111" s="120"/>
      <c r="K111" s="121"/>
      <c r="L111" s="120"/>
      <c r="M111" s="181"/>
    </row>
    <row r="112" ht="27.75" customHeight="1">
      <c r="A112" s="182"/>
      <c r="B112" s="183"/>
      <c r="C112" s="120"/>
      <c r="D112" s="177"/>
      <c r="E112" s="178"/>
      <c r="F112" s="120"/>
      <c r="G112" s="120"/>
      <c r="H112" s="120"/>
      <c r="I112" s="120"/>
      <c r="J112" s="120"/>
      <c r="K112" s="121"/>
      <c r="L112" s="120"/>
      <c r="M112" s="178"/>
    </row>
    <row r="113" ht="27.75" customHeight="1">
      <c r="A113" s="182"/>
      <c r="B113" s="184"/>
      <c r="C113" s="179"/>
      <c r="D113" s="180"/>
      <c r="E113" s="181"/>
      <c r="F113" s="179"/>
      <c r="G113" s="179"/>
      <c r="H113" s="179"/>
      <c r="I113" s="120"/>
      <c r="J113" s="120"/>
      <c r="K113" s="121"/>
      <c r="L113" s="120"/>
      <c r="M113" s="181"/>
    </row>
    <row r="114" ht="27.75" customHeight="1">
      <c r="A114" s="182"/>
      <c r="B114" s="183"/>
      <c r="C114" s="120"/>
      <c r="D114" s="177"/>
      <c r="E114" s="178"/>
      <c r="F114" s="120"/>
      <c r="G114" s="120"/>
      <c r="H114" s="120"/>
      <c r="I114" s="120"/>
      <c r="J114" s="120"/>
      <c r="K114" s="121"/>
      <c r="L114" s="120"/>
      <c r="M114" s="178"/>
    </row>
    <row r="115" ht="27.75" customHeight="1">
      <c r="A115" s="182"/>
      <c r="B115" s="184"/>
      <c r="C115" s="179"/>
      <c r="D115" s="180"/>
      <c r="E115" s="181"/>
      <c r="F115" s="179"/>
      <c r="G115" s="179"/>
      <c r="H115" s="179"/>
      <c r="I115" s="120"/>
      <c r="J115" s="120"/>
      <c r="K115" s="121"/>
      <c r="L115" s="120"/>
      <c r="M115" s="181"/>
    </row>
    <row r="116" ht="27.75" customHeight="1">
      <c r="A116" s="182"/>
      <c r="B116" s="183"/>
      <c r="C116" s="120"/>
      <c r="D116" s="177"/>
      <c r="E116" s="178"/>
      <c r="F116" s="120"/>
      <c r="G116" s="120"/>
      <c r="H116" s="120"/>
      <c r="I116" s="120"/>
      <c r="J116" s="120"/>
      <c r="K116" s="121"/>
      <c r="L116" s="120"/>
      <c r="M116" s="178"/>
    </row>
    <row r="117" ht="27.75" customHeight="1">
      <c r="A117" s="182"/>
      <c r="B117" s="184"/>
      <c r="C117" s="179"/>
      <c r="D117" s="180"/>
      <c r="E117" s="181"/>
      <c r="F117" s="179"/>
      <c r="G117" s="179"/>
      <c r="H117" s="179"/>
      <c r="I117" s="120"/>
      <c r="J117" s="120"/>
      <c r="K117" s="121"/>
      <c r="L117" s="120"/>
      <c r="M117" s="181"/>
    </row>
    <row r="118" ht="27.75" customHeight="1">
      <c r="A118" s="182"/>
      <c r="B118" s="183"/>
      <c r="C118" s="120"/>
      <c r="D118" s="177"/>
      <c r="E118" s="178"/>
      <c r="F118" s="120"/>
      <c r="G118" s="120"/>
      <c r="H118" s="120"/>
      <c r="I118" s="120"/>
      <c r="J118" s="120"/>
      <c r="K118" s="121"/>
      <c r="L118" s="120"/>
      <c r="M118" s="178"/>
    </row>
    <row r="119" ht="27.75" customHeight="1">
      <c r="A119" s="182"/>
      <c r="B119" s="184"/>
      <c r="C119" s="179"/>
      <c r="D119" s="180"/>
      <c r="E119" s="181"/>
      <c r="F119" s="179"/>
      <c r="G119" s="179"/>
      <c r="H119" s="179"/>
      <c r="I119" s="120"/>
      <c r="J119" s="120"/>
      <c r="K119" s="121"/>
      <c r="L119" s="120"/>
      <c r="M119" s="181"/>
    </row>
    <row r="120" ht="27.75" customHeight="1">
      <c r="A120" s="182"/>
      <c r="B120" s="183"/>
      <c r="C120" s="120"/>
      <c r="D120" s="177"/>
      <c r="E120" s="178"/>
      <c r="F120" s="120"/>
      <c r="G120" s="120"/>
      <c r="H120" s="120"/>
      <c r="I120" s="120"/>
      <c r="J120" s="120"/>
      <c r="K120" s="121"/>
      <c r="L120" s="120"/>
      <c r="M120" s="178"/>
    </row>
    <row r="121" ht="27.75" customHeight="1">
      <c r="A121" s="182"/>
      <c r="B121" s="184"/>
      <c r="C121" s="179"/>
      <c r="D121" s="180"/>
      <c r="E121" s="181"/>
      <c r="F121" s="179"/>
      <c r="G121" s="179"/>
      <c r="H121" s="179"/>
      <c r="I121" s="120"/>
      <c r="J121" s="120"/>
      <c r="K121" s="121"/>
      <c r="L121" s="120"/>
      <c r="M121" s="181"/>
    </row>
    <row r="122" ht="27.75" customHeight="1">
      <c r="A122" s="182"/>
      <c r="B122" s="183"/>
      <c r="C122" s="120"/>
      <c r="D122" s="177"/>
      <c r="E122" s="178"/>
      <c r="F122" s="120"/>
      <c r="G122" s="120"/>
      <c r="H122" s="120"/>
      <c r="I122" s="120"/>
      <c r="J122" s="120"/>
      <c r="K122" s="121"/>
      <c r="L122" s="120"/>
      <c r="M122" s="178"/>
    </row>
    <row r="123" ht="27.75" customHeight="1">
      <c r="A123" s="182"/>
      <c r="B123" s="184"/>
      <c r="C123" s="179"/>
      <c r="D123" s="180"/>
      <c r="E123" s="181"/>
      <c r="F123" s="179"/>
      <c r="G123" s="179"/>
      <c r="H123" s="179"/>
      <c r="I123" s="120"/>
      <c r="J123" s="120"/>
      <c r="K123" s="121"/>
      <c r="L123" s="120"/>
      <c r="M123" s="181"/>
    </row>
    <row r="124" ht="27.75" customHeight="1">
      <c r="A124" s="182"/>
      <c r="B124" s="183"/>
      <c r="C124" s="120"/>
      <c r="D124" s="177"/>
      <c r="E124" s="178"/>
      <c r="F124" s="120"/>
      <c r="G124" s="120"/>
      <c r="H124" s="120"/>
      <c r="I124" s="120"/>
      <c r="J124" s="120"/>
      <c r="K124" s="121"/>
      <c r="L124" s="120"/>
      <c r="M124" s="178"/>
    </row>
    <row r="125" ht="27.75" customHeight="1">
      <c r="A125" s="182"/>
      <c r="B125" s="184"/>
      <c r="C125" s="179"/>
      <c r="D125" s="180"/>
      <c r="E125" s="181"/>
      <c r="F125" s="179"/>
      <c r="G125" s="179"/>
      <c r="H125" s="179"/>
      <c r="I125" s="120"/>
      <c r="J125" s="120"/>
      <c r="K125" s="121"/>
      <c r="L125" s="120"/>
      <c r="M125" s="181"/>
    </row>
    <row r="126" ht="27.75" customHeight="1">
      <c r="A126" s="182"/>
      <c r="B126" s="183"/>
      <c r="C126" s="120"/>
      <c r="D126" s="177"/>
      <c r="E126" s="178"/>
      <c r="F126" s="120"/>
      <c r="G126" s="120"/>
      <c r="H126" s="120"/>
      <c r="I126" s="120"/>
      <c r="J126" s="120"/>
      <c r="K126" s="121"/>
      <c r="L126" s="120"/>
      <c r="M126" s="178"/>
    </row>
    <row r="127" ht="27.75" customHeight="1">
      <c r="A127" s="182"/>
      <c r="B127" s="184"/>
      <c r="C127" s="179"/>
      <c r="D127" s="180"/>
      <c r="E127" s="181"/>
      <c r="F127" s="179"/>
      <c r="G127" s="179"/>
      <c r="H127" s="179"/>
      <c r="I127" s="120"/>
      <c r="J127" s="120"/>
      <c r="K127" s="121"/>
      <c r="L127" s="120"/>
      <c r="M127" s="181"/>
    </row>
    <row r="128" ht="27.75" customHeight="1">
      <c r="A128" s="182"/>
      <c r="B128" s="183"/>
      <c r="C128" s="120"/>
      <c r="D128" s="177"/>
      <c r="E128" s="178"/>
      <c r="F128" s="120"/>
      <c r="G128" s="120"/>
      <c r="H128" s="120"/>
      <c r="I128" s="120"/>
      <c r="J128" s="120"/>
      <c r="K128" s="121"/>
      <c r="L128" s="120"/>
      <c r="M128" s="178"/>
    </row>
    <row r="129" ht="27.75" customHeight="1">
      <c r="A129" s="182"/>
      <c r="B129" s="184"/>
      <c r="C129" s="179"/>
      <c r="D129" s="180"/>
      <c r="E129" s="181"/>
      <c r="F129" s="179"/>
      <c r="G129" s="179"/>
      <c r="H129" s="179"/>
      <c r="I129" s="120"/>
      <c r="J129" s="120"/>
      <c r="K129" s="121"/>
      <c r="L129" s="120"/>
      <c r="M129" s="181"/>
    </row>
    <row r="130" ht="27.75" customHeight="1">
      <c r="A130" s="182"/>
      <c r="B130" s="183"/>
      <c r="C130" s="120"/>
      <c r="D130" s="177"/>
      <c r="E130" s="178"/>
      <c r="F130" s="120"/>
      <c r="G130" s="120"/>
      <c r="H130" s="120"/>
      <c r="I130" s="120"/>
      <c r="J130" s="120"/>
      <c r="K130" s="121"/>
      <c r="L130" s="120"/>
      <c r="M130" s="178"/>
    </row>
    <row r="131" ht="27.75" customHeight="1">
      <c r="A131" s="182"/>
      <c r="B131" s="184"/>
      <c r="C131" s="179"/>
      <c r="D131" s="180"/>
      <c r="E131" s="181"/>
      <c r="F131" s="179"/>
      <c r="G131" s="179"/>
      <c r="H131" s="179"/>
      <c r="I131" s="120"/>
      <c r="J131" s="120"/>
      <c r="K131" s="121"/>
      <c r="L131" s="120"/>
      <c r="M131" s="181"/>
    </row>
    <row r="132" ht="27.75" customHeight="1">
      <c r="A132" s="182"/>
      <c r="B132" s="183"/>
      <c r="C132" s="120"/>
      <c r="D132" s="177"/>
      <c r="E132" s="178"/>
      <c r="F132" s="120"/>
      <c r="G132" s="120"/>
      <c r="H132" s="120"/>
      <c r="I132" s="120"/>
      <c r="J132" s="120"/>
      <c r="K132" s="121"/>
      <c r="L132" s="120"/>
      <c r="M132" s="178"/>
    </row>
    <row r="133" ht="27.75" customHeight="1">
      <c r="A133" s="182"/>
      <c r="B133" s="184"/>
      <c r="C133" s="179"/>
      <c r="D133" s="180"/>
      <c r="E133" s="181"/>
      <c r="F133" s="179"/>
      <c r="G133" s="179"/>
      <c r="H133" s="179"/>
      <c r="I133" s="120"/>
      <c r="J133" s="120"/>
      <c r="K133" s="121"/>
      <c r="L133" s="120"/>
      <c r="M133" s="181"/>
    </row>
    <row r="134" ht="27.75" customHeight="1">
      <c r="A134" s="182"/>
      <c r="B134" s="183"/>
      <c r="C134" s="120"/>
      <c r="D134" s="177"/>
      <c r="E134" s="178"/>
      <c r="F134" s="120"/>
      <c r="G134" s="120"/>
      <c r="H134" s="120"/>
      <c r="I134" s="120"/>
      <c r="J134" s="120"/>
      <c r="K134" s="121"/>
      <c r="L134" s="120"/>
      <c r="M134" s="178"/>
    </row>
    <row r="135" ht="27.75" customHeight="1">
      <c r="A135" s="182"/>
      <c r="B135" s="184"/>
      <c r="C135" s="179"/>
      <c r="D135" s="180"/>
      <c r="E135" s="181"/>
      <c r="F135" s="179"/>
      <c r="G135" s="179"/>
      <c r="H135" s="179"/>
      <c r="I135" s="120"/>
      <c r="J135" s="120"/>
      <c r="K135" s="121"/>
      <c r="L135" s="120"/>
      <c r="M135" s="181"/>
    </row>
    <row r="136" ht="27.75" customHeight="1">
      <c r="A136" s="182"/>
      <c r="B136" s="183"/>
      <c r="C136" s="120"/>
      <c r="D136" s="177"/>
      <c r="E136" s="178"/>
      <c r="F136" s="120"/>
      <c r="G136" s="120"/>
      <c r="H136" s="120"/>
      <c r="I136" s="120"/>
      <c r="J136" s="120"/>
      <c r="K136" s="121"/>
      <c r="L136" s="120"/>
      <c r="M136" s="178"/>
    </row>
    <row r="137" ht="27.75" customHeight="1">
      <c r="A137" s="182"/>
      <c r="B137" s="184"/>
      <c r="C137" s="179"/>
      <c r="D137" s="180"/>
      <c r="E137" s="181"/>
      <c r="F137" s="179"/>
      <c r="G137" s="179"/>
      <c r="H137" s="179"/>
      <c r="I137" s="120"/>
      <c r="J137" s="120"/>
      <c r="K137" s="121"/>
      <c r="L137" s="120"/>
      <c r="M137" s="181"/>
    </row>
    <row r="138" ht="27.75" customHeight="1">
      <c r="A138" s="182"/>
      <c r="B138" s="183"/>
      <c r="C138" s="120"/>
      <c r="D138" s="177"/>
      <c r="E138" s="178"/>
      <c r="F138" s="120"/>
      <c r="G138" s="120"/>
      <c r="H138" s="120"/>
      <c r="I138" s="120"/>
      <c r="J138" s="120"/>
      <c r="K138" s="121"/>
      <c r="L138" s="120"/>
      <c r="M138" s="178"/>
    </row>
    <row r="139" ht="27.75" customHeight="1">
      <c r="A139" s="182"/>
      <c r="B139" s="184"/>
      <c r="C139" s="179"/>
      <c r="D139" s="180"/>
      <c r="E139" s="181"/>
      <c r="F139" s="179"/>
      <c r="G139" s="179"/>
      <c r="H139" s="179"/>
      <c r="I139" s="120"/>
      <c r="J139" s="120"/>
      <c r="K139" s="121"/>
      <c r="L139" s="120"/>
      <c r="M139" s="181"/>
    </row>
    <row r="140" ht="27.75" customHeight="1">
      <c r="A140" s="182"/>
      <c r="B140" s="183"/>
      <c r="C140" s="120"/>
      <c r="D140" s="177"/>
      <c r="E140" s="178"/>
      <c r="F140" s="120"/>
      <c r="G140" s="120"/>
      <c r="H140" s="120"/>
      <c r="I140" s="120"/>
      <c r="J140" s="120"/>
      <c r="K140" s="121"/>
      <c r="L140" s="120"/>
      <c r="M140" s="178"/>
    </row>
    <row r="141" ht="27.75" customHeight="1">
      <c r="A141" s="182"/>
      <c r="B141" s="184"/>
      <c r="C141" s="179"/>
      <c r="D141" s="180"/>
      <c r="E141" s="181"/>
      <c r="F141" s="179"/>
      <c r="G141" s="179"/>
      <c r="H141" s="179"/>
      <c r="I141" s="120"/>
      <c r="J141" s="120"/>
      <c r="K141" s="121"/>
      <c r="L141" s="120"/>
      <c r="M141" s="181"/>
    </row>
    <row r="142" ht="27.75" customHeight="1">
      <c r="A142" s="182"/>
      <c r="B142" s="183"/>
      <c r="C142" s="120"/>
      <c r="D142" s="177"/>
      <c r="E142" s="178"/>
      <c r="F142" s="120"/>
      <c r="G142" s="120"/>
      <c r="H142" s="120"/>
      <c r="I142" s="120"/>
      <c r="J142" s="120"/>
      <c r="K142" s="121"/>
      <c r="L142" s="120"/>
      <c r="M142" s="178"/>
    </row>
    <row r="143" ht="27.75" customHeight="1">
      <c r="A143" s="182"/>
      <c r="B143" s="184"/>
      <c r="C143" s="179"/>
      <c r="D143" s="180"/>
      <c r="E143" s="181"/>
      <c r="F143" s="179"/>
      <c r="G143" s="179"/>
      <c r="H143" s="179"/>
      <c r="I143" s="120"/>
      <c r="J143" s="120"/>
      <c r="K143" s="121"/>
      <c r="L143" s="120"/>
      <c r="M143" s="181"/>
    </row>
    <row r="144" ht="27.75" customHeight="1">
      <c r="A144" s="182"/>
      <c r="B144" s="183"/>
      <c r="C144" s="120"/>
      <c r="D144" s="177"/>
      <c r="E144" s="178"/>
      <c r="F144" s="120"/>
      <c r="G144" s="120"/>
      <c r="H144" s="120"/>
      <c r="I144" s="120"/>
      <c r="J144" s="120"/>
      <c r="K144" s="121"/>
      <c r="L144" s="120"/>
      <c r="M144" s="178"/>
    </row>
    <row r="145" ht="27.75" customHeight="1">
      <c r="A145" s="182"/>
      <c r="B145" s="184"/>
      <c r="C145" s="179"/>
      <c r="D145" s="180"/>
      <c r="E145" s="181"/>
      <c r="F145" s="179"/>
      <c r="G145" s="179"/>
      <c r="H145" s="179"/>
      <c r="I145" s="120"/>
      <c r="J145" s="120"/>
      <c r="K145" s="121"/>
      <c r="L145" s="120"/>
      <c r="M145" s="181"/>
    </row>
    <row r="146" ht="27.75" customHeight="1">
      <c r="A146" s="182"/>
      <c r="B146" s="183"/>
      <c r="C146" s="120"/>
      <c r="D146" s="177"/>
      <c r="E146" s="178"/>
      <c r="F146" s="120"/>
      <c r="G146" s="120"/>
      <c r="H146" s="120"/>
      <c r="I146" s="120"/>
      <c r="J146" s="120"/>
      <c r="K146" s="121"/>
      <c r="L146" s="120"/>
      <c r="M146" s="178"/>
    </row>
    <row r="147" ht="27.75" customHeight="1">
      <c r="A147" s="182"/>
      <c r="B147" s="184"/>
      <c r="C147" s="179"/>
      <c r="D147" s="180"/>
      <c r="E147" s="181"/>
      <c r="F147" s="179"/>
      <c r="G147" s="179"/>
      <c r="H147" s="179"/>
      <c r="I147" s="120"/>
      <c r="J147" s="120"/>
      <c r="K147" s="121"/>
      <c r="L147" s="120"/>
      <c r="M147" s="181"/>
    </row>
    <row r="148" ht="27.75" customHeight="1">
      <c r="A148" s="182"/>
      <c r="B148" s="183"/>
      <c r="C148" s="120"/>
      <c r="D148" s="177"/>
      <c r="E148" s="178"/>
      <c r="F148" s="120"/>
      <c r="G148" s="120"/>
      <c r="H148" s="120"/>
      <c r="I148" s="120"/>
      <c r="J148" s="120"/>
      <c r="K148" s="121"/>
      <c r="L148" s="120"/>
      <c r="M148" s="178"/>
    </row>
    <row r="149" ht="27.75" customHeight="1">
      <c r="A149" s="182"/>
      <c r="B149" s="184"/>
      <c r="C149" s="179"/>
      <c r="D149" s="180"/>
      <c r="E149" s="181"/>
      <c r="F149" s="179"/>
      <c r="G149" s="179"/>
      <c r="H149" s="179"/>
      <c r="I149" s="120"/>
      <c r="J149" s="120"/>
      <c r="K149" s="121"/>
      <c r="L149" s="120"/>
      <c r="M149" s="181"/>
    </row>
    <row r="150" ht="27.75" customHeight="1">
      <c r="A150" s="182"/>
      <c r="B150" s="183"/>
      <c r="C150" s="120"/>
      <c r="D150" s="177"/>
      <c r="E150" s="178"/>
      <c r="F150" s="120"/>
      <c r="G150" s="120"/>
      <c r="H150" s="120"/>
      <c r="I150" s="120"/>
      <c r="J150" s="120"/>
      <c r="K150" s="121"/>
      <c r="L150" s="120"/>
      <c r="M150" s="178"/>
    </row>
    <row r="151" ht="27.75" customHeight="1">
      <c r="A151" s="182"/>
      <c r="B151" s="184"/>
      <c r="C151" s="179"/>
      <c r="D151" s="180"/>
      <c r="E151" s="181"/>
      <c r="F151" s="179"/>
      <c r="G151" s="179"/>
      <c r="H151" s="179"/>
      <c r="I151" s="120"/>
      <c r="J151" s="120"/>
      <c r="K151" s="121"/>
      <c r="L151" s="120"/>
      <c r="M151" s="181"/>
    </row>
    <row r="152" ht="27.75" customHeight="1">
      <c r="A152" s="182"/>
      <c r="B152" s="183"/>
      <c r="C152" s="120"/>
      <c r="D152" s="177"/>
      <c r="E152" s="178"/>
      <c r="F152" s="120"/>
      <c r="G152" s="120"/>
      <c r="H152" s="120"/>
      <c r="I152" s="120"/>
      <c r="J152" s="120"/>
      <c r="K152" s="121"/>
      <c r="L152" s="120"/>
      <c r="M152" s="178"/>
    </row>
    <row r="153" ht="27.75" customHeight="1">
      <c r="A153" s="182"/>
      <c r="B153" s="184"/>
      <c r="C153" s="179"/>
      <c r="D153" s="180"/>
      <c r="E153" s="181"/>
      <c r="F153" s="179"/>
      <c r="G153" s="179"/>
      <c r="H153" s="179"/>
      <c r="I153" s="120"/>
      <c r="J153" s="120"/>
      <c r="K153" s="121"/>
      <c r="L153" s="120"/>
      <c r="M153" s="181"/>
    </row>
    <row r="154" ht="27.75" customHeight="1">
      <c r="A154" s="182"/>
      <c r="B154" s="183"/>
      <c r="C154" s="120"/>
      <c r="D154" s="177"/>
      <c r="E154" s="178"/>
      <c r="F154" s="120"/>
      <c r="G154" s="120"/>
      <c r="H154" s="120"/>
      <c r="I154" s="120"/>
      <c r="J154" s="120"/>
      <c r="K154" s="121"/>
      <c r="L154" s="120"/>
      <c r="M154" s="178"/>
    </row>
    <row r="155" ht="27.75" customHeight="1">
      <c r="A155" s="182"/>
      <c r="B155" s="184"/>
      <c r="C155" s="179"/>
      <c r="D155" s="180"/>
      <c r="E155" s="181"/>
      <c r="F155" s="179"/>
      <c r="G155" s="179"/>
      <c r="H155" s="179"/>
      <c r="I155" s="120"/>
      <c r="J155" s="120"/>
      <c r="K155" s="121"/>
      <c r="L155" s="120"/>
      <c r="M155" s="181"/>
    </row>
    <row r="156" ht="27.75" customHeight="1">
      <c r="A156" s="182"/>
      <c r="B156" s="183"/>
      <c r="C156" s="120"/>
      <c r="D156" s="177"/>
      <c r="E156" s="178"/>
      <c r="F156" s="120"/>
      <c r="G156" s="120"/>
      <c r="H156" s="120"/>
      <c r="I156" s="120"/>
      <c r="J156" s="120"/>
      <c r="K156" s="121"/>
      <c r="L156" s="120"/>
      <c r="M156" s="178"/>
    </row>
    <row r="157" ht="27.75" customHeight="1">
      <c r="A157" s="182"/>
      <c r="B157" s="184"/>
      <c r="C157" s="179"/>
      <c r="D157" s="180"/>
      <c r="E157" s="181"/>
      <c r="F157" s="179"/>
      <c r="G157" s="179"/>
      <c r="H157" s="179"/>
      <c r="I157" s="120"/>
      <c r="J157" s="120"/>
      <c r="K157" s="121"/>
      <c r="L157" s="120"/>
      <c r="M157" s="181"/>
    </row>
    <row r="158" ht="27.75" customHeight="1">
      <c r="A158" s="182"/>
      <c r="B158" s="183"/>
      <c r="C158" s="120"/>
      <c r="D158" s="177"/>
      <c r="E158" s="178"/>
      <c r="F158" s="120"/>
      <c r="G158" s="120"/>
      <c r="H158" s="120"/>
      <c r="I158" s="120"/>
      <c r="J158" s="120"/>
      <c r="K158" s="121"/>
      <c r="L158" s="120"/>
      <c r="M158" s="178"/>
    </row>
    <row r="159" ht="27.75" customHeight="1">
      <c r="A159" s="182"/>
      <c r="B159" s="184"/>
      <c r="C159" s="179"/>
      <c r="D159" s="180"/>
      <c r="E159" s="181"/>
      <c r="F159" s="179"/>
      <c r="G159" s="179"/>
      <c r="H159" s="179"/>
      <c r="I159" s="120"/>
      <c r="J159" s="120"/>
      <c r="K159" s="121"/>
      <c r="L159" s="120"/>
      <c r="M159" s="181"/>
    </row>
    <row r="160" ht="27.75" customHeight="1">
      <c r="A160" s="182"/>
      <c r="B160" s="183"/>
      <c r="C160" s="120"/>
      <c r="D160" s="177"/>
      <c r="E160" s="178"/>
      <c r="F160" s="120"/>
      <c r="G160" s="120"/>
      <c r="H160" s="120"/>
      <c r="I160" s="120"/>
      <c r="J160" s="120"/>
      <c r="K160" s="121"/>
      <c r="L160" s="120"/>
      <c r="M160" s="178"/>
    </row>
    <row r="161" ht="27.75" customHeight="1">
      <c r="A161" s="182"/>
      <c r="B161" s="184"/>
      <c r="C161" s="179"/>
      <c r="D161" s="180"/>
      <c r="E161" s="181"/>
      <c r="F161" s="179"/>
      <c r="G161" s="179"/>
      <c r="H161" s="179"/>
      <c r="I161" s="120"/>
      <c r="J161" s="120"/>
      <c r="K161" s="121"/>
      <c r="L161" s="120"/>
      <c r="M161" s="181"/>
    </row>
    <row r="162" ht="27.75" customHeight="1">
      <c r="A162" s="182"/>
      <c r="B162" s="183"/>
      <c r="C162" s="120"/>
      <c r="D162" s="177"/>
      <c r="E162" s="178"/>
      <c r="F162" s="120"/>
      <c r="G162" s="120"/>
      <c r="H162" s="120"/>
      <c r="I162" s="120"/>
      <c r="J162" s="120"/>
      <c r="K162" s="121"/>
      <c r="L162" s="120"/>
      <c r="M162" s="178"/>
    </row>
    <row r="163" ht="27.75" customHeight="1">
      <c r="A163" s="182"/>
      <c r="B163" s="184"/>
      <c r="C163" s="179"/>
      <c r="D163" s="180"/>
      <c r="E163" s="181"/>
      <c r="F163" s="179"/>
      <c r="G163" s="179"/>
      <c r="H163" s="179"/>
      <c r="I163" s="120"/>
      <c r="J163" s="120"/>
      <c r="K163" s="121"/>
      <c r="L163" s="120"/>
      <c r="M163" s="181"/>
    </row>
    <row r="164" ht="27.75" customHeight="1">
      <c r="A164" s="182"/>
      <c r="B164" s="183"/>
      <c r="C164" s="120"/>
      <c r="D164" s="177"/>
      <c r="E164" s="178"/>
      <c r="F164" s="120"/>
      <c r="G164" s="120"/>
      <c r="H164" s="120"/>
      <c r="I164" s="120"/>
      <c r="J164" s="120"/>
      <c r="K164" s="121"/>
      <c r="L164" s="120"/>
      <c r="M164" s="178"/>
    </row>
    <row r="165" ht="27.75" customHeight="1">
      <c r="A165" s="182"/>
      <c r="B165" s="184"/>
      <c r="C165" s="179"/>
      <c r="D165" s="180"/>
      <c r="E165" s="181"/>
      <c r="F165" s="179"/>
      <c r="G165" s="179"/>
      <c r="H165" s="179"/>
      <c r="I165" s="120"/>
      <c r="J165" s="120"/>
      <c r="K165" s="121"/>
      <c r="L165" s="120"/>
      <c r="M165" s="181"/>
    </row>
    <row r="166" ht="27.75" customHeight="1">
      <c r="A166" s="182"/>
      <c r="B166" s="183"/>
      <c r="C166" s="120"/>
      <c r="D166" s="177"/>
      <c r="E166" s="178"/>
      <c r="F166" s="120"/>
      <c r="G166" s="120"/>
      <c r="H166" s="120"/>
      <c r="I166" s="120"/>
      <c r="J166" s="120"/>
      <c r="K166" s="121"/>
      <c r="L166" s="120"/>
      <c r="M166" s="178"/>
    </row>
    <row r="167" ht="27.75" customHeight="1">
      <c r="A167" s="182"/>
      <c r="B167" s="184"/>
      <c r="C167" s="179"/>
      <c r="D167" s="180"/>
      <c r="E167" s="181"/>
      <c r="F167" s="179"/>
      <c r="G167" s="179"/>
      <c r="H167" s="179"/>
      <c r="I167" s="120"/>
      <c r="J167" s="120"/>
      <c r="K167" s="121"/>
      <c r="L167" s="120"/>
      <c r="M167" s="181"/>
    </row>
    <row r="168" ht="27.75" customHeight="1">
      <c r="A168" s="182"/>
      <c r="B168" s="183"/>
      <c r="C168" s="120"/>
      <c r="D168" s="177"/>
      <c r="E168" s="178"/>
      <c r="F168" s="120"/>
      <c r="G168" s="120"/>
      <c r="H168" s="120"/>
      <c r="I168" s="120"/>
      <c r="J168" s="120"/>
      <c r="K168" s="121"/>
      <c r="L168" s="120"/>
      <c r="M168" s="178"/>
    </row>
    <row r="169" ht="27.75" customHeight="1">
      <c r="A169" s="182"/>
      <c r="B169" s="184"/>
      <c r="C169" s="179"/>
      <c r="D169" s="180"/>
      <c r="E169" s="181"/>
      <c r="F169" s="179"/>
      <c r="G169" s="179"/>
      <c r="H169" s="179"/>
      <c r="I169" s="120"/>
      <c r="J169" s="120"/>
      <c r="K169" s="121"/>
      <c r="L169" s="120"/>
      <c r="M169" s="181"/>
    </row>
    <row r="170" ht="27.75" customHeight="1">
      <c r="A170" s="182"/>
      <c r="B170" s="183"/>
      <c r="C170" s="120"/>
      <c r="D170" s="177"/>
      <c r="E170" s="178"/>
      <c r="F170" s="120"/>
      <c r="G170" s="120"/>
      <c r="H170" s="120"/>
      <c r="I170" s="120"/>
      <c r="J170" s="120"/>
      <c r="K170" s="121"/>
      <c r="L170" s="120"/>
      <c r="M170" s="178"/>
    </row>
    <row r="171" ht="27.75" customHeight="1">
      <c r="A171" s="182"/>
      <c r="B171" s="184"/>
      <c r="C171" s="179"/>
      <c r="D171" s="180"/>
      <c r="E171" s="181"/>
      <c r="F171" s="179"/>
      <c r="G171" s="179"/>
      <c r="H171" s="179"/>
      <c r="I171" s="120"/>
      <c r="J171" s="120"/>
      <c r="K171" s="121"/>
      <c r="L171" s="120"/>
      <c r="M171" s="181"/>
    </row>
    <row r="172" ht="27.75" customHeight="1">
      <c r="A172" s="182"/>
      <c r="B172" s="183"/>
      <c r="C172" s="120"/>
      <c r="D172" s="177"/>
      <c r="E172" s="178"/>
      <c r="F172" s="120"/>
      <c r="G172" s="120"/>
      <c r="H172" s="120"/>
      <c r="I172" s="120"/>
      <c r="J172" s="120"/>
      <c r="K172" s="121"/>
      <c r="L172" s="120"/>
      <c r="M172" s="178"/>
    </row>
    <row r="173" ht="27.75" customHeight="1">
      <c r="A173" s="182"/>
      <c r="B173" s="184"/>
      <c r="C173" s="179"/>
      <c r="D173" s="180"/>
      <c r="E173" s="181"/>
      <c r="F173" s="179"/>
      <c r="G173" s="179"/>
      <c r="H173" s="179"/>
      <c r="I173" s="120"/>
      <c r="J173" s="120"/>
      <c r="K173" s="121"/>
      <c r="L173" s="120"/>
      <c r="M173" s="181"/>
    </row>
    <row r="174" ht="27.75" customHeight="1">
      <c r="A174" s="182"/>
      <c r="B174" s="183"/>
      <c r="C174" s="120"/>
      <c r="D174" s="177"/>
      <c r="E174" s="178"/>
      <c r="F174" s="120"/>
      <c r="G174" s="120"/>
      <c r="H174" s="120"/>
      <c r="I174" s="120"/>
      <c r="J174" s="120"/>
      <c r="K174" s="121"/>
      <c r="L174" s="120"/>
      <c r="M174" s="178"/>
    </row>
    <row r="175" ht="27.75" customHeight="1">
      <c r="A175" s="182"/>
      <c r="B175" s="184"/>
      <c r="C175" s="179"/>
      <c r="D175" s="180"/>
      <c r="E175" s="181"/>
      <c r="F175" s="179"/>
      <c r="G175" s="179"/>
      <c r="H175" s="179"/>
      <c r="I175" s="120"/>
      <c r="J175" s="120"/>
      <c r="K175" s="121"/>
      <c r="L175" s="120"/>
      <c r="M175" s="181"/>
    </row>
    <row r="176" ht="27.75" customHeight="1">
      <c r="A176" s="182"/>
      <c r="B176" s="183"/>
      <c r="C176" s="120"/>
      <c r="D176" s="177"/>
      <c r="E176" s="178"/>
      <c r="F176" s="120"/>
      <c r="G176" s="120"/>
      <c r="H176" s="120"/>
      <c r="I176" s="120"/>
      <c r="J176" s="120"/>
      <c r="K176" s="121"/>
      <c r="L176" s="120"/>
      <c r="M176" s="178"/>
    </row>
    <row r="177" ht="27.75" customHeight="1">
      <c r="A177" s="182"/>
      <c r="B177" s="184"/>
      <c r="C177" s="179"/>
      <c r="D177" s="180"/>
      <c r="E177" s="181"/>
      <c r="F177" s="179"/>
      <c r="G177" s="179"/>
      <c r="H177" s="179"/>
      <c r="I177" s="120"/>
      <c r="J177" s="120"/>
      <c r="K177" s="121"/>
      <c r="L177" s="120"/>
      <c r="M177" s="181"/>
    </row>
    <row r="178" ht="27.75" customHeight="1">
      <c r="A178" s="182"/>
      <c r="B178" s="183"/>
      <c r="C178" s="120"/>
      <c r="D178" s="177"/>
      <c r="E178" s="178"/>
      <c r="F178" s="120"/>
      <c r="G178" s="120"/>
      <c r="H178" s="120"/>
      <c r="I178" s="120"/>
      <c r="J178" s="120"/>
      <c r="K178" s="121"/>
      <c r="L178" s="120"/>
      <c r="M178" s="178"/>
    </row>
    <row r="179" ht="27.75" customHeight="1">
      <c r="A179" s="182"/>
      <c r="B179" s="184"/>
      <c r="C179" s="179"/>
      <c r="D179" s="180"/>
      <c r="E179" s="181"/>
      <c r="F179" s="179"/>
      <c r="G179" s="179"/>
      <c r="H179" s="179"/>
      <c r="I179" s="120"/>
      <c r="J179" s="120"/>
      <c r="K179" s="121"/>
      <c r="L179" s="120"/>
      <c r="M179" s="181"/>
    </row>
    <row r="180" ht="27.75" customHeight="1">
      <c r="A180" s="182"/>
      <c r="B180" s="183"/>
      <c r="C180" s="120"/>
      <c r="D180" s="177"/>
      <c r="E180" s="178"/>
      <c r="F180" s="120"/>
      <c r="G180" s="120"/>
      <c r="H180" s="120"/>
      <c r="I180" s="120"/>
      <c r="J180" s="120"/>
      <c r="K180" s="121"/>
      <c r="L180" s="120"/>
      <c r="M180" s="178"/>
    </row>
    <row r="181" ht="27.75" customHeight="1">
      <c r="A181" s="182"/>
      <c r="B181" s="184"/>
      <c r="C181" s="179"/>
      <c r="D181" s="180"/>
      <c r="E181" s="181"/>
      <c r="F181" s="179"/>
      <c r="G181" s="179"/>
      <c r="H181" s="179"/>
      <c r="I181" s="120"/>
      <c r="J181" s="120"/>
      <c r="K181" s="121"/>
      <c r="L181" s="120"/>
      <c r="M181" s="181"/>
    </row>
    <row r="182" ht="27.75" customHeight="1">
      <c r="A182" s="182"/>
      <c r="B182" s="183"/>
      <c r="C182" s="120"/>
      <c r="D182" s="177"/>
      <c r="E182" s="178"/>
      <c r="F182" s="120"/>
      <c r="G182" s="120"/>
      <c r="H182" s="120"/>
      <c r="I182" s="120"/>
      <c r="J182" s="120"/>
      <c r="K182" s="121"/>
      <c r="L182" s="120"/>
      <c r="M182" s="178"/>
    </row>
    <row r="183" ht="27.75" customHeight="1">
      <c r="A183" s="182"/>
      <c r="B183" s="184"/>
      <c r="C183" s="179"/>
      <c r="D183" s="180"/>
      <c r="E183" s="181"/>
      <c r="F183" s="179"/>
      <c r="G183" s="179"/>
      <c r="H183" s="179"/>
      <c r="I183" s="120"/>
      <c r="J183" s="120"/>
      <c r="K183" s="121"/>
      <c r="L183" s="120"/>
      <c r="M183" s="181"/>
    </row>
    <row r="184" ht="27.75" customHeight="1">
      <c r="A184" s="182"/>
      <c r="B184" s="183"/>
      <c r="C184" s="120"/>
      <c r="D184" s="177"/>
      <c r="E184" s="178"/>
      <c r="F184" s="120"/>
      <c r="G184" s="120"/>
      <c r="H184" s="120"/>
      <c r="I184" s="120"/>
      <c r="J184" s="120"/>
      <c r="K184" s="121"/>
      <c r="L184" s="120"/>
      <c r="M184" s="178"/>
    </row>
    <row r="185" ht="27.75" customHeight="1">
      <c r="A185" s="182"/>
      <c r="B185" s="184"/>
      <c r="C185" s="179"/>
      <c r="D185" s="180"/>
      <c r="E185" s="181"/>
      <c r="F185" s="179"/>
      <c r="G185" s="179"/>
      <c r="H185" s="179"/>
      <c r="I185" s="120"/>
      <c r="J185" s="120"/>
      <c r="K185" s="121"/>
      <c r="L185" s="120"/>
      <c r="M185" s="181"/>
    </row>
    <row r="186" ht="27.75" customHeight="1">
      <c r="A186" s="182"/>
      <c r="B186" s="183"/>
      <c r="C186" s="120"/>
      <c r="D186" s="177"/>
      <c r="E186" s="178"/>
      <c r="F186" s="120"/>
      <c r="G186" s="120"/>
      <c r="H186" s="120"/>
      <c r="I186" s="120"/>
      <c r="J186" s="120"/>
      <c r="K186" s="121"/>
      <c r="L186" s="120"/>
      <c r="M186" s="178"/>
    </row>
    <row r="187" ht="27.75" customHeight="1">
      <c r="A187" s="182"/>
      <c r="B187" s="184"/>
      <c r="C187" s="179"/>
      <c r="D187" s="180"/>
      <c r="E187" s="181"/>
      <c r="F187" s="179"/>
      <c r="G187" s="179"/>
      <c r="H187" s="179"/>
      <c r="I187" s="120"/>
      <c r="J187" s="120"/>
      <c r="K187" s="121"/>
      <c r="L187" s="120"/>
      <c r="M187" s="181"/>
    </row>
    <row r="188" ht="27.75" customHeight="1">
      <c r="A188" s="182"/>
      <c r="B188" s="183"/>
      <c r="C188" s="120"/>
      <c r="D188" s="177"/>
      <c r="E188" s="178"/>
      <c r="F188" s="120"/>
      <c r="G188" s="120"/>
      <c r="H188" s="120"/>
      <c r="I188" s="120"/>
      <c r="J188" s="120"/>
      <c r="K188" s="121"/>
      <c r="L188" s="120"/>
      <c r="M188" s="178"/>
    </row>
    <row r="189" ht="27.75" customHeight="1">
      <c r="A189" s="182"/>
      <c r="B189" s="184"/>
      <c r="C189" s="179"/>
      <c r="D189" s="180"/>
      <c r="E189" s="181"/>
      <c r="F189" s="179"/>
      <c r="G189" s="179"/>
      <c r="H189" s="179"/>
      <c r="I189" s="120"/>
      <c r="J189" s="120"/>
      <c r="K189" s="121"/>
      <c r="L189" s="120"/>
      <c r="M189" s="181"/>
    </row>
    <row r="190" ht="27.75" customHeight="1">
      <c r="A190" s="182"/>
      <c r="B190" s="183"/>
      <c r="C190" s="120"/>
      <c r="D190" s="177"/>
      <c r="E190" s="178"/>
      <c r="F190" s="120"/>
      <c r="G190" s="120"/>
      <c r="H190" s="120"/>
      <c r="I190" s="120"/>
      <c r="J190" s="120"/>
      <c r="K190" s="121"/>
      <c r="L190" s="120"/>
      <c r="M190" s="178"/>
    </row>
    <row r="191" ht="27.75" customHeight="1">
      <c r="A191" s="182"/>
      <c r="B191" s="184"/>
      <c r="C191" s="179"/>
      <c r="D191" s="180"/>
      <c r="E191" s="181"/>
      <c r="F191" s="179"/>
      <c r="G191" s="179"/>
      <c r="H191" s="179"/>
      <c r="I191" s="120"/>
      <c r="J191" s="120"/>
      <c r="K191" s="121"/>
      <c r="L191" s="120"/>
      <c r="M191" s="181"/>
    </row>
    <row r="192" ht="27.75" customHeight="1">
      <c r="A192" s="182"/>
      <c r="B192" s="183"/>
      <c r="C192" s="120"/>
      <c r="D192" s="177"/>
      <c r="E192" s="178"/>
      <c r="F192" s="120"/>
      <c r="G192" s="120"/>
      <c r="H192" s="120"/>
      <c r="I192" s="120"/>
      <c r="J192" s="120"/>
      <c r="K192" s="121"/>
      <c r="L192" s="120"/>
      <c r="M192" s="178"/>
    </row>
    <row r="193" ht="27.75" customHeight="1">
      <c r="A193" s="182"/>
      <c r="B193" s="184"/>
      <c r="C193" s="179"/>
      <c r="D193" s="180"/>
      <c r="E193" s="181"/>
      <c r="F193" s="179"/>
      <c r="G193" s="179"/>
      <c r="H193" s="179"/>
      <c r="I193" s="120"/>
      <c r="J193" s="120"/>
      <c r="K193" s="121"/>
      <c r="L193" s="120"/>
      <c r="M193" s="181"/>
    </row>
    <row r="194" ht="27.75" customHeight="1">
      <c r="A194" s="182"/>
      <c r="B194" s="183"/>
      <c r="C194" s="120"/>
      <c r="D194" s="177"/>
      <c r="E194" s="178"/>
      <c r="F194" s="120"/>
      <c r="G194" s="120"/>
      <c r="H194" s="120"/>
      <c r="I194" s="120"/>
      <c r="J194" s="120"/>
      <c r="K194" s="121"/>
      <c r="L194" s="120"/>
      <c r="M194" s="178"/>
    </row>
    <row r="195" ht="27.75" customHeight="1">
      <c r="A195" s="182"/>
      <c r="B195" s="184"/>
      <c r="C195" s="179"/>
      <c r="D195" s="180"/>
      <c r="E195" s="181"/>
      <c r="F195" s="179"/>
      <c r="G195" s="179"/>
      <c r="H195" s="179"/>
      <c r="I195" s="120"/>
      <c r="J195" s="120"/>
      <c r="K195" s="121"/>
      <c r="L195" s="120"/>
      <c r="M195" s="181"/>
    </row>
    <row r="196" ht="27.75" customHeight="1">
      <c r="A196" s="182"/>
      <c r="B196" s="183"/>
      <c r="C196" s="120"/>
      <c r="D196" s="177"/>
      <c r="E196" s="178"/>
      <c r="F196" s="120"/>
      <c r="G196" s="120"/>
      <c r="H196" s="120"/>
      <c r="I196" s="120"/>
      <c r="J196" s="120"/>
      <c r="K196" s="121"/>
      <c r="L196" s="120"/>
      <c r="M196" s="178"/>
    </row>
    <row r="197" ht="27.75" customHeight="1">
      <c r="A197" s="182"/>
      <c r="B197" s="184"/>
      <c r="C197" s="179"/>
      <c r="D197" s="180"/>
      <c r="E197" s="181"/>
      <c r="F197" s="179"/>
      <c r="G197" s="179"/>
      <c r="H197" s="179"/>
      <c r="I197" s="120"/>
      <c r="J197" s="120"/>
      <c r="K197" s="121"/>
      <c r="L197" s="120"/>
      <c r="M197" s="181"/>
    </row>
    <row r="198" ht="27.75" customHeight="1">
      <c r="A198" s="182"/>
      <c r="B198" s="183"/>
      <c r="C198" s="120"/>
      <c r="D198" s="177"/>
      <c r="E198" s="178"/>
      <c r="F198" s="120"/>
      <c r="G198" s="120"/>
      <c r="H198" s="120"/>
      <c r="I198" s="120"/>
      <c r="J198" s="120"/>
      <c r="K198" s="121"/>
      <c r="L198" s="120"/>
      <c r="M198" s="178"/>
    </row>
    <row r="199" ht="27.75" customHeight="1">
      <c r="A199" s="182"/>
      <c r="B199" s="184"/>
      <c r="C199" s="179"/>
      <c r="D199" s="180"/>
      <c r="E199" s="181"/>
      <c r="F199" s="179"/>
      <c r="G199" s="179"/>
      <c r="H199" s="179"/>
      <c r="I199" s="120"/>
      <c r="J199" s="120"/>
      <c r="K199" s="121"/>
      <c r="L199" s="120"/>
      <c r="M199" s="181"/>
    </row>
    <row r="200" ht="27.75" customHeight="1">
      <c r="A200" s="182"/>
      <c r="B200" s="183"/>
      <c r="C200" s="120"/>
      <c r="D200" s="177"/>
      <c r="E200" s="178"/>
      <c r="F200" s="120"/>
      <c r="G200" s="120"/>
      <c r="H200" s="120"/>
      <c r="I200" s="120"/>
      <c r="J200" s="120"/>
      <c r="K200" s="121"/>
      <c r="L200" s="120"/>
      <c r="M200" s="178"/>
    </row>
    <row r="201" ht="27.75" customHeight="1">
      <c r="A201" s="182"/>
      <c r="B201" s="184"/>
      <c r="C201" s="179"/>
      <c r="D201" s="180"/>
      <c r="E201" s="181"/>
      <c r="F201" s="179"/>
      <c r="G201" s="179"/>
      <c r="H201" s="179"/>
      <c r="I201" s="120"/>
      <c r="J201" s="120"/>
      <c r="K201" s="121"/>
      <c r="L201" s="120"/>
      <c r="M201" s="181"/>
    </row>
    <row r="202" ht="27.75" customHeight="1">
      <c r="A202" s="182"/>
      <c r="B202" s="183"/>
      <c r="C202" s="120"/>
      <c r="D202" s="177"/>
      <c r="E202" s="178"/>
      <c r="F202" s="120"/>
      <c r="G202" s="120"/>
      <c r="H202" s="120"/>
      <c r="I202" s="120"/>
      <c r="J202" s="120"/>
      <c r="K202" s="121"/>
      <c r="L202" s="120"/>
      <c r="M202" s="178"/>
    </row>
    <row r="203" ht="27.75" customHeight="1">
      <c r="A203" s="182"/>
      <c r="B203" s="184"/>
      <c r="C203" s="179"/>
      <c r="D203" s="180"/>
      <c r="E203" s="181"/>
      <c r="F203" s="179"/>
      <c r="G203" s="179"/>
      <c r="H203" s="179"/>
      <c r="I203" s="120"/>
      <c r="J203" s="120"/>
      <c r="K203" s="121"/>
      <c r="L203" s="120"/>
      <c r="M203" s="181"/>
    </row>
    <row r="204" ht="27.75" customHeight="1">
      <c r="A204" s="182"/>
      <c r="B204" s="183"/>
      <c r="C204" s="120"/>
      <c r="D204" s="177"/>
      <c r="E204" s="178"/>
      <c r="F204" s="120"/>
      <c r="G204" s="120"/>
      <c r="H204" s="120"/>
      <c r="I204" s="120"/>
      <c r="J204" s="120"/>
      <c r="K204" s="121"/>
      <c r="L204" s="120"/>
      <c r="M204" s="178"/>
    </row>
    <row r="205" ht="27.75" customHeight="1">
      <c r="A205" s="182"/>
      <c r="B205" s="184"/>
      <c r="C205" s="179"/>
      <c r="D205" s="180"/>
      <c r="E205" s="181"/>
      <c r="F205" s="179"/>
      <c r="G205" s="179"/>
      <c r="H205" s="179"/>
      <c r="I205" s="120"/>
      <c r="J205" s="120"/>
      <c r="K205" s="121"/>
      <c r="L205" s="120"/>
      <c r="M205" s="181"/>
    </row>
    <row r="206" ht="27.75" customHeight="1">
      <c r="A206" s="182"/>
      <c r="B206" s="183"/>
      <c r="C206" s="120"/>
      <c r="D206" s="177"/>
      <c r="E206" s="178"/>
      <c r="F206" s="120"/>
      <c r="G206" s="120"/>
      <c r="H206" s="120"/>
      <c r="I206" s="120"/>
      <c r="J206" s="120"/>
      <c r="K206" s="121"/>
      <c r="L206" s="120"/>
      <c r="M206" s="178"/>
    </row>
    <row r="207" ht="27.75" customHeight="1">
      <c r="A207" s="182"/>
      <c r="B207" s="184"/>
      <c r="C207" s="179"/>
      <c r="D207" s="180"/>
      <c r="E207" s="181"/>
      <c r="F207" s="179"/>
      <c r="G207" s="179"/>
      <c r="H207" s="179"/>
      <c r="I207" s="120"/>
      <c r="J207" s="120"/>
      <c r="K207" s="121"/>
      <c r="L207" s="120"/>
      <c r="M207" s="181"/>
    </row>
    <row r="208" ht="27.75" customHeight="1">
      <c r="A208" s="182"/>
      <c r="B208" s="183"/>
      <c r="C208" s="120"/>
      <c r="D208" s="177"/>
      <c r="E208" s="178"/>
      <c r="F208" s="120"/>
      <c r="G208" s="120"/>
      <c r="H208" s="120"/>
      <c r="I208" s="120"/>
      <c r="J208" s="120"/>
      <c r="K208" s="121"/>
      <c r="L208" s="120"/>
      <c r="M208" s="178"/>
    </row>
    <row r="209" ht="27.75" customHeight="1">
      <c r="A209" s="182"/>
      <c r="B209" s="184"/>
      <c r="C209" s="179"/>
      <c r="D209" s="180"/>
      <c r="E209" s="181"/>
      <c r="F209" s="179"/>
      <c r="G209" s="179"/>
      <c r="H209" s="179"/>
      <c r="I209" s="120"/>
      <c r="J209" s="120"/>
      <c r="K209" s="121"/>
      <c r="L209" s="120"/>
      <c r="M209" s="181"/>
    </row>
    <row r="210" ht="27.75" customHeight="1">
      <c r="A210" s="182"/>
      <c r="B210" s="183"/>
      <c r="C210" s="120"/>
      <c r="D210" s="177"/>
      <c r="E210" s="178"/>
      <c r="F210" s="120"/>
      <c r="G210" s="120"/>
      <c r="H210" s="120"/>
      <c r="I210" s="120"/>
      <c r="J210" s="120"/>
      <c r="K210" s="121"/>
      <c r="L210" s="120"/>
      <c r="M210" s="178"/>
    </row>
    <row r="211" ht="27.75" customHeight="1">
      <c r="A211" s="182"/>
      <c r="B211" s="184"/>
      <c r="C211" s="179"/>
      <c r="D211" s="180"/>
      <c r="E211" s="181"/>
      <c r="F211" s="179"/>
      <c r="G211" s="179"/>
      <c r="H211" s="179"/>
      <c r="I211" s="120"/>
      <c r="J211" s="120"/>
      <c r="K211" s="121"/>
      <c r="L211" s="120"/>
      <c r="M211" s="181"/>
    </row>
    <row r="212" ht="27.75" customHeight="1">
      <c r="A212" s="182"/>
      <c r="B212" s="183"/>
      <c r="C212" s="120"/>
      <c r="D212" s="177"/>
      <c r="E212" s="178"/>
      <c r="F212" s="120"/>
      <c r="G212" s="120"/>
      <c r="H212" s="120"/>
      <c r="I212" s="120"/>
      <c r="J212" s="120"/>
      <c r="K212" s="121"/>
      <c r="L212" s="120"/>
      <c r="M212" s="178"/>
    </row>
    <row r="213" ht="27.75" customHeight="1">
      <c r="A213" s="182"/>
      <c r="B213" s="184"/>
      <c r="C213" s="179"/>
      <c r="D213" s="180"/>
      <c r="E213" s="181"/>
      <c r="F213" s="179"/>
      <c r="G213" s="179"/>
      <c r="H213" s="179"/>
      <c r="I213" s="120"/>
      <c r="J213" s="120"/>
      <c r="K213" s="121"/>
      <c r="L213" s="120"/>
      <c r="M213" s="181"/>
    </row>
    <row r="214" ht="27.75" customHeight="1">
      <c r="A214" s="182"/>
      <c r="B214" s="183"/>
      <c r="C214" s="120"/>
      <c r="D214" s="177"/>
      <c r="E214" s="178"/>
      <c r="F214" s="120"/>
      <c r="G214" s="120"/>
      <c r="H214" s="120"/>
      <c r="I214" s="120"/>
      <c r="J214" s="120"/>
      <c r="K214" s="121"/>
      <c r="L214" s="120"/>
      <c r="M214" s="178"/>
    </row>
    <row r="215" ht="27.75" customHeight="1">
      <c r="A215" s="182"/>
      <c r="B215" s="184"/>
      <c r="C215" s="179"/>
      <c r="D215" s="180"/>
      <c r="E215" s="181"/>
      <c r="F215" s="179"/>
      <c r="G215" s="179"/>
      <c r="H215" s="179"/>
      <c r="I215" s="120"/>
      <c r="J215" s="120"/>
      <c r="K215" s="121"/>
      <c r="L215" s="120"/>
      <c r="M215" s="181"/>
    </row>
    <row r="216" ht="27.75" customHeight="1">
      <c r="A216" s="182"/>
      <c r="B216" s="183"/>
      <c r="C216" s="120"/>
      <c r="D216" s="177"/>
      <c r="E216" s="178"/>
      <c r="F216" s="120"/>
      <c r="G216" s="120"/>
      <c r="H216" s="120"/>
      <c r="I216" s="120"/>
      <c r="J216" s="120"/>
      <c r="K216" s="121"/>
      <c r="L216" s="120"/>
      <c r="M216" s="178"/>
    </row>
    <row r="217" ht="27.75" customHeight="1">
      <c r="A217" s="182"/>
      <c r="B217" s="184"/>
      <c r="C217" s="179"/>
      <c r="D217" s="180"/>
      <c r="E217" s="181"/>
      <c r="F217" s="179"/>
      <c r="G217" s="179"/>
      <c r="H217" s="179"/>
      <c r="I217" s="120"/>
      <c r="J217" s="120"/>
      <c r="K217" s="121"/>
      <c r="L217" s="120"/>
      <c r="M217" s="181"/>
    </row>
    <row r="218" ht="27.75" customHeight="1">
      <c r="A218" s="182"/>
      <c r="B218" s="183"/>
      <c r="C218" s="120"/>
      <c r="D218" s="177"/>
      <c r="E218" s="178"/>
      <c r="F218" s="120"/>
      <c r="G218" s="120"/>
      <c r="H218" s="120"/>
      <c r="I218" s="120"/>
      <c r="J218" s="120"/>
      <c r="K218" s="121"/>
      <c r="L218" s="120"/>
      <c r="M218" s="178"/>
    </row>
    <row r="219" ht="27.75" customHeight="1">
      <c r="A219" s="182"/>
      <c r="B219" s="184"/>
      <c r="C219" s="179"/>
      <c r="D219" s="180"/>
      <c r="E219" s="181"/>
      <c r="F219" s="179"/>
      <c r="G219" s="179"/>
      <c r="H219" s="179"/>
      <c r="I219" s="120"/>
      <c r="J219" s="120"/>
      <c r="K219" s="121"/>
      <c r="L219" s="120"/>
      <c r="M219" s="181"/>
    </row>
    <row r="220" ht="27.75" customHeight="1">
      <c r="A220" s="182"/>
      <c r="B220" s="183"/>
      <c r="C220" s="120"/>
      <c r="D220" s="177"/>
      <c r="E220" s="178"/>
      <c r="F220" s="120"/>
      <c r="G220" s="120"/>
      <c r="H220" s="120"/>
      <c r="I220" s="120"/>
      <c r="J220" s="120"/>
      <c r="K220" s="121"/>
      <c r="L220" s="120"/>
      <c r="M220" s="178"/>
    </row>
    <row r="221" ht="27.75" customHeight="1">
      <c r="A221" s="182"/>
      <c r="B221" s="184"/>
      <c r="C221" s="179"/>
      <c r="D221" s="180"/>
      <c r="E221" s="181"/>
      <c r="F221" s="179"/>
      <c r="G221" s="179"/>
      <c r="H221" s="179"/>
      <c r="I221" s="120"/>
      <c r="J221" s="120"/>
      <c r="K221" s="121"/>
      <c r="L221" s="120"/>
      <c r="M221" s="181"/>
    </row>
    <row r="222" ht="27.75" customHeight="1">
      <c r="A222" s="182"/>
      <c r="B222" s="183"/>
      <c r="C222" s="120"/>
      <c r="D222" s="177"/>
      <c r="E222" s="178"/>
      <c r="F222" s="120"/>
      <c r="G222" s="120"/>
      <c r="H222" s="120"/>
      <c r="I222" s="120"/>
      <c r="J222" s="120"/>
      <c r="K222" s="121"/>
      <c r="L222" s="120"/>
      <c r="M222" s="178"/>
    </row>
    <row r="223" ht="27.75" customHeight="1">
      <c r="A223" s="182"/>
      <c r="B223" s="184"/>
      <c r="C223" s="179"/>
      <c r="D223" s="180"/>
      <c r="E223" s="181"/>
      <c r="F223" s="179"/>
      <c r="G223" s="179"/>
      <c r="H223" s="179"/>
      <c r="I223" s="120"/>
      <c r="J223" s="120"/>
      <c r="K223" s="121"/>
      <c r="L223" s="120"/>
      <c r="M223" s="181"/>
    </row>
    <row r="224" ht="27.75" customHeight="1">
      <c r="A224" s="182"/>
      <c r="B224" s="183"/>
      <c r="C224" s="120"/>
      <c r="D224" s="177"/>
      <c r="E224" s="178"/>
      <c r="F224" s="120"/>
      <c r="G224" s="120"/>
      <c r="H224" s="120"/>
      <c r="I224" s="120"/>
      <c r="J224" s="120"/>
      <c r="K224" s="121"/>
      <c r="L224" s="120"/>
      <c r="M224" s="178"/>
    </row>
    <row r="225" ht="27.75" customHeight="1">
      <c r="A225" s="182"/>
      <c r="B225" s="184"/>
      <c r="C225" s="179"/>
      <c r="D225" s="180"/>
      <c r="E225" s="181"/>
      <c r="F225" s="179"/>
      <c r="G225" s="179"/>
      <c r="H225" s="179"/>
      <c r="I225" s="120"/>
      <c r="J225" s="120"/>
      <c r="K225" s="121"/>
      <c r="L225" s="120"/>
      <c r="M225" s="181"/>
    </row>
    <row r="226" ht="27.75" customHeight="1">
      <c r="A226" s="182"/>
      <c r="B226" s="183"/>
      <c r="C226" s="120"/>
      <c r="D226" s="177"/>
      <c r="E226" s="178"/>
      <c r="F226" s="120"/>
      <c r="G226" s="120"/>
      <c r="H226" s="120"/>
      <c r="I226" s="120"/>
      <c r="J226" s="120"/>
      <c r="K226" s="121"/>
      <c r="L226" s="120"/>
      <c r="M226" s="178"/>
    </row>
    <row r="227" ht="27.75" customHeight="1">
      <c r="A227" s="182"/>
      <c r="B227" s="184"/>
      <c r="C227" s="179"/>
      <c r="D227" s="180"/>
      <c r="E227" s="181"/>
      <c r="F227" s="179"/>
      <c r="G227" s="179"/>
      <c r="H227" s="179"/>
      <c r="I227" s="120"/>
      <c r="J227" s="120"/>
      <c r="K227" s="121"/>
      <c r="L227" s="120"/>
      <c r="M227" s="181"/>
    </row>
    <row r="228" ht="27.75" customHeight="1">
      <c r="A228" s="182"/>
      <c r="B228" s="183"/>
      <c r="C228" s="120"/>
      <c r="D228" s="177"/>
      <c r="E228" s="178"/>
      <c r="F228" s="120"/>
      <c r="G228" s="120"/>
      <c r="H228" s="120"/>
      <c r="I228" s="120"/>
      <c r="J228" s="120"/>
      <c r="K228" s="121"/>
      <c r="L228" s="120"/>
      <c r="M228" s="178"/>
    </row>
    <row r="229" ht="27.75" customHeight="1">
      <c r="A229" s="182"/>
      <c r="B229" s="184"/>
      <c r="C229" s="179"/>
      <c r="D229" s="180"/>
      <c r="E229" s="181"/>
      <c r="F229" s="179"/>
      <c r="G229" s="179"/>
      <c r="H229" s="179"/>
      <c r="I229" s="120"/>
      <c r="J229" s="120"/>
      <c r="K229" s="121"/>
      <c r="L229" s="120"/>
      <c r="M229" s="181"/>
    </row>
    <row r="230" ht="27.75" customHeight="1">
      <c r="A230" s="182"/>
      <c r="B230" s="183"/>
      <c r="C230" s="120"/>
      <c r="D230" s="177"/>
      <c r="E230" s="178"/>
      <c r="F230" s="120"/>
      <c r="G230" s="120"/>
      <c r="H230" s="120"/>
      <c r="I230" s="120"/>
      <c r="J230" s="120"/>
      <c r="K230" s="121"/>
      <c r="L230" s="120"/>
      <c r="M230" s="178"/>
    </row>
    <row r="231" ht="27.75" customHeight="1">
      <c r="A231" s="182"/>
      <c r="B231" s="184"/>
      <c r="C231" s="179"/>
      <c r="D231" s="180"/>
      <c r="E231" s="181"/>
      <c r="F231" s="179"/>
      <c r="G231" s="179"/>
      <c r="H231" s="179"/>
      <c r="I231" s="120"/>
      <c r="J231" s="120"/>
      <c r="K231" s="121"/>
      <c r="L231" s="120"/>
      <c r="M231" s="181"/>
    </row>
    <row r="232" ht="27.75" customHeight="1">
      <c r="A232" s="182"/>
      <c r="B232" s="183"/>
      <c r="C232" s="120"/>
      <c r="D232" s="177"/>
      <c r="E232" s="178"/>
      <c r="F232" s="120"/>
      <c r="G232" s="120"/>
      <c r="H232" s="120"/>
      <c r="I232" s="120"/>
      <c r="J232" s="120"/>
      <c r="K232" s="121"/>
      <c r="L232" s="120"/>
      <c r="M232" s="178"/>
    </row>
    <row r="233" ht="27.75" customHeight="1">
      <c r="A233" s="182"/>
      <c r="B233" s="184"/>
      <c r="C233" s="179"/>
      <c r="D233" s="180"/>
      <c r="E233" s="181"/>
      <c r="F233" s="179"/>
      <c r="G233" s="179"/>
      <c r="H233" s="179"/>
      <c r="I233" s="120"/>
      <c r="J233" s="120"/>
      <c r="K233" s="121"/>
      <c r="L233" s="120"/>
      <c r="M233" s="181"/>
    </row>
    <row r="234" ht="27.75" customHeight="1">
      <c r="A234" s="182"/>
      <c r="B234" s="183"/>
      <c r="C234" s="120"/>
      <c r="D234" s="177"/>
      <c r="E234" s="178"/>
      <c r="F234" s="120"/>
      <c r="G234" s="120"/>
      <c r="H234" s="120"/>
      <c r="I234" s="120"/>
      <c r="J234" s="120"/>
      <c r="K234" s="121"/>
      <c r="L234" s="120"/>
      <c r="M234" s="178"/>
    </row>
    <row r="235" ht="27.75" customHeight="1">
      <c r="A235" s="182"/>
      <c r="B235" s="184"/>
      <c r="C235" s="179"/>
      <c r="D235" s="180"/>
      <c r="E235" s="181"/>
      <c r="F235" s="179"/>
      <c r="G235" s="179"/>
      <c r="H235" s="179"/>
      <c r="I235" s="120"/>
      <c r="J235" s="120"/>
      <c r="K235" s="121"/>
      <c r="L235" s="120"/>
      <c r="M235" s="181"/>
    </row>
    <row r="236" ht="27.75" customHeight="1">
      <c r="A236" s="182"/>
      <c r="B236" s="183"/>
      <c r="C236" s="120"/>
      <c r="D236" s="177"/>
      <c r="E236" s="178"/>
      <c r="F236" s="120"/>
      <c r="G236" s="120"/>
      <c r="H236" s="120"/>
      <c r="I236" s="120"/>
      <c r="J236" s="120"/>
      <c r="K236" s="121"/>
      <c r="L236" s="120"/>
      <c r="M236" s="178"/>
    </row>
    <row r="237" ht="27.75" customHeight="1">
      <c r="A237" s="182"/>
      <c r="B237" s="184"/>
      <c r="C237" s="179"/>
      <c r="D237" s="180"/>
      <c r="E237" s="181"/>
      <c r="F237" s="179"/>
      <c r="G237" s="179"/>
      <c r="H237" s="179"/>
      <c r="I237" s="120"/>
      <c r="J237" s="120"/>
      <c r="K237" s="121"/>
      <c r="L237" s="120"/>
      <c r="M237" s="181"/>
    </row>
    <row r="238" ht="27.75" customHeight="1">
      <c r="A238" s="182"/>
      <c r="B238" s="183"/>
      <c r="C238" s="120"/>
      <c r="D238" s="177"/>
      <c r="E238" s="178"/>
      <c r="F238" s="120"/>
      <c r="G238" s="120"/>
      <c r="H238" s="120"/>
      <c r="I238" s="120"/>
      <c r="J238" s="120"/>
      <c r="K238" s="121"/>
      <c r="L238" s="120"/>
      <c r="M238" s="178"/>
    </row>
    <row r="239" ht="27.75" customHeight="1">
      <c r="A239" s="182"/>
      <c r="B239" s="184"/>
      <c r="C239" s="179"/>
      <c r="D239" s="180"/>
      <c r="E239" s="181"/>
      <c r="F239" s="179"/>
      <c r="G239" s="179"/>
      <c r="H239" s="179"/>
      <c r="I239" s="120"/>
      <c r="J239" s="120"/>
      <c r="K239" s="121"/>
      <c r="L239" s="120"/>
      <c r="M239" s="181"/>
    </row>
    <row r="240" ht="27.75" customHeight="1">
      <c r="A240" s="182"/>
      <c r="B240" s="183"/>
      <c r="C240" s="120"/>
      <c r="D240" s="177"/>
      <c r="E240" s="178"/>
      <c r="F240" s="120"/>
      <c r="G240" s="120"/>
      <c r="H240" s="120"/>
      <c r="I240" s="120"/>
      <c r="J240" s="120"/>
      <c r="K240" s="121"/>
      <c r="L240" s="120"/>
      <c r="M240" s="178"/>
    </row>
    <row r="241" ht="27.75" customHeight="1">
      <c r="A241" s="182"/>
      <c r="B241" s="184"/>
      <c r="C241" s="179"/>
      <c r="D241" s="180"/>
      <c r="E241" s="181"/>
      <c r="F241" s="179"/>
      <c r="G241" s="179"/>
      <c r="H241" s="179"/>
      <c r="I241" s="120"/>
      <c r="J241" s="120"/>
      <c r="K241" s="121"/>
      <c r="L241" s="120"/>
      <c r="M241" s="181"/>
    </row>
    <row r="242" ht="27.75" customHeight="1">
      <c r="A242" s="182"/>
      <c r="B242" s="183"/>
      <c r="C242" s="120"/>
      <c r="D242" s="177"/>
      <c r="E242" s="178"/>
      <c r="F242" s="120"/>
      <c r="G242" s="120"/>
      <c r="H242" s="120"/>
      <c r="I242" s="120"/>
      <c r="J242" s="120"/>
      <c r="K242" s="121"/>
      <c r="L242" s="120"/>
      <c r="M242" s="178"/>
    </row>
    <row r="243" ht="27.75" customHeight="1">
      <c r="A243" s="182"/>
      <c r="B243" s="184"/>
      <c r="C243" s="179"/>
      <c r="D243" s="180"/>
      <c r="E243" s="181"/>
      <c r="F243" s="179"/>
      <c r="G243" s="179"/>
      <c r="H243" s="179"/>
      <c r="I243" s="120"/>
      <c r="J243" s="120"/>
      <c r="K243" s="121"/>
      <c r="L243" s="120"/>
      <c r="M243" s="181"/>
    </row>
    <row r="244" ht="27.75" customHeight="1">
      <c r="A244" s="182"/>
      <c r="B244" s="183"/>
      <c r="C244" s="120"/>
      <c r="D244" s="177"/>
      <c r="E244" s="178"/>
      <c r="F244" s="120"/>
      <c r="G244" s="120"/>
      <c r="H244" s="120"/>
      <c r="I244" s="120"/>
      <c r="J244" s="120"/>
      <c r="K244" s="121"/>
      <c r="L244" s="120"/>
      <c r="M244" s="178"/>
    </row>
    <row r="245" ht="27.75" customHeight="1">
      <c r="A245" s="182"/>
      <c r="B245" s="184"/>
      <c r="C245" s="179"/>
      <c r="D245" s="180"/>
      <c r="E245" s="181"/>
      <c r="F245" s="179"/>
      <c r="G245" s="179"/>
      <c r="H245" s="179"/>
      <c r="I245" s="120"/>
      <c r="J245" s="120"/>
      <c r="K245" s="121"/>
      <c r="L245" s="120"/>
      <c r="M245" s="181"/>
    </row>
    <row r="246" ht="27.75" customHeight="1">
      <c r="A246" s="182"/>
      <c r="B246" s="183"/>
      <c r="C246" s="120"/>
      <c r="D246" s="177"/>
      <c r="E246" s="178"/>
      <c r="F246" s="120"/>
      <c r="G246" s="120"/>
      <c r="H246" s="120"/>
      <c r="I246" s="120"/>
      <c r="J246" s="120"/>
      <c r="K246" s="121"/>
      <c r="L246" s="120"/>
      <c r="M246" s="178"/>
    </row>
    <row r="247" ht="27.75" customHeight="1">
      <c r="A247" s="182"/>
      <c r="B247" s="184"/>
      <c r="C247" s="179"/>
      <c r="D247" s="180"/>
      <c r="E247" s="181"/>
      <c r="F247" s="179"/>
      <c r="G247" s="179"/>
      <c r="H247" s="179"/>
      <c r="I247" s="120"/>
      <c r="J247" s="120"/>
      <c r="K247" s="121"/>
      <c r="L247" s="120"/>
      <c r="M247" s="181"/>
    </row>
    <row r="248" ht="27.75" customHeight="1">
      <c r="A248" s="182"/>
      <c r="B248" s="183"/>
      <c r="C248" s="120"/>
      <c r="D248" s="177"/>
      <c r="E248" s="178"/>
      <c r="F248" s="120"/>
      <c r="G248" s="120"/>
      <c r="H248" s="120"/>
      <c r="I248" s="120"/>
      <c r="J248" s="120"/>
      <c r="K248" s="121"/>
      <c r="L248" s="120"/>
      <c r="M248" s="178"/>
    </row>
    <row r="249" ht="27.75" customHeight="1">
      <c r="A249" s="182"/>
      <c r="B249" s="184"/>
      <c r="C249" s="179"/>
      <c r="D249" s="180"/>
      <c r="E249" s="181"/>
      <c r="F249" s="179"/>
      <c r="G249" s="179"/>
      <c r="H249" s="179"/>
      <c r="I249" s="120"/>
      <c r="J249" s="120"/>
      <c r="K249" s="121"/>
      <c r="L249" s="120"/>
      <c r="M249" s="181"/>
    </row>
    <row r="250" ht="27.75" customHeight="1">
      <c r="A250" s="182"/>
      <c r="B250" s="183"/>
      <c r="C250" s="120"/>
      <c r="D250" s="177"/>
      <c r="E250" s="178"/>
      <c r="F250" s="120"/>
      <c r="G250" s="120"/>
      <c r="H250" s="120"/>
      <c r="I250" s="120"/>
      <c r="J250" s="120"/>
      <c r="K250" s="121"/>
      <c r="L250" s="120"/>
      <c r="M250" s="178"/>
    </row>
    <row r="251" ht="27.75" customHeight="1">
      <c r="A251" s="182"/>
      <c r="B251" s="184"/>
      <c r="C251" s="179"/>
      <c r="D251" s="180"/>
      <c r="E251" s="181"/>
      <c r="F251" s="179"/>
      <c r="G251" s="179"/>
      <c r="H251" s="179"/>
      <c r="I251" s="120"/>
      <c r="J251" s="120"/>
      <c r="K251" s="121"/>
      <c r="L251" s="120"/>
      <c r="M251" s="181"/>
    </row>
    <row r="252" ht="27.75" customHeight="1">
      <c r="A252" s="182"/>
      <c r="B252" s="183"/>
      <c r="C252" s="120"/>
      <c r="D252" s="177"/>
      <c r="E252" s="178"/>
      <c r="F252" s="120"/>
      <c r="G252" s="120"/>
      <c r="H252" s="120"/>
      <c r="I252" s="120"/>
      <c r="J252" s="120"/>
      <c r="K252" s="121"/>
      <c r="L252" s="120"/>
      <c r="M252" s="178"/>
    </row>
    <row r="253" ht="27.75" customHeight="1">
      <c r="A253" s="182"/>
      <c r="B253" s="184"/>
      <c r="C253" s="179"/>
      <c r="D253" s="180"/>
      <c r="E253" s="181"/>
      <c r="F253" s="179"/>
      <c r="G253" s="179"/>
      <c r="H253" s="179"/>
      <c r="I253" s="120"/>
      <c r="J253" s="120"/>
      <c r="K253" s="121"/>
      <c r="L253" s="120"/>
      <c r="M253" s="181"/>
    </row>
    <row r="254" ht="27.75" customHeight="1">
      <c r="A254" s="182"/>
      <c r="B254" s="183"/>
      <c r="C254" s="120"/>
      <c r="D254" s="177"/>
      <c r="E254" s="178"/>
      <c r="F254" s="120"/>
      <c r="G254" s="120"/>
      <c r="H254" s="120"/>
      <c r="I254" s="120"/>
      <c r="J254" s="120"/>
      <c r="K254" s="121"/>
      <c r="L254" s="120"/>
      <c r="M254" s="178"/>
    </row>
    <row r="255" ht="27.75" customHeight="1">
      <c r="A255" s="182"/>
      <c r="B255" s="184"/>
      <c r="C255" s="179"/>
      <c r="D255" s="180"/>
      <c r="E255" s="181"/>
      <c r="F255" s="179"/>
      <c r="G255" s="179"/>
      <c r="H255" s="179"/>
      <c r="I255" s="120"/>
      <c r="J255" s="120"/>
      <c r="K255" s="121"/>
      <c r="L255" s="120"/>
      <c r="M255" s="181"/>
    </row>
    <row r="256" ht="27.75" customHeight="1">
      <c r="A256" s="182"/>
      <c r="B256" s="183"/>
      <c r="C256" s="120"/>
      <c r="D256" s="177"/>
      <c r="E256" s="178"/>
      <c r="F256" s="120"/>
      <c r="G256" s="120"/>
      <c r="H256" s="120"/>
      <c r="I256" s="120"/>
      <c r="J256" s="120"/>
      <c r="K256" s="121"/>
      <c r="L256" s="120"/>
      <c r="M256" s="178"/>
    </row>
    <row r="257" ht="27.75" customHeight="1">
      <c r="A257" s="182"/>
      <c r="B257" s="184"/>
      <c r="C257" s="179"/>
      <c r="D257" s="180"/>
      <c r="E257" s="181"/>
      <c r="F257" s="179"/>
      <c r="G257" s="179"/>
      <c r="H257" s="179"/>
      <c r="I257" s="120"/>
      <c r="J257" s="120"/>
      <c r="K257" s="121"/>
      <c r="L257" s="120"/>
      <c r="M257" s="181"/>
    </row>
    <row r="258" ht="27.75" customHeight="1">
      <c r="A258" s="182"/>
      <c r="B258" s="183"/>
      <c r="C258" s="120"/>
      <c r="D258" s="177"/>
      <c r="E258" s="178"/>
      <c r="F258" s="120"/>
      <c r="G258" s="120"/>
      <c r="H258" s="120"/>
      <c r="I258" s="120"/>
      <c r="J258" s="120"/>
      <c r="K258" s="121"/>
      <c r="L258" s="120"/>
      <c r="M258" s="178"/>
    </row>
    <row r="259" ht="27.75" customHeight="1">
      <c r="A259" s="182"/>
      <c r="B259" s="184"/>
      <c r="C259" s="179"/>
      <c r="D259" s="180"/>
      <c r="E259" s="181"/>
      <c r="F259" s="179"/>
      <c r="G259" s="179"/>
      <c r="H259" s="179"/>
      <c r="I259" s="120"/>
      <c r="J259" s="120"/>
      <c r="K259" s="121"/>
      <c r="L259" s="120"/>
      <c r="M259" s="181"/>
    </row>
    <row r="260" ht="27.75" customHeight="1">
      <c r="A260" s="182"/>
      <c r="B260" s="183"/>
      <c r="C260" s="120"/>
      <c r="D260" s="177"/>
      <c r="E260" s="178"/>
      <c r="F260" s="120"/>
      <c r="G260" s="120"/>
      <c r="H260" s="120"/>
      <c r="I260" s="120"/>
      <c r="J260" s="120"/>
      <c r="K260" s="121"/>
      <c r="L260" s="120"/>
      <c r="M260" s="178"/>
    </row>
    <row r="261" ht="27.75" customHeight="1">
      <c r="A261" s="182"/>
      <c r="B261" s="184"/>
      <c r="C261" s="179"/>
      <c r="D261" s="180"/>
      <c r="E261" s="181"/>
      <c r="F261" s="179"/>
      <c r="G261" s="179"/>
      <c r="H261" s="179"/>
      <c r="I261" s="120"/>
      <c r="J261" s="120"/>
      <c r="K261" s="121"/>
      <c r="L261" s="120"/>
      <c r="M261" s="181"/>
    </row>
    <row r="262" ht="27.75" customHeight="1">
      <c r="A262" s="182"/>
      <c r="B262" s="183"/>
      <c r="C262" s="120"/>
      <c r="D262" s="177"/>
      <c r="E262" s="178"/>
      <c r="F262" s="120"/>
      <c r="G262" s="120"/>
      <c r="H262" s="120"/>
      <c r="I262" s="120"/>
      <c r="J262" s="120"/>
      <c r="K262" s="121"/>
      <c r="L262" s="120"/>
      <c r="M262" s="178"/>
    </row>
    <row r="263" ht="27.75" customHeight="1">
      <c r="A263" s="182"/>
      <c r="B263" s="184"/>
      <c r="C263" s="179"/>
      <c r="D263" s="180"/>
      <c r="E263" s="181"/>
      <c r="F263" s="179"/>
      <c r="G263" s="179"/>
      <c r="H263" s="179"/>
      <c r="I263" s="120"/>
      <c r="J263" s="120"/>
      <c r="K263" s="121"/>
      <c r="L263" s="120"/>
      <c r="M263" s="181"/>
    </row>
    <row r="264" ht="27.75" customHeight="1">
      <c r="A264" s="182"/>
      <c r="B264" s="183"/>
      <c r="C264" s="120"/>
      <c r="D264" s="177"/>
      <c r="E264" s="178"/>
      <c r="F264" s="120"/>
      <c r="G264" s="120"/>
      <c r="H264" s="120"/>
      <c r="I264" s="120"/>
      <c r="J264" s="120"/>
      <c r="K264" s="121"/>
      <c r="L264" s="120"/>
      <c r="M264" s="178"/>
    </row>
    <row r="265" ht="27.75" customHeight="1">
      <c r="A265" s="182"/>
      <c r="B265" s="184"/>
      <c r="C265" s="179"/>
      <c r="D265" s="180"/>
      <c r="E265" s="181"/>
      <c r="F265" s="179"/>
      <c r="G265" s="179"/>
      <c r="H265" s="179"/>
      <c r="I265" s="120"/>
      <c r="J265" s="120"/>
      <c r="K265" s="121"/>
      <c r="L265" s="120"/>
      <c r="M265" s="181"/>
    </row>
    <row r="266" ht="27.75" customHeight="1">
      <c r="A266" s="182"/>
      <c r="B266" s="183"/>
      <c r="C266" s="120"/>
      <c r="D266" s="177"/>
      <c r="E266" s="178"/>
      <c r="F266" s="120"/>
      <c r="G266" s="120"/>
      <c r="H266" s="120"/>
      <c r="I266" s="120"/>
      <c r="J266" s="120"/>
      <c r="K266" s="121"/>
      <c r="L266" s="120"/>
      <c r="M266" s="178"/>
    </row>
    <row r="267" ht="27.75" customHeight="1">
      <c r="A267" s="182"/>
      <c r="B267" s="184"/>
      <c r="C267" s="179"/>
      <c r="D267" s="180"/>
      <c r="E267" s="181"/>
      <c r="F267" s="179"/>
      <c r="G267" s="179"/>
      <c r="H267" s="179"/>
      <c r="I267" s="120"/>
      <c r="J267" s="120"/>
      <c r="K267" s="121"/>
      <c r="L267" s="120"/>
      <c r="M267" s="181"/>
    </row>
    <row r="268" ht="27.75" customHeight="1">
      <c r="A268" s="182"/>
      <c r="B268" s="183"/>
      <c r="C268" s="120"/>
      <c r="D268" s="177"/>
      <c r="E268" s="178"/>
      <c r="F268" s="120"/>
      <c r="G268" s="120"/>
      <c r="H268" s="120"/>
      <c r="I268" s="120"/>
      <c r="J268" s="120"/>
      <c r="K268" s="121"/>
      <c r="L268" s="120"/>
      <c r="M268" s="178"/>
    </row>
    <row r="269" ht="27.75" customHeight="1">
      <c r="A269" s="182"/>
      <c r="B269" s="184"/>
      <c r="C269" s="179"/>
      <c r="D269" s="180"/>
      <c r="E269" s="181"/>
      <c r="F269" s="179"/>
      <c r="G269" s="179"/>
      <c r="H269" s="179"/>
      <c r="I269" s="120"/>
      <c r="J269" s="120"/>
      <c r="K269" s="121"/>
      <c r="L269" s="120"/>
      <c r="M269" s="181"/>
    </row>
    <row r="270" ht="27.75" customHeight="1">
      <c r="A270" s="182"/>
      <c r="B270" s="183"/>
      <c r="C270" s="120"/>
      <c r="D270" s="177"/>
      <c r="E270" s="178"/>
      <c r="F270" s="120"/>
      <c r="G270" s="120"/>
      <c r="H270" s="120"/>
      <c r="I270" s="120"/>
      <c r="J270" s="120"/>
      <c r="K270" s="121"/>
      <c r="L270" s="120"/>
      <c r="M270" s="178"/>
    </row>
    <row r="271" ht="27.75" customHeight="1">
      <c r="A271" s="182"/>
      <c r="B271" s="184"/>
      <c r="C271" s="179"/>
      <c r="D271" s="180"/>
      <c r="E271" s="181"/>
      <c r="F271" s="179"/>
      <c r="G271" s="179"/>
      <c r="H271" s="179"/>
      <c r="I271" s="120"/>
      <c r="J271" s="120"/>
      <c r="K271" s="121"/>
      <c r="L271" s="120"/>
      <c r="M271" s="181"/>
    </row>
    <row r="272" ht="27.75" customHeight="1">
      <c r="A272" s="182"/>
      <c r="B272" s="183"/>
      <c r="C272" s="120"/>
      <c r="D272" s="177"/>
      <c r="E272" s="178"/>
      <c r="F272" s="120"/>
      <c r="G272" s="120"/>
      <c r="H272" s="120"/>
      <c r="I272" s="120"/>
      <c r="J272" s="120"/>
      <c r="K272" s="121"/>
      <c r="L272" s="120"/>
      <c r="M272" s="178"/>
    </row>
    <row r="273" ht="27.75" customHeight="1">
      <c r="A273" s="182"/>
      <c r="B273" s="184"/>
      <c r="C273" s="179"/>
      <c r="D273" s="180"/>
      <c r="E273" s="181"/>
      <c r="F273" s="179"/>
      <c r="G273" s="179"/>
      <c r="H273" s="179"/>
      <c r="I273" s="120"/>
      <c r="J273" s="120"/>
      <c r="K273" s="121"/>
      <c r="L273" s="120"/>
      <c r="M273" s="181"/>
    </row>
    <row r="274" ht="27.75" customHeight="1">
      <c r="A274" s="182"/>
      <c r="B274" s="183"/>
      <c r="C274" s="120"/>
      <c r="D274" s="177"/>
      <c r="E274" s="178"/>
      <c r="F274" s="120"/>
      <c r="G274" s="120"/>
      <c r="H274" s="120"/>
      <c r="I274" s="120"/>
      <c r="J274" s="120"/>
      <c r="K274" s="121"/>
      <c r="L274" s="120"/>
      <c r="M274" s="178"/>
    </row>
    <row r="275" ht="27.75" customHeight="1">
      <c r="A275" s="182"/>
      <c r="B275" s="184"/>
      <c r="C275" s="179"/>
      <c r="D275" s="180"/>
      <c r="E275" s="181"/>
      <c r="F275" s="179"/>
      <c r="G275" s="179"/>
      <c r="H275" s="179"/>
      <c r="I275" s="120"/>
      <c r="J275" s="120"/>
      <c r="K275" s="121"/>
      <c r="L275" s="120"/>
      <c r="M275" s="181"/>
    </row>
    <row r="276" ht="27.75" customHeight="1">
      <c r="A276" s="182"/>
      <c r="B276" s="183"/>
      <c r="C276" s="120"/>
      <c r="D276" s="177"/>
      <c r="E276" s="178"/>
      <c r="F276" s="120"/>
      <c r="G276" s="120"/>
      <c r="H276" s="120"/>
      <c r="I276" s="120"/>
      <c r="J276" s="120"/>
      <c r="K276" s="121"/>
      <c r="L276" s="120"/>
      <c r="M276" s="178"/>
    </row>
    <row r="277" ht="27.75" customHeight="1">
      <c r="A277" s="182"/>
      <c r="B277" s="184"/>
      <c r="C277" s="179"/>
      <c r="D277" s="180"/>
      <c r="E277" s="181"/>
      <c r="F277" s="179"/>
      <c r="G277" s="179"/>
      <c r="H277" s="179"/>
      <c r="I277" s="120"/>
      <c r="J277" s="120"/>
      <c r="K277" s="121"/>
      <c r="L277" s="120"/>
      <c r="M277" s="181"/>
    </row>
    <row r="278" ht="27.75" customHeight="1">
      <c r="A278" s="182"/>
      <c r="B278" s="183"/>
      <c r="C278" s="120"/>
      <c r="D278" s="177"/>
      <c r="E278" s="178"/>
      <c r="F278" s="120"/>
      <c r="G278" s="120"/>
      <c r="H278" s="120"/>
      <c r="I278" s="120"/>
      <c r="J278" s="120"/>
      <c r="K278" s="121"/>
      <c r="L278" s="120"/>
      <c r="M278" s="178"/>
    </row>
    <row r="279" ht="27.75" customHeight="1">
      <c r="A279" s="182"/>
      <c r="B279" s="184"/>
      <c r="C279" s="179"/>
      <c r="D279" s="180"/>
      <c r="E279" s="181"/>
      <c r="F279" s="179"/>
      <c r="G279" s="179"/>
      <c r="H279" s="179"/>
      <c r="I279" s="120"/>
      <c r="J279" s="120"/>
      <c r="K279" s="121"/>
      <c r="L279" s="120"/>
      <c r="M279" s="181"/>
    </row>
    <row r="280" ht="27.75" customHeight="1">
      <c r="A280" s="182"/>
      <c r="B280" s="183"/>
      <c r="C280" s="120"/>
      <c r="D280" s="177"/>
      <c r="E280" s="178"/>
      <c r="F280" s="120"/>
      <c r="G280" s="120"/>
      <c r="H280" s="120"/>
      <c r="I280" s="120"/>
      <c r="J280" s="120"/>
      <c r="K280" s="121"/>
      <c r="L280" s="120"/>
      <c r="M280" s="178"/>
    </row>
    <row r="281" ht="27.75" customHeight="1">
      <c r="A281" s="182"/>
      <c r="B281" s="184"/>
      <c r="C281" s="179"/>
      <c r="D281" s="180"/>
      <c r="E281" s="181"/>
      <c r="F281" s="179"/>
      <c r="G281" s="179"/>
      <c r="H281" s="179"/>
      <c r="I281" s="120"/>
      <c r="J281" s="120"/>
      <c r="K281" s="121"/>
      <c r="L281" s="120"/>
      <c r="M281" s="181"/>
    </row>
    <row r="282" ht="27.75" customHeight="1">
      <c r="A282" s="182"/>
      <c r="B282" s="183"/>
      <c r="C282" s="120"/>
      <c r="D282" s="177"/>
      <c r="E282" s="178"/>
      <c r="F282" s="120"/>
      <c r="G282" s="120"/>
      <c r="H282" s="120"/>
      <c r="I282" s="120"/>
      <c r="J282" s="120"/>
      <c r="K282" s="121"/>
      <c r="L282" s="120"/>
      <c r="M282" s="178"/>
    </row>
    <row r="283" ht="27.75" customHeight="1">
      <c r="A283" s="182"/>
      <c r="B283" s="184"/>
      <c r="C283" s="179"/>
      <c r="D283" s="180"/>
      <c r="E283" s="181"/>
      <c r="F283" s="179"/>
      <c r="G283" s="179"/>
      <c r="H283" s="179"/>
      <c r="I283" s="120"/>
      <c r="J283" s="120"/>
      <c r="K283" s="121"/>
      <c r="L283" s="120"/>
      <c r="M283" s="181"/>
    </row>
    <row r="284" ht="27.75" customHeight="1">
      <c r="A284" s="182"/>
      <c r="B284" s="183"/>
      <c r="C284" s="120"/>
      <c r="D284" s="177"/>
      <c r="E284" s="178"/>
      <c r="F284" s="120"/>
      <c r="G284" s="120"/>
      <c r="H284" s="120"/>
      <c r="I284" s="120"/>
      <c r="J284" s="120"/>
      <c r="K284" s="121"/>
      <c r="L284" s="120"/>
      <c r="M284" s="178"/>
    </row>
    <row r="285" ht="27.75" customHeight="1">
      <c r="A285" s="182"/>
      <c r="B285" s="184"/>
      <c r="C285" s="179"/>
      <c r="D285" s="180"/>
      <c r="E285" s="181"/>
      <c r="F285" s="179"/>
      <c r="G285" s="179"/>
      <c r="H285" s="179"/>
      <c r="I285" s="120"/>
      <c r="J285" s="120"/>
      <c r="K285" s="121"/>
      <c r="L285" s="120"/>
      <c r="M285" s="181"/>
    </row>
    <row r="286" ht="27.75" customHeight="1">
      <c r="A286" s="182"/>
      <c r="B286" s="183"/>
      <c r="C286" s="120"/>
      <c r="D286" s="177"/>
      <c r="E286" s="178"/>
      <c r="F286" s="120"/>
      <c r="G286" s="120"/>
      <c r="H286" s="120"/>
      <c r="I286" s="120"/>
      <c r="J286" s="120"/>
      <c r="K286" s="121"/>
      <c r="L286" s="120"/>
      <c r="M286" s="178"/>
    </row>
    <row r="287" ht="27.75" customHeight="1">
      <c r="A287" s="182"/>
      <c r="B287" s="184"/>
      <c r="C287" s="179"/>
      <c r="D287" s="180"/>
      <c r="E287" s="181"/>
      <c r="F287" s="179"/>
      <c r="G287" s="179"/>
      <c r="H287" s="179"/>
      <c r="I287" s="120"/>
      <c r="J287" s="120"/>
      <c r="K287" s="121"/>
      <c r="L287" s="120"/>
      <c r="M287" s="181"/>
    </row>
    <row r="288" ht="27.75" customHeight="1">
      <c r="A288" s="182"/>
      <c r="B288" s="183"/>
      <c r="C288" s="120"/>
      <c r="D288" s="177"/>
      <c r="E288" s="178"/>
      <c r="F288" s="120"/>
      <c r="G288" s="120"/>
      <c r="H288" s="120"/>
      <c r="I288" s="120"/>
      <c r="J288" s="120"/>
      <c r="K288" s="121"/>
      <c r="L288" s="120"/>
      <c r="M288" s="178"/>
    </row>
    <row r="289" ht="27.75" customHeight="1">
      <c r="A289" s="182"/>
      <c r="B289" s="184"/>
      <c r="C289" s="179"/>
      <c r="D289" s="180"/>
      <c r="E289" s="181"/>
      <c r="F289" s="179"/>
      <c r="G289" s="179"/>
      <c r="H289" s="179"/>
      <c r="I289" s="120"/>
      <c r="J289" s="120"/>
      <c r="K289" s="121"/>
      <c r="L289" s="120"/>
      <c r="M289" s="181"/>
    </row>
    <row r="290" ht="27.75" customHeight="1">
      <c r="A290" s="182"/>
      <c r="B290" s="183"/>
      <c r="C290" s="120"/>
      <c r="D290" s="177"/>
      <c r="E290" s="178"/>
      <c r="F290" s="120"/>
      <c r="G290" s="120"/>
      <c r="H290" s="120"/>
      <c r="I290" s="120"/>
      <c r="J290" s="120"/>
      <c r="K290" s="121"/>
      <c r="L290" s="120"/>
      <c r="M290" s="178"/>
    </row>
    <row r="291" ht="27.75" customHeight="1">
      <c r="A291" s="182"/>
      <c r="B291" s="184"/>
      <c r="C291" s="179"/>
      <c r="D291" s="180"/>
      <c r="E291" s="181"/>
      <c r="F291" s="179"/>
      <c r="G291" s="179"/>
      <c r="H291" s="179"/>
      <c r="I291" s="120"/>
      <c r="J291" s="120"/>
      <c r="K291" s="121"/>
      <c r="L291" s="120"/>
      <c r="M291" s="181"/>
    </row>
    <row r="292" ht="27.75" customHeight="1">
      <c r="A292" s="182"/>
      <c r="B292" s="183"/>
      <c r="C292" s="120"/>
      <c r="D292" s="177"/>
      <c r="E292" s="178"/>
      <c r="F292" s="120"/>
      <c r="G292" s="120"/>
      <c r="H292" s="120"/>
      <c r="I292" s="120"/>
      <c r="J292" s="120"/>
      <c r="K292" s="121"/>
      <c r="L292" s="120"/>
      <c r="M292" s="178"/>
    </row>
    <row r="293" ht="27.75" customHeight="1">
      <c r="A293" s="182"/>
      <c r="B293" s="184"/>
      <c r="C293" s="179"/>
      <c r="D293" s="180"/>
      <c r="E293" s="181"/>
      <c r="F293" s="179"/>
      <c r="G293" s="179"/>
      <c r="H293" s="179"/>
      <c r="I293" s="120"/>
      <c r="J293" s="120"/>
      <c r="K293" s="121"/>
      <c r="L293" s="120"/>
      <c r="M293" s="181"/>
    </row>
    <row r="294" ht="27.75" customHeight="1">
      <c r="A294" s="182"/>
      <c r="B294" s="183"/>
      <c r="C294" s="120"/>
      <c r="D294" s="177"/>
      <c r="E294" s="178"/>
      <c r="F294" s="120"/>
      <c r="G294" s="120"/>
      <c r="H294" s="120"/>
      <c r="I294" s="120"/>
      <c r="J294" s="120"/>
      <c r="K294" s="121"/>
      <c r="L294" s="120"/>
      <c r="M294" s="178"/>
    </row>
    <row r="295" ht="27.75" customHeight="1">
      <c r="A295" s="182"/>
      <c r="B295" s="184"/>
      <c r="C295" s="179"/>
      <c r="D295" s="180"/>
      <c r="E295" s="181"/>
      <c r="F295" s="179"/>
      <c r="G295" s="179"/>
      <c r="H295" s="179"/>
      <c r="I295" s="120"/>
      <c r="J295" s="120"/>
      <c r="K295" s="121"/>
      <c r="L295" s="120"/>
      <c r="M295" s="181"/>
    </row>
    <row r="296" ht="27.75" customHeight="1">
      <c r="A296" s="182"/>
      <c r="B296" s="183"/>
      <c r="C296" s="120"/>
      <c r="D296" s="177"/>
      <c r="E296" s="178"/>
      <c r="F296" s="120"/>
      <c r="G296" s="120"/>
      <c r="H296" s="120"/>
      <c r="I296" s="120"/>
      <c r="J296" s="120"/>
      <c r="K296" s="121"/>
      <c r="L296" s="120"/>
      <c r="M296" s="178"/>
    </row>
    <row r="297" ht="27.75" customHeight="1">
      <c r="A297" s="182"/>
      <c r="B297" s="184"/>
      <c r="C297" s="179"/>
      <c r="D297" s="180"/>
      <c r="E297" s="181"/>
      <c r="F297" s="179"/>
      <c r="G297" s="179"/>
      <c r="H297" s="179"/>
      <c r="I297" s="120"/>
      <c r="J297" s="120"/>
      <c r="K297" s="121"/>
      <c r="L297" s="120"/>
      <c r="M297" s="181"/>
    </row>
    <row r="298" ht="27.75" customHeight="1">
      <c r="A298" s="182"/>
      <c r="B298" s="183"/>
      <c r="C298" s="120"/>
      <c r="D298" s="177"/>
      <c r="E298" s="178"/>
      <c r="F298" s="120"/>
      <c r="G298" s="120"/>
      <c r="H298" s="120"/>
      <c r="I298" s="120"/>
      <c r="J298" s="120"/>
      <c r="K298" s="121"/>
      <c r="L298" s="120"/>
      <c r="M298" s="178"/>
    </row>
    <row r="299" ht="27.75" customHeight="1">
      <c r="A299" s="182"/>
      <c r="B299" s="184"/>
      <c r="C299" s="179"/>
      <c r="D299" s="180"/>
      <c r="E299" s="181"/>
      <c r="F299" s="179"/>
      <c r="G299" s="179"/>
      <c r="H299" s="179"/>
      <c r="I299" s="120"/>
      <c r="J299" s="120"/>
      <c r="K299" s="121"/>
      <c r="L299" s="120"/>
      <c r="M299" s="181"/>
    </row>
    <row r="300" ht="27.75" customHeight="1">
      <c r="A300" s="182"/>
      <c r="B300" s="183"/>
      <c r="C300" s="120"/>
      <c r="D300" s="177"/>
      <c r="E300" s="178"/>
      <c r="F300" s="120"/>
      <c r="G300" s="120"/>
      <c r="H300" s="120"/>
      <c r="I300" s="120"/>
      <c r="J300" s="120"/>
      <c r="K300" s="121"/>
      <c r="L300" s="120"/>
      <c r="M300" s="178"/>
    </row>
    <row r="301" ht="27.75" customHeight="1">
      <c r="A301" s="182"/>
      <c r="B301" s="184"/>
      <c r="C301" s="179"/>
      <c r="D301" s="180"/>
      <c r="E301" s="181"/>
      <c r="F301" s="179"/>
      <c r="G301" s="179"/>
      <c r="H301" s="179"/>
      <c r="I301" s="120"/>
      <c r="J301" s="120"/>
      <c r="K301" s="121"/>
      <c r="L301" s="120"/>
      <c r="M301" s="181"/>
    </row>
    <row r="302" ht="27.75" customHeight="1">
      <c r="A302" s="182"/>
      <c r="B302" s="183"/>
      <c r="C302" s="120"/>
      <c r="D302" s="177"/>
      <c r="E302" s="178"/>
      <c r="F302" s="120"/>
      <c r="G302" s="120"/>
      <c r="H302" s="120"/>
      <c r="I302" s="120"/>
      <c r="J302" s="120"/>
      <c r="K302" s="121"/>
      <c r="L302" s="120"/>
      <c r="M302" s="178"/>
    </row>
    <row r="303" ht="27.75" customHeight="1">
      <c r="A303" s="182"/>
      <c r="B303" s="184"/>
      <c r="C303" s="179"/>
      <c r="D303" s="180"/>
      <c r="E303" s="181"/>
      <c r="F303" s="179"/>
      <c r="G303" s="179"/>
      <c r="H303" s="179"/>
      <c r="I303" s="120"/>
      <c r="J303" s="120"/>
      <c r="K303" s="121"/>
      <c r="L303" s="120"/>
      <c r="M303" s="181"/>
    </row>
    <row r="304" ht="27.75" customHeight="1">
      <c r="A304" s="182"/>
      <c r="B304" s="183"/>
      <c r="C304" s="120"/>
      <c r="D304" s="177"/>
      <c r="E304" s="178"/>
      <c r="F304" s="120"/>
      <c r="G304" s="120"/>
      <c r="H304" s="120"/>
      <c r="I304" s="120"/>
      <c r="J304" s="120"/>
      <c r="K304" s="121"/>
      <c r="L304" s="120"/>
      <c r="M304" s="178"/>
    </row>
    <row r="305" ht="27.75" customHeight="1">
      <c r="A305" s="182"/>
      <c r="B305" s="184"/>
      <c r="C305" s="179"/>
      <c r="D305" s="180"/>
      <c r="E305" s="181"/>
      <c r="F305" s="179"/>
      <c r="G305" s="179"/>
      <c r="H305" s="179"/>
      <c r="I305" s="120"/>
      <c r="J305" s="120"/>
      <c r="K305" s="121"/>
      <c r="L305" s="120"/>
      <c r="M305" s="181"/>
    </row>
    <row r="306" ht="27.75" customHeight="1">
      <c r="A306" s="182"/>
      <c r="B306" s="183"/>
      <c r="C306" s="120"/>
      <c r="D306" s="177"/>
      <c r="E306" s="178"/>
      <c r="F306" s="120"/>
      <c r="G306" s="120"/>
      <c r="H306" s="120"/>
      <c r="I306" s="120"/>
      <c r="J306" s="120"/>
      <c r="K306" s="121"/>
      <c r="L306" s="120"/>
      <c r="M306" s="178"/>
    </row>
    <row r="307" ht="27.75" customHeight="1">
      <c r="A307" s="182"/>
      <c r="B307" s="184"/>
      <c r="C307" s="179"/>
      <c r="D307" s="180"/>
      <c r="E307" s="181"/>
      <c r="F307" s="179"/>
      <c r="G307" s="179"/>
      <c r="H307" s="179"/>
      <c r="I307" s="120"/>
      <c r="J307" s="120"/>
      <c r="K307" s="121"/>
      <c r="L307" s="120"/>
      <c r="M307" s="181"/>
    </row>
    <row r="308" ht="27.75" customHeight="1">
      <c r="A308" s="182"/>
      <c r="B308" s="183"/>
      <c r="C308" s="120"/>
      <c r="D308" s="177"/>
      <c r="E308" s="178"/>
      <c r="F308" s="120"/>
      <c r="G308" s="120"/>
      <c r="H308" s="120"/>
      <c r="I308" s="120"/>
      <c r="J308" s="120"/>
      <c r="K308" s="121"/>
      <c r="L308" s="120"/>
      <c r="M308" s="178"/>
    </row>
    <row r="309" ht="27.75" customHeight="1">
      <c r="A309" s="182"/>
      <c r="B309" s="184"/>
      <c r="C309" s="179"/>
      <c r="D309" s="180"/>
      <c r="E309" s="181"/>
      <c r="F309" s="179"/>
      <c r="G309" s="179"/>
      <c r="H309" s="179"/>
      <c r="I309" s="120"/>
      <c r="J309" s="120"/>
      <c r="K309" s="121"/>
      <c r="L309" s="120"/>
      <c r="M309" s="181"/>
    </row>
    <row r="310" ht="27.75" customHeight="1">
      <c r="A310" s="182"/>
      <c r="B310" s="183"/>
      <c r="C310" s="120"/>
      <c r="D310" s="177"/>
      <c r="E310" s="178"/>
      <c r="F310" s="120"/>
      <c r="G310" s="120"/>
      <c r="H310" s="120"/>
      <c r="I310" s="120"/>
      <c r="J310" s="120"/>
      <c r="K310" s="121"/>
      <c r="L310" s="120"/>
      <c r="M310" s="178"/>
    </row>
    <row r="311" ht="27.75" customHeight="1">
      <c r="A311" s="182"/>
      <c r="B311" s="184"/>
      <c r="C311" s="179"/>
      <c r="D311" s="180"/>
      <c r="E311" s="181"/>
      <c r="F311" s="179"/>
      <c r="G311" s="179"/>
      <c r="H311" s="179"/>
      <c r="I311" s="120"/>
      <c r="J311" s="120"/>
      <c r="K311" s="121"/>
      <c r="L311" s="120"/>
      <c r="M311" s="181"/>
    </row>
    <row r="312" ht="27.75" customHeight="1">
      <c r="A312" s="182"/>
      <c r="B312" s="183"/>
      <c r="C312" s="120"/>
      <c r="D312" s="177"/>
      <c r="E312" s="178"/>
      <c r="F312" s="120"/>
      <c r="G312" s="120"/>
      <c r="H312" s="120"/>
      <c r="I312" s="120"/>
      <c r="J312" s="120"/>
      <c r="K312" s="121"/>
      <c r="L312" s="120"/>
      <c r="M312" s="178"/>
    </row>
    <row r="313" ht="27.75" customHeight="1">
      <c r="A313" s="182"/>
      <c r="B313" s="184"/>
      <c r="C313" s="179"/>
      <c r="D313" s="180"/>
      <c r="E313" s="181"/>
      <c r="F313" s="179"/>
      <c r="G313" s="179"/>
      <c r="H313" s="179"/>
      <c r="I313" s="120"/>
      <c r="J313" s="120"/>
      <c r="K313" s="121"/>
      <c r="L313" s="120"/>
      <c r="M313" s="181"/>
    </row>
    <row r="314" ht="27.75" customHeight="1">
      <c r="A314" s="182"/>
      <c r="B314" s="183"/>
      <c r="C314" s="120"/>
      <c r="D314" s="177"/>
      <c r="E314" s="178"/>
      <c r="F314" s="120"/>
      <c r="G314" s="120"/>
      <c r="H314" s="120"/>
      <c r="I314" s="120"/>
      <c r="J314" s="120"/>
      <c r="K314" s="121"/>
      <c r="L314" s="120"/>
      <c r="M314" s="178"/>
    </row>
    <row r="315" ht="27.75" customHeight="1">
      <c r="A315" s="182"/>
      <c r="B315" s="184"/>
      <c r="C315" s="179"/>
      <c r="D315" s="180"/>
      <c r="E315" s="181"/>
      <c r="F315" s="179"/>
      <c r="G315" s="179"/>
      <c r="H315" s="179"/>
      <c r="I315" s="120"/>
      <c r="J315" s="120"/>
      <c r="K315" s="121"/>
      <c r="L315" s="120"/>
      <c r="M315" s="181"/>
    </row>
    <row r="316" ht="27.75" customHeight="1">
      <c r="A316" s="182"/>
      <c r="B316" s="183"/>
      <c r="C316" s="120"/>
      <c r="D316" s="177"/>
      <c r="E316" s="178"/>
      <c r="F316" s="120"/>
      <c r="G316" s="120"/>
      <c r="H316" s="120"/>
      <c r="I316" s="120"/>
      <c r="J316" s="120"/>
      <c r="K316" s="121"/>
      <c r="L316" s="120"/>
      <c r="M316" s="178"/>
    </row>
    <row r="317" ht="27.75" customHeight="1">
      <c r="A317" s="182"/>
      <c r="B317" s="184"/>
      <c r="C317" s="179"/>
      <c r="D317" s="180"/>
      <c r="E317" s="181"/>
      <c r="F317" s="179"/>
      <c r="G317" s="179"/>
      <c r="H317" s="179"/>
      <c r="I317" s="120"/>
      <c r="J317" s="120"/>
      <c r="K317" s="121"/>
      <c r="L317" s="120"/>
      <c r="M317" s="181"/>
    </row>
    <row r="318" ht="27.75" customHeight="1">
      <c r="A318" s="182"/>
      <c r="B318" s="183"/>
      <c r="C318" s="120"/>
      <c r="D318" s="177"/>
      <c r="E318" s="178"/>
      <c r="F318" s="120"/>
      <c r="G318" s="120"/>
      <c r="H318" s="120"/>
      <c r="I318" s="120"/>
      <c r="J318" s="120"/>
      <c r="K318" s="121"/>
      <c r="L318" s="120"/>
      <c r="M318" s="178"/>
    </row>
    <row r="319" ht="27.75" customHeight="1">
      <c r="A319" s="182"/>
      <c r="B319" s="184"/>
      <c r="C319" s="179"/>
      <c r="D319" s="180"/>
      <c r="E319" s="181"/>
      <c r="F319" s="179"/>
      <c r="G319" s="179"/>
      <c r="H319" s="179"/>
      <c r="I319" s="120"/>
      <c r="J319" s="120"/>
      <c r="K319" s="121"/>
      <c r="L319" s="120"/>
      <c r="M319" s="181"/>
    </row>
    <row r="320" ht="27.75" customHeight="1">
      <c r="A320" s="182"/>
      <c r="B320" s="183"/>
      <c r="C320" s="120"/>
      <c r="D320" s="177"/>
      <c r="E320" s="178"/>
      <c r="F320" s="120"/>
      <c r="G320" s="120"/>
      <c r="H320" s="120"/>
      <c r="I320" s="120"/>
      <c r="J320" s="120"/>
      <c r="K320" s="121"/>
      <c r="L320" s="120"/>
      <c r="M320" s="178"/>
    </row>
    <row r="321" ht="27.75" customHeight="1">
      <c r="A321" s="182"/>
      <c r="B321" s="184"/>
      <c r="C321" s="179"/>
      <c r="D321" s="180"/>
      <c r="E321" s="181"/>
      <c r="F321" s="179"/>
      <c r="G321" s="179"/>
      <c r="H321" s="179"/>
      <c r="I321" s="120"/>
      <c r="J321" s="120"/>
      <c r="K321" s="121"/>
      <c r="L321" s="120"/>
      <c r="M321" s="181"/>
    </row>
    <row r="322" ht="27.75" customHeight="1">
      <c r="A322" s="182"/>
      <c r="B322" s="183"/>
      <c r="C322" s="120"/>
      <c r="D322" s="177"/>
      <c r="E322" s="178"/>
      <c r="F322" s="120"/>
      <c r="G322" s="120"/>
      <c r="H322" s="120"/>
      <c r="I322" s="120"/>
      <c r="J322" s="120"/>
      <c r="K322" s="121"/>
      <c r="L322" s="120"/>
      <c r="M322" s="178"/>
    </row>
    <row r="323" ht="27.75" customHeight="1">
      <c r="A323" s="182"/>
      <c r="B323" s="184"/>
      <c r="C323" s="179"/>
      <c r="D323" s="180"/>
      <c r="E323" s="181"/>
      <c r="F323" s="179"/>
      <c r="G323" s="179"/>
      <c r="H323" s="179"/>
      <c r="I323" s="120"/>
      <c r="J323" s="120"/>
      <c r="K323" s="121"/>
      <c r="L323" s="120"/>
      <c r="M323" s="181"/>
    </row>
    <row r="324" ht="27.75" customHeight="1">
      <c r="A324" s="182"/>
      <c r="B324" s="183"/>
      <c r="C324" s="120"/>
      <c r="D324" s="177"/>
      <c r="E324" s="178"/>
      <c r="F324" s="120"/>
      <c r="G324" s="120"/>
      <c r="H324" s="120"/>
      <c r="I324" s="120"/>
      <c r="J324" s="120"/>
      <c r="K324" s="121"/>
      <c r="L324" s="120"/>
      <c r="M324" s="178"/>
    </row>
    <row r="325" ht="27.75" customHeight="1">
      <c r="A325" s="182"/>
      <c r="B325" s="184"/>
      <c r="C325" s="179"/>
      <c r="D325" s="180"/>
      <c r="E325" s="181"/>
      <c r="F325" s="179"/>
      <c r="G325" s="179"/>
      <c r="H325" s="179"/>
      <c r="I325" s="120"/>
      <c r="J325" s="120"/>
      <c r="K325" s="121"/>
      <c r="L325" s="120"/>
      <c r="M325" s="181"/>
    </row>
    <row r="326" ht="27.75" customHeight="1">
      <c r="A326" s="182"/>
      <c r="B326" s="183"/>
      <c r="C326" s="120"/>
      <c r="D326" s="177"/>
      <c r="E326" s="178"/>
      <c r="F326" s="120"/>
      <c r="G326" s="120"/>
      <c r="H326" s="120"/>
      <c r="I326" s="120"/>
      <c r="J326" s="120"/>
      <c r="K326" s="121"/>
      <c r="L326" s="120"/>
      <c r="M326" s="178"/>
    </row>
    <row r="327" ht="27.75" customHeight="1">
      <c r="A327" s="182"/>
      <c r="B327" s="184"/>
      <c r="C327" s="179"/>
      <c r="D327" s="180"/>
      <c r="E327" s="181"/>
      <c r="F327" s="179"/>
      <c r="G327" s="179"/>
      <c r="H327" s="179"/>
      <c r="I327" s="120"/>
      <c r="J327" s="120"/>
      <c r="K327" s="121"/>
      <c r="L327" s="120"/>
      <c r="M327" s="181"/>
    </row>
    <row r="328" ht="27.75" customHeight="1">
      <c r="A328" s="182"/>
      <c r="B328" s="183"/>
      <c r="C328" s="120"/>
      <c r="D328" s="177"/>
      <c r="E328" s="178"/>
      <c r="F328" s="120"/>
      <c r="G328" s="120"/>
      <c r="H328" s="120"/>
      <c r="I328" s="120"/>
      <c r="J328" s="120"/>
      <c r="K328" s="121"/>
      <c r="L328" s="120"/>
      <c r="M328" s="178"/>
    </row>
    <row r="329" ht="27.75" customHeight="1">
      <c r="A329" s="182"/>
      <c r="B329" s="184"/>
      <c r="C329" s="179"/>
      <c r="D329" s="180"/>
      <c r="E329" s="181"/>
      <c r="F329" s="179"/>
      <c r="G329" s="179"/>
      <c r="H329" s="179"/>
      <c r="I329" s="120"/>
      <c r="J329" s="120"/>
      <c r="K329" s="121"/>
      <c r="L329" s="120"/>
      <c r="M329" s="181"/>
    </row>
    <row r="330" ht="27.75" customHeight="1">
      <c r="A330" s="182"/>
      <c r="B330" s="183"/>
      <c r="C330" s="120"/>
      <c r="D330" s="177"/>
      <c r="E330" s="178"/>
      <c r="F330" s="120"/>
      <c r="G330" s="120"/>
      <c r="H330" s="120"/>
      <c r="I330" s="120"/>
      <c r="J330" s="120"/>
      <c r="K330" s="121"/>
      <c r="L330" s="120"/>
      <c r="M330" s="178"/>
    </row>
    <row r="331" ht="27.75" customHeight="1">
      <c r="A331" s="182"/>
      <c r="B331" s="184"/>
      <c r="C331" s="179"/>
      <c r="D331" s="180"/>
      <c r="E331" s="181"/>
      <c r="F331" s="179"/>
      <c r="G331" s="179"/>
      <c r="H331" s="179"/>
      <c r="I331" s="120"/>
      <c r="J331" s="120"/>
      <c r="K331" s="121"/>
      <c r="L331" s="120"/>
      <c r="M331" s="181"/>
    </row>
    <row r="332" ht="27.75" customHeight="1">
      <c r="A332" s="182"/>
      <c r="B332" s="183"/>
      <c r="C332" s="120"/>
      <c r="D332" s="177"/>
      <c r="E332" s="178"/>
      <c r="F332" s="120"/>
      <c r="G332" s="120"/>
      <c r="H332" s="120"/>
      <c r="I332" s="120"/>
      <c r="J332" s="120"/>
      <c r="K332" s="121"/>
      <c r="L332" s="120"/>
      <c r="M332" s="178"/>
    </row>
    <row r="333" ht="27.75" customHeight="1">
      <c r="A333" s="182"/>
      <c r="B333" s="184"/>
      <c r="C333" s="179"/>
      <c r="D333" s="180"/>
      <c r="E333" s="181"/>
      <c r="F333" s="179"/>
      <c r="G333" s="179"/>
      <c r="H333" s="179"/>
      <c r="I333" s="120"/>
      <c r="J333" s="120"/>
      <c r="K333" s="121"/>
      <c r="L333" s="120"/>
      <c r="M333" s="181"/>
    </row>
    <row r="334" ht="27.75" customHeight="1">
      <c r="A334" s="182"/>
      <c r="B334" s="183"/>
      <c r="C334" s="120"/>
      <c r="D334" s="177"/>
      <c r="E334" s="178"/>
      <c r="F334" s="120"/>
      <c r="G334" s="120"/>
      <c r="H334" s="120"/>
      <c r="I334" s="120"/>
      <c r="J334" s="120"/>
      <c r="K334" s="121"/>
      <c r="L334" s="120"/>
      <c r="M334" s="178"/>
    </row>
    <row r="335" ht="27.75" customHeight="1">
      <c r="A335" s="182"/>
      <c r="B335" s="184"/>
      <c r="C335" s="179"/>
      <c r="D335" s="180"/>
      <c r="E335" s="181"/>
      <c r="F335" s="179"/>
      <c r="G335" s="179"/>
      <c r="H335" s="179"/>
      <c r="I335" s="120"/>
      <c r="J335" s="120"/>
      <c r="K335" s="121"/>
      <c r="L335" s="120"/>
      <c r="M335" s="181"/>
    </row>
    <row r="336" ht="27.75" customHeight="1">
      <c r="A336" s="182"/>
      <c r="B336" s="183"/>
      <c r="C336" s="120"/>
      <c r="D336" s="177"/>
      <c r="E336" s="178"/>
      <c r="F336" s="120"/>
      <c r="G336" s="120"/>
      <c r="H336" s="120"/>
      <c r="I336" s="120"/>
      <c r="J336" s="120"/>
      <c r="K336" s="121"/>
      <c r="L336" s="120"/>
      <c r="M336" s="178"/>
    </row>
    <row r="337" ht="27.75" customHeight="1">
      <c r="A337" s="182"/>
      <c r="B337" s="184"/>
      <c r="C337" s="179"/>
      <c r="D337" s="180"/>
      <c r="E337" s="181"/>
      <c r="F337" s="179"/>
      <c r="G337" s="179"/>
      <c r="H337" s="179"/>
      <c r="I337" s="120"/>
      <c r="J337" s="120"/>
      <c r="K337" s="121"/>
      <c r="L337" s="120"/>
      <c r="M337" s="181"/>
    </row>
    <row r="338" ht="27.75" customHeight="1">
      <c r="A338" s="182"/>
      <c r="B338" s="183"/>
      <c r="C338" s="120"/>
      <c r="D338" s="177"/>
      <c r="E338" s="178"/>
      <c r="F338" s="120"/>
      <c r="G338" s="120"/>
      <c r="H338" s="120"/>
      <c r="I338" s="120"/>
      <c r="J338" s="120"/>
      <c r="K338" s="121"/>
      <c r="L338" s="120"/>
      <c r="M338" s="178"/>
    </row>
    <row r="339" ht="27.75" customHeight="1">
      <c r="A339" s="182"/>
      <c r="B339" s="184"/>
      <c r="C339" s="179"/>
      <c r="D339" s="180"/>
      <c r="E339" s="181"/>
      <c r="F339" s="179"/>
      <c r="G339" s="179"/>
      <c r="H339" s="179"/>
      <c r="I339" s="120"/>
      <c r="J339" s="120"/>
      <c r="K339" s="121"/>
      <c r="L339" s="120"/>
      <c r="M339" s="181"/>
    </row>
    <row r="340" ht="27.75" customHeight="1">
      <c r="A340" s="182"/>
      <c r="B340" s="183"/>
      <c r="C340" s="120"/>
      <c r="D340" s="177"/>
      <c r="E340" s="178"/>
      <c r="F340" s="120"/>
      <c r="G340" s="120"/>
      <c r="H340" s="120"/>
      <c r="I340" s="120"/>
      <c r="J340" s="120"/>
      <c r="K340" s="121"/>
      <c r="L340" s="120"/>
      <c r="M340" s="178"/>
    </row>
    <row r="341" ht="27.75" customHeight="1">
      <c r="A341" s="182"/>
      <c r="B341" s="184"/>
      <c r="C341" s="179"/>
      <c r="D341" s="180"/>
      <c r="E341" s="181"/>
      <c r="F341" s="179"/>
      <c r="G341" s="179"/>
      <c r="H341" s="179"/>
      <c r="I341" s="120"/>
      <c r="J341" s="120"/>
      <c r="K341" s="121"/>
      <c r="L341" s="120"/>
      <c r="M341" s="181"/>
    </row>
    <row r="342" ht="27.75" customHeight="1">
      <c r="A342" s="182"/>
      <c r="B342" s="183"/>
      <c r="C342" s="120"/>
      <c r="D342" s="177"/>
      <c r="E342" s="178"/>
      <c r="F342" s="120"/>
      <c r="G342" s="120"/>
      <c r="H342" s="120"/>
      <c r="I342" s="120"/>
      <c r="J342" s="120"/>
      <c r="K342" s="121"/>
      <c r="L342" s="120"/>
      <c r="M342" s="178"/>
    </row>
    <row r="343" ht="27.75" customHeight="1">
      <c r="A343" s="182"/>
      <c r="B343" s="184"/>
      <c r="C343" s="179"/>
      <c r="D343" s="180"/>
      <c r="E343" s="181"/>
      <c r="F343" s="179"/>
      <c r="G343" s="179"/>
      <c r="H343" s="179"/>
      <c r="I343" s="120"/>
      <c r="J343" s="120"/>
      <c r="K343" s="121"/>
      <c r="L343" s="120"/>
      <c r="M343" s="181"/>
    </row>
    <row r="344" ht="27.75" customHeight="1">
      <c r="A344" s="182"/>
      <c r="B344" s="183"/>
      <c r="C344" s="120"/>
      <c r="D344" s="177"/>
      <c r="E344" s="178"/>
      <c r="F344" s="120"/>
      <c r="G344" s="120"/>
      <c r="H344" s="120"/>
      <c r="I344" s="120"/>
      <c r="J344" s="120"/>
      <c r="K344" s="121"/>
      <c r="L344" s="120"/>
      <c r="M344" s="178"/>
    </row>
    <row r="345" ht="27.75" customHeight="1">
      <c r="A345" s="182"/>
      <c r="B345" s="184"/>
      <c r="C345" s="179"/>
      <c r="D345" s="180"/>
      <c r="E345" s="181"/>
      <c r="F345" s="179"/>
      <c r="G345" s="179"/>
      <c r="H345" s="179"/>
      <c r="I345" s="120"/>
      <c r="J345" s="120"/>
      <c r="K345" s="121"/>
      <c r="L345" s="120"/>
      <c r="M345" s="181"/>
    </row>
    <row r="346" ht="27.75" customHeight="1">
      <c r="A346" s="182"/>
      <c r="B346" s="183"/>
      <c r="C346" s="120"/>
      <c r="D346" s="177"/>
      <c r="E346" s="178"/>
      <c r="F346" s="120"/>
      <c r="G346" s="120"/>
      <c r="H346" s="120"/>
      <c r="I346" s="120"/>
      <c r="J346" s="120"/>
      <c r="K346" s="121"/>
      <c r="L346" s="120"/>
      <c r="M346" s="178"/>
    </row>
    <row r="347" ht="27.75" customHeight="1">
      <c r="A347" s="182"/>
      <c r="B347" s="184"/>
      <c r="C347" s="179"/>
      <c r="D347" s="180"/>
      <c r="E347" s="181"/>
      <c r="F347" s="179"/>
      <c r="G347" s="179"/>
      <c r="H347" s="179"/>
      <c r="I347" s="120"/>
      <c r="J347" s="120"/>
      <c r="K347" s="121"/>
      <c r="L347" s="120"/>
      <c r="M347" s="181"/>
    </row>
    <row r="348" ht="27.75" customHeight="1">
      <c r="A348" s="182"/>
      <c r="B348" s="183"/>
      <c r="C348" s="120"/>
      <c r="D348" s="177"/>
      <c r="E348" s="178"/>
      <c r="F348" s="120"/>
      <c r="G348" s="120"/>
      <c r="H348" s="120"/>
      <c r="I348" s="120"/>
      <c r="J348" s="120"/>
      <c r="K348" s="121"/>
      <c r="L348" s="120"/>
      <c r="M348" s="178"/>
    </row>
    <row r="349" ht="27.75" customHeight="1">
      <c r="A349" s="182"/>
      <c r="B349" s="184"/>
      <c r="C349" s="179"/>
      <c r="D349" s="180"/>
      <c r="E349" s="181"/>
      <c r="F349" s="179"/>
      <c r="G349" s="179"/>
      <c r="H349" s="179"/>
      <c r="I349" s="120"/>
      <c r="J349" s="120"/>
      <c r="K349" s="121"/>
      <c r="L349" s="120"/>
      <c r="M349" s="181"/>
    </row>
    <row r="350" ht="27.75" customHeight="1">
      <c r="A350" s="182"/>
      <c r="B350" s="183"/>
      <c r="C350" s="120"/>
      <c r="D350" s="177"/>
      <c r="E350" s="178"/>
      <c r="F350" s="120"/>
      <c r="G350" s="120"/>
      <c r="H350" s="120"/>
      <c r="I350" s="120"/>
      <c r="J350" s="120"/>
      <c r="K350" s="121"/>
      <c r="L350" s="120"/>
      <c r="M350" s="178"/>
    </row>
    <row r="351" ht="27.75" customHeight="1">
      <c r="A351" s="182"/>
      <c r="B351" s="184"/>
      <c r="C351" s="179"/>
      <c r="D351" s="180"/>
      <c r="E351" s="181"/>
      <c r="F351" s="179"/>
      <c r="G351" s="179"/>
      <c r="H351" s="179"/>
      <c r="I351" s="120"/>
      <c r="J351" s="120"/>
      <c r="K351" s="121"/>
      <c r="L351" s="120"/>
      <c r="M351" s="181"/>
    </row>
    <row r="352" ht="27.75" customHeight="1">
      <c r="A352" s="182"/>
      <c r="B352" s="183"/>
      <c r="C352" s="120"/>
      <c r="D352" s="177"/>
      <c r="E352" s="178"/>
      <c r="F352" s="120"/>
      <c r="G352" s="120"/>
      <c r="H352" s="120"/>
      <c r="I352" s="120"/>
      <c r="J352" s="120"/>
      <c r="K352" s="121"/>
      <c r="L352" s="120"/>
      <c r="M352" s="178"/>
    </row>
    <row r="353" ht="27.75" customHeight="1">
      <c r="A353" s="182"/>
      <c r="B353" s="184"/>
      <c r="C353" s="179"/>
      <c r="D353" s="180"/>
      <c r="E353" s="181"/>
      <c r="F353" s="179"/>
      <c r="G353" s="179"/>
      <c r="H353" s="179"/>
      <c r="I353" s="120"/>
      <c r="J353" s="120"/>
      <c r="K353" s="121"/>
      <c r="L353" s="120"/>
      <c r="M353" s="181"/>
    </row>
    <row r="354" ht="27.75" customHeight="1">
      <c r="A354" s="182"/>
      <c r="B354" s="183"/>
      <c r="C354" s="120"/>
      <c r="D354" s="177"/>
      <c r="E354" s="178"/>
      <c r="F354" s="120"/>
      <c r="G354" s="120"/>
      <c r="H354" s="120"/>
      <c r="I354" s="120"/>
      <c r="J354" s="120"/>
      <c r="K354" s="121"/>
      <c r="L354" s="120"/>
      <c r="M354" s="178"/>
    </row>
    <row r="355" ht="27.75" customHeight="1">
      <c r="A355" s="182"/>
      <c r="B355" s="184"/>
      <c r="C355" s="179"/>
      <c r="D355" s="180"/>
      <c r="E355" s="181"/>
      <c r="F355" s="179"/>
      <c r="G355" s="179"/>
      <c r="H355" s="179"/>
      <c r="I355" s="120"/>
      <c r="J355" s="120"/>
      <c r="K355" s="121"/>
      <c r="L355" s="120"/>
      <c r="M355" s="181"/>
    </row>
    <row r="356" ht="27.75" customHeight="1">
      <c r="A356" s="182"/>
      <c r="B356" s="183"/>
      <c r="C356" s="120"/>
      <c r="D356" s="177"/>
      <c r="E356" s="178"/>
      <c r="F356" s="120"/>
      <c r="G356" s="120"/>
      <c r="H356" s="120"/>
      <c r="I356" s="120"/>
      <c r="J356" s="120"/>
      <c r="K356" s="121"/>
      <c r="L356" s="120"/>
      <c r="M356" s="178"/>
    </row>
    <row r="357" ht="27.75" customHeight="1">
      <c r="A357" s="182"/>
      <c r="B357" s="184"/>
      <c r="C357" s="179"/>
      <c r="D357" s="180"/>
      <c r="E357" s="181"/>
      <c r="F357" s="179"/>
      <c r="G357" s="179"/>
      <c r="H357" s="179"/>
      <c r="I357" s="120"/>
      <c r="J357" s="120"/>
      <c r="K357" s="121"/>
      <c r="L357" s="120"/>
      <c r="M357" s="181"/>
    </row>
    <row r="358" ht="27.75" customHeight="1">
      <c r="A358" s="182"/>
      <c r="B358" s="183"/>
      <c r="C358" s="120"/>
      <c r="D358" s="177"/>
      <c r="E358" s="178"/>
      <c r="F358" s="120"/>
      <c r="G358" s="120"/>
      <c r="H358" s="120"/>
      <c r="I358" s="120"/>
      <c r="J358" s="120"/>
      <c r="K358" s="121"/>
      <c r="L358" s="120"/>
      <c r="M358" s="178"/>
    </row>
    <row r="359" ht="27.75" customHeight="1">
      <c r="A359" s="182"/>
      <c r="B359" s="184"/>
      <c r="C359" s="179"/>
      <c r="D359" s="180"/>
      <c r="E359" s="181"/>
      <c r="F359" s="179"/>
      <c r="G359" s="179"/>
      <c r="H359" s="179"/>
      <c r="I359" s="120"/>
      <c r="J359" s="120"/>
      <c r="K359" s="121"/>
      <c r="L359" s="120"/>
      <c r="M359" s="181"/>
    </row>
    <row r="360" ht="27.75" customHeight="1">
      <c r="A360" s="182"/>
      <c r="B360" s="183"/>
      <c r="C360" s="120"/>
      <c r="D360" s="177"/>
      <c r="E360" s="178"/>
      <c r="F360" s="120"/>
      <c r="G360" s="120"/>
      <c r="H360" s="120"/>
      <c r="I360" s="120"/>
      <c r="J360" s="120"/>
      <c r="K360" s="121"/>
      <c r="L360" s="120"/>
      <c r="M360" s="178"/>
    </row>
    <row r="361" ht="27.75" customHeight="1">
      <c r="A361" s="182"/>
      <c r="B361" s="184"/>
      <c r="C361" s="179"/>
      <c r="D361" s="180"/>
      <c r="E361" s="181"/>
      <c r="F361" s="179"/>
      <c r="G361" s="179"/>
      <c r="H361" s="179"/>
      <c r="I361" s="120"/>
      <c r="J361" s="120"/>
      <c r="K361" s="121"/>
      <c r="L361" s="120"/>
      <c r="M361" s="181"/>
    </row>
    <row r="362" ht="27.75" customHeight="1">
      <c r="A362" s="182"/>
      <c r="B362" s="183"/>
      <c r="C362" s="120"/>
      <c r="D362" s="177"/>
      <c r="E362" s="178"/>
      <c r="F362" s="120"/>
      <c r="G362" s="120"/>
      <c r="H362" s="120"/>
      <c r="I362" s="120"/>
      <c r="J362" s="120"/>
      <c r="K362" s="121"/>
      <c r="L362" s="120"/>
      <c r="M362" s="178"/>
    </row>
    <row r="363" ht="27.75" customHeight="1">
      <c r="A363" s="182"/>
      <c r="B363" s="184"/>
      <c r="C363" s="179"/>
      <c r="D363" s="180"/>
      <c r="E363" s="181"/>
      <c r="F363" s="179"/>
      <c r="G363" s="179"/>
      <c r="H363" s="179"/>
      <c r="I363" s="120"/>
      <c r="J363" s="120"/>
      <c r="K363" s="121"/>
      <c r="L363" s="120"/>
      <c r="M363" s="181"/>
    </row>
    <row r="364" ht="27.75" customHeight="1">
      <c r="A364" s="182"/>
      <c r="B364" s="183"/>
      <c r="C364" s="120"/>
      <c r="D364" s="177"/>
      <c r="E364" s="178"/>
      <c r="F364" s="120"/>
      <c r="G364" s="120"/>
      <c r="H364" s="120"/>
      <c r="I364" s="120"/>
      <c r="J364" s="120"/>
      <c r="K364" s="121"/>
      <c r="L364" s="120"/>
      <c r="M364" s="178"/>
    </row>
    <row r="365" ht="27.75" customHeight="1">
      <c r="A365" s="182"/>
      <c r="B365" s="184"/>
      <c r="C365" s="179"/>
      <c r="D365" s="180"/>
      <c r="E365" s="181"/>
      <c r="F365" s="179"/>
      <c r="G365" s="179"/>
      <c r="H365" s="179"/>
      <c r="I365" s="120"/>
      <c r="J365" s="120"/>
      <c r="K365" s="121"/>
      <c r="L365" s="120"/>
      <c r="M365" s="181"/>
    </row>
    <row r="366" ht="27.75" customHeight="1">
      <c r="A366" s="182"/>
      <c r="B366" s="183"/>
      <c r="C366" s="120"/>
      <c r="D366" s="177"/>
      <c r="E366" s="178"/>
      <c r="F366" s="120"/>
      <c r="G366" s="120"/>
      <c r="H366" s="120"/>
      <c r="I366" s="120"/>
      <c r="J366" s="120"/>
      <c r="K366" s="121"/>
      <c r="L366" s="120"/>
      <c r="M366" s="178"/>
    </row>
    <row r="367" ht="27.75" customHeight="1">
      <c r="A367" s="182"/>
      <c r="B367" s="184"/>
      <c r="C367" s="179"/>
      <c r="D367" s="180"/>
      <c r="E367" s="181"/>
      <c r="F367" s="179"/>
      <c r="G367" s="179"/>
      <c r="H367" s="179"/>
      <c r="I367" s="120"/>
      <c r="J367" s="120"/>
      <c r="K367" s="121"/>
      <c r="L367" s="120"/>
      <c r="M367" s="181"/>
    </row>
    <row r="368" ht="27.75" customHeight="1">
      <c r="A368" s="182"/>
      <c r="B368" s="183"/>
      <c r="C368" s="120"/>
      <c r="D368" s="177"/>
      <c r="E368" s="178"/>
      <c r="F368" s="120"/>
      <c r="G368" s="120"/>
      <c r="H368" s="120"/>
      <c r="I368" s="120"/>
      <c r="J368" s="120"/>
      <c r="K368" s="121"/>
      <c r="L368" s="120"/>
      <c r="M368" s="178"/>
    </row>
    <row r="369" ht="27.75" customHeight="1">
      <c r="A369" s="182"/>
      <c r="B369" s="184"/>
      <c r="C369" s="179"/>
      <c r="D369" s="180"/>
      <c r="E369" s="181"/>
      <c r="F369" s="179"/>
      <c r="G369" s="179"/>
      <c r="H369" s="179"/>
      <c r="I369" s="120"/>
      <c r="J369" s="120"/>
      <c r="K369" s="121"/>
      <c r="L369" s="120"/>
      <c r="M369" s="181"/>
    </row>
    <row r="370" ht="27.75" customHeight="1">
      <c r="A370" s="182"/>
      <c r="B370" s="183"/>
      <c r="C370" s="120"/>
      <c r="D370" s="177"/>
      <c r="E370" s="178"/>
      <c r="F370" s="120"/>
      <c r="G370" s="120"/>
      <c r="H370" s="120"/>
      <c r="I370" s="120"/>
      <c r="J370" s="120"/>
      <c r="K370" s="121"/>
      <c r="L370" s="120"/>
      <c r="M370" s="178"/>
    </row>
    <row r="371" ht="27.75" customHeight="1">
      <c r="A371" s="182"/>
      <c r="B371" s="184"/>
      <c r="C371" s="179"/>
      <c r="D371" s="180"/>
      <c r="E371" s="181"/>
      <c r="F371" s="179"/>
      <c r="G371" s="179"/>
      <c r="H371" s="179"/>
      <c r="I371" s="120"/>
      <c r="J371" s="120"/>
      <c r="K371" s="121"/>
      <c r="L371" s="120"/>
      <c r="M371" s="181"/>
    </row>
    <row r="372" ht="27.75" customHeight="1">
      <c r="A372" s="182"/>
      <c r="B372" s="183"/>
      <c r="C372" s="120"/>
      <c r="D372" s="177"/>
      <c r="E372" s="178"/>
      <c r="F372" s="120"/>
      <c r="G372" s="120"/>
      <c r="H372" s="120"/>
      <c r="I372" s="120"/>
      <c r="J372" s="120"/>
      <c r="K372" s="121"/>
      <c r="L372" s="120"/>
      <c r="M372" s="178"/>
    </row>
    <row r="373" ht="27.75" customHeight="1">
      <c r="A373" s="182"/>
      <c r="B373" s="184"/>
      <c r="C373" s="179"/>
      <c r="D373" s="180"/>
      <c r="E373" s="181"/>
      <c r="F373" s="179"/>
      <c r="G373" s="179"/>
      <c r="H373" s="179"/>
      <c r="I373" s="120"/>
      <c r="J373" s="120"/>
      <c r="K373" s="121"/>
      <c r="L373" s="120"/>
      <c r="M373" s="181"/>
    </row>
    <row r="374" ht="27.75" customHeight="1">
      <c r="A374" s="182"/>
      <c r="B374" s="183"/>
      <c r="C374" s="120"/>
      <c r="D374" s="177"/>
      <c r="E374" s="178"/>
      <c r="F374" s="120"/>
      <c r="G374" s="120"/>
      <c r="H374" s="120"/>
      <c r="I374" s="120"/>
      <c r="J374" s="120"/>
      <c r="K374" s="121"/>
      <c r="L374" s="120"/>
      <c r="M374" s="178"/>
    </row>
    <row r="375" ht="27.75" customHeight="1">
      <c r="A375" s="182"/>
      <c r="B375" s="184"/>
      <c r="C375" s="179"/>
      <c r="D375" s="180"/>
      <c r="E375" s="181"/>
      <c r="F375" s="179"/>
      <c r="G375" s="179"/>
      <c r="H375" s="179"/>
      <c r="I375" s="120"/>
      <c r="J375" s="120"/>
      <c r="K375" s="121"/>
      <c r="L375" s="120"/>
      <c r="M375" s="181"/>
    </row>
    <row r="376" ht="27.75" customHeight="1">
      <c r="A376" s="182"/>
      <c r="B376" s="183"/>
      <c r="C376" s="120"/>
      <c r="D376" s="177"/>
      <c r="E376" s="178"/>
      <c r="F376" s="120"/>
      <c r="G376" s="120"/>
      <c r="H376" s="120"/>
      <c r="I376" s="120"/>
      <c r="J376" s="120"/>
      <c r="K376" s="121"/>
      <c r="L376" s="120"/>
      <c r="M376" s="178"/>
    </row>
    <row r="377" ht="27.75" customHeight="1">
      <c r="A377" s="182"/>
      <c r="B377" s="184"/>
      <c r="C377" s="179"/>
      <c r="D377" s="180"/>
      <c r="E377" s="181"/>
      <c r="F377" s="179"/>
      <c r="G377" s="179"/>
      <c r="H377" s="179"/>
      <c r="I377" s="120"/>
      <c r="J377" s="120"/>
      <c r="K377" s="121"/>
      <c r="L377" s="120"/>
      <c r="M377" s="181"/>
    </row>
    <row r="378" ht="27.75" customHeight="1">
      <c r="A378" s="182"/>
      <c r="B378" s="183"/>
      <c r="C378" s="120"/>
      <c r="D378" s="177"/>
      <c r="E378" s="178"/>
      <c r="F378" s="120"/>
      <c r="G378" s="120"/>
      <c r="H378" s="120"/>
      <c r="I378" s="120"/>
      <c r="J378" s="120"/>
      <c r="K378" s="121"/>
      <c r="L378" s="120"/>
      <c r="M378" s="178"/>
    </row>
    <row r="379" ht="27.75" customHeight="1">
      <c r="A379" s="182"/>
      <c r="B379" s="184"/>
      <c r="C379" s="179"/>
      <c r="D379" s="180"/>
      <c r="E379" s="181"/>
      <c r="F379" s="179"/>
      <c r="G379" s="179"/>
      <c r="H379" s="179"/>
      <c r="I379" s="120"/>
      <c r="J379" s="120"/>
      <c r="K379" s="121"/>
      <c r="L379" s="120"/>
      <c r="M379" s="181"/>
    </row>
    <row r="380" ht="27.75" customHeight="1">
      <c r="A380" s="182"/>
      <c r="B380" s="183"/>
      <c r="C380" s="120"/>
      <c r="D380" s="177"/>
      <c r="E380" s="178"/>
      <c r="F380" s="120"/>
      <c r="G380" s="120"/>
      <c r="H380" s="120"/>
      <c r="I380" s="120"/>
      <c r="J380" s="120"/>
      <c r="K380" s="121"/>
      <c r="L380" s="120"/>
      <c r="M380" s="178"/>
    </row>
    <row r="381" ht="27.75" customHeight="1">
      <c r="A381" s="182"/>
      <c r="B381" s="184"/>
      <c r="C381" s="179"/>
      <c r="D381" s="180"/>
      <c r="E381" s="181"/>
      <c r="F381" s="179"/>
      <c r="G381" s="179"/>
      <c r="H381" s="179"/>
      <c r="I381" s="120"/>
      <c r="J381" s="120"/>
      <c r="K381" s="121"/>
      <c r="L381" s="120"/>
      <c r="M381" s="181"/>
    </row>
    <row r="382" ht="27.75" customHeight="1">
      <c r="A382" s="182"/>
      <c r="B382" s="183"/>
      <c r="C382" s="120"/>
      <c r="D382" s="177"/>
      <c r="E382" s="178"/>
      <c r="F382" s="120"/>
      <c r="G382" s="120"/>
      <c r="H382" s="120"/>
      <c r="I382" s="120"/>
      <c r="J382" s="120"/>
      <c r="K382" s="121"/>
      <c r="L382" s="120"/>
      <c r="M382" s="178"/>
    </row>
    <row r="383" ht="27.75" customHeight="1">
      <c r="A383" s="182"/>
      <c r="B383" s="184"/>
      <c r="C383" s="179"/>
      <c r="D383" s="180"/>
      <c r="E383" s="181"/>
      <c r="F383" s="179"/>
      <c r="G383" s="179"/>
      <c r="H383" s="179"/>
      <c r="I383" s="120"/>
      <c r="J383" s="120"/>
      <c r="K383" s="121"/>
      <c r="L383" s="120"/>
      <c r="M383" s="181"/>
    </row>
    <row r="384" ht="27.75" customHeight="1">
      <c r="A384" s="182"/>
      <c r="B384" s="183"/>
      <c r="C384" s="120"/>
      <c r="D384" s="177"/>
      <c r="E384" s="178"/>
      <c r="F384" s="120"/>
      <c r="G384" s="120"/>
      <c r="H384" s="120"/>
      <c r="I384" s="120"/>
      <c r="J384" s="120"/>
      <c r="K384" s="121"/>
      <c r="L384" s="120"/>
      <c r="M384" s="178"/>
    </row>
    <row r="385" ht="27.75" customHeight="1">
      <c r="A385" s="182"/>
      <c r="B385" s="184"/>
      <c r="C385" s="179"/>
      <c r="D385" s="180"/>
      <c r="E385" s="181"/>
      <c r="F385" s="179"/>
      <c r="G385" s="179"/>
      <c r="H385" s="179"/>
      <c r="I385" s="120"/>
      <c r="J385" s="120"/>
      <c r="K385" s="121"/>
      <c r="L385" s="120"/>
      <c r="M385" s="181"/>
    </row>
    <row r="386" ht="27.75" customHeight="1">
      <c r="A386" s="182"/>
      <c r="B386" s="183"/>
      <c r="C386" s="120"/>
      <c r="D386" s="177"/>
      <c r="E386" s="178"/>
      <c r="F386" s="120"/>
      <c r="G386" s="120"/>
      <c r="H386" s="120"/>
      <c r="I386" s="120"/>
      <c r="J386" s="120"/>
      <c r="K386" s="121"/>
      <c r="L386" s="120"/>
      <c r="M386" s="178"/>
    </row>
    <row r="387" ht="27.75" customHeight="1">
      <c r="A387" s="182"/>
      <c r="B387" s="184"/>
      <c r="C387" s="179"/>
      <c r="D387" s="180"/>
      <c r="E387" s="181"/>
      <c r="F387" s="179"/>
      <c r="G387" s="179"/>
      <c r="H387" s="179"/>
      <c r="I387" s="120"/>
      <c r="J387" s="120"/>
      <c r="K387" s="121"/>
      <c r="L387" s="120"/>
      <c r="M387" s="181"/>
    </row>
    <row r="388" ht="27.75" customHeight="1">
      <c r="A388" s="182"/>
      <c r="B388" s="183"/>
      <c r="C388" s="120"/>
      <c r="D388" s="177"/>
      <c r="E388" s="178"/>
      <c r="F388" s="120"/>
      <c r="G388" s="120"/>
      <c r="H388" s="120"/>
      <c r="I388" s="120"/>
      <c r="J388" s="120"/>
      <c r="K388" s="121"/>
      <c r="L388" s="120"/>
      <c r="M388" s="178"/>
    </row>
    <row r="389" ht="27.75" customHeight="1">
      <c r="A389" s="182"/>
      <c r="B389" s="184"/>
      <c r="C389" s="179"/>
      <c r="D389" s="180"/>
      <c r="E389" s="181"/>
      <c r="F389" s="179"/>
      <c r="G389" s="179"/>
      <c r="H389" s="179"/>
      <c r="I389" s="120"/>
      <c r="J389" s="120"/>
      <c r="K389" s="121"/>
      <c r="L389" s="120"/>
      <c r="M389" s="181"/>
    </row>
    <row r="390" ht="27.75" customHeight="1">
      <c r="A390" s="182"/>
      <c r="B390" s="183"/>
      <c r="C390" s="120"/>
      <c r="D390" s="177"/>
      <c r="E390" s="178"/>
      <c r="F390" s="120"/>
      <c r="G390" s="120"/>
      <c r="H390" s="120"/>
      <c r="I390" s="120"/>
      <c r="J390" s="120"/>
      <c r="K390" s="121"/>
      <c r="L390" s="120"/>
      <c r="M390" s="178"/>
    </row>
    <row r="391" ht="27.75" customHeight="1">
      <c r="A391" s="182"/>
      <c r="B391" s="184"/>
      <c r="C391" s="179"/>
      <c r="D391" s="180"/>
      <c r="E391" s="181"/>
      <c r="F391" s="179"/>
      <c r="G391" s="179"/>
      <c r="H391" s="179"/>
      <c r="I391" s="120"/>
      <c r="J391" s="120"/>
      <c r="K391" s="121"/>
      <c r="L391" s="120"/>
      <c r="M391" s="181"/>
    </row>
    <row r="392" ht="27.75" customHeight="1">
      <c r="A392" s="182"/>
      <c r="B392" s="183"/>
      <c r="C392" s="120"/>
      <c r="D392" s="177"/>
      <c r="E392" s="178"/>
      <c r="F392" s="120"/>
      <c r="G392" s="120"/>
      <c r="H392" s="120"/>
      <c r="I392" s="120"/>
      <c r="J392" s="120"/>
      <c r="K392" s="121"/>
      <c r="L392" s="120"/>
      <c r="M392" s="178"/>
    </row>
    <row r="393" ht="27.75" customHeight="1">
      <c r="A393" s="182"/>
      <c r="B393" s="184"/>
      <c r="C393" s="179"/>
      <c r="D393" s="180"/>
      <c r="E393" s="181"/>
      <c r="F393" s="179"/>
      <c r="G393" s="179"/>
      <c r="H393" s="179"/>
      <c r="I393" s="120"/>
      <c r="J393" s="120"/>
      <c r="K393" s="121"/>
      <c r="L393" s="120"/>
      <c r="M393" s="181"/>
    </row>
    <row r="394" ht="27.75" customHeight="1">
      <c r="A394" s="182"/>
      <c r="B394" s="183"/>
      <c r="C394" s="120"/>
      <c r="D394" s="177"/>
      <c r="E394" s="178"/>
      <c r="F394" s="120"/>
      <c r="G394" s="120"/>
      <c r="H394" s="120"/>
      <c r="I394" s="120"/>
      <c r="J394" s="120"/>
      <c r="K394" s="121"/>
      <c r="L394" s="120"/>
      <c r="M394" s="178"/>
    </row>
    <row r="395" ht="27.75" customHeight="1">
      <c r="A395" s="182"/>
      <c r="B395" s="184"/>
      <c r="C395" s="179"/>
      <c r="D395" s="180"/>
      <c r="E395" s="181"/>
      <c r="F395" s="179"/>
      <c r="G395" s="179"/>
      <c r="H395" s="179"/>
      <c r="I395" s="120"/>
      <c r="J395" s="120"/>
      <c r="K395" s="121"/>
      <c r="L395" s="120"/>
      <c r="M395" s="181"/>
    </row>
    <row r="396" ht="27.75" customHeight="1">
      <c r="A396" s="182"/>
      <c r="B396" s="183"/>
      <c r="C396" s="120"/>
      <c r="D396" s="177"/>
      <c r="E396" s="178"/>
      <c r="F396" s="120"/>
      <c r="G396" s="120"/>
      <c r="H396" s="120"/>
      <c r="I396" s="120"/>
      <c r="J396" s="120"/>
      <c r="K396" s="121"/>
      <c r="L396" s="120"/>
      <c r="M396" s="178"/>
    </row>
    <row r="397" ht="27.75" customHeight="1">
      <c r="A397" s="182"/>
      <c r="B397" s="184"/>
      <c r="C397" s="179"/>
      <c r="D397" s="180"/>
      <c r="E397" s="181"/>
      <c r="F397" s="179"/>
      <c r="G397" s="179"/>
      <c r="H397" s="179"/>
      <c r="I397" s="120"/>
      <c r="J397" s="120"/>
      <c r="K397" s="121"/>
      <c r="L397" s="120"/>
      <c r="M397" s="181"/>
    </row>
    <row r="398" ht="27.75" customHeight="1">
      <c r="A398" s="182"/>
      <c r="B398" s="183"/>
      <c r="C398" s="120"/>
      <c r="D398" s="177"/>
      <c r="E398" s="178"/>
      <c r="F398" s="120"/>
      <c r="G398" s="120"/>
      <c r="H398" s="120"/>
      <c r="I398" s="120"/>
      <c r="J398" s="120"/>
      <c r="K398" s="121"/>
      <c r="L398" s="120"/>
      <c r="M398" s="178"/>
    </row>
    <row r="399" ht="27.75" customHeight="1">
      <c r="A399" s="182"/>
      <c r="B399" s="184"/>
      <c r="C399" s="179"/>
      <c r="D399" s="180"/>
      <c r="E399" s="181"/>
      <c r="F399" s="179"/>
      <c r="G399" s="179"/>
      <c r="H399" s="179"/>
      <c r="I399" s="120"/>
      <c r="J399" s="120"/>
      <c r="K399" s="121"/>
      <c r="L399" s="120"/>
      <c r="M399" s="181"/>
    </row>
    <row r="400" ht="27.75" customHeight="1">
      <c r="A400" s="182"/>
      <c r="B400" s="183"/>
      <c r="C400" s="120"/>
      <c r="D400" s="177"/>
      <c r="E400" s="178"/>
      <c r="F400" s="120"/>
      <c r="G400" s="120"/>
      <c r="H400" s="120"/>
      <c r="I400" s="120"/>
      <c r="J400" s="120"/>
      <c r="K400" s="121"/>
      <c r="L400" s="120"/>
      <c r="M400" s="178"/>
    </row>
    <row r="401" ht="27.75" customHeight="1">
      <c r="A401" s="182"/>
      <c r="B401" s="184"/>
      <c r="C401" s="179"/>
      <c r="D401" s="180"/>
      <c r="E401" s="181"/>
      <c r="F401" s="179"/>
      <c r="G401" s="179"/>
      <c r="H401" s="179"/>
      <c r="I401" s="120"/>
      <c r="J401" s="120"/>
      <c r="K401" s="121"/>
      <c r="L401" s="120"/>
      <c r="M401" s="181"/>
    </row>
    <row r="402" ht="27.75" customHeight="1">
      <c r="A402" s="182"/>
      <c r="B402" s="183"/>
      <c r="C402" s="120"/>
      <c r="D402" s="177"/>
      <c r="E402" s="178"/>
      <c r="F402" s="120"/>
      <c r="G402" s="120"/>
      <c r="H402" s="120"/>
      <c r="I402" s="120"/>
      <c r="J402" s="120"/>
      <c r="K402" s="121"/>
      <c r="L402" s="120"/>
      <c r="M402" s="178"/>
    </row>
    <row r="403" ht="27.75" customHeight="1">
      <c r="A403" s="182"/>
      <c r="B403" s="184"/>
      <c r="C403" s="179"/>
      <c r="D403" s="180"/>
      <c r="E403" s="181"/>
      <c r="F403" s="179"/>
      <c r="G403" s="179"/>
      <c r="H403" s="179"/>
      <c r="I403" s="120"/>
      <c r="J403" s="120"/>
      <c r="K403" s="121"/>
      <c r="L403" s="120"/>
      <c r="M403" s="181"/>
    </row>
    <row r="404" ht="27.75" customHeight="1">
      <c r="A404" s="182"/>
      <c r="B404" s="183"/>
      <c r="C404" s="120"/>
      <c r="D404" s="177"/>
      <c r="E404" s="178"/>
      <c r="F404" s="120"/>
      <c r="G404" s="120"/>
      <c r="H404" s="120"/>
      <c r="I404" s="120"/>
      <c r="J404" s="120"/>
      <c r="K404" s="121"/>
      <c r="L404" s="120"/>
      <c r="M404" s="178"/>
    </row>
    <row r="405" ht="27.75" customHeight="1">
      <c r="A405" s="182"/>
      <c r="B405" s="184"/>
      <c r="C405" s="179"/>
      <c r="D405" s="180"/>
      <c r="E405" s="181"/>
      <c r="F405" s="179"/>
      <c r="G405" s="179"/>
      <c r="H405" s="179"/>
      <c r="I405" s="120"/>
      <c r="J405" s="120"/>
      <c r="K405" s="121"/>
      <c r="L405" s="120"/>
      <c r="M405" s="181"/>
    </row>
    <row r="406" ht="27.75" customHeight="1">
      <c r="A406" s="182"/>
      <c r="B406" s="183"/>
      <c r="C406" s="120"/>
      <c r="D406" s="177"/>
      <c r="E406" s="178"/>
      <c r="F406" s="120"/>
      <c r="G406" s="120"/>
      <c r="H406" s="120"/>
      <c r="I406" s="120"/>
      <c r="J406" s="120"/>
      <c r="K406" s="121"/>
      <c r="L406" s="120"/>
      <c r="M406" s="178"/>
    </row>
    <row r="407" ht="27.75" customHeight="1">
      <c r="A407" s="182"/>
      <c r="B407" s="184"/>
      <c r="C407" s="179"/>
      <c r="D407" s="180"/>
      <c r="E407" s="181"/>
      <c r="F407" s="179"/>
      <c r="G407" s="179"/>
      <c r="H407" s="179"/>
      <c r="I407" s="120"/>
      <c r="J407" s="120"/>
      <c r="K407" s="121"/>
      <c r="L407" s="120"/>
      <c r="M407" s="181"/>
    </row>
    <row r="408" ht="27.75" customHeight="1">
      <c r="A408" s="182"/>
      <c r="B408" s="183"/>
      <c r="C408" s="120"/>
      <c r="D408" s="177"/>
      <c r="E408" s="178"/>
      <c r="F408" s="120"/>
      <c r="G408" s="120"/>
      <c r="H408" s="120"/>
      <c r="I408" s="120"/>
      <c r="J408" s="120"/>
      <c r="K408" s="121"/>
      <c r="L408" s="120"/>
      <c r="M408" s="178"/>
    </row>
    <row r="409" ht="27.75" customHeight="1">
      <c r="A409" s="182"/>
      <c r="B409" s="184"/>
      <c r="C409" s="179"/>
      <c r="D409" s="180"/>
      <c r="E409" s="181"/>
      <c r="F409" s="179"/>
      <c r="G409" s="179"/>
      <c r="H409" s="179"/>
      <c r="I409" s="120"/>
      <c r="J409" s="120"/>
      <c r="K409" s="121"/>
      <c r="L409" s="120"/>
      <c r="M409" s="181"/>
    </row>
    <row r="410" ht="27.75" customHeight="1">
      <c r="A410" s="182"/>
      <c r="B410" s="183"/>
      <c r="C410" s="120"/>
      <c r="D410" s="177"/>
      <c r="E410" s="178"/>
      <c r="F410" s="120"/>
      <c r="G410" s="120"/>
      <c r="H410" s="120"/>
      <c r="I410" s="120"/>
      <c r="J410" s="120"/>
      <c r="K410" s="121"/>
      <c r="L410" s="120"/>
      <c r="M410" s="178"/>
    </row>
    <row r="411" ht="27.75" customHeight="1">
      <c r="A411" s="182"/>
      <c r="B411" s="184"/>
      <c r="C411" s="179"/>
      <c r="D411" s="180"/>
      <c r="E411" s="181"/>
      <c r="F411" s="179"/>
      <c r="G411" s="179"/>
      <c r="H411" s="179"/>
      <c r="I411" s="120"/>
      <c r="J411" s="120"/>
      <c r="K411" s="121"/>
      <c r="L411" s="120"/>
      <c r="M411" s="181"/>
    </row>
    <row r="412" ht="27.75" customHeight="1">
      <c r="A412" s="182"/>
      <c r="B412" s="183"/>
      <c r="C412" s="120"/>
      <c r="D412" s="177"/>
      <c r="E412" s="178"/>
      <c r="F412" s="120"/>
      <c r="G412" s="120"/>
      <c r="H412" s="120"/>
      <c r="I412" s="120"/>
      <c r="J412" s="120"/>
      <c r="K412" s="121"/>
      <c r="L412" s="120"/>
      <c r="M412" s="178"/>
    </row>
    <row r="413" ht="27.75" customHeight="1">
      <c r="A413" s="182"/>
      <c r="B413" s="184"/>
      <c r="C413" s="179"/>
      <c r="D413" s="180"/>
      <c r="E413" s="181"/>
      <c r="F413" s="179"/>
      <c r="G413" s="179"/>
      <c r="H413" s="179"/>
      <c r="I413" s="120"/>
      <c r="J413" s="120"/>
      <c r="K413" s="121"/>
      <c r="L413" s="120"/>
      <c r="M413" s="181"/>
    </row>
    <row r="414" ht="27.75" customHeight="1">
      <c r="A414" s="182"/>
      <c r="B414" s="183"/>
      <c r="C414" s="120"/>
      <c r="D414" s="177"/>
      <c r="E414" s="178"/>
      <c r="F414" s="120"/>
      <c r="G414" s="120"/>
      <c r="H414" s="120"/>
      <c r="I414" s="120"/>
      <c r="J414" s="120"/>
      <c r="K414" s="121"/>
      <c r="L414" s="120"/>
      <c r="M414" s="178"/>
    </row>
    <row r="415" ht="27.75" customHeight="1">
      <c r="A415" s="182"/>
      <c r="B415" s="184"/>
      <c r="C415" s="179"/>
      <c r="D415" s="180"/>
      <c r="E415" s="181"/>
      <c r="F415" s="179"/>
      <c r="G415" s="179"/>
      <c r="H415" s="179"/>
      <c r="I415" s="120"/>
      <c r="J415" s="120"/>
      <c r="K415" s="121"/>
      <c r="L415" s="120"/>
      <c r="M415" s="181"/>
    </row>
    <row r="416" ht="27.75" customHeight="1">
      <c r="A416" s="182"/>
      <c r="B416" s="183"/>
      <c r="C416" s="120"/>
      <c r="D416" s="177"/>
      <c r="E416" s="178"/>
      <c r="F416" s="120"/>
      <c r="G416" s="120"/>
      <c r="H416" s="120"/>
      <c r="I416" s="120"/>
      <c r="J416" s="120"/>
      <c r="K416" s="121"/>
      <c r="L416" s="120"/>
      <c r="M416" s="178"/>
    </row>
    <row r="417" ht="27.75" customHeight="1">
      <c r="A417" s="182"/>
      <c r="B417" s="184"/>
      <c r="C417" s="179"/>
      <c r="D417" s="180"/>
      <c r="E417" s="181"/>
      <c r="F417" s="179"/>
      <c r="G417" s="179"/>
      <c r="H417" s="179"/>
      <c r="I417" s="120"/>
      <c r="J417" s="120"/>
      <c r="K417" s="121"/>
      <c r="L417" s="120"/>
      <c r="M417" s="181"/>
    </row>
    <row r="418" ht="27.75" customHeight="1">
      <c r="A418" s="182"/>
      <c r="B418" s="183"/>
      <c r="C418" s="120"/>
      <c r="D418" s="177"/>
      <c r="E418" s="178"/>
      <c r="F418" s="120"/>
      <c r="G418" s="120"/>
      <c r="H418" s="120"/>
      <c r="I418" s="120"/>
      <c r="J418" s="120"/>
      <c r="K418" s="121"/>
      <c r="L418" s="120"/>
      <c r="M418" s="178"/>
    </row>
    <row r="419" ht="27.75" customHeight="1">
      <c r="A419" s="182"/>
      <c r="B419" s="184"/>
      <c r="C419" s="179"/>
      <c r="D419" s="180"/>
      <c r="E419" s="181"/>
      <c r="F419" s="179"/>
      <c r="G419" s="179"/>
      <c r="H419" s="179"/>
      <c r="I419" s="120"/>
      <c r="J419" s="120"/>
      <c r="K419" s="121"/>
      <c r="L419" s="120"/>
      <c r="M419" s="181"/>
    </row>
    <row r="420" ht="27.75" customHeight="1">
      <c r="A420" s="182"/>
      <c r="B420" s="183"/>
      <c r="C420" s="120"/>
      <c r="D420" s="177"/>
      <c r="E420" s="178"/>
      <c r="F420" s="120"/>
      <c r="G420" s="120"/>
      <c r="H420" s="120"/>
      <c r="I420" s="120"/>
      <c r="J420" s="120"/>
      <c r="K420" s="121"/>
      <c r="L420" s="120"/>
      <c r="M420" s="178"/>
    </row>
    <row r="421" ht="27.75" customHeight="1">
      <c r="A421" s="182"/>
      <c r="B421" s="184"/>
      <c r="C421" s="179"/>
      <c r="D421" s="180"/>
      <c r="E421" s="181"/>
      <c r="F421" s="179"/>
      <c r="G421" s="179"/>
      <c r="H421" s="179"/>
      <c r="I421" s="120"/>
      <c r="J421" s="120"/>
      <c r="K421" s="121"/>
      <c r="L421" s="120"/>
      <c r="M421" s="181"/>
    </row>
    <row r="422" ht="27.75" customHeight="1">
      <c r="A422" s="182"/>
      <c r="B422" s="183"/>
      <c r="C422" s="120"/>
      <c r="D422" s="177"/>
      <c r="E422" s="178"/>
      <c r="F422" s="120"/>
      <c r="G422" s="120"/>
      <c r="H422" s="120"/>
      <c r="I422" s="120"/>
      <c r="J422" s="120"/>
      <c r="K422" s="121"/>
      <c r="L422" s="120"/>
      <c r="M422" s="178"/>
    </row>
    <row r="423" ht="27.75" customHeight="1">
      <c r="A423" s="182"/>
      <c r="B423" s="184"/>
      <c r="C423" s="179"/>
      <c r="D423" s="180"/>
      <c r="E423" s="181"/>
      <c r="F423" s="179"/>
      <c r="G423" s="179"/>
      <c r="H423" s="179"/>
      <c r="I423" s="120"/>
      <c r="J423" s="120"/>
      <c r="K423" s="121"/>
      <c r="L423" s="120"/>
      <c r="M423" s="181"/>
    </row>
    <row r="424" ht="27.75" customHeight="1">
      <c r="A424" s="182"/>
      <c r="B424" s="183"/>
      <c r="C424" s="120"/>
      <c r="D424" s="177"/>
      <c r="E424" s="178"/>
      <c r="F424" s="120"/>
      <c r="G424" s="120"/>
      <c r="H424" s="120"/>
      <c r="I424" s="120"/>
      <c r="J424" s="120"/>
      <c r="K424" s="121"/>
      <c r="L424" s="120"/>
      <c r="M424" s="178"/>
    </row>
    <row r="425" ht="27.75" customHeight="1">
      <c r="A425" s="182"/>
      <c r="B425" s="184"/>
      <c r="C425" s="179"/>
      <c r="D425" s="180"/>
      <c r="E425" s="181"/>
      <c r="F425" s="179"/>
      <c r="G425" s="179"/>
      <c r="H425" s="179"/>
      <c r="I425" s="120"/>
      <c r="J425" s="120"/>
      <c r="K425" s="121"/>
      <c r="L425" s="120"/>
      <c r="M425" s="181"/>
    </row>
    <row r="426" ht="27.75" customHeight="1">
      <c r="A426" s="182"/>
      <c r="B426" s="183"/>
      <c r="C426" s="120"/>
      <c r="D426" s="177"/>
      <c r="E426" s="178"/>
      <c r="F426" s="120"/>
      <c r="G426" s="120"/>
      <c r="H426" s="120"/>
      <c r="I426" s="120"/>
      <c r="J426" s="120"/>
      <c r="K426" s="121"/>
      <c r="L426" s="120"/>
      <c r="M426" s="178"/>
    </row>
    <row r="427" ht="27.75" customHeight="1">
      <c r="A427" s="182"/>
      <c r="B427" s="184"/>
      <c r="C427" s="179"/>
      <c r="D427" s="180"/>
      <c r="E427" s="181"/>
      <c r="F427" s="179"/>
      <c r="G427" s="179"/>
      <c r="H427" s="179"/>
      <c r="I427" s="120"/>
      <c r="J427" s="120"/>
      <c r="K427" s="121"/>
      <c r="L427" s="120"/>
      <c r="M427" s="181"/>
    </row>
    <row r="428" ht="27.75" customHeight="1">
      <c r="A428" s="182"/>
      <c r="B428" s="183"/>
      <c r="C428" s="120"/>
      <c r="D428" s="177"/>
      <c r="E428" s="178"/>
      <c r="F428" s="120"/>
      <c r="G428" s="120"/>
      <c r="H428" s="120"/>
      <c r="I428" s="120"/>
      <c r="J428" s="120"/>
      <c r="K428" s="121"/>
      <c r="L428" s="120"/>
      <c r="M428" s="178"/>
    </row>
    <row r="429" ht="27.75" customHeight="1">
      <c r="A429" s="182"/>
      <c r="B429" s="184"/>
      <c r="C429" s="179"/>
      <c r="D429" s="180"/>
      <c r="E429" s="181"/>
      <c r="F429" s="179"/>
      <c r="G429" s="179"/>
      <c r="H429" s="179"/>
      <c r="I429" s="120"/>
      <c r="J429" s="120"/>
      <c r="K429" s="121"/>
      <c r="L429" s="120"/>
      <c r="M429" s="181"/>
    </row>
    <row r="430" ht="27.75" customHeight="1">
      <c r="A430" s="182"/>
      <c r="B430" s="183"/>
      <c r="C430" s="120"/>
      <c r="D430" s="177"/>
      <c r="E430" s="178"/>
      <c r="F430" s="120"/>
      <c r="G430" s="120"/>
      <c r="H430" s="120"/>
      <c r="I430" s="120"/>
      <c r="J430" s="120"/>
      <c r="K430" s="121"/>
      <c r="L430" s="120"/>
      <c r="M430" s="178"/>
    </row>
    <row r="431" ht="27.75" customHeight="1">
      <c r="A431" s="182"/>
      <c r="B431" s="184"/>
      <c r="C431" s="179"/>
      <c r="D431" s="180"/>
      <c r="E431" s="181"/>
      <c r="F431" s="179"/>
      <c r="G431" s="179"/>
      <c r="H431" s="179"/>
      <c r="I431" s="120"/>
      <c r="J431" s="120"/>
      <c r="K431" s="121"/>
      <c r="L431" s="120"/>
      <c r="M431" s="181"/>
    </row>
    <row r="432" ht="27.75" customHeight="1">
      <c r="A432" s="182"/>
      <c r="B432" s="183"/>
      <c r="C432" s="120"/>
      <c r="D432" s="177"/>
      <c r="E432" s="178"/>
      <c r="F432" s="120"/>
      <c r="G432" s="120"/>
      <c r="H432" s="120"/>
      <c r="I432" s="120"/>
      <c r="J432" s="120"/>
      <c r="K432" s="121"/>
      <c r="L432" s="120"/>
      <c r="M432" s="178"/>
    </row>
    <row r="433" ht="27.75" customHeight="1">
      <c r="A433" s="182"/>
      <c r="B433" s="184"/>
      <c r="C433" s="179"/>
      <c r="D433" s="180"/>
      <c r="E433" s="181"/>
      <c r="F433" s="179"/>
      <c r="G433" s="179"/>
      <c r="H433" s="179"/>
      <c r="I433" s="120"/>
      <c r="J433" s="120"/>
      <c r="K433" s="121"/>
      <c r="L433" s="120"/>
      <c r="M433" s="181"/>
    </row>
    <row r="434" ht="27.75" customHeight="1">
      <c r="A434" s="182"/>
      <c r="B434" s="183"/>
      <c r="C434" s="120"/>
      <c r="D434" s="177"/>
      <c r="E434" s="178"/>
      <c r="F434" s="120"/>
      <c r="G434" s="120"/>
      <c r="H434" s="120"/>
      <c r="I434" s="120"/>
      <c r="J434" s="120"/>
      <c r="K434" s="121"/>
      <c r="L434" s="120"/>
      <c r="M434" s="178"/>
    </row>
    <row r="435" ht="27.75" customHeight="1">
      <c r="A435" s="182"/>
      <c r="B435" s="184"/>
      <c r="C435" s="179"/>
      <c r="D435" s="180"/>
      <c r="E435" s="181"/>
      <c r="F435" s="179"/>
      <c r="G435" s="179"/>
      <c r="H435" s="179"/>
      <c r="I435" s="120"/>
      <c r="J435" s="120"/>
      <c r="K435" s="121"/>
      <c r="L435" s="120"/>
      <c r="M435" s="181"/>
    </row>
    <row r="436" ht="27.75" customHeight="1">
      <c r="A436" s="182"/>
      <c r="B436" s="183"/>
      <c r="C436" s="120"/>
      <c r="D436" s="177"/>
      <c r="E436" s="178"/>
      <c r="F436" s="120"/>
      <c r="G436" s="120"/>
      <c r="H436" s="120"/>
      <c r="I436" s="120"/>
      <c r="J436" s="120"/>
      <c r="K436" s="121"/>
      <c r="L436" s="120"/>
      <c r="M436" s="178"/>
    </row>
    <row r="437" ht="27.75" customHeight="1">
      <c r="A437" s="182"/>
      <c r="B437" s="184"/>
      <c r="C437" s="179"/>
      <c r="D437" s="180"/>
      <c r="E437" s="181"/>
      <c r="F437" s="179"/>
      <c r="G437" s="179"/>
      <c r="H437" s="179"/>
      <c r="I437" s="120"/>
      <c r="J437" s="120"/>
      <c r="K437" s="121"/>
      <c r="L437" s="120"/>
      <c r="M437" s="181"/>
    </row>
    <row r="438" ht="27.75" customHeight="1">
      <c r="A438" s="182"/>
      <c r="B438" s="183"/>
      <c r="C438" s="120"/>
      <c r="D438" s="177"/>
      <c r="E438" s="178"/>
      <c r="F438" s="120"/>
      <c r="G438" s="120"/>
      <c r="H438" s="120"/>
      <c r="I438" s="120"/>
      <c r="J438" s="120"/>
      <c r="K438" s="121"/>
      <c r="L438" s="120"/>
      <c r="M438" s="178"/>
    </row>
    <row r="439" ht="27.75" customHeight="1">
      <c r="A439" s="182"/>
      <c r="B439" s="184"/>
      <c r="C439" s="179"/>
      <c r="D439" s="180"/>
      <c r="E439" s="181"/>
      <c r="F439" s="179"/>
      <c r="G439" s="179"/>
      <c r="H439" s="179"/>
      <c r="I439" s="120"/>
      <c r="J439" s="120"/>
      <c r="K439" s="121"/>
      <c r="L439" s="120"/>
      <c r="M439" s="181"/>
    </row>
    <row r="440" ht="27.75" customHeight="1">
      <c r="A440" s="182"/>
      <c r="B440" s="183"/>
      <c r="C440" s="120"/>
      <c r="D440" s="177"/>
      <c r="E440" s="178"/>
      <c r="F440" s="120"/>
      <c r="G440" s="120"/>
      <c r="H440" s="120"/>
      <c r="I440" s="120"/>
      <c r="J440" s="120"/>
      <c r="K440" s="121"/>
      <c r="L440" s="120"/>
      <c r="M440" s="178"/>
    </row>
    <row r="441" ht="27.75" customHeight="1">
      <c r="A441" s="182"/>
      <c r="B441" s="184"/>
      <c r="C441" s="179"/>
      <c r="D441" s="180"/>
      <c r="E441" s="181"/>
      <c r="F441" s="179"/>
      <c r="G441" s="179"/>
      <c r="H441" s="179"/>
      <c r="I441" s="120"/>
      <c r="J441" s="120"/>
      <c r="K441" s="121"/>
      <c r="L441" s="120"/>
      <c r="M441" s="181"/>
    </row>
    <row r="442" ht="27.75" customHeight="1">
      <c r="A442" s="182"/>
      <c r="B442" s="183"/>
      <c r="C442" s="120"/>
      <c r="D442" s="177"/>
      <c r="E442" s="178"/>
      <c r="F442" s="120"/>
      <c r="G442" s="120"/>
      <c r="H442" s="120"/>
      <c r="I442" s="120"/>
      <c r="J442" s="120"/>
      <c r="K442" s="121"/>
      <c r="L442" s="120"/>
      <c r="M442" s="178"/>
    </row>
    <row r="443" ht="27.75" customHeight="1">
      <c r="A443" s="182"/>
      <c r="B443" s="184"/>
      <c r="C443" s="179"/>
      <c r="D443" s="180"/>
      <c r="E443" s="181"/>
      <c r="F443" s="179"/>
      <c r="G443" s="179"/>
      <c r="H443" s="179"/>
      <c r="I443" s="120"/>
      <c r="J443" s="120"/>
      <c r="K443" s="121"/>
      <c r="L443" s="120"/>
      <c r="M443" s="181"/>
    </row>
    <row r="444" ht="27.75" customHeight="1">
      <c r="A444" s="182"/>
      <c r="B444" s="183"/>
      <c r="C444" s="120"/>
      <c r="D444" s="177"/>
      <c r="E444" s="178"/>
      <c r="F444" s="120"/>
      <c r="G444" s="120"/>
      <c r="H444" s="120"/>
      <c r="I444" s="120"/>
      <c r="J444" s="120"/>
      <c r="K444" s="121"/>
      <c r="L444" s="120"/>
      <c r="M444" s="178"/>
    </row>
    <row r="445" ht="27.75" customHeight="1">
      <c r="A445" s="182"/>
      <c r="B445" s="184"/>
      <c r="C445" s="179"/>
      <c r="D445" s="180"/>
      <c r="E445" s="181"/>
      <c r="F445" s="179"/>
      <c r="G445" s="179"/>
      <c r="H445" s="179"/>
      <c r="I445" s="120"/>
      <c r="J445" s="120"/>
      <c r="K445" s="121"/>
      <c r="L445" s="120"/>
      <c r="M445" s="181"/>
    </row>
    <row r="446" ht="27.75" customHeight="1">
      <c r="A446" s="182"/>
      <c r="B446" s="183"/>
      <c r="C446" s="120"/>
      <c r="D446" s="177"/>
      <c r="E446" s="178"/>
      <c r="F446" s="120"/>
      <c r="G446" s="120"/>
      <c r="H446" s="120"/>
      <c r="I446" s="120"/>
      <c r="J446" s="120"/>
      <c r="K446" s="121"/>
      <c r="L446" s="120"/>
      <c r="M446" s="178"/>
    </row>
    <row r="447" ht="27.75" customHeight="1">
      <c r="A447" s="182"/>
      <c r="B447" s="184"/>
      <c r="C447" s="179"/>
      <c r="D447" s="180"/>
      <c r="E447" s="181"/>
      <c r="F447" s="179"/>
      <c r="G447" s="179"/>
      <c r="H447" s="179"/>
      <c r="I447" s="120"/>
      <c r="J447" s="120"/>
      <c r="K447" s="121"/>
      <c r="L447" s="120"/>
      <c r="M447" s="181"/>
    </row>
    <row r="448" ht="27.75" customHeight="1">
      <c r="A448" s="182"/>
      <c r="B448" s="183"/>
      <c r="C448" s="120"/>
      <c r="D448" s="177"/>
      <c r="E448" s="178"/>
      <c r="F448" s="120"/>
      <c r="G448" s="120"/>
      <c r="H448" s="120"/>
      <c r="I448" s="120"/>
      <c r="J448" s="120"/>
      <c r="K448" s="121"/>
      <c r="L448" s="120"/>
      <c r="M448" s="178"/>
    </row>
    <row r="449" ht="27.75" customHeight="1">
      <c r="A449" s="182"/>
      <c r="B449" s="184"/>
      <c r="C449" s="179"/>
      <c r="D449" s="180"/>
      <c r="E449" s="181"/>
      <c r="F449" s="179"/>
      <c r="G449" s="179"/>
      <c r="H449" s="179"/>
      <c r="I449" s="120"/>
      <c r="J449" s="120"/>
      <c r="K449" s="121"/>
      <c r="L449" s="120"/>
      <c r="M449" s="181"/>
    </row>
    <row r="450" ht="27.75" customHeight="1">
      <c r="A450" s="182"/>
      <c r="B450" s="183"/>
      <c r="C450" s="120"/>
      <c r="D450" s="177"/>
      <c r="E450" s="178"/>
      <c r="F450" s="120"/>
      <c r="G450" s="120"/>
      <c r="H450" s="120"/>
      <c r="I450" s="120"/>
      <c r="J450" s="120"/>
      <c r="K450" s="121"/>
      <c r="L450" s="120"/>
      <c r="M450" s="178"/>
    </row>
    <row r="451" ht="27.75" customHeight="1">
      <c r="A451" s="182"/>
      <c r="B451" s="184"/>
      <c r="C451" s="179"/>
      <c r="D451" s="180"/>
      <c r="E451" s="181"/>
      <c r="F451" s="179"/>
      <c r="G451" s="179"/>
      <c r="H451" s="179"/>
      <c r="I451" s="120"/>
      <c r="J451" s="120"/>
      <c r="K451" s="121"/>
      <c r="L451" s="120"/>
      <c r="M451" s="181"/>
    </row>
    <row r="452" ht="27.75" customHeight="1">
      <c r="A452" s="182"/>
      <c r="B452" s="183"/>
      <c r="C452" s="120"/>
      <c r="D452" s="177"/>
      <c r="E452" s="178"/>
      <c r="F452" s="120"/>
      <c r="G452" s="120"/>
      <c r="H452" s="120"/>
      <c r="I452" s="120"/>
      <c r="J452" s="120"/>
      <c r="K452" s="121"/>
      <c r="L452" s="120"/>
      <c r="M452" s="178"/>
    </row>
    <row r="453" ht="27.75" customHeight="1">
      <c r="A453" s="182"/>
      <c r="B453" s="184"/>
      <c r="C453" s="179"/>
      <c r="D453" s="180"/>
      <c r="E453" s="181"/>
      <c r="F453" s="179"/>
      <c r="G453" s="179"/>
      <c r="H453" s="179"/>
      <c r="I453" s="120"/>
      <c r="J453" s="120"/>
      <c r="K453" s="121"/>
      <c r="L453" s="120"/>
      <c r="M453" s="181"/>
    </row>
    <row r="454" ht="27.75" customHeight="1">
      <c r="A454" s="182"/>
      <c r="B454" s="183"/>
      <c r="C454" s="120"/>
      <c r="D454" s="177"/>
      <c r="E454" s="178"/>
      <c r="F454" s="120"/>
      <c r="G454" s="120"/>
      <c r="H454" s="120"/>
      <c r="I454" s="120"/>
      <c r="J454" s="120"/>
      <c r="K454" s="121"/>
      <c r="L454" s="120"/>
      <c r="M454" s="178"/>
    </row>
    <row r="455" ht="27.75" customHeight="1">
      <c r="A455" s="182"/>
      <c r="B455" s="184"/>
      <c r="C455" s="179"/>
      <c r="D455" s="180"/>
      <c r="E455" s="181"/>
      <c r="F455" s="179"/>
      <c r="G455" s="179"/>
      <c r="H455" s="179"/>
      <c r="I455" s="120"/>
      <c r="J455" s="120"/>
      <c r="K455" s="121"/>
      <c r="L455" s="120"/>
      <c r="M455" s="181"/>
    </row>
    <row r="456" ht="27.75" customHeight="1">
      <c r="A456" s="182"/>
      <c r="B456" s="183"/>
      <c r="C456" s="120"/>
      <c r="D456" s="177"/>
      <c r="E456" s="178"/>
      <c r="F456" s="120"/>
      <c r="G456" s="120"/>
      <c r="H456" s="120"/>
      <c r="I456" s="120"/>
      <c r="J456" s="120"/>
      <c r="K456" s="121"/>
      <c r="L456" s="120"/>
      <c r="M456" s="178"/>
    </row>
    <row r="457" ht="27.75" customHeight="1">
      <c r="A457" s="182"/>
      <c r="B457" s="184"/>
      <c r="C457" s="179"/>
      <c r="D457" s="180"/>
      <c r="E457" s="181"/>
      <c r="F457" s="179"/>
      <c r="G457" s="179"/>
      <c r="H457" s="179"/>
      <c r="I457" s="120"/>
      <c r="J457" s="120"/>
      <c r="K457" s="121"/>
      <c r="L457" s="120"/>
      <c r="M457" s="181"/>
    </row>
    <row r="458" ht="27.75" customHeight="1">
      <c r="A458" s="182"/>
      <c r="B458" s="183"/>
      <c r="C458" s="120"/>
      <c r="D458" s="177"/>
      <c r="E458" s="178"/>
      <c r="F458" s="120"/>
      <c r="G458" s="120"/>
      <c r="H458" s="120"/>
      <c r="I458" s="120"/>
      <c r="J458" s="120"/>
      <c r="K458" s="121"/>
      <c r="L458" s="120"/>
      <c r="M458" s="178"/>
    </row>
    <row r="459" ht="27.75" customHeight="1">
      <c r="A459" s="182"/>
      <c r="B459" s="184"/>
      <c r="C459" s="179"/>
      <c r="D459" s="180"/>
      <c r="E459" s="181"/>
      <c r="F459" s="179"/>
      <c r="G459" s="179"/>
      <c r="H459" s="179"/>
      <c r="I459" s="120"/>
      <c r="J459" s="120"/>
      <c r="K459" s="121"/>
      <c r="L459" s="120"/>
      <c r="M459" s="181"/>
    </row>
    <row r="460" ht="27.75" customHeight="1">
      <c r="A460" s="182"/>
      <c r="B460" s="183"/>
      <c r="C460" s="120"/>
      <c r="D460" s="177"/>
      <c r="E460" s="178"/>
      <c r="F460" s="120"/>
      <c r="G460" s="120"/>
      <c r="H460" s="120"/>
      <c r="I460" s="120"/>
      <c r="J460" s="120"/>
      <c r="K460" s="121"/>
      <c r="L460" s="120"/>
      <c r="M460" s="178"/>
    </row>
    <row r="461" ht="27.75" customHeight="1">
      <c r="A461" s="182"/>
      <c r="B461" s="184"/>
      <c r="C461" s="179"/>
      <c r="D461" s="180"/>
      <c r="E461" s="181"/>
      <c r="F461" s="179"/>
      <c r="G461" s="179"/>
      <c r="H461" s="179"/>
      <c r="I461" s="120"/>
      <c r="J461" s="120"/>
      <c r="K461" s="121"/>
      <c r="L461" s="120"/>
      <c r="M461" s="181"/>
    </row>
    <row r="462" ht="27.75" customHeight="1">
      <c r="A462" s="182"/>
      <c r="B462" s="183"/>
      <c r="C462" s="120"/>
      <c r="D462" s="177"/>
      <c r="E462" s="178"/>
      <c r="F462" s="120"/>
      <c r="G462" s="120"/>
      <c r="H462" s="120"/>
      <c r="I462" s="120"/>
      <c r="J462" s="120"/>
      <c r="K462" s="121"/>
      <c r="L462" s="120"/>
      <c r="M462" s="178"/>
    </row>
    <row r="463" ht="27.75" customHeight="1">
      <c r="A463" s="182"/>
      <c r="B463" s="184"/>
      <c r="C463" s="179"/>
      <c r="D463" s="180"/>
      <c r="E463" s="181"/>
      <c r="F463" s="179"/>
      <c r="G463" s="179"/>
      <c r="H463" s="179"/>
      <c r="I463" s="120"/>
      <c r="J463" s="120"/>
      <c r="K463" s="121"/>
      <c r="L463" s="120"/>
      <c r="M463" s="181"/>
    </row>
    <row r="464" ht="27.75" customHeight="1">
      <c r="A464" s="182"/>
      <c r="B464" s="183"/>
      <c r="C464" s="120"/>
      <c r="D464" s="177"/>
      <c r="E464" s="178"/>
      <c r="F464" s="120"/>
      <c r="G464" s="120"/>
      <c r="H464" s="120"/>
      <c r="I464" s="120"/>
      <c r="J464" s="120"/>
      <c r="K464" s="121"/>
      <c r="L464" s="120"/>
      <c r="M464" s="178"/>
    </row>
    <row r="465" ht="27.75" customHeight="1">
      <c r="A465" s="182"/>
      <c r="B465" s="184"/>
      <c r="C465" s="179"/>
      <c r="D465" s="180"/>
      <c r="E465" s="181"/>
      <c r="F465" s="179"/>
      <c r="G465" s="179"/>
      <c r="H465" s="179"/>
      <c r="I465" s="120"/>
      <c r="J465" s="120"/>
      <c r="K465" s="121"/>
      <c r="L465" s="120"/>
      <c r="M465" s="181"/>
    </row>
    <row r="466" ht="27.75" customHeight="1">
      <c r="A466" s="182"/>
      <c r="B466" s="183"/>
      <c r="C466" s="120"/>
      <c r="D466" s="177"/>
      <c r="E466" s="178"/>
      <c r="F466" s="120"/>
      <c r="G466" s="120"/>
      <c r="H466" s="120"/>
      <c r="I466" s="120"/>
      <c r="J466" s="120"/>
      <c r="K466" s="121"/>
      <c r="L466" s="120"/>
      <c r="M466" s="178"/>
    </row>
    <row r="467" ht="27.75" customHeight="1">
      <c r="A467" s="182"/>
      <c r="B467" s="184"/>
      <c r="C467" s="179"/>
      <c r="D467" s="180"/>
      <c r="E467" s="181"/>
      <c r="F467" s="179"/>
      <c r="G467" s="179"/>
      <c r="H467" s="179"/>
      <c r="I467" s="120"/>
      <c r="J467" s="120"/>
      <c r="K467" s="121"/>
      <c r="L467" s="120"/>
      <c r="M467" s="181"/>
    </row>
    <row r="468" ht="27.75" customHeight="1">
      <c r="A468" s="182"/>
      <c r="B468" s="183"/>
      <c r="C468" s="120"/>
      <c r="D468" s="177"/>
      <c r="E468" s="178"/>
      <c r="F468" s="120"/>
      <c r="G468" s="120"/>
      <c r="H468" s="120"/>
      <c r="I468" s="120"/>
      <c r="J468" s="120"/>
      <c r="K468" s="121"/>
      <c r="L468" s="120"/>
      <c r="M468" s="178"/>
    </row>
    <row r="469" ht="27.75" customHeight="1">
      <c r="A469" s="182"/>
      <c r="B469" s="184"/>
      <c r="C469" s="179"/>
      <c r="D469" s="180"/>
      <c r="E469" s="181"/>
      <c r="F469" s="179"/>
      <c r="G469" s="179"/>
      <c r="H469" s="179"/>
      <c r="I469" s="120"/>
      <c r="J469" s="120"/>
      <c r="K469" s="121"/>
      <c r="L469" s="120"/>
      <c r="M469" s="181"/>
    </row>
    <row r="470" ht="27.75" customHeight="1">
      <c r="A470" s="182"/>
      <c r="B470" s="183"/>
      <c r="C470" s="120"/>
      <c r="D470" s="177"/>
      <c r="E470" s="178"/>
      <c r="F470" s="120"/>
      <c r="G470" s="120"/>
      <c r="H470" s="120"/>
      <c r="I470" s="120"/>
      <c r="J470" s="120"/>
      <c r="K470" s="121"/>
      <c r="L470" s="120"/>
      <c r="M470" s="178"/>
    </row>
    <row r="471" ht="27.75" customHeight="1">
      <c r="A471" s="182"/>
      <c r="B471" s="184"/>
      <c r="C471" s="179"/>
      <c r="D471" s="180"/>
      <c r="E471" s="181"/>
      <c r="F471" s="179"/>
      <c r="G471" s="179"/>
      <c r="H471" s="179"/>
      <c r="I471" s="120"/>
      <c r="J471" s="120"/>
      <c r="K471" s="121"/>
      <c r="L471" s="120"/>
      <c r="M471" s="181"/>
    </row>
    <row r="472" ht="27.75" customHeight="1">
      <c r="A472" s="182"/>
      <c r="B472" s="183"/>
      <c r="C472" s="120"/>
      <c r="D472" s="177"/>
      <c r="E472" s="178"/>
      <c r="F472" s="120"/>
      <c r="G472" s="120"/>
      <c r="H472" s="120"/>
      <c r="I472" s="120"/>
      <c r="J472" s="120"/>
      <c r="K472" s="121"/>
      <c r="L472" s="120"/>
      <c r="M472" s="178"/>
    </row>
    <row r="473" ht="27.75" customHeight="1">
      <c r="A473" s="182"/>
      <c r="B473" s="184"/>
      <c r="C473" s="179"/>
      <c r="D473" s="180"/>
      <c r="E473" s="181"/>
      <c r="F473" s="179"/>
      <c r="G473" s="179"/>
      <c r="H473" s="179"/>
      <c r="I473" s="120"/>
      <c r="J473" s="120"/>
      <c r="K473" s="121"/>
      <c r="L473" s="120"/>
      <c r="M473" s="181"/>
    </row>
    <row r="474" ht="27.75" customHeight="1">
      <c r="A474" s="182"/>
      <c r="B474" s="183"/>
      <c r="C474" s="120"/>
      <c r="D474" s="177"/>
      <c r="E474" s="178"/>
      <c r="F474" s="120"/>
      <c r="G474" s="120"/>
      <c r="H474" s="120"/>
      <c r="I474" s="120"/>
      <c r="J474" s="120"/>
      <c r="K474" s="121"/>
      <c r="L474" s="120"/>
      <c r="M474" s="178"/>
    </row>
    <row r="475" ht="27.75" customHeight="1">
      <c r="A475" s="182"/>
      <c r="B475" s="184"/>
      <c r="C475" s="179"/>
      <c r="D475" s="180"/>
      <c r="E475" s="181"/>
      <c r="F475" s="179"/>
      <c r="G475" s="179"/>
      <c r="H475" s="179"/>
      <c r="I475" s="120"/>
      <c r="J475" s="120"/>
      <c r="K475" s="121"/>
      <c r="L475" s="120"/>
      <c r="M475" s="181"/>
    </row>
    <row r="476" ht="27.75" customHeight="1">
      <c r="A476" s="182"/>
      <c r="B476" s="183"/>
      <c r="C476" s="120"/>
      <c r="D476" s="177"/>
      <c r="E476" s="178"/>
      <c r="F476" s="120"/>
      <c r="G476" s="120"/>
      <c r="H476" s="120"/>
      <c r="I476" s="120"/>
      <c r="J476" s="120"/>
      <c r="K476" s="121"/>
      <c r="L476" s="120"/>
      <c r="M476" s="178"/>
    </row>
    <row r="477" ht="27.75" customHeight="1">
      <c r="A477" s="182"/>
      <c r="B477" s="184"/>
      <c r="C477" s="179"/>
      <c r="D477" s="180"/>
      <c r="E477" s="181"/>
      <c r="F477" s="179"/>
      <c r="G477" s="179"/>
      <c r="H477" s="179"/>
      <c r="I477" s="120"/>
      <c r="J477" s="120"/>
      <c r="K477" s="121"/>
      <c r="L477" s="120"/>
      <c r="M477" s="181"/>
    </row>
    <row r="478" ht="27.75" customHeight="1">
      <c r="A478" s="182"/>
      <c r="B478" s="183"/>
      <c r="C478" s="120"/>
      <c r="D478" s="177"/>
      <c r="E478" s="178"/>
      <c r="F478" s="120"/>
      <c r="G478" s="120"/>
      <c r="H478" s="120"/>
      <c r="I478" s="120"/>
      <c r="J478" s="120"/>
      <c r="K478" s="121"/>
      <c r="L478" s="120"/>
      <c r="M478" s="178"/>
    </row>
    <row r="479" ht="27.75" customHeight="1">
      <c r="A479" s="182"/>
      <c r="B479" s="184"/>
      <c r="C479" s="179"/>
      <c r="D479" s="180"/>
      <c r="E479" s="181"/>
      <c r="F479" s="179"/>
      <c r="G479" s="179"/>
      <c r="H479" s="179"/>
      <c r="I479" s="120"/>
      <c r="J479" s="120"/>
      <c r="K479" s="121"/>
      <c r="L479" s="120"/>
      <c r="M479" s="181"/>
    </row>
    <row r="480" ht="27.75" customHeight="1">
      <c r="A480" s="182"/>
      <c r="B480" s="183"/>
      <c r="C480" s="120"/>
      <c r="D480" s="177"/>
      <c r="E480" s="178"/>
      <c r="F480" s="120"/>
      <c r="G480" s="120"/>
      <c r="H480" s="120"/>
      <c r="I480" s="120"/>
      <c r="J480" s="120"/>
      <c r="K480" s="121"/>
      <c r="L480" s="120"/>
      <c r="M480" s="178"/>
    </row>
    <row r="481" ht="27.75" customHeight="1">
      <c r="A481" s="182"/>
      <c r="B481" s="184"/>
      <c r="C481" s="179"/>
      <c r="D481" s="180"/>
      <c r="E481" s="181"/>
      <c r="F481" s="179"/>
      <c r="G481" s="179"/>
      <c r="H481" s="179"/>
      <c r="I481" s="120"/>
      <c r="J481" s="120"/>
      <c r="K481" s="121"/>
      <c r="L481" s="120"/>
      <c r="M481" s="181"/>
    </row>
    <row r="482" ht="27.75" customHeight="1">
      <c r="A482" s="182"/>
      <c r="B482" s="183"/>
      <c r="C482" s="120"/>
      <c r="D482" s="177"/>
      <c r="E482" s="178"/>
      <c r="F482" s="120"/>
      <c r="G482" s="120"/>
      <c r="H482" s="120"/>
      <c r="I482" s="120"/>
      <c r="J482" s="120"/>
      <c r="K482" s="121"/>
      <c r="L482" s="120"/>
      <c r="M482" s="178"/>
    </row>
    <row r="483" ht="27.75" customHeight="1">
      <c r="A483" s="182"/>
      <c r="B483" s="184"/>
      <c r="C483" s="179"/>
      <c r="D483" s="180"/>
      <c r="E483" s="181"/>
      <c r="F483" s="179"/>
      <c r="G483" s="179"/>
      <c r="H483" s="179"/>
      <c r="I483" s="120"/>
      <c r="J483" s="120"/>
      <c r="K483" s="121"/>
      <c r="L483" s="120"/>
      <c r="M483" s="181"/>
    </row>
    <row r="484" ht="27.75" customHeight="1">
      <c r="A484" s="182"/>
      <c r="B484" s="183"/>
      <c r="C484" s="120"/>
      <c r="D484" s="177"/>
      <c r="E484" s="178"/>
      <c r="F484" s="120"/>
      <c r="G484" s="120"/>
      <c r="H484" s="120"/>
      <c r="I484" s="120"/>
      <c r="J484" s="120"/>
      <c r="K484" s="121"/>
      <c r="L484" s="120"/>
      <c r="M484" s="178"/>
    </row>
    <row r="485" ht="27.75" customHeight="1">
      <c r="A485" s="182"/>
      <c r="B485" s="184"/>
      <c r="C485" s="179"/>
      <c r="D485" s="180"/>
      <c r="E485" s="181"/>
      <c r="F485" s="179"/>
      <c r="G485" s="179"/>
      <c r="H485" s="179"/>
      <c r="I485" s="120"/>
      <c r="J485" s="120"/>
      <c r="K485" s="121"/>
      <c r="L485" s="120"/>
      <c r="M485" s="181"/>
    </row>
    <row r="486" ht="27.75" customHeight="1">
      <c r="A486" s="182"/>
      <c r="B486" s="183"/>
      <c r="C486" s="120"/>
      <c r="D486" s="177"/>
      <c r="E486" s="178"/>
      <c r="F486" s="120"/>
      <c r="G486" s="120"/>
      <c r="H486" s="120"/>
      <c r="I486" s="120"/>
      <c r="J486" s="120"/>
      <c r="K486" s="121"/>
      <c r="L486" s="120"/>
      <c r="M486" s="178"/>
    </row>
    <row r="487" ht="27.75" customHeight="1">
      <c r="A487" s="182"/>
      <c r="B487" s="184"/>
      <c r="C487" s="179"/>
      <c r="D487" s="180"/>
      <c r="E487" s="181"/>
      <c r="F487" s="179"/>
      <c r="G487" s="179"/>
      <c r="H487" s="179"/>
      <c r="I487" s="120"/>
      <c r="J487" s="120"/>
      <c r="K487" s="121"/>
      <c r="L487" s="120"/>
      <c r="M487" s="181"/>
    </row>
    <row r="488" ht="27.75" customHeight="1">
      <c r="A488" s="182"/>
      <c r="B488" s="183"/>
      <c r="C488" s="120"/>
      <c r="D488" s="177"/>
      <c r="E488" s="178"/>
      <c r="F488" s="120"/>
      <c r="G488" s="120"/>
      <c r="H488" s="120"/>
      <c r="I488" s="120"/>
      <c r="J488" s="120"/>
      <c r="K488" s="121"/>
      <c r="L488" s="120"/>
      <c r="M488" s="178"/>
    </row>
    <row r="489" ht="27.75" customHeight="1">
      <c r="A489" s="182"/>
      <c r="B489" s="184"/>
      <c r="C489" s="179"/>
      <c r="D489" s="180"/>
      <c r="E489" s="181"/>
      <c r="F489" s="179"/>
      <c r="G489" s="179"/>
      <c r="H489" s="179"/>
      <c r="I489" s="120"/>
      <c r="J489" s="120"/>
      <c r="K489" s="121"/>
      <c r="L489" s="120"/>
      <c r="M489" s="181"/>
    </row>
    <row r="490" ht="27.75" customHeight="1">
      <c r="A490" s="182"/>
      <c r="B490" s="183"/>
      <c r="C490" s="120"/>
      <c r="D490" s="177"/>
      <c r="E490" s="178"/>
      <c r="F490" s="120"/>
      <c r="G490" s="120"/>
      <c r="H490" s="120"/>
      <c r="I490" s="120"/>
      <c r="J490" s="120"/>
      <c r="K490" s="121"/>
      <c r="L490" s="120"/>
      <c r="M490" s="178"/>
    </row>
    <row r="491" ht="27.75" customHeight="1">
      <c r="A491" s="182"/>
      <c r="B491" s="184"/>
      <c r="C491" s="179"/>
      <c r="D491" s="180"/>
      <c r="E491" s="181"/>
      <c r="F491" s="179"/>
      <c r="G491" s="179"/>
      <c r="H491" s="179"/>
      <c r="I491" s="120"/>
      <c r="J491" s="120"/>
      <c r="K491" s="121"/>
      <c r="L491" s="120"/>
      <c r="M491" s="181"/>
    </row>
    <row r="492" ht="27.75" customHeight="1">
      <c r="A492" s="182"/>
      <c r="B492" s="183"/>
      <c r="C492" s="120"/>
      <c r="D492" s="177"/>
      <c r="E492" s="178"/>
      <c r="F492" s="120"/>
      <c r="G492" s="120"/>
      <c r="H492" s="120"/>
      <c r="I492" s="120"/>
      <c r="J492" s="120"/>
      <c r="K492" s="121"/>
      <c r="L492" s="120"/>
      <c r="M492" s="178"/>
    </row>
    <row r="493" ht="27.75" customHeight="1">
      <c r="A493" s="182"/>
      <c r="B493" s="184"/>
      <c r="C493" s="179"/>
      <c r="D493" s="180"/>
      <c r="E493" s="181"/>
      <c r="F493" s="179"/>
      <c r="G493" s="179"/>
      <c r="H493" s="179"/>
      <c r="I493" s="120"/>
      <c r="J493" s="120"/>
      <c r="K493" s="121"/>
      <c r="L493" s="120"/>
      <c r="M493" s="181"/>
    </row>
    <row r="494" ht="27.75" customHeight="1">
      <c r="A494" s="182"/>
      <c r="B494" s="183"/>
      <c r="C494" s="120"/>
      <c r="D494" s="177"/>
      <c r="E494" s="178"/>
      <c r="F494" s="120"/>
      <c r="G494" s="120"/>
      <c r="H494" s="120"/>
      <c r="I494" s="120"/>
      <c r="J494" s="120"/>
      <c r="K494" s="121"/>
      <c r="L494" s="120"/>
      <c r="M494" s="178"/>
    </row>
    <row r="495" ht="27.75" customHeight="1">
      <c r="A495" s="182"/>
      <c r="B495" s="184"/>
      <c r="C495" s="179"/>
      <c r="D495" s="180"/>
      <c r="E495" s="181"/>
      <c r="F495" s="179"/>
      <c r="G495" s="179"/>
      <c r="H495" s="179"/>
      <c r="I495" s="120"/>
      <c r="J495" s="120"/>
      <c r="K495" s="121"/>
      <c r="L495" s="120"/>
      <c r="M495" s="181"/>
    </row>
    <row r="496" ht="27.75" customHeight="1">
      <c r="A496" s="182"/>
      <c r="B496" s="183"/>
      <c r="C496" s="120"/>
      <c r="D496" s="177"/>
      <c r="E496" s="178"/>
      <c r="F496" s="120"/>
      <c r="G496" s="120"/>
      <c r="H496" s="120"/>
      <c r="I496" s="120"/>
      <c r="J496" s="120"/>
      <c r="K496" s="121"/>
      <c r="L496" s="120"/>
      <c r="M496" s="178"/>
    </row>
    <row r="497" ht="27.75" customHeight="1">
      <c r="A497" s="182"/>
      <c r="B497" s="184"/>
      <c r="C497" s="179"/>
      <c r="D497" s="180"/>
      <c r="E497" s="181"/>
      <c r="F497" s="179"/>
      <c r="G497" s="179"/>
      <c r="H497" s="179"/>
      <c r="I497" s="120"/>
      <c r="J497" s="120"/>
      <c r="K497" s="121"/>
      <c r="L497" s="120"/>
      <c r="M497" s="181"/>
    </row>
    <row r="498" ht="27.75" customHeight="1">
      <c r="A498" s="182"/>
      <c r="B498" s="183"/>
      <c r="C498" s="120"/>
      <c r="D498" s="177"/>
      <c r="E498" s="178"/>
      <c r="F498" s="120"/>
      <c r="G498" s="120"/>
      <c r="H498" s="120"/>
      <c r="I498" s="120"/>
      <c r="J498" s="120"/>
      <c r="K498" s="121"/>
      <c r="L498" s="120"/>
      <c r="M498" s="178"/>
    </row>
    <row r="499" ht="27.75" customHeight="1">
      <c r="A499" s="182"/>
      <c r="B499" s="184"/>
      <c r="C499" s="179"/>
      <c r="D499" s="180"/>
      <c r="E499" s="181"/>
      <c r="F499" s="179"/>
      <c r="G499" s="179"/>
      <c r="H499" s="179"/>
      <c r="I499" s="120"/>
      <c r="J499" s="120"/>
      <c r="K499" s="121"/>
      <c r="L499" s="120"/>
      <c r="M499" s="181"/>
    </row>
    <row r="500" ht="27.75" customHeight="1">
      <c r="A500" s="182"/>
      <c r="B500" s="183"/>
      <c r="C500" s="120"/>
      <c r="D500" s="177"/>
      <c r="E500" s="178"/>
      <c r="F500" s="120"/>
      <c r="G500" s="120"/>
      <c r="H500" s="120"/>
      <c r="I500" s="120"/>
      <c r="J500" s="120"/>
      <c r="K500" s="121"/>
      <c r="L500" s="120"/>
      <c r="M500" s="178"/>
    </row>
    <row r="501" ht="27.75" customHeight="1">
      <c r="A501" s="182"/>
      <c r="B501" s="184"/>
      <c r="C501" s="179"/>
      <c r="D501" s="180"/>
      <c r="E501" s="181"/>
      <c r="F501" s="179"/>
      <c r="G501" s="179"/>
      <c r="H501" s="179"/>
      <c r="I501" s="120"/>
      <c r="J501" s="120"/>
      <c r="K501" s="121"/>
      <c r="L501" s="120"/>
      <c r="M501" s="181"/>
    </row>
    <row r="502" ht="27.75" customHeight="1">
      <c r="A502" s="182"/>
      <c r="B502" s="183"/>
      <c r="C502" s="120"/>
      <c r="D502" s="177"/>
      <c r="E502" s="178"/>
      <c r="F502" s="120"/>
      <c r="G502" s="120"/>
      <c r="H502" s="120"/>
      <c r="I502" s="120"/>
      <c r="J502" s="120"/>
      <c r="K502" s="121"/>
      <c r="L502" s="120"/>
      <c r="M502" s="178"/>
    </row>
    <row r="503" ht="27.75" customHeight="1">
      <c r="A503" s="182"/>
      <c r="B503" s="184"/>
      <c r="C503" s="179"/>
      <c r="D503" s="180"/>
      <c r="E503" s="181"/>
      <c r="F503" s="179"/>
      <c r="G503" s="179"/>
      <c r="H503" s="179"/>
      <c r="I503" s="120"/>
      <c r="J503" s="120"/>
      <c r="K503" s="121"/>
      <c r="L503" s="120"/>
      <c r="M503" s="181"/>
    </row>
    <row r="504" ht="27.75" customHeight="1">
      <c r="A504" s="182"/>
      <c r="B504" s="183"/>
      <c r="C504" s="120"/>
      <c r="D504" s="177"/>
      <c r="E504" s="178"/>
      <c r="F504" s="120"/>
      <c r="G504" s="120"/>
      <c r="H504" s="120"/>
      <c r="I504" s="120"/>
      <c r="J504" s="120"/>
      <c r="K504" s="121"/>
      <c r="L504" s="120"/>
      <c r="M504" s="178"/>
    </row>
    <row r="505" ht="27.75" customHeight="1">
      <c r="A505" s="182"/>
      <c r="B505" s="184"/>
      <c r="C505" s="179"/>
      <c r="D505" s="180"/>
      <c r="E505" s="181"/>
      <c r="F505" s="179"/>
      <c r="G505" s="179"/>
      <c r="H505" s="179"/>
      <c r="I505" s="120"/>
      <c r="J505" s="120"/>
      <c r="K505" s="121"/>
      <c r="L505" s="120"/>
      <c r="M505" s="181"/>
    </row>
    <row r="506" ht="27.75" customHeight="1">
      <c r="A506" s="182"/>
      <c r="B506" s="183"/>
      <c r="C506" s="120"/>
      <c r="D506" s="177"/>
      <c r="E506" s="178"/>
      <c r="F506" s="120"/>
      <c r="G506" s="120"/>
      <c r="H506" s="120"/>
      <c r="I506" s="120"/>
      <c r="J506" s="120"/>
      <c r="K506" s="121"/>
      <c r="L506" s="120"/>
      <c r="M506" s="178"/>
    </row>
    <row r="507" ht="27.75" customHeight="1">
      <c r="A507" s="182"/>
      <c r="B507" s="184"/>
      <c r="C507" s="179"/>
      <c r="D507" s="180"/>
      <c r="E507" s="181"/>
      <c r="F507" s="179"/>
      <c r="G507" s="179"/>
      <c r="H507" s="179"/>
      <c r="I507" s="120"/>
      <c r="J507" s="120"/>
      <c r="K507" s="121"/>
      <c r="L507" s="120"/>
      <c r="M507" s="181"/>
    </row>
    <row r="508" ht="27.75" customHeight="1">
      <c r="A508" s="182"/>
      <c r="B508" s="183"/>
      <c r="C508" s="120"/>
      <c r="D508" s="177"/>
      <c r="E508" s="178"/>
      <c r="F508" s="120"/>
      <c r="G508" s="120"/>
      <c r="H508" s="120"/>
      <c r="I508" s="120"/>
      <c r="J508" s="120"/>
      <c r="K508" s="121"/>
      <c r="L508" s="120"/>
      <c r="M508" s="178"/>
    </row>
    <row r="509" ht="27.75" customHeight="1">
      <c r="A509" s="182"/>
      <c r="B509" s="184"/>
      <c r="C509" s="179"/>
      <c r="D509" s="180"/>
      <c r="E509" s="181"/>
      <c r="F509" s="179"/>
      <c r="G509" s="179"/>
      <c r="H509" s="179"/>
      <c r="I509" s="120"/>
      <c r="J509" s="120"/>
      <c r="K509" s="121"/>
      <c r="L509" s="120"/>
      <c r="M509" s="181"/>
    </row>
    <row r="510" ht="27.75" customHeight="1">
      <c r="A510" s="182"/>
      <c r="B510" s="183"/>
      <c r="C510" s="120"/>
      <c r="D510" s="177"/>
      <c r="E510" s="178"/>
      <c r="F510" s="120"/>
      <c r="G510" s="120"/>
      <c r="H510" s="120"/>
      <c r="I510" s="120"/>
      <c r="J510" s="120"/>
      <c r="K510" s="121"/>
      <c r="L510" s="120"/>
      <c r="M510" s="178"/>
    </row>
    <row r="511" ht="27.75" customHeight="1">
      <c r="A511" s="182"/>
      <c r="B511" s="184"/>
      <c r="C511" s="179"/>
      <c r="D511" s="180"/>
      <c r="E511" s="181"/>
      <c r="F511" s="179"/>
      <c r="G511" s="179"/>
      <c r="H511" s="179"/>
      <c r="I511" s="120"/>
      <c r="J511" s="120"/>
      <c r="K511" s="121"/>
      <c r="L511" s="120"/>
      <c r="M511" s="181"/>
    </row>
    <row r="512" ht="27.75" customHeight="1">
      <c r="A512" s="182"/>
      <c r="B512" s="183"/>
      <c r="C512" s="120"/>
      <c r="D512" s="177"/>
      <c r="E512" s="178"/>
      <c r="F512" s="120"/>
      <c r="G512" s="120"/>
      <c r="H512" s="120"/>
      <c r="I512" s="120"/>
      <c r="J512" s="120"/>
      <c r="K512" s="121"/>
      <c r="L512" s="120"/>
      <c r="M512" s="178"/>
    </row>
    <row r="513" ht="27.75" customHeight="1">
      <c r="A513" s="182"/>
      <c r="B513" s="184"/>
      <c r="C513" s="179"/>
      <c r="D513" s="180"/>
      <c r="E513" s="181"/>
      <c r="F513" s="179"/>
      <c r="G513" s="179"/>
      <c r="H513" s="179"/>
      <c r="I513" s="120"/>
      <c r="J513" s="120"/>
      <c r="K513" s="121"/>
      <c r="L513" s="120"/>
      <c r="M513" s="181"/>
    </row>
    <row r="514" ht="27.75" customHeight="1">
      <c r="A514" s="182"/>
      <c r="B514" s="183"/>
      <c r="C514" s="120"/>
      <c r="D514" s="177"/>
      <c r="E514" s="178"/>
      <c r="F514" s="120"/>
      <c r="G514" s="120"/>
      <c r="H514" s="120"/>
      <c r="I514" s="120"/>
      <c r="J514" s="120"/>
      <c r="K514" s="121"/>
      <c r="L514" s="120"/>
      <c r="M514" s="178"/>
    </row>
    <row r="515" ht="27.75" customHeight="1">
      <c r="A515" s="182"/>
      <c r="B515" s="184"/>
      <c r="C515" s="179"/>
      <c r="D515" s="180"/>
      <c r="E515" s="181"/>
      <c r="F515" s="179"/>
      <c r="G515" s="179"/>
      <c r="H515" s="179"/>
      <c r="I515" s="120"/>
      <c r="J515" s="120"/>
      <c r="K515" s="121"/>
      <c r="L515" s="120"/>
      <c r="M515" s="181"/>
    </row>
    <row r="516" ht="27.75" customHeight="1">
      <c r="A516" s="182"/>
      <c r="B516" s="183"/>
      <c r="C516" s="120"/>
      <c r="D516" s="177"/>
      <c r="E516" s="178"/>
      <c r="F516" s="120"/>
      <c r="G516" s="120"/>
      <c r="H516" s="120"/>
      <c r="I516" s="120"/>
      <c r="J516" s="120"/>
      <c r="K516" s="121"/>
      <c r="L516" s="120"/>
      <c r="M516" s="178"/>
    </row>
    <row r="517" ht="27.75" customHeight="1">
      <c r="A517" s="182"/>
      <c r="B517" s="184"/>
      <c r="C517" s="179"/>
      <c r="D517" s="180"/>
      <c r="E517" s="181"/>
      <c r="F517" s="179"/>
      <c r="G517" s="179"/>
      <c r="H517" s="179"/>
      <c r="I517" s="120"/>
      <c r="J517" s="120"/>
      <c r="K517" s="121"/>
      <c r="L517" s="120"/>
      <c r="M517" s="181"/>
    </row>
    <row r="518" ht="27.75" customHeight="1">
      <c r="A518" s="182"/>
      <c r="B518" s="183"/>
      <c r="C518" s="120"/>
      <c r="D518" s="177"/>
      <c r="E518" s="178"/>
      <c r="F518" s="120"/>
      <c r="G518" s="120"/>
      <c r="H518" s="120"/>
      <c r="I518" s="120"/>
      <c r="J518" s="120"/>
      <c r="K518" s="121"/>
      <c r="L518" s="120"/>
      <c r="M518" s="178"/>
    </row>
    <row r="519" ht="27.75" customHeight="1">
      <c r="A519" s="182"/>
      <c r="B519" s="184"/>
      <c r="C519" s="179"/>
      <c r="D519" s="180"/>
      <c r="E519" s="181"/>
      <c r="F519" s="179"/>
      <c r="G519" s="179"/>
      <c r="H519" s="179"/>
      <c r="I519" s="120"/>
      <c r="J519" s="120"/>
      <c r="K519" s="121"/>
      <c r="L519" s="120"/>
      <c r="M519" s="181"/>
    </row>
    <row r="520" ht="27.75" customHeight="1">
      <c r="A520" s="182"/>
      <c r="B520" s="183"/>
      <c r="C520" s="120"/>
      <c r="D520" s="177"/>
      <c r="E520" s="178"/>
      <c r="F520" s="120"/>
      <c r="G520" s="120"/>
      <c r="H520" s="120"/>
      <c r="I520" s="120"/>
      <c r="J520" s="120"/>
      <c r="K520" s="121"/>
      <c r="L520" s="120"/>
      <c r="M520" s="178"/>
    </row>
    <row r="521" ht="27.75" customHeight="1">
      <c r="A521" s="182"/>
      <c r="B521" s="184"/>
      <c r="C521" s="179"/>
      <c r="D521" s="180"/>
      <c r="E521" s="181"/>
      <c r="F521" s="179"/>
      <c r="G521" s="179"/>
      <c r="H521" s="179"/>
      <c r="I521" s="120"/>
      <c r="J521" s="120"/>
      <c r="K521" s="121"/>
      <c r="L521" s="120"/>
      <c r="M521" s="181"/>
    </row>
    <row r="522" ht="27.75" customHeight="1">
      <c r="A522" s="182"/>
      <c r="B522" s="183"/>
      <c r="C522" s="120"/>
      <c r="D522" s="177"/>
      <c r="E522" s="178"/>
      <c r="F522" s="120"/>
      <c r="G522" s="120"/>
      <c r="H522" s="120"/>
      <c r="I522" s="120"/>
      <c r="J522" s="120"/>
      <c r="K522" s="121"/>
      <c r="L522" s="120"/>
      <c r="M522" s="178"/>
    </row>
    <row r="523" ht="27.75" customHeight="1">
      <c r="A523" s="182"/>
      <c r="B523" s="184"/>
      <c r="C523" s="179"/>
      <c r="D523" s="180"/>
      <c r="E523" s="181"/>
      <c r="F523" s="179"/>
      <c r="G523" s="179"/>
      <c r="H523" s="179"/>
      <c r="I523" s="120"/>
      <c r="J523" s="120"/>
      <c r="K523" s="121"/>
      <c r="L523" s="120"/>
      <c r="M523" s="181"/>
    </row>
    <row r="524" ht="27.75" customHeight="1">
      <c r="A524" s="182"/>
      <c r="B524" s="183"/>
      <c r="C524" s="120"/>
      <c r="D524" s="177"/>
      <c r="E524" s="178"/>
      <c r="F524" s="120"/>
      <c r="G524" s="120"/>
      <c r="H524" s="120"/>
      <c r="I524" s="120"/>
      <c r="J524" s="120"/>
      <c r="K524" s="121"/>
      <c r="L524" s="120"/>
      <c r="M524" s="178"/>
    </row>
    <row r="525" ht="27.75" customHeight="1">
      <c r="A525" s="182"/>
      <c r="B525" s="184"/>
      <c r="C525" s="179"/>
      <c r="D525" s="180"/>
      <c r="E525" s="181"/>
      <c r="F525" s="179"/>
      <c r="G525" s="179"/>
      <c r="H525" s="179"/>
      <c r="I525" s="120"/>
      <c r="J525" s="120"/>
      <c r="K525" s="121"/>
      <c r="L525" s="120"/>
      <c r="M525" s="181"/>
    </row>
    <row r="526" ht="27.75" customHeight="1">
      <c r="A526" s="182"/>
      <c r="B526" s="183"/>
      <c r="C526" s="120"/>
      <c r="D526" s="177"/>
      <c r="E526" s="178"/>
      <c r="F526" s="120"/>
      <c r="G526" s="120"/>
      <c r="H526" s="120"/>
      <c r="I526" s="120"/>
      <c r="J526" s="120"/>
      <c r="K526" s="121"/>
      <c r="L526" s="120"/>
      <c r="M526" s="178"/>
    </row>
    <row r="527" ht="27.75" customHeight="1">
      <c r="A527" s="182"/>
      <c r="B527" s="184"/>
      <c r="C527" s="179"/>
      <c r="D527" s="180"/>
      <c r="E527" s="181"/>
      <c r="F527" s="179"/>
      <c r="G527" s="179"/>
      <c r="H527" s="179"/>
      <c r="I527" s="120"/>
      <c r="J527" s="120"/>
      <c r="K527" s="121"/>
      <c r="L527" s="120"/>
      <c r="M527" s="181"/>
    </row>
    <row r="528" ht="27.75" customHeight="1">
      <c r="A528" s="182"/>
      <c r="B528" s="183"/>
      <c r="C528" s="120"/>
      <c r="D528" s="177"/>
      <c r="E528" s="178"/>
      <c r="F528" s="120"/>
      <c r="G528" s="120"/>
      <c r="H528" s="120"/>
      <c r="I528" s="120"/>
      <c r="J528" s="120"/>
      <c r="K528" s="121"/>
      <c r="L528" s="120"/>
      <c r="M528" s="178"/>
    </row>
    <row r="529" ht="27.75" customHeight="1">
      <c r="A529" s="182"/>
      <c r="B529" s="184"/>
      <c r="C529" s="179"/>
      <c r="D529" s="180"/>
      <c r="E529" s="181"/>
      <c r="F529" s="179"/>
      <c r="G529" s="179"/>
      <c r="H529" s="179"/>
      <c r="I529" s="120"/>
      <c r="J529" s="120"/>
      <c r="K529" s="121"/>
      <c r="L529" s="120"/>
      <c r="M529" s="181"/>
    </row>
    <row r="530" ht="27.75" customHeight="1">
      <c r="A530" s="182"/>
      <c r="B530" s="183"/>
      <c r="C530" s="120"/>
      <c r="D530" s="177"/>
      <c r="E530" s="178"/>
      <c r="F530" s="120"/>
      <c r="G530" s="120"/>
      <c r="H530" s="120"/>
      <c r="I530" s="120"/>
      <c r="J530" s="120"/>
      <c r="K530" s="121"/>
      <c r="L530" s="120"/>
      <c r="M530" s="178"/>
    </row>
    <row r="531" ht="27.75" customHeight="1">
      <c r="A531" s="182"/>
      <c r="B531" s="184"/>
      <c r="C531" s="179"/>
      <c r="D531" s="180"/>
      <c r="E531" s="181"/>
      <c r="F531" s="179"/>
      <c r="G531" s="179"/>
      <c r="H531" s="179"/>
      <c r="I531" s="120"/>
      <c r="J531" s="120"/>
      <c r="K531" s="121"/>
      <c r="L531" s="120"/>
      <c r="M531" s="181"/>
    </row>
    <row r="532" ht="27.75" customHeight="1">
      <c r="A532" s="182"/>
      <c r="B532" s="183"/>
      <c r="C532" s="120"/>
      <c r="D532" s="177"/>
      <c r="E532" s="178"/>
      <c r="F532" s="120"/>
      <c r="G532" s="120"/>
      <c r="H532" s="120"/>
      <c r="I532" s="120"/>
      <c r="J532" s="120"/>
      <c r="K532" s="121"/>
      <c r="L532" s="120"/>
      <c r="M532" s="178"/>
    </row>
    <row r="533" ht="27.75" customHeight="1">
      <c r="A533" s="182"/>
      <c r="B533" s="184"/>
      <c r="C533" s="179"/>
      <c r="D533" s="180"/>
      <c r="E533" s="181"/>
      <c r="F533" s="179"/>
      <c r="G533" s="179"/>
      <c r="H533" s="179"/>
      <c r="I533" s="120"/>
      <c r="J533" s="120"/>
      <c r="K533" s="121"/>
      <c r="L533" s="120"/>
      <c r="M533" s="181"/>
    </row>
    <row r="534" ht="27.75" customHeight="1">
      <c r="A534" s="182"/>
      <c r="B534" s="183"/>
      <c r="C534" s="120"/>
      <c r="D534" s="177"/>
      <c r="E534" s="178"/>
      <c r="F534" s="120"/>
      <c r="G534" s="120"/>
      <c r="H534" s="120"/>
      <c r="I534" s="120"/>
      <c r="J534" s="120"/>
      <c r="K534" s="121"/>
      <c r="L534" s="120"/>
      <c r="M534" s="178"/>
    </row>
    <row r="535" ht="27.75" customHeight="1">
      <c r="A535" s="182"/>
      <c r="B535" s="184"/>
      <c r="C535" s="179"/>
      <c r="D535" s="180"/>
      <c r="E535" s="181"/>
      <c r="F535" s="179"/>
      <c r="G535" s="179"/>
      <c r="H535" s="179"/>
      <c r="I535" s="120"/>
      <c r="J535" s="120"/>
      <c r="K535" s="121"/>
      <c r="L535" s="120"/>
      <c r="M535" s="181"/>
    </row>
    <row r="536" ht="27.75" customHeight="1">
      <c r="A536" s="182"/>
      <c r="B536" s="183"/>
      <c r="C536" s="120"/>
      <c r="D536" s="177"/>
      <c r="E536" s="178"/>
      <c r="F536" s="120"/>
      <c r="G536" s="120"/>
      <c r="H536" s="120"/>
      <c r="I536" s="120"/>
      <c r="J536" s="120"/>
      <c r="K536" s="121"/>
      <c r="L536" s="120"/>
      <c r="M536" s="178"/>
    </row>
    <row r="537" ht="27.75" customHeight="1">
      <c r="A537" s="182"/>
      <c r="B537" s="184"/>
      <c r="C537" s="179"/>
      <c r="D537" s="180"/>
      <c r="E537" s="181"/>
      <c r="F537" s="179"/>
      <c r="G537" s="179"/>
      <c r="H537" s="179"/>
      <c r="I537" s="120"/>
      <c r="J537" s="120"/>
      <c r="K537" s="121"/>
      <c r="L537" s="120"/>
      <c r="M537" s="181"/>
    </row>
    <row r="538" ht="27.75" customHeight="1">
      <c r="A538" s="182"/>
      <c r="B538" s="183"/>
      <c r="C538" s="120"/>
      <c r="D538" s="177"/>
      <c r="E538" s="178"/>
      <c r="F538" s="120"/>
      <c r="G538" s="120"/>
      <c r="H538" s="120"/>
      <c r="I538" s="120"/>
      <c r="J538" s="120"/>
      <c r="K538" s="121"/>
      <c r="L538" s="120"/>
      <c r="M538" s="178"/>
    </row>
    <row r="539" ht="27.75" customHeight="1">
      <c r="A539" s="182"/>
      <c r="B539" s="184"/>
      <c r="C539" s="179"/>
      <c r="D539" s="180"/>
      <c r="E539" s="181"/>
      <c r="F539" s="179"/>
      <c r="G539" s="179"/>
      <c r="H539" s="179"/>
      <c r="I539" s="120"/>
      <c r="J539" s="120"/>
      <c r="K539" s="121"/>
      <c r="L539" s="120"/>
      <c r="M539" s="181"/>
    </row>
    <row r="540" ht="27.75" customHeight="1">
      <c r="A540" s="182"/>
      <c r="B540" s="183"/>
      <c r="C540" s="120"/>
      <c r="D540" s="177"/>
      <c r="E540" s="178"/>
      <c r="F540" s="120"/>
      <c r="G540" s="120"/>
      <c r="H540" s="120"/>
      <c r="I540" s="120"/>
      <c r="J540" s="120"/>
      <c r="K540" s="121"/>
      <c r="L540" s="120"/>
      <c r="M540" s="178"/>
    </row>
    <row r="541" ht="27.75" customHeight="1">
      <c r="A541" s="182"/>
      <c r="B541" s="184"/>
      <c r="C541" s="179"/>
      <c r="D541" s="180"/>
      <c r="E541" s="181"/>
      <c r="F541" s="179"/>
      <c r="G541" s="179"/>
      <c r="H541" s="179"/>
      <c r="I541" s="120"/>
      <c r="J541" s="120"/>
      <c r="K541" s="121"/>
      <c r="L541" s="120"/>
      <c r="M541" s="181"/>
    </row>
    <row r="542" ht="27.75" customHeight="1">
      <c r="A542" s="182"/>
      <c r="B542" s="183"/>
      <c r="C542" s="120"/>
      <c r="D542" s="177"/>
      <c r="E542" s="178"/>
      <c r="F542" s="120"/>
      <c r="G542" s="120"/>
      <c r="H542" s="120"/>
      <c r="I542" s="120"/>
      <c r="J542" s="120"/>
      <c r="K542" s="121"/>
      <c r="L542" s="120"/>
      <c r="M542" s="178"/>
    </row>
    <row r="543" ht="27.75" customHeight="1">
      <c r="A543" s="182"/>
      <c r="B543" s="184"/>
      <c r="C543" s="179"/>
      <c r="D543" s="180"/>
      <c r="E543" s="181"/>
      <c r="F543" s="179"/>
      <c r="G543" s="179"/>
      <c r="H543" s="179"/>
      <c r="I543" s="120"/>
      <c r="J543" s="120"/>
      <c r="K543" s="121"/>
      <c r="L543" s="120"/>
      <c r="M543" s="181"/>
    </row>
    <row r="544" ht="27.75" customHeight="1">
      <c r="A544" s="182"/>
      <c r="B544" s="183"/>
      <c r="C544" s="120"/>
      <c r="D544" s="177"/>
      <c r="E544" s="178"/>
      <c r="F544" s="120"/>
      <c r="G544" s="120"/>
      <c r="H544" s="120"/>
      <c r="I544" s="120"/>
      <c r="J544" s="120"/>
      <c r="K544" s="121"/>
      <c r="L544" s="120"/>
      <c r="M544" s="178"/>
    </row>
    <row r="545" ht="27.75" customHeight="1">
      <c r="A545" s="182"/>
      <c r="B545" s="184"/>
      <c r="C545" s="179"/>
      <c r="D545" s="180"/>
      <c r="E545" s="181"/>
      <c r="F545" s="179"/>
      <c r="G545" s="179"/>
      <c r="H545" s="179"/>
      <c r="I545" s="120"/>
      <c r="J545" s="120"/>
      <c r="K545" s="121"/>
      <c r="L545" s="120"/>
      <c r="M545" s="181"/>
    </row>
    <row r="546" ht="27.75" customHeight="1">
      <c r="A546" s="182"/>
      <c r="B546" s="183"/>
      <c r="C546" s="120"/>
      <c r="D546" s="177"/>
      <c r="E546" s="178"/>
      <c r="F546" s="120"/>
      <c r="G546" s="120"/>
      <c r="H546" s="120"/>
      <c r="I546" s="120"/>
      <c r="J546" s="120"/>
      <c r="K546" s="121"/>
      <c r="L546" s="120"/>
      <c r="M546" s="178"/>
    </row>
    <row r="547" ht="27.75" customHeight="1">
      <c r="A547" s="182"/>
      <c r="B547" s="184"/>
      <c r="C547" s="179"/>
      <c r="D547" s="180"/>
      <c r="E547" s="181"/>
      <c r="F547" s="179"/>
      <c r="G547" s="179"/>
      <c r="H547" s="179"/>
      <c r="I547" s="120"/>
      <c r="J547" s="120"/>
      <c r="K547" s="121"/>
      <c r="L547" s="120"/>
      <c r="M547" s="181"/>
    </row>
    <row r="548" ht="27.75" customHeight="1">
      <c r="A548" s="182"/>
      <c r="B548" s="183"/>
      <c r="C548" s="120"/>
      <c r="D548" s="177"/>
      <c r="E548" s="178"/>
      <c r="F548" s="120"/>
      <c r="G548" s="120"/>
      <c r="H548" s="120"/>
      <c r="I548" s="120"/>
      <c r="J548" s="120"/>
      <c r="K548" s="121"/>
      <c r="L548" s="120"/>
      <c r="M548" s="178"/>
    </row>
    <row r="549" ht="27.75" customHeight="1">
      <c r="A549" s="182"/>
      <c r="B549" s="184"/>
      <c r="C549" s="179"/>
      <c r="D549" s="180"/>
      <c r="E549" s="181"/>
      <c r="F549" s="179"/>
      <c r="G549" s="179"/>
      <c r="H549" s="179"/>
      <c r="I549" s="120"/>
      <c r="J549" s="120"/>
      <c r="K549" s="121"/>
      <c r="L549" s="120"/>
      <c r="M549" s="181"/>
    </row>
    <row r="550" ht="27.75" customHeight="1">
      <c r="A550" s="182"/>
      <c r="B550" s="183"/>
      <c r="C550" s="120"/>
      <c r="D550" s="177"/>
      <c r="E550" s="178"/>
      <c r="F550" s="120"/>
      <c r="G550" s="120"/>
      <c r="H550" s="120"/>
      <c r="I550" s="120"/>
      <c r="J550" s="120"/>
      <c r="K550" s="121"/>
      <c r="L550" s="120"/>
      <c r="M550" s="178"/>
    </row>
    <row r="551" ht="27.75" customHeight="1">
      <c r="A551" s="182"/>
      <c r="B551" s="184"/>
      <c r="C551" s="179"/>
      <c r="D551" s="180"/>
      <c r="E551" s="181"/>
      <c r="F551" s="179"/>
      <c r="G551" s="179"/>
      <c r="H551" s="179"/>
      <c r="I551" s="120"/>
      <c r="J551" s="120"/>
      <c r="K551" s="121"/>
      <c r="L551" s="120"/>
      <c r="M551" s="181"/>
    </row>
    <row r="552" ht="27.75" customHeight="1">
      <c r="A552" s="182"/>
      <c r="B552" s="183"/>
      <c r="C552" s="120"/>
      <c r="D552" s="177"/>
      <c r="E552" s="178"/>
      <c r="F552" s="120"/>
      <c r="G552" s="120"/>
      <c r="H552" s="120"/>
      <c r="I552" s="120"/>
      <c r="J552" s="120"/>
      <c r="K552" s="121"/>
      <c r="L552" s="120"/>
      <c r="M552" s="178"/>
    </row>
    <row r="553" ht="27.75" customHeight="1">
      <c r="A553" s="182"/>
      <c r="B553" s="184"/>
      <c r="C553" s="179"/>
      <c r="D553" s="180"/>
      <c r="E553" s="181"/>
      <c r="F553" s="179"/>
      <c r="G553" s="179"/>
      <c r="H553" s="179"/>
      <c r="I553" s="120"/>
      <c r="J553" s="120"/>
      <c r="K553" s="121"/>
      <c r="L553" s="120"/>
      <c r="M553" s="181"/>
    </row>
    <row r="554" ht="27.75" customHeight="1">
      <c r="A554" s="182"/>
      <c r="B554" s="183"/>
      <c r="C554" s="120"/>
      <c r="D554" s="177"/>
      <c r="E554" s="178"/>
      <c r="F554" s="120"/>
      <c r="G554" s="120"/>
      <c r="H554" s="120"/>
      <c r="I554" s="120"/>
      <c r="J554" s="120"/>
      <c r="K554" s="121"/>
      <c r="L554" s="120"/>
      <c r="M554" s="178"/>
    </row>
    <row r="555" ht="27.75" customHeight="1">
      <c r="A555" s="182"/>
      <c r="B555" s="184"/>
      <c r="C555" s="179"/>
      <c r="D555" s="180"/>
      <c r="E555" s="181"/>
      <c r="F555" s="179"/>
      <c r="G555" s="179"/>
      <c r="H555" s="179"/>
      <c r="I555" s="120"/>
      <c r="J555" s="120"/>
      <c r="K555" s="121"/>
      <c r="L555" s="120"/>
      <c r="M555" s="181"/>
    </row>
    <row r="556" ht="27.75" customHeight="1">
      <c r="A556" s="182"/>
      <c r="B556" s="183"/>
      <c r="C556" s="120"/>
      <c r="D556" s="177"/>
      <c r="E556" s="178"/>
      <c r="F556" s="120"/>
      <c r="G556" s="120"/>
      <c r="H556" s="120"/>
      <c r="I556" s="120"/>
      <c r="J556" s="120"/>
      <c r="K556" s="121"/>
      <c r="L556" s="120"/>
      <c r="M556" s="178"/>
    </row>
    <row r="557" ht="27.75" customHeight="1">
      <c r="A557" s="182"/>
      <c r="B557" s="184"/>
      <c r="C557" s="179"/>
      <c r="D557" s="180"/>
      <c r="E557" s="181"/>
      <c r="F557" s="179"/>
      <c r="G557" s="179"/>
      <c r="H557" s="179"/>
      <c r="I557" s="120"/>
      <c r="J557" s="120"/>
      <c r="K557" s="121"/>
      <c r="L557" s="120"/>
      <c r="M557" s="181"/>
    </row>
    <row r="558" ht="27.75" customHeight="1">
      <c r="A558" s="182"/>
      <c r="B558" s="183"/>
      <c r="C558" s="120"/>
      <c r="D558" s="177"/>
      <c r="E558" s="178"/>
      <c r="F558" s="120"/>
      <c r="G558" s="120"/>
      <c r="H558" s="120"/>
      <c r="I558" s="120"/>
      <c r="J558" s="120"/>
      <c r="K558" s="121"/>
      <c r="L558" s="120"/>
      <c r="M558" s="178"/>
    </row>
    <row r="559" ht="27.75" customHeight="1">
      <c r="A559" s="182"/>
      <c r="B559" s="184"/>
      <c r="C559" s="179"/>
      <c r="D559" s="180"/>
      <c r="E559" s="181"/>
      <c r="F559" s="179"/>
      <c r="G559" s="179"/>
      <c r="H559" s="179"/>
      <c r="I559" s="120"/>
      <c r="J559" s="120"/>
      <c r="K559" s="121"/>
      <c r="L559" s="120"/>
      <c r="M559" s="181"/>
    </row>
    <row r="560" ht="27.75" customHeight="1">
      <c r="A560" s="182"/>
      <c r="B560" s="183"/>
      <c r="C560" s="120"/>
      <c r="D560" s="177"/>
      <c r="E560" s="178"/>
      <c r="F560" s="120"/>
      <c r="G560" s="120"/>
      <c r="H560" s="120"/>
      <c r="I560" s="120"/>
      <c r="J560" s="120"/>
      <c r="K560" s="121"/>
      <c r="L560" s="120"/>
      <c r="M560" s="178"/>
    </row>
    <row r="561" ht="27.75" customHeight="1">
      <c r="A561" s="182"/>
      <c r="B561" s="184"/>
      <c r="C561" s="179"/>
      <c r="D561" s="180"/>
      <c r="E561" s="181"/>
      <c r="F561" s="179"/>
      <c r="G561" s="179"/>
      <c r="H561" s="179"/>
      <c r="I561" s="120"/>
      <c r="J561" s="120"/>
      <c r="K561" s="121"/>
      <c r="L561" s="120"/>
      <c r="M561" s="181"/>
    </row>
    <row r="562" ht="27.75" customHeight="1">
      <c r="A562" s="182"/>
      <c r="B562" s="183"/>
      <c r="C562" s="120"/>
      <c r="D562" s="177"/>
      <c r="E562" s="178"/>
      <c r="F562" s="120"/>
      <c r="G562" s="120"/>
      <c r="H562" s="120"/>
      <c r="I562" s="120"/>
      <c r="J562" s="120"/>
      <c r="K562" s="121"/>
      <c r="L562" s="120"/>
      <c r="M562" s="178"/>
    </row>
    <row r="563" ht="27.75" customHeight="1">
      <c r="A563" s="182"/>
      <c r="B563" s="184"/>
      <c r="C563" s="179"/>
      <c r="D563" s="180"/>
      <c r="E563" s="181"/>
      <c r="F563" s="179"/>
      <c r="G563" s="179"/>
      <c r="H563" s="179"/>
      <c r="I563" s="120"/>
      <c r="J563" s="120"/>
      <c r="K563" s="121"/>
      <c r="L563" s="120"/>
      <c r="M563" s="181"/>
    </row>
    <row r="564" ht="27.75" customHeight="1">
      <c r="A564" s="182"/>
      <c r="B564" s="183"/>
      <c r="C564" s="120"/>
      <c r="D564" s="177"/>
      <c r="E564" s="178"/>
      <c r="F564" s="120"/>
      <c r="G564" s="120"/>
      <c r="H564" s="120"/>
      <c r="I564" s="120"/>
      <c r="J564" s="120"/>
      <c r="K564" s="121"/>
      <c r="L564" s="120"/>
      <c r="M564" s="178"/>
    </row>
    <row r="565" ht="27.75" customHeight="1">
      <c r="A565" s="182"/>
      <c r="B565" s="184"/>
      <c r="C565" s="179"/>
      <c r="D565" s="180"/>
      <c r="E565" s="181"/>
      <c r="F565" s="179"/>
      <c r="G565" s="179"/>
      <c r="H565" s="179"/>
      <c r="I565" s="120"/>
      <c r="J565" s="120"/>
      <c r="K565" s="121"/>
      <c r="L565" s="120"/>
      <c r="M565" s="181"/>
    </row>
    <row r="566" ht="27.75" customHeight="1">
      <c r="A566" s="182"/>
      <c r="B566" s="183"/>
      <c r="C566" s="120"/>
      <c r="D566" s="177"/>
      <c r="E566" s="178"/>
      <c r="F566" s="120"/>
      <c r="G566" s="120"/>
      <c r="H566" s="120"/>
      <c r="I566" s="120"/>
      <c r="J566" s="120"/>
      <c r="K566" s="121"/>
      <c r="L566" s="120"/>
      <c r="M566" s="178"/>
    </row>
    <row r="567" ht="27.75" customHeight="1">
      <c r="A567" s="182"/>
      <c r="B567" s="184"/>
      <c r="C567" s="179"/>
      <c r="D567" s="180"/>
      <c r="E567" s="181"/>
      <c r="F567" s="179"/>
      <c r="G567" s="179"/>
      <c r="H567" s="179"/>
      <c r="I567" s="120"/>
      <c r="J567" s="120"/>
      <c r="K567" s="121"/>
      <c r="L567" s="120"/>
      <c r="M567" s="181"/>
    </row>
    <row r="568" ht="27.75" customHeight="1">
      <c r="A568" s="182"/>
      <c r="B568" s="183"/>
      <c r="C568" s="120"/>
      <c r="D568" s="177"/>
      <c r="E568" s="178"/>
      <c r="F568" s="120"/>
      <c r="G568" s="120"/>
      <c r="H568" s="120"/>
      <c r="I568" s="120"/>
      <c r="J568" s="120"/>
      <c r="K568" s="121"/>
      <c r="L568" s="120"/>
      <c r="M568" s="178"/>
    </row>
    <row r="569" ht="27.75" customHeight="1">
      <c r="A569" s="182"/>
      <c r="B569" s="184"/>
      <c r="C569" s="179"/>
      <c r="D569" s="180"/>
      <c r="E569" s="181"/>
      <c r="F569" s="179"/>
      <c r="G569" s="179"/>
      <c r="H569" s="179"/>
      <c r="I569" s="120"/>
      <c r="J569" s="120"/>
      <c r="K569" s="121"/>
      <c r="L569" s="120"/>
      <c r="M569" s="181"/>
    </row>
    <row r="570" ht="27.75" customHeight="1">
      <c r="A570" s="182"/>
      <c r="B570" s="183"/>
      <c r="C570" s="120"/>
      <c r="D570" s="177"/>
      <c r="E570" s="178"/>
      <c r="F570" s="120"/>
      <c r="G570" s="120"/>
      <c r="H570" s="120"/>
      <c r="I570" s="120"/>
      <c r="J570" s="120"/>
      <c r="K570" s="121"/>
      <c r="L570" s="120"/>
      <c r="M570" s="178"/>
    </row>
    <row r="571" ht="27.75" customHeight="1">
      <c r="A571" s="182"/>
      <c r="B571" s="184"/>
      <c r="C571" s="179"/>
      <c r="D571" s="180"/>
      <c r="E571" s="181"/>
      <c r="F571" s="179"/>
      <c r="G571" s="179"/>
      <c r="H571" s="179"/>
      <c r="I571" s="120"/>
      <c r="J571" s="120"/>
      <c r="K571" s="121"/>
      <c r="L571" s="120"/>
      <c r="M571" s="181"/>
    </row>
    <row r="572" ht="27.75" customHeight="1">
      <c r="A572" s="182"/>
      <c r="B572" s="183"/>
      <c r="C572" s="120"/>
      <c r="D572" s="177"/>
      <c r="E572" s="178"/>
      <c r="F572" s="120"/>
      <c r="G572" s="120"/>
      <c r="H572" s="120"/>
      <c r="I572" s="120"/>
      <c r="J572" s="120"/>
      <c r="K572" s="121"/>
      <c r="L572" s="120"/>
      <c r="M572" s="178"/>
    </row>
    <row r="573" ht="27.75" customHeight="1">
      <c r="A573" s="182"/>
      <c r="B573" s="184"/>
      <c r="C573" s="179"/>
      <c r="D573" s="180"/>
      <c r="E573" s="181"/>
      <c r="F573" s="179"/>
      <c r="G573" s="179"/>
      <c r="H573" s="179"/>
      <c r="I573" s="120"/>
      <c r="J573" s="120"/>
      <c r="K573" s="121"/>
      <c r="L573" s="120"/>
      <c r="M573" s="181"/>
    </row>
    <row r="574" ht="27.75" customHeight="1">
      <c r="A574" s="182"/>
      <c r="B574" s="183"/>
      <c r="C574" s="120"/>
      <c r="D574" s="177"/>
      <c r="E574" s="178"/>
      <c r="F574" s="120"/>
      <c r="G574" s="120"/>
      <c r="H574" s="120"/>
      <c r="I574" s="120"/>
      <c r="J574" s="120"/>
      <c r="K574" s="121"/>
      <c r="L574" s="120"/>
      <c r="M574" s="178"/>
    </row>
    <row r="575" ht="27.75" customHeight="1">
      <c r="A575" s="182"/>
      <c r="B575" s="184"/>
      <c r="C575" s="179"/>
      <c r="D575" s="180"/>
      <c r="E575" s="181"/>
      <c r="F575" s="179"/>
      <c r="G575" s="179"/>
      <c r="H575" s="179"/>
      <c r="I575" s="120"/>
      <c r="J575" s="120"/>
      <c r="K575" s="121"/>
      <c r="L575" s="120"/>
      <c r="M575" s="181"/>
    </row>
    <row r="576" ht="27.75" customHeight="1">
      <c r="A576" s="182"/>
      <c r="B576" s="183"/>
      <c r="C576" s="120"/>
      <c r="D576" s="177"/>
      <c r="E576" s="178"/>
      <c r="F576" s="120"/>
      <c r="G576" s="120"/>
      <c r="H576" s="120"/>
      <c r="I576" s="120"/>
      <c r="J576" s="120"/>
      <c r="K576" s="121"/>
      <c r="L576" s="120"/>
      <c r="M576" s="178"/>
    </row>
    <row r="577" ht="27.75" customHeight="1">
      <c r="A577" s="182"/>
      <c r="B577" s="184"/>
      <c r="C577" s="179"/>
      <c r="D577" s="180"/>
      <c r="E577" s="181"/>
      <c r="F577" s="179"/>
      <c r="G577" s="179"/>
      <c r="H577" s="179"/>
      <c r="I577" s="120"/>
      <c r="J577" s="120"/>
      <c r="K577" s="121"/>
      <c r="L577" s="120"/>
      <c r="M577" s="181"/>
    </row>
    <row r="578" ht="27.75" customHeight="1">
      <c r="A578" s="182"/>
      <c r="B578" s="183"/>
      <c r="C578" s="120"/>
      <c r="D578" s="177"/>
      <c r="E578" s="178"/>
      <c r="F578" s="120"/>
      <c r="G578" s="120"/>
      <c r="H578" s="120"/>
      <c r="I578" s="120"/>
      <c r="J578" s="120"/>
      <c r="K578" s="121"/>
      <c r="L578" s="120"/>
      <c r="M578" s="178"/>
    </row>
    <row r="579" ht="27.75" customHeight="1">
      <c r="A579" s="182"/>
      <c r="B579" s="184"/>
      <c r="C579" s="179"/>
      <c r="D579" s="180"/>
      <c r="E579" s="181"/>
      <c r="F579" s="179"/>
      <c r="G579" s="179"/>
      <c r="H579" s="179"/>
      <c r="I579" s="120"/>
      <c r="J579" s="120"/>
      <c r="K579" s="121"/>
      <c r="L579" s="120"/>
      <c r="M579" s="181"/>
    </row>
    <row r="580" ht="27.75" customHeight="1">
      <c r="A580" s="182"/>
      <c r="B580" s="183"/>
      <c r="C580" s="120"/>
      <c r="D580" s="177"/>
      <c r="E580" s="178"/>
      <c r="F580" s="120"/>
      <c r="G580" s="120"/>
      <c r="H580" s="120"/>
      <c r="I580" s="120"/>
      <c r="J580" s="120"/>
      <c r="K580" s="121"/>
      <c r="L580" s="120"/>
      <c r="M580" s="178"/>
    </row>
    <row r="581" ht="27.75" customHeight="1">
      <c r="A581" s="182"/>
      <c r="B581" s="184"/>
      <c r="C581" s="179"/>
      <c r="D581" s="180"/>
      <c r="E581" s="181"/>
      <c r="F581" s="179"/>
      <c r="G581" s="179"/>
      <c r="H581" s="179"/>
      <c r="I581" s="120"/>
      <c r="J581" s="120"/>
      <c r="K581" s="121"/>
      <c r="L581" s="120"/>
      <c r="M581" s="181"/>
    </row>
    <row r="582" ht="27.75" customHeight="1">
      <c r="A582" s="182"/>
      <c r="B582" s="183"/>
      <c r="C582" s="120"/>
      <c r="D582" s="177"/>
      <c r="E582" s="178"/>
      <c r="F582" s="120"/>
      <c r="G582" s="120"/>
      <c r="H582" s="120"/>
      <c r="I582" s="120"/>
      <c r="J582" s="120"/>
      <c r="K582" s="121"/>
      <c r="L582" s="120"/>
      <c r="M582" s="178"/>
    </row>
    <row r="583" ht="27.75" customHeight="1">
      <c r="A583" s="182"/>
      <c r="B583" s="184"/>
      <c r="C583" s="179"/>
      <c r="D583" s="180"/>
      <c r="E583" s="181"/>
      <c r="F583" s="179"/>
      <c r="G583" s="179"/>
      <c r="H583" s="179"/>
      <c r="I583" s="120"/>
      <c r="J583" s="120"/>
      <c r="K583" s="121"/>
      <c r="L583" s="120"/>
      <c r="M583" s="181"/>
    </row>
    <row r="584" ht="27.75" customHeight="1">
      <c r="A584" s="182"/>
      <c r="B584" s="183"/>
      <c r="C584" s="120"/>
      <c r="D584" s="177"/>
      <c r="E584" s="178"/>
      <c r="F584" s="120"/>
      <c r="G584" s="120"/>
      <c r="H584" s="120"/>
      <c r="I584" s="120"/>
      <c r="J584" s="120"/>
      <c r="K584" s="121"/>
      <c r="L584" s="120"/>
      <c r="M584" s="178"/>
    </row>
    <row r="585" ht="27.75" customHeight="1">
      <c r="A585" s="182"/>
      <c r="B585" s="184"/>
      <c r="C585" s="179"/>
      <c r="D585" s="180"/>
      <c r="E585" s="181"/>
      <c r="F585" s="179"/>
      <c r="G585" s="179"/>
      <c r="H585" s="179"/>
      <c r="I585" s="120"/>
      <c r="J585" s="120"/>
      <c r="K585" s="121"/>
      <c r="L585" s="120"/>
      <c r="M585" s="181"/>
    </row>
    <row r="586" ht="27.75" customHeight="1">
      <c r="A586" s="182"/>
      <c r="B586" s="183"/>
      <c r="C586" s="120"/>
      <c r="D586" s="177"/>
      <c r="E586" s="178"/>
      <c r="F586" s="120"/>
      <c r="G586" s="120"/>
      <c r="H586" s="120"/>
      <c r="I586" s="120"/>
      <c r="J586" s="120"/>
      <c r="K586" s="121"/>
      <c r="L586" s="120"/>
      <c r="M586" s="178"/>
    </row>
    <row r="587" ht="27.75" customHeight="1">
      <c r="A587" s="182"/>
      <c r="B587" s="184"/>
      <c r="C587" s="179"/>
      <c r="D587" s="180"/>
      <c r="E587" s="181"/>
      <c r="F587" s="179"/>
      <c r="G587" s="179"/>
      <c r="H587" s="179"/>
      <c r="I587" s="120"/>
      <c r="J587" s="120"/>
      <c r="K587" s="121"/>
      <c r="L587" s="120"/>
      <c r="M587" s="181"/>
    </row>
    <row r="588" ht="27.75" customHeight="1">
      <c r="A588" s="182"/>
      <c r="B588" s="183"/>
      <c r="C588" s="120"/>
      <c r="D588" s="177"/>
      <c r="E588" s="178"/>
      <c r="F588" s="120"/>
      <c r="G588" s="120"/>
      <c r="H588" s="120"/>
      <c r="I588" s="120"/>
      <c r="J588" s="120"/>
      <c r="K588" s="121"/>
      <c r="L588" s="120"/>
      <c r="M588" s="178"/>
    </row>
    <row r="589" ht="27.75" customHeight="1">
      <c r="A589" s="182"/>
      <c r="B589" s="184"/>
      <c r="C589" s="179"/>
      <c r="D589" s="180"/>
      <c r="E589" s="181"/>
      <c r="F589" s="179"/>
      <c r="G589" s="179"/>
      <c r="H589" s="179"/>
      <c r="I589" s="120"/>
      <c r="J589" s="120"/>
      <c r="K589" s="121"/>
      <c r="L589" s="120"/>
      <c r="M589" s="181"/>
    </row>
    <row r="590" ht="27.75" customHeight="1">
      <c r="A590" s="182"/>
      <c r="B590" s="183"/>
      <c r="C590" s="120"/>
      <c r="D590" s="177"/>
      <c r="E590" s="178"/>
      <c r="F590" s="120"/>
      <c r="G590" s="120"/>
      <c r="H590" s="120"/>
      <c r="I590" s="120"/>
      <c r="J590" s="120"/>
      <c r="K590" s="121"/>
      <c r="L590" s="120"/>
      <c r="M590" s="178"/>
    </row>
    <row r="591" ht="27.75" customHeight="1">
      <c r="A591" s="182"/>
      <c r="B591" s="184"/>
      <c r="C591" s="179"/>
      <c r="D591" s="180"/>
      <c r="E591" s="181"/>
      <c r="F591" s="179"/>
      <c r="G591" s="179"/>
      <c r="H591" s="179"/>
      <c r="I591" s="120"/>
      <c r="J591" s="120"/>
      <c r="K591" s="121"/>
      <c r="L591" s="120"/>
      <c r="M591" s="181"/>
    </row>
    <row r="592" ht="27.75" customHeight="1">
      <c r="A592" s="182"/>
      <c r="B592" s="183"/>
      <c r="C592" s="120"/>
      <c r="D592" s="177"/>
      <c r="E592" s="178"/>
      <c r="F592" s="120"/>
      <c r="G592" s="120"/>
      <c r="H592" s="120"/>
      <c r="I592" s="120"/>
      <c r="J592" s="120"/>
      <c r="K592" s="121"/>
      <c r="L592" s="120"/>
      <c r="M592" s="178"/>
    </row>
    <row r="593" ht="27.75" customHeight="1">
      <c r="A593" s="182"/>
      <c r="B593" s="184"/>
      <c r="C593" s="179"/>
      <c r="D593" s="180"/>
      <c r="E593" s="181"/>
      <c r="F593" s="179"/>
      <c r="G593" s="179"/>
      <c r="H593" s="179"/>
      <c r="I593" s="120"/>
      <c r="J593" s="120"/>
      <c r="K593" s="121"/>
      <c r="L593" s="120"/>
      <c r="M593" s="181"/>
    </row>
    <row r="594" ht="27.75" customHeight="1">
      <c r="A594" s="182"/>
      <c r="B594" s="183"/>
      <c r="C594" s="120"/>
      <c r="D594" s="177"/>
      <c r="E594" s="178"/>
      <c r="F594" s="120"/>
      <c r="G594" s="120"/>
      <c r="H594" s="120"/>
      <c r="I594" s="120"/>
      <c r="J594" s="120"/>
      <c r="K594" s="121"/>
      <c r="L594" s="120"/>
      <c r="M594" s="178"/>
    </row>
    <row r="595" ht="27.75" customHeight="1">
      <c r="A595" s="182"/>
      <c r="B595" s="184"/>
      <c r="C595" s="179"/>
      <c r="D595" s="180"/>
      <c r="E595" s="181"/>
      <c r="F595" s="179"/>
      <c r="G595" s="179"/>
      <c r="H595" s="179"/>
      <c r="I595" s="120"/>
      <c r="J595" s="120"/>
      <c r="K595" s="121"/>
      <c r="L595" s="120"/>
      <c r="M595" s="181"/>
    </row>
    <row r="596" ht="27.75" customHeight="1">
      <c r="A596" s="182"/>
      <c r="B596" s="183"/>
      <c r="C596" s="120"/>
      <c r="D596" s="177"/>
      <c r="E596" s="178"/>
      <c r="F596" s="120"/>
      <c r="G596" s="120"/>
      <c r="H596" s="120"/>
      <c r="I596" s="120"/>
      <c r="J596" s="120"/>
      <c r="K596" s="121"/>
      <c r="L596" s="120"/>
      <c r="M596" s="178"/>
    </row>
    <row r="597" ht="27.75" customHeight="1">
      <c r="A597" s="182"/>
      <c r="B597" s="184"/>
      <c r="C597" s="179"/>
      <c r="D597" s="180"/>
      <c r="E597" s="181"/>
      <c r="F597" s="179"/>
      <c r="G597" s="179"/>
      <c r="H597" s="179"/>
      <c r="I597" s="120"/>
      <c r="J597" s="120"/>
      <c r="K597" s="121"/>
      <c r="L597" s="120"/>
      <c r="M597" s="181"/>
    </row>
    <row r="598" ht="27.75" customHeight="1">
      <c r="A598" s="182"/>
      <c r="B598" s="183"/>
      <c r="C598" s="120"/>
      <c r="D598" s="177"/>
      <c r="E598" s="178"/>
      <c r="F598" s="120"/>
      <c r="G598" s="120"/>
      <c r="H598" s="120"/>
      <c r="I598" s="120"/>
      <c r="J598" s="120"/>
      <c r="K598" s="121"/>
      <c r="L598" s="120"/>
      <c r="M598" s="178"/>
    </row>
    <row r="599" ht="27.75" customHeight="1">
      <c r="A599" s="182"/>
      <c r="B599" s="184"/>
      <c r="C599" s="179"/>
      <c r="D599" s="180"/>
      <c r="E599" s="181"/>
      <c r="F599" s="179"/>
      <c r="G599" s="179"/>
      <c r="H599" s="179"/>
      <c r="I599" s="120"/>
      <c r="J599" s="120"/>
      <c r="K599" s="121"/>
      <c r="L599" s="120"/>
      <c r="M599" s="181"/>
    </row>
    <row r="600" ht="27.75" customHeight="1">
      <c r="A600" s="182"/>
      <c r="B600" s="183"/>
      <c r="C600" s="120"/>
      <c r="D600" s="177"/>
      <c r="E600" s="178"/>
      <c r="F600" s="120"/>
      <c r="G600" s="120"/>
      <c r="H600" s="120"/>
      <c r="I600" s="120"/>
      <c r="J600" s="120"/>
      <c r="K600" s="121"/>
      <c r="L600" s="120"/>
      <c r="M600" s="178"/>
    </row>
    <row r="601" ht="27.75" customHeight="1">
      <c r="A601" s="182"/>
      <c r="B601" s="184"/>
      <c r="C601" s="179"/>
      <c r="D601" s="180"/>
      <c r="E601" s="181"/>
      <c r="F601" s="179"/>
      <c r="G601" s="179"/>
      <c r="H601" s="179"/>
      <c r="I601" s="120"/>
      <c r="J601" s="120"/>
      <c r="K601" s="121"/>
      <c r="L601" s="120"/>
      <c r="M601" s="181"/>
    </row>
    <row r="602" ht="27.75" customHeight="1">
      <c r="A602" s="182"/>
      <c r="B602" s="183"/>
      <c r="C602" s="120"/>
      <c r="D602" s="177"/>
      <c r="E602" s="178"/>
      <c r="F602" s="120"/>
      <c r="G602" s="120"/>
      <c r="H602" s="120"/>
      <c r="I602" s="120"/>
      <c r="J602" s="120"/>
      <c r="K602" s="121"/>
      <c r="L602" s="120"/>
      <c r="M602" s="178"/>
    </row>
    <row r="603" ht="27.75" customHeight="1">
      <c r="A603" s="182"/>
      <c r="B603" s="184"/>
      <c r="C603" s="179"/>
      <c r="D603" s="180"/>
      <c r="E603" s="181"/>
      <c r="F603" s="179"/>
      <c r="G603" s="179"/>
      <c r="H603" s="179"/>
      <c r="I603" s="120"/>
      <c r="J603" s="120"/>
      <c r="K603" s="121"/>
      <c r="L603" s="120"/>
      <c r="M603" s="181"/>
    </row>
    <row r="604" ht="27.75" customHeight="1">
      <c r="A604" s="182"/>
      <c r="B604" s="183"/>
      <c r="C604" s="120"/>
      <c r="D604" s="177"/>
      <c r="E604" s="178"/>
      <c r="F604" s="120"/>
      <c r="G604" s="120"/>
      <c r="H604" s="120"/>
      <c r="I604" s="120"/>
      <c r="J604" s="120"/>
      <c r="K604" s="121"/>
      <c r="L604" s="120"/>
      <c r="M604" s="178"/>
    </row>
    <row r="605" ht="27.75" customHeight="1">
      <c r="A605" s="182"/>
      <c r="B605" s="184"/>
      <c r="C605" s="179"/>
      <c r="D605" s="180"/>
      <c r="E605" s="181"/>
      <c r="F605" s="179"/>
      <c r="G605" s="179"/>
      <c r="H605" s="179"/>
      <c r="I605" s="120"/>
      <c r="J605" s="120"/>
      <c r="K605" s="121"/>
      <c r="L605" s="120"/>
      <c r="M605" s="181"/>
    </row>
    <row r="606" ht="27.75" customHeight="1">
      <c r="A606" s="182"/>
      <c r="B606" s="183"/>
      <c r="C606" s="120"/>
      <c r="D606" s="177"/>
      <c r="E606" s="178"/>
      <c r="F606" s="120"/>
      <c r="G606" s="120"/>
      <c r="H606" s="120"/>
      <c r="I606" s="120"/>
      <c r="J606" s="120"/>
      <c r="K606" s="121"/>
      <c r="L606" s="120"/>
      <c r="M606" s="178"/>
    </row>
    <row r="607" ht="27.75" customHeight="1">
      <c r="A607" s="182"/>
      <c r="B607" s="184"/>
      <c r="C607" s="179"/>
      <c r="D607" s="180"/>
      <c r="E607" s="181"/>
      <c r="F607" s="179"/>
      <c r="G607" s="179"/>
      <c r="H607" s="179"/>
      <c r="I607" s="120"/>
      <c r="J607" s="120"/>
      <c r="K607" s="121"/>
      <c r="L607" s="120"/>
      <c r="M607" s="181"/>
    </row>
    <row r="608" ht="27.75" customHeight="1">
      <c r="A608" s="182"/>
      <c r="B608" s="183"/>
      <c r="C608" s="120"/>
      <c r="D608" s="177"/>
      <c r="E608" s="178"/>
      <c r="F608" s="120"/>
      <c r="G608" s="120"/>
      <c r="H608" s="120"/>
      <c r="I608" s="120"/>
      <c r="J608" s="120"/>
      <c r="K608" s="121"/>
      <c r="L608" s="120"/>
      <c r="M608" s="178"/>
    </row>
    <row r="609" ht="27.75" customHeight="1">
      <c r="A609" s="182"/>
      <c r="B609" s="184"/>
      <c r="C609" s="179"/>
      <c r="D609" s="180"/>
      <c r="E609" s="181"/>
      <c r="F609" s="179"/>
      <c r="G609" s="179"/>
      <c r="H609" s="179"/>
      <c r="I609" s="120"/>
      <c r="J609" s="120"/>
      <c r="K609" s="121"/>
      <c r="L609" s="120"/>
      <c r="M609" s="181"/>
    </row>
    <row r="610" ht="27.75" customHeight="1">
      <c r="A610" s="182"/>
      <c r="B610" s="183"/>
      <c r="C610" s="120"/>
      <c r="D610" s="177"/>
      <c r="E610" s="178"/>
      <c r="F610" s="120"/>
      <c r="G610" s="120"/>
      <c r="H610" s="120"/>
      <c r="I610" s="120"/>
      <c r="J610" s="120"/>
      <c r="K610" s="121"/>
      <c r="L610" s="120"/>
      <c r="M610" s="178"/>
    </row>
    <row r="611" ht="27.75" customHeight="1">
      <c r="A611" s="182"/>
      <c r="B611" s="184"/>
      <c r="C611" s="179"/>
      <c r="D611" s="180"/>
      <c r="E611" s="181"/>
      <c r="F611" s="179"/>
      <c r="G611" s="179"/>
      <c r="H611" s="179"/>
      <c r="I611" s="120"/>
      <c r="J611" s="120"/>
      <c r="K611" s="121"/>
      <c r="L611" s="120"/>
      <c r="M611" s="181"/>
    </row>
    <row r="612" ht="27.75" customHeight="1">
      <c r="A612" s="182"/>
      <c r="B612" s="183"/>
      <c r="C612" s="120"/>
      <c r="D612" s="177"/>
      <c r="E612" s="178"/>
      <c r="F612" s="120"/>
      <c r="G612" s="120"/>
      <c r="H612" s="120"/>
      <c r="I612" s="120"/>
      <c r="J612" s="120"/>
      <c r="K612" s="121"/>
      <c r="L612" s="120"/>
      <c r="M612" s="178"/>
    </row>
    <row r="613" ht="27.75" customHeight="1">
      <c r="A613" s="182"/>
      <c r="B613" s="184"/>
      <c r="C613" s="179"/>
      <c r="D613" s="180"/>
      <c r="E613" s="181"/>
      <c r="F613" s="179"/>
      <c r="G613" s="179"/>
      <c r="H613" s="179"/>
      <c r="I613" s="120"/>
      <c r="J613" s="120"/>
      <c r="K613" s="121"/>
      <c r="L613" s="120"/>
      <c r="M613" s="181"/>
    </row>
    <row r="614" ht="27.75" customHeight="1">
      <c r="A614" s="182"/>
      <c r="B614" s="183"/>
      <c r="C614" s="120"/>
      <c r="D614" s="177"/>
      <c r="E614" s="178"/>
      <c r="F614" s="120"/>
      <c r="G614" s="120"/>
      <c r="H614" s="120"/>
      <c r="I614" s="120"/>
      <c r="J614" s="120"/>
      <c r="K614" s="121"/>
      <c r="L614" s="120"/>
      <c r="M614" s="178"/>
    </row>
    <row r="615" ht="27.75" customHeight="1">
      <c r="A615" s="182"/>
      <c r="B615" s="184"/>
      <c r="C615" s="179"/>
      <c r="D615" s="180"/>
      <c r="E615" s="181"/>
      <c r="F615" s="179"/>
      <c r="G615" s="179"/>
      <c r="H615" s="179"/>
      <c r="I615" s="120"/>
      <c r="J615" s="120"/>
      <c r="K615" s="121"/>
      <c r="L615" s="120"/>
      <c r="M615" s="181"/>
    </row>
    <row r="616" ht="27.75" customHeight="1">
      <c r="A616" s="182"/>
      <c r="B616" s="183"/>
      <c r="C616" s="120"/>
      <c r="D616" s="177"/>
      <c r="E616" s="178"/>
      <c r="F616" s="120"/>
      <c r="G616" s="120"/>
      <c r="H616" s="120"/>
      <c r="I616" s="120"/>
      <c r="J616" s="120"/>
      <c r="K616" s="121"/>
      <c r="L616" s="120"/>
      <c r="M616" s="178"/>
    </row>
    <row r="617" ht="27.75" customHeight="1">
      <c r="A617" s="182"/>
      <c r="B617" s="184"/>
      <c r="C617" s="179"/>
      <c r="D617" s="180"/>
      <c r="E617" s="181"/>
      <c r="F617" s="179"/>
      <c r="G617" s="179"/>
      <c r="H617" s="179"/>
      <c r="I617" s="120"/>
      <c r="J617" s="120"/>
      <c r="K617" s="121"/>
      <c r="L617" s="120"/>
      <c r="M617" s="181"/>
    </row>
    <row r="618" ht="27.75" customHeight="1">
      <c r="A618" s="182"/>
      <c r="B618" s="183"/>
      <c r="C618" s="120"/>
      <c r="D618" s="177"/>
      <c r="E618" s="178"/>
      <c r="F618" s="120"/>
      <c r="G618" s="120"/>
      <c r="H618" s="120"/>
      <c r="I618" s="120"/>
      <c r="J618" s="120"/>
      <c r="K618" s="121"/>
      <c r="L618" s="120"/>
      <c r="M618" s="178"/>
    </row>
    <row r="619" ht="27.75" customHeight="1">
      <c r="A619" s="182"/>
      <c r="B619" s="184"/>
      <c r="C619" s="179"/>
      <c r="D619" s="180"/>
      <c r="E619" s="181"/>
      <c r="F619" s="179"/>
      <c r="G619" s="179"/>
      <c r="H619" s="179"/>
      <c r="I619" s="120"/>
      <c r="J619" s="120"/>
      <c r="K619" s="121"/>
      <c r="L619" s="120"/>
      <c r="M619" s="181"/>
    </row>
    <row r="620" ht="27.75" customHeight="1">
      <c r="A620" s="182"/>
      <c r="B620" s="183"/>
      <c r="C620" s="120"/>
      <c r="D620" s="177"/>
      <c r="E620" s="178"/>
      <c r="F620" s="120"/>
      <c r="G620" s="120"/>
      <c r="H620" s="120"/>
      <c r="I620" s="120"/>
      <c r="J620" s="120"/>
      <c r="K620" s="121"/>
      <c r="L620" s="120"/>
      <c r="M620" s="178"/>
    </row>
    <row r="621" ht="27.75" customHeight="1">
      <c r="A621" s="182"/>
      <c r="B621" s="184"/>
      <c r="C621" s="179"/>
      <c r="D621" s="180"/>
      <c r="E621" s="181"/>
      <c r="F621" s="179"/>
      <c r="G621" s="179"/>
      <c r="H621" s="179"/>
      <c r="I621" s="120"/>
      <c r="J621" s="120"/>
      <c r="K621" s="121"/>
      <c r="L621" s="120"/>
      <c r="M621" s="181"/>
    </row>
    <row r="622" ht="27.75" customHeight="1">
      <c r="A622" s="182"/>
      <c r="B622" s="183"/>
      <c r="C622" s="120"/>
      <c r="D622" s="177"/>
      <c r="E622" s="178"/>
      <c r="F622" s="120"/>
      <c r="G622" s="120"/>
      <c r="H622" s="120"/>
      <c r="I622" s="120"/>
      <c r="J622" s="120"/>
      <c r="K622" s="121"/>
      <c r="L622" s="120"/>
      <c r="M622" s="178"/>
    </row>
    <row r="623" ht="27.75" customHeight="1">
      <c r="A623" s="182"/>
      <c r="B623" s="184"/>
      <c r="C623" s="179"/>
      <c r="D623" s="180"/>
      <c r="E623" s="181"/>
      <c r="F623" s="179"/>
      <c r="G623" s="179"/>
      <c r="H623" s="179"/>
      <c r="I623" s="120"/>
      <c r="J623" s="120"/>
      <c r="K623" s="121"/>
      <c r="L623" s="120"/>
      <c r="M623" s="181"/>
    </row>
    <row r="624" ht="27.75" customHeight="1">
      <c r="A624" s="182"/>
      <c r="B624" s="183"/>
      <c r="C624" s="120"/>
      <c r="D624" s="177"/>
      <c r="E624" s="178"/>
      <c r="F624" s="120"/>
      <c r="G624" s="120"/>
      <c r="H624" s="120"/>
      <c r="I624" s="120"/>
      <c r="J624" s="120"/>
      <c r="K624" s="121"/>
      <c r="L624" s="120"/>
      <c r="M624" s="178"/>
    </row>
    <row r="625" ht="27.75" customHeight="1">
      <c r="A625" s="182"/>
      <c r="B625" s="184"/>
      <c r="C625" s="179"/>
      <c r="D625" s="180"/>
      <c r="E625" s="181"/>
      <c r="F625" s="179"/>
      <c r="G625" s="179"/>
      <c r="H625" s="179"/>
      <c r="I625" s="120"/>
      <c r="J625" s="120"/>
      <c r="K625" s="121"/>
      <c r="L625" s="120"/>
      <c r="M625" s="181"/>
    </row>
    <row r="626" ht="27.75" customHeight="1">
      <c r="A626" s="182"/>
      <c r="B626" s="183"/>
      <c r="C626" s="120"/>
      <c r="D626" s="177"/>
      <c r="E626" s="178"/>
      <c r="F626" s="120"/>
      <c r="G626" s="120"/>
      <c r="H626" s="120"/>
      <c r="I626" s="120"/>
      <c r="J626" s="120"/>
      <c r="K626" s="121"/>
      <c r="L626" s="120"/>
      <c r="M626" s="178"/>
    </row>
    <row r="627" ht="27.75" customHeight="1">
      <c r="A627" s="182"/>
      <c r="B627" s="184"/>
      <c r="C627" s="179"/>
      <c r="D627" s="180"/>
      <c r="E627" s="181"/>
      <c r="F627" s="179"/>
      <c r="G627" s="179"/>
      <c r="H627" s="179"/>
      <c r="I627" s="120"/>
      <c r="J627" s="120"/>
      <c r="K627" s="121"/>
      <c r="L627" s="120"/>
      <c r="M627" s="181"/>
    </row>
    <row r="628" ht="27.75" customHeight="1">
      <c r="A628" s="182"/>
      <c r="B628" s="183"/>
      <c r="C628" s="120"/>
      <c r="D628" s="177"/>
      <c r="E628" s="178"/>
      <c r="F628" s="120"/>
      <c r="G628" s="120"/>
      <c r="H628" s="120"/>
      <c r="I628" s="120"/>
      <c r="J628" s="120"/>
      <c r="K628" s="121"/>
      <c r="L628" s="120"/>
      <c r="M628" s="178"/>
    </row>
    <row r="629" ht="27.75" customHeight="1">
      <c r="A629" s="182"/>
      <c r="B629" s="184"/>
      <c r="C629" s="179"/>
      <c r="D629" s="180"/>
      <c r="E629" s="181"/>
      <c r="F629" s="179"/>
      <c r="G629" s="179"/>
      <c r="H629" s="179"/>
      <c r="I629" s="120"/>
      <c r="J629" s="120"/>
      <c r="K629" s="121"/>
      <c r="L629" s="120"/>
      <c r="M629" s="181"/>
    </row>
    <row r="630" ht="27.75" customHeight="1">
      <c r="A630" s="182"/>
      <c r="B630" s="183"/>
      <c r="C630" s="120"/>
      <c r="D630" s="177"/>
      <c r="E630" s="178"/>
      <c r="F630" s="120"/>
      <c r="G630" s="120"/>
      <c r="H630" s="120"/>
      <c r="I630" s="120"/>
      <c r="J630" s="120"/>
      <c r="K630" s="121"/>
      <c r="L630" s="120"/>
      <c r="M630" s="178"/>
    </row>
    <row r="631" ht="27.75" customHeight="1">
      <c r="A631" s="182"/>
      <c r="B631" s="184"/>
      <c r="C631" s="179"/>
      <c r="D631" s="180"/>
      <c r="E631" s="181"/>
      <c r="F631" s="179"/>
      <c r="G631" s="179"/>
      <c r="H631" s="179"/>
      <c r="I631" s="120"/>
      <c r="J631" s="120"/>
      <c r="K631" s="121"/>
      <c r="L631" s="120"/>
      <c r="M631" s="181"/>
    </row>
    <row r="632" ht="27.75" customHeight="1">
      <c r="A632" s="182"/>
      <c r="B632" s="183"/>
      <c r="C632" s="120"/>
      <c r="D632" s="177"/>
      <c r="E632" s="178"/>
      <c r="F632" s="120"/>
      <c r="G632" s="120"/>
      <c r="H632" s="120"/>
      <c r="I632" s="120"/>
      <c r="J632" s="120"/>
      <c r="K632" s="121"/>
      <c r="L632" s="120"/>
      <c r="M632" s="178"/>
    </row>
    <row r="633" ht="27.75" customHeight="1">
      <c r="A633" s="182"/>
      <c r="B633" s="184"/>
      <c r="C633" s="179"/>
      <c r="D633" s="180"/>
      <c r="E633" s="181"/>
      <c r="F633" s="179"/>
      <c r="G633" s="179"/>
      <c r="H633" s="179"/>
      <c r="I633" s="120"/>
      <c r="J633" s="120"/>
      <c r="K633" s="121"/>
      <c r="L633" s="120"/>
      <c r="M633" s="181"/>
    </row>
    <row r="634" ht="27.75" customHeight="1">
      <c r="A634" s="182"/>
      <c r="B634" s="183"/>
      <c r="C634" s="120"/>
      <c r="D634" s="177"/>
      <c r="E634" s="178"/>
      <c r="F634" s="120"/>
      <c r="G634" s="120"/>
      <c r="H634" s="120"/>
      <c r="I634" s="120"/>
      <c r="J634" s="120"/>
      <c r="K634" s="121"/>
      <c r="L634" s="120"/>
      <c r="M634" s="178"/>
    </row>
    <row r="635" ht="27.75" customHeight="1">
      <c r="A635" s="182"/>
      <c r="B635" s="184"/>
      <c r="C635" s="179"/>
      <c r="D635" s="180"/>
      <c r="E635" s="181"/>
      <c r="F635" s="179"/>
      <c r="G635" s="179"/>
      <c r="H635" s="179"/>
      <c r="I635" s="120"/>
      <c r="J635" s="120"/>
      <c r="K635" s="121"/>
      <c r="L635" s="120"/>
      <c r="M635" s="181"/>
    </row>
    <row r="636" ht="27.75" customHeight="1">
      <c r="A636" s="182"/>
      <c r="B636" s="183"/>
      <c r="C636" s="120"/>
      <c r="D636" s="177"/>
      <c r="E636" s="178"/>
      <c r="F636" s="120"/>
      <c r="G636" s="120"/>
      <c r="H636" s="120"/>
      <c r="I636" s="120"/>
      <c r="J636" s="120"/>
      <c r="K636" s="121"/>
      <c r="L636" s="120"/>
      <c r="M636" s="178"/>
    </row>
    <row r="637" ht="27.75" customHeight="1">
      <c r="A637" s="182"/>
      <c r="B637" s="184"/>
      <c r="C637" s="179"/>
      <c r="D637" s="180"/>
      <c r="E637" s="181"/>
      <c r="F637" s="179"/>
      <c r="G637" s="179"/>
      <c r="H637" s="179"/>
      <c r="I637" s="120"/>
      <c r="J637" s="120"/>
      <c r="K637" s="121"/>
      <c r="L637" s="120"/>
      <c r="M637" s="181"/>
    </row>
    <row r="638" ht="27.75" customHeight="1">
      <c r="A638" s="182"/>
      <c r="B638" s="183"/>
      <c r="C638" s="120"/>
      <c r="D638" s="177"/>
      <c r="E638" s="178"/>
      <c r="F638" s="120"/>
      <c r="G638" s="120"/>
      <c r="H638" s="120"/>
      <c r="I638" s="120"/>
      <c r="J638" s="120"/>
      <c r="K638" s="121"/>
      <c r="L638" s="120"/>
      <c r="M638" s="178"/>
    </row>
    <row r="639" ht="27.75" customHeight="1">
      <c r="A639" s="182"/>
      <c r="B639" s="184"/>
      <c r="C639" s="179"/>
      <c r="D639" s="180"/>
      <c r="E639" s="181"/>
      <c r="F639" s="179"/>
      <c r="G639" s="179"/>
      <c r="H639" s="179"/>
      <c r="I639" s="120"/>
      <c r="J639" s="120"/>
      <c r="K639" s="121"/>
      <c r="L639" s="120"/>
      <c r="M639" s="181"/>
    </row>
    <row r="640" ht="27.75" customHeight="1">
      <c r="A640" s="182"/>
      <c r="B640" s="183"/>
      <c r="C640" s="120"/>
      <c r="D640" s="177"/>
      <c r="E640" s="178"/>
      <c r="F640" s="120"/>
      <c r="G640" s="120"/>
      <c r="H640" s="120"/>
      <c r="I640" s="120"/>
      <c r="J640" s="120"/>
      <c r="K640" s="121"/>
      <c r="L640" s="120"/>
      <c r="M640" s="178"/>
    </row>
    <row r="641" ht="27.75" customHeight="1">
      <c r="A641" s="182"/>
      <c r="B641" s="184"/>
      <c r="C641" s="179"/>
      <c r="D641" s="180"/>
      <c r="E641" s="181"/>
      <c r="F641" s="179"/>
      <c r="G641" s="179"/>
      <c r="H641" s="179"/>
      <c r="I641" s="120"/>
      <c r="J641" s="120"/>
      <c r="K641" s="121"/>
      <c r="L641" s="120"/>
      <c r="M641" s="181"/>
    </row>
    <row r="642" ht="27.75" customHeight="1">
      <c r="A642" s="182"/>
      <c r="B642" s="183"/>
      <c r="C642" s="120"/>
      <c r="D642" s="177"/>
      <c r="E642" s="178"/>
      <c r="F642" s="120"/>
      <c r="G642" s="120"/>
      <c r="H642" s="120"/>
      <c r="I642" s="120"/>
      <c r="J642" s="120"/>
      <c r="K642" s="121"/>
      <c r="L642" s="120"/>
      <c r="M642" s="178"/>
    </row>
    <row r="643" ht="27.75" customHeight="1">
      <c r="A643" s="182"/>
      <c r="B643" s="184"/>
      <c r="C643" s="179"/>
      <c r="D643" s="180"/>
      <c r="E643" s="181"/>
      <c r="F643" s="179"/>
      <c r="G643" s="179"/>
      <c r="H643" s="179"/>
      <c r="I643" s="120"/>
      <c r="J643" s="120"/>
      <c r="K643" s="121"/>
      <c r="L643" s="120"/>
      <c r="M643" s="181"/>
    </row>
    <row r="644" ht="27.75" customHeight="1">
      <c r="A644" s="182"/>
      <c r="B644" s="183"/>
      <c r="C644" s="120"/>
      <c r="D644" s="177"/>
      <c r="E644" s="178"/>
      <c r="F644" s="120"/>
      <c r="G644" s="120"/>
      <c r="H644" s="120"/>
      <c r="I644" s="120"/>
      <c r="J644" s="120"/>
      <c r="K644" s="121"/>
      <c r="L644" s="120"/>
      <c r="M644" s="178"/>
    </row>
    <row r="645" ht="27.75" customHeight="1">
      <c r="A645" s="182"/>
      <c r="B645" s="184"/>
      <c r="C645" s="179"/>
      <c r="D645" s="180"/>
      <c r="E645" s="181"/>
      <c r="F645" s="179"/>
      <c r="G645" s="179"/>
      <c r="H645" s="179"/>
      <c r="I645" s="120"/>
      <c r="J645" s="120"/>
      <c r="K645" s="121"/>
      <c r="L645" s="120"/>
      <c r="M645" s="181"/>
    </row>
    <row r="646" ht="27.75" customHeight="1">
      <c r="A646" s="182"/>
      <c r="B646" s="183"/>
      <c r="C646" s="120"/>
      <c r="D646" s="177"/>
      <c r="E646" s="178"/>
      <c r="F646" s="120"/>
      <c r="G646" s="120"/>
      <c r="H646" s="120"/>
      <c r="I646" s="120"/>
      <c r="J646" s="120"/>
      <c r="K646" s="121"/>
      <c r="L646" s="120"/>
      <c r="M646" s="178"/>
    </row>
    <row r="647" ht="27.75" customHeight="1">
      <c r="A647" s="182"/>
      <c r="B647" s="184"/>
      <c r="C647" s="179"/>
      <c r="D647" s="180"/>
      <c r="E647" s="181"/>
      <c r="F647" s="179"/>
      <c r="G647" s="179"/>
      <c r="H647" s="179"/>
      <c r="I647" s="120"/>
      <c r="J647" s="120"/>
      <c r="K647" s="121"/>
      <c r="L647" s="120"/>
      <c r="M647" s="181"/>
    </row>
    <row r="648" ht="27.75" customHeight="1">
      <c r="A648" s="182"/>
      <c r="B648" s="183"/>
      <c r="C648" s="120"/>
      <c r="D648" s="177"/>
      <c r="E648" s="178"/>
      <c r="F648" s="120"/>
      <c r="G648" s="120"/>
      <c r="H648" s="120"/>
      <c r="I648" s="120"/>
      <c r="J648" s="120"/>
      <c r="K648" s="121"/>
      <c r="L648" s="120"/>
      <c r="M648" s="178"/>
    </row>
    <row r="649" ht="27.75" customHeight="1">
      <c r="A649" s="182"/>
      <c r="B649" s="184"/>
      <c r="C649" s="179"/>
      <c r="D649" s="180"/>
      <c r="E649" s="181"/>
      <c r="F649" s="179"/>
      <c r="G649" s="179"/>
      <c r="H649" s="179"/>
      <c r="I649" s="120"/>
      <c r="J649" s="120"/>
      <c r="K649" s="121"/>
      <c r="L649" s="120"/>
      <c r="M649" s="181"/>
    </row>
    <row r="650" ht="27.75" customHeight="1">
      <c r="A650" s="182"/>
      <c r="B650" s="183"/>
      <c r="C650" s="120"/>
      <c r="D650" s="177"/>
      <c r="E650" s="178"/>
      <c r="F650" s="120"/>
      <c r="G650" s="120"/>
      <c r="H650" s="120"/>
      <c r="I650" s="120"/>
      <c r="J650" s="120"/>
      <c r="K650" s="121"/>
      <c r="L650" s="120"/>
      <c r="M650" s="178"/>
    </row>
    <row r="651" ht="27.75" customHeight="1">
      <c r="A651" s="182"/>
      <c r="B651" s="184"/>
      <c r="C651" s="179"/>
      <c r="D651" s="180"/>
      <c r="E651" s="181"/>
      <c r="F651" s="179"/>
      <c r="G651" s="179"/>
      <c r="H651" s="179"/>
      <c r="I651" s="120"/>
      <c r="J651" s="120"/>
      <c r="K651" s="121"/>
      <c r="L651" s="120"/>
      <c r="M651" s="181"/>
    </row>
    <row r="652" ht="27.75" customHeight="1">
      <c r="A652" s="182"/>
      <c r="B652" s="183"/>
      <c r="C652" s="120"/>
      <c r="D652" s="177"/>
      <c r="E652" s="178"/>
      <c r="F652" s="120"/>
      <c r="G652" s="120"/>
      <c r="H652" s="120"/>
      <c r="I652" s="120"/>
      <c r="J652" s="120"/>
      <c r="K652" s="121"/>
      <c r="L652" s="120"/>
      <c r="M652" s="178"/>
    </row>
    <row r="653" ht="27.75" customHeight="1">
      <c r="A653" s="182"/>
      <c r="B653" s="184"/>
      <c r="C653" s="179"/>
      <c r="D653" s="180"/>
      <c r="E653" s="181"/>
      <c r="F653" s="179"/>
      <c r="G653" s="179"/>
      <c r="H653" s="179"/>
      <c r="I653" s="120"/>
      <c r="J653" s="120"/>
      <c r="K653" s="121"/>
      <c r="L653" s="120"/>
      <c r="M653" s="181"/>
    </row>
    <row r="654" ht="27.75" customHeight="1">
      <c r="A654" s="182"/>
      <c r="B654" s="183"/>
      <c r="C654" s="120"/>
      <c r="D654" s="177"/>
      <c r="E654" s="178"/>
      <c r="F654" s="120"/>
      <c r="G654" s="120"/>
      <c r="H654" s="120"/>
      <c r="I654" s="120"/>
      <c r="J654" s="120"/>
      <c r="K654" s="121"/>
      <c r="L654" s="120"/>
      <c r="M654" s="178"/>
    </row>
    <row r="655" ht="27.75" customHeight="1">
      <c r="A655" s="182"/>
      <c r="B655" s="184"/>
      <c r="C655" s="179"/>
      <c r="D655" s="180"/>
      <c r="E655" s="181"/>
      <c r="F655" s="179"/>
      <c r="G655" s="179"/>
      <c r="H655" s="179"/>
      <c r="I655" s="120"/>
      <c r="J655" s="120"/>
      <c r="K655" s="121"/>
      <c r="L655" s="120"/>
      <c r="M655" s="181"/>
    </row>
    <row r="656" ht="27.75" customHeight="1">
      <c r="A656" s="182"/>
      <c r="B656" s="183"/>
      <c r="C656" s="120"/>
      <c r="D656" s="177"/>
      <c r="E656" s="178"/>
      <c r="F656" s="120"/>
      <c r="G656" s="120"/>
      <c r="H656" s="120"/>
      <c r="I656" s="120"/>
      <c r="J656" s="120"/>
      <c r="K656" s="121"/>
      <c r="L656" s="120"/>
      <c r="M656" s="178"/>
    </row>
    <row r="657" ht="27.75" customHeight="1">
      <c r="A657" s="182"/>
      <c r="B657" s="184"/>
      <c r="C657" s="179"/>
      <c r="D657" s="180"/>
      <c r="E657" s="181"/>
      <c r="F657" s="179"/>
      <c r="G657" s="179"/>
      <c r="H657" s="179"/>
      <c r="I657" s="120"/>
      <c r="J657" s="120"/>
      <c r="K657" s="121"/>
      <c r="L657" s="120"/>
      <c r="M657" s="181"/>
    </row>
    <row r="658" ht="27.75" customHeight="1">
      <c r="A658" s="182"/>
      <c r="B658" s="183"/>
      <c r="C658" s="120"/>
      <c r="D658" s="177"/>
      <c r="E658" s="178"/>
      <c r="F658" s="120"/>
      <c r="G658" s="120"/>
      <c r="H658" s="120"/>
      <c r="I658" s="120"/>
      <c r="J658" s="120"/>
      <c r="K658" s="121"/>
      <c r="L658" s="120"/>
      <c r="M658" s="178"/>
    </row>
    <row r="659" ht="27.75" customHeight="1">
      <c r="A659" s="182"/>
      <c r="B659" s="184"/>
      <c r="C659" s="179"/>
      <c r="D659" s="180"/>
      <c r="E659" s="181"/>
      <c r="F659" s="179"/>
      <c r="G659" s="179"/>
      <c r="H659" s="179"/>
      <c r="I659" s="120"/>
      <c r="J659" s="120"/>
      <c r="K659" s="121"/>
      <c r="L659" s="120"/>
      <c r="M659" s="181"/>
    </row>
    <row r="660" ht="27.75" customHeight="1">
      <c r="A660" s="182"/>
      <c r="B660" s="183"/>
      <c r="C660" s="120"/>
      <c r="D660" s="177"/>
      <c r="E660" s="178"/>
      <c r="F660" s="120"/>
      <c r="G660" s="120"/>
      <c r="H660" s="120"/>
      <c r="I660" s="120"/>
      <c r="J660" s="120"/>
      <c r="K660" s="121"/>
      <c r="L660" s="120"/>
      <c r="M660" s="178"/>
    </row>
    <row r="661" ht="27.75" customHeight="1">
      <c r="A661" s="182"/>
      <c r="B661" s="184"/>
      <c r="C661" s="179"/>
      <c r="D661" s="180"/>
      <c r="E661" s="181"/>
      <c r="F661" s="179"/>
      <c r="G661" s="179"/>
      <c r="H661" s="179"/>
      <c r="I661" s="120"/>
      <c r="J661" s="120"/>
      <c r="K661" s="121"/>
      <c r="L661" s="120"/>
      <c r="M661" s="181"/>
    </row>
    <row r="662" ht="27.75" customHeight="1">
      <c r="A662" s="182"/>
      <c r="B662" s="183"/>
      <c r="C662" s="120"/>
      <c r="D662" s="177"/>
      <c r="E662" s="178"/>
      <c r="F662" s="120"/>
      <c r="G662" s="120"/>
      <c r="H662" s="120"/>
      <c r="I662" s="120"/>
      <c r="J662" s="120"/>
      <c r="K662" s="121"/>
      <c r="L662" s="120"/>
      <c r="M662" s="178"/>
    </row>
    <row r="663" ht="27.75" customHeight="1">
      <c r="A663" s="182"/>
      <c r="B663" s="184"/>
      <c r="C663" s="179"/>
      <c r="D663" s="180"/>
      <c r="E663" s="181"/>
      <c r="F663" s="179"/>
      <c r="G663" s="179"/>
      <c r="H663" s="179"/>
      <c r="I663" s="120"/>
      <c r="J663" s="120"/>
      <c r="K663" s="121"/>
      <c r="L663" s="120"/>
      <c r="M663" s="181"/>
    </row>
    <row r="664" ht="27.75" customHeight="1">
      <c r="A664" s="182"/>
      <c r="B664" s="183"/>
      <c r="C664" s="120"/>
      <c r="D664" s="177"/>
      <c r="E664" s="178"/>
      <c r="F664" s="120"/>
      <c r="G664" s="120"/>
      <c r="H664" s="120"/>
      <c r="I664" s="120"/>
      <c r="J664" s="120"/>
      <c r="K664" s="121"/>
      <c r="L664" s="120"/>
      <c r="M664" s="178"/>
    </row>
    <row r="665" ht="27.75" customHeight="1">
      <c r="A665" s="182"/>
      <c r="B665" s="184"/>
      <c r="C665" s="179"/>
      <c r="D665" s="180"/>
      <c r="E665" s="181"/>
      <c r="F665" s="179"/>
      <c r="G665" s="179"/>
      <c r="H665" s="179"/>
      <c r="I665" s="120"/>
      <c r="J665" s="120"/>
      <c r="K665" s="121"/>
      <c r="L665" s="120"/>
      <c r="M665" s="181"/>
    </row>
    <row r="666" ht="27.75" customHeight="1">
      <c r="A666" s="182"/>
      <c r="B666" s="183"/>
      <c r="C666" s="120"/>
      <c r="D666" s="177"/>
      <c r="E666" s="178"/>
      <c r="F666" s="120"/>
      <c r="G666" s="120"/>
      <c r="H666" s="120"/>
      <c r="I666" s="120"/>
      <c r="J666" s="120"/>
      <c r="K666" s="121"/>
      <c r="L666" s="120"/>
      <c r="M666" s="178"/>
    </row>
    <row r="667" ht="27.75" customHeight="1">
      <c r="A667" s="182"/>
      <c r="B667" s="184"/>
      <c r="C667" s="179"/>
      <c r="D667" s="180"/>
      <c r="E667" s="181"/>
      <c r="F667" s="179"/>
      <c r="G667" s="179"/>
      <c r="H667" s="179"/>
      <c r="I667" s="120"/>
      <c r="J667" s="120"/>
      <c r="K667" s="121"/>
      <c r="L667" s="120"/>
      <c r="M667" s="181"/>
    </row>
    <row r="668" ht="27.75" customHeight="1">
      <c r="A668" s="182"/>
      <c r="B668" s="183"/>
      <c r="C668" s="120"/>
      <c r="D668" s="177"/>
      <c r="E668" s="178"/>
      <c r="F668" s="120"/>
      <c r="G668" s="120"/>
      <c r="H668" s="120"/>
      <c r="I668" s="120"/>
      <c r="J668" s="120"/>
      <c r="K668" s="121"/>
      <c r="L668" s="120"/>
      <c r="M668" s="178"/>
    </row>
    <row r="669" ht="27.75" customHeight="1">
      <c r="A669" s="182"/>
      <c r="B669" s="184"/>
      <c r="C669" s="179"/>
      <c r="D669" s="180"/>
      <c r="E669" s="181"/>
      <c r="F669" s="179"/>
      <c r="G669" s="179"/>
      <c r="H669" s="179"/>
      <c r="I669" s="120"/>
      <c r="J669" s="120"/>
      <c r="K669" s="121"/>
      <c r="L669" s="120"/>
      <c r="M669" s="181"/>
    </row>
    <row r="670" ht="27.75" customHeight="1">
      <c r="A670" s="182"/>
      <c r="B670" s="183"/>
      <c r="C670" s="120"/>
      <c r="D670" s="177"/>
      <c r="E670" s="178"/>
      <c r="F670" s="120"/>
      <c r="G670" s="120"/>
      <c r="H670" s="120"/>
      <c r="I670" s="120"/>
      <c r="J670" s="120"/>
      <c r="K670" s="121"/>
      <c r="L670" s="120"/>
      <c r="M670" s="178"/>
    </row>
    <row r="671" ht="27.75" customHeight="1">
      <c r="A671" s="182"/>
      <c r="B671" s="184"/>
      <c r="C671" s="179"/>
      <c r="D671" s="180"/>
      <c r="E671" s="181"/>
      <c r="F671" s="179"/>
      <c r="G671" s="179"/>
      <c r="H671" s="179"/>
      <c r="I671" s="120"/>
      <c r="J671" s="120"/>
      <c r="K671" s="121"/>
      <c r="L671" s="120"/>
      <c r="M671" s="181"/>
    </row>
    <row r="672" ht="27.75" customHeight="1">
      <c r="A672" s="182"/>
      <c r="B672" s="183"/>
      <c r="C672" s="120"/>
      <c r="D672" s="177"/>
      <c r="E672" s="178"/>
      <c r="F672" s="120"/>
      <c r="G672" s="120"/>
      <c r="H672" s="120"/>
      <c r="I672" s="120"/>
      <c r="J672" s="120"/>
      <c r="K672" s="121"/>
      <c r="L672" s="120"/>
      <c r="M672" s="178"/>
    </row>
    <row r="673" ht="27.75" customHeight="1">
      <c r="A673" s="182"/>
      <c r="B673" s="184"/>
      <c r="C673" s="179"/>
      <c r="D673" s="180"/>
      <c r="E673" s="181"/>
      <c r="F673" s="179"/>
      <c r="G673" s="179"/>
      <c r="H673" s="179"/>
      <c r="I673" s="120"/>
      <c r="J673" s="120"/>
      <c r="K673" s="121"/>
      <c r="L673" s="120"/>
      <c r="M673" s="181"/>
    </row>
    <row r="674" ht="27.75" customHeight="1">
      <c r="A674" s="182"/>
      <c r="B674" s="183"/>
      <c r="C674" s="120"/>
      <c r="D674" s="177"/>
      <c r="E674" s="178"/>
      <c r="F674" s="120"/>
      <c r="G674" s="120"/>
      <c r="H674" s="120"/>
      <c r="I674" s="120"/>
      <c r="J674" s="120"/>
      <c r="K674" s="121"/>
      <c r="L674" s="120"/>
      <c r="M674" s="178"/>
    </row>
    <row r="675" ht="27.75" customHeight="1">
      <c r="A675" s="182"/>
      <c r="B675" s="184"/>
      <c r="C675" s="179"/>
      <c r="D675" s="180"/>
      <c r="E675" s="181"/>
      <c r="F675" s="179"/>
      <c r="G675" s="179"/>
      <c r="H675" s="179"/>
      <c r="I675" s="120"/>
      <c r="J675" s="120"/>
      <c r="K675" s="121"/>
      <c r="L675" s="120"/>
      <c r="M675" s="181"/>
    </row>
    <row r="676" ht="27.75" customHeight="1">
      <c r="A676" s="182"/>
      <c r="B676" s="183"/>
      <c r="C676" s="120"/>
      <c r="D676" s="177"/>
      <c r="E676" s="178"/>
      <c r="F676" s="120"/>
      <c r="G676" s="120"/>
      <c r="H676" s="120"/>
      <c r="I676" s="120"/>
      <c r="J676" s="120"/>
      <c r="K676" s="121"/>
      <c r="L676" s="120"/>
      <c r="M676" s="178"/>
    </row>
    <row r="677" ht="27.75" customHeight="1">
      <c r="A677" s="182"/>
      <c r="B677" s="184"/>
      <c r="C677" s="179"/>
      <c r="D677" s="180"/>
      <c r="E677" s="181"/>
      <c r="F677" s="179"/>
      <c r="G677" s="179"/>
      <c r="H677" s="179"/>
      <c r="I677" s="120"/>
      <c r="J677" s="120"/>
      <c r="K677" s="121"/>
      <c r="L677" s="120"/>
      <c r="M677" s="181"/>
    </row>
    <row r="678" ht="27.75" customHeight="1">
      <c r="A678" s="182"/>
      <c r="B678" s="183"/>
      <c r="C678" s="120"/>
      <c r="D678" s="177"/>
      <c r="E678" s="178"/>
      <c r="F678" s="120"/>
      <c r="G678" s="120"/>
      <c r="H678" s="120"/>
      <c r="I678" s="120"/>
      <c r="J678" s="120"/>
      <c r="K678" s="121"/>
      <c r="L678" s="120"/>
      <c r="M678" s="178"/>
    </row>
    <row r="679" ht="27.75" customHeight="1">
      <c r="A679" s="182"/>
      <c r="B679" s="184"/>
      <c r="C679" s="179"/>
      <c r="D679" s="180"/>
      <c r="E679" s="181"/>
      <c r="F679" s="179"/>
      <c r="G679" s="179"/>
      <c r="H679" s="179"/>
      <c r="I679" s="120"/>
      <c r="J679" s="120"/>
      <c r="K679" s="121"/>
      <c r="L679" s="120"/>
      <c r="M679" s="181"/>
    </row>
    <row r="680" ht="27.75" customHeight="1">
      <c r="A680" s="182"/>
      <c r="B680" s="183"/>
      <c r="C680" s="120"/>
      <c r="D680" s="177"/>
      <c r="E680" s="178"/>
      <c r="F680" s="120"/>
      <c r="G680" s="120"/>
      <c r="H680" s="120"/>
      <c r="I680" s="120"/>
      <c r="J680" s="120"/>
      <c r="K680" s="121"/>
      <c r="L680" s="120"/>
      <c r="M680" s="178"/>
    </row>
    <row r="681" ht="27.75" customHeight="1">
      <c r="A681" s="182"/>
      <c r="B681" s="184"/>
      <c r="C681" s="179"/>
      <c r="D681" s="180"/>
      <c r="E681" s="181"/>
      <c r="F681" s="179"/>
      <c r="G681" s="179"/>
      <c r="H681" s="179"/>
      <c r="I681" s="120"/>
      <c r="J681" s="120"/>
      <c r="K681" s="121"/>
      <c r="L681" s="120"/>
      <c r="M681" s="181"/>
    </row>
    <row r="682" ht="27.75" customHeight="1">
      <c r="A682" s="182"/>
      <c r="B682" s="183"/>
      <c r="C682" s="120"/>
      <c r="D682" s="177"/>
      <c r="E682" s="178"/>
      <c r="F682" s="120"/>
      <c r="G682" s="120"/>
      <c r="H682" s="120"/>
      <c r="I682" s="120"/>
      <c r="J682" s="120"/>
      <c r="K682" s="121"/>
      <c r="L682" s="120"/>
      <c r="M682" s="178"/>
    </row>
    <row r="683" ht="27.75" customHeight="1">
      <c r="A683" s="182"/>
      <c r="B683" s="184"/>
      <c r="C683" s="179"/>
      <c r="D683" s="180"/>
      <c r="E683" s="181"/>
      <c r="F683" s="179"/>
      <c r="G683" s="179"/>
      <c r="H683" s="179"/>
      <c r="I683" s="120"/>
      <c r="J683" s="120"/>
      <c r="K683" s="121"/>
      <c r="L683" s="120"/>
      <c r="M683" s="181"/>
    </row>
    <row r="684" ht="27.75" customHeight="1">
      <c r="A684" s="182"/>
      <c r="B684" s="183"/>
      <c r="C684" s="120"/>
      <c r="D684" s="177"/>
      <c r="E684" s="178"/>
      <c r="F684" s="120"/>
      <c r="G684" s="120"/>
      <c r="H684" s="120"/>
      <c r="I684" s="120"/>
      <c r="J684" s="120"/>
      <c r="K684" s="121"/>
      <c r="L684" s="120"/>
      <c r="M684" s="178"/>
    </row>
    <row r="685" ht="27.75" customHeight="1">
      <c r="A685" s="182"/>
      <c r="B685" s="184"/>
      <c r="C685" s="179"/>
      <c r="D685" s="180"/>
      <c r="E685" s="181"/>
      <c r="F685" s="179"/>
      <c r="G685" s="179"/>
      <c r="H685" s="179"/>
      <c r="I685" s="120"/>
      <c r="J685" s="120"/>
      <c r="K685" s="121"/>
      <c r="L685" s="120"/>
      <c r="M685" s="181"/>
    </row>
    <row r="686" ht="27.75" customHeight="1">
      <c r="A686" s="182"/>
      <c r="B686" s="183"/>
      <c r="C686" s="120"/>
      <c r="D686" s="177"/>
      <c r="E686" s="178"/>
      <c r="F686" s="120"/>
      <c r="G686" s="120"/>
      <c r="H686" s="120"/>
      <c r="I686" s="120"/>
      <c r="J686" s="120"/>
      <c r="K686" s="121"/>
      <c r="L686" s="120"/>
      <c r="M686" s="178"/>
    </row>
    <row r="687" ht="27.75" customHeight="1">
      <c r="A687" s="182"/>
      <c r="B687" s="184"/>
      <c r="C687" s="179"/>
      <c r="D687" s="180"/>
      <c r="E687" s="181"/>
      <c r="F687" s="179"/>
      <c r="G687" s="179"/>
      <c r="H687" s="179"/>
      <c r="I687" s="120"/>
      <c r="J687" s="120"/>
      <c r="K687" s="121"/>
      <c r="L687" s="120"/>
      <c r="M687" s="181"/>
    </row>
    <row r="688" ht="27.75" customHeight="1">
      <c r="A688" s="182"/>
      <c r="B688" s="183"/>
      <c r="C688" s="120"/>
      <c r="D688" s="177"/>
      <c r="E688" s="178"/>
      <c r="F688" s="120"/>
      <c r="G688" s="120"/>
      <c r="H688" s="120"/>
      <c r="I688" s="120"/>
      <c r="J688" s="120"/>
      <c r="K688" s="121"/>
      <c r="L688" s="120"/>
      <c r="M688" s="178"/>
    </row>
    <row r="689" ht="27.75" customHeight="1">
      <c r="A689" s="182"/>
      <c r="B689" s="184"/>
      <c r="C689" s="179"/>
      <c r="D689" s="180"/>
      <c r="E689" s="181"/>
      <c r="F689" s="179"/>
      <c r="G689" s="179"/>
      <c r="H689" s="179"/>
      <c r="I689" s="120"/>
      <c r="J689" s="120"/>
      <c r="K689" s="121"/>
      <c r="L689" s="120"/>
      <c r="M689" s="181"/>
    </row>
    <row r="690" ht="27.75" customHeight="1">
      <c r="A690" s="182"/>
      <c r="B690" s="183"/>
      <c r="C690" s="120"/>
      <c r="D690" s="177"/>
      <c r="E690" s="178"/>
      <c r="F690" s="120"/>
      <c r="G690" s="120"/>
      <c r="H690" s="120"/>
      <c r="I690" s="120"/>
      <c r="J690" s="120"/>
      <c r="K690" s="121"/>
      <c r="L690" s="120"/>
      <c r="M690" s="178"/>
    </row>
    <row r="691" ht="27.75" customHeight="1">
      <c r="A691" s="182"/>
      <c r="B691" s="184"/>
      <c r="C691" s="179"/>
      <c r="D691" s="180"/>
      <c r="E691" s="181"/>
      <c r="F691" s="179"/>
      <c r="G691" s="179"/>
      <c r="H691" s="179"/>
      <c r="I691" s="120"/>
      <c r="J691" s="120"/>
      <c r="K691" s="121"/>
      <c r="L691" s="120"/>
      <c r="M691" s="181"/>
    </row>
    <row r="692" ht="27.75" customHeight="1">
      <c r="A692" s="182"/>
      <c r="B692" s="183"/>
      <c r="C692" s="120"/>
      <c r="D692" s="177"/>
      <c r="E692" s="178"/>
      <c r="F692" s="120"/>
      <c r="G692" s="120"/>
      <c r="H692" s="120"/>
      <c r="I692" s="120"/>
      <c r="J692" s="120"/>
      <c r="K692" s="121"/>
      <c r="L692" s="120"/>
      <c r="M692" s="178"/>
    </row>
    <row r="693" ht="27.75" customHeight="1">
      <c r="A693" s="182"/>
      <c r="B693" s="184"/>
      <c r="C693" s="179"/>
      <c r="D693" s="180"/>
      <c r="E693" s="181"/>
      <c r="F693" s="179"/>
      <c r="G693" s="179"/>
      <c r="H693" s="179"/>
      <c r="I693" s="120"/>
      <c r="J693" s="120"/>
      <c r="K693" s="121"/>
      <c r="L693" s="120"/>
      <c r="M693" s="181"/>
    </row>
    <row r="694" ht="27.75" customHeight="1">
      <c r="A694" s="182"/>
      <c r="B694" s="183"/>
      <c r="C694" s="120"/>
      <c r="D694" s="177"/>
      <c r="E694" s="178"/>
      <c r="F694" s="120"/>
      <c r="G694" s="120"/>
      <c r="H694" s="120"/>
      <c r="I694" s="120"/>
      <c r="J694" s="120"/>
      <c r="K694" s="121"/>
      <c r="L694" s="120"/>
      <c r="M694" s="178"/>
    </row>
    <row r="695" ht="27.75" customHeight="1">
      <c r="A695" s="182"/>
      <c r="B695" s="184"/>
      <c r="C695" s="179"/>
      <c r="D695" s="180"/>
      <c r="E695" s="181"/>
      <c r="F695" s="179"/>
      <c r="G695" s="179"/>
      <c r="H695" s="179"/>
      <c r="I695" s="120"/>
      <c r="J695" s="120"/>
      <c r="K695" s="121"/>
      <c r="L695" s="120"/>
      <c r="M695" s="181"/>
    </row>
    <row r="696" ht="27.75" customHeight="1">
      <c r="A696" s="182"/>
      <c r="B696" s="183"/>
      <c r="C696" s="120"/>
      <c r="D696" s="177"/>
      <c r="E696" s="178"/>
      <c r="F696" s="120"/>
      <c r="G696" s="120"/>
      <c r="H696" s="120"/>
      <c r="I696" s="120"/>
      <c r="J696" s="120"/>
      <c r="K696" s="121"/>
      <c r="L696" s="120"/>
      <c r="M696" s="178"/>
    </row>
    <row r="697" ht="27.75" customHeight="1">
      <c r="A697" s="182"/>
      <c r="B697" s="184"/>
      <c r="C697" s="179"/>
      <c r="D697" s="180"/>
      <c r="E697" s="181"/>
      <c r="F697" s="179"/>
      <c r="G697" s="179"/>
      <c r="H697" s="179"/>
      <c r="I697" s="120"/>
      <c r="J697" s="120"/>
      <c r="K697" s="121"/>
      <c r="L697" s="120"/>
      <c r="M697" s="181"/>
    </row>
    <row r="698" ht="27.75" customHeight="1">
      <c r="A698" s="182"/>
      <c r="B698" s="183"/>
      <c r="C698" s="120"/>
      <c r="D698" s="177"/>
      <c r="E698" s="178"/>
      <c r="F698" s="120"/>
      <c r="G698" s="120"/>
      <c r="H698" s="120"/>
      <c r="I698" s="120"/>
      <c r="J698" s="120"/>
      <c r="K698" s="121"/>
      <c r="L698" s="120"/>
      <c r="M698" s="178"/>
    </row>
    <row r="699" ht="27.75" customHeight="1">
      <c r="A699" s="182"/>
      <c r="B699" s="184"/>
      <c r="C699" s="179"/>
      <c r="D699" s="180"/>
      <c r="E699" s="181"/>
      <c r="F699" s="179"/>
      <c r="G699" s="179"/>
      <c r="H699" s="179"/>
      <c r="I699" s="120"/>
      <c r="J699" s="120"/>
      <c r="K699" s="121"/>
      <c r="L699" s="120"/>
      <c r="M699" s="181"/>
    </row>
    <row r="700" ht="27.75" customHeight="1">
      <c r="A700" s="182"/>
      <c r="B700" s="183"/>
      <c r="C700" s="120"/>
      <c r="D700" s="177"/>
      <c r="E700" s="178"/>
      <c r="F700" s="120"/>
      <c r="G700" s="120"/>
      <c r="H700" s="120"/>
      <c r="I700" s="120"/>
      <c r="J700" s="120"/>
      <c r="K700" s="121"/>
      <c r="L700" s="120"/>
      <c r="M700" s="178"/>
    </row>
    <row r="701" ht="27.75" customHeight="1">
      <c r="A701" s="182"/>
      <c r="B701" s="184"/>
      <c r="C701" s="179"/>
      <c r="D701" s="180"/>
      <c r="E701" s="181"/>
      <c r="F701" s="179"/>
      <c r="G701" s="179"/>
      <c r="H701" s="179"/>
      <c r="I701" s="120"/>
      <c r="J701" s="120"/>
      <c r="K701" s="121"/>
      <c r="L701" s="120"/>
      <c r="M701" s="181"/>
    </row>
    <row r="702" ht="27.75" customHeight="1">
      <c r="A702" s="182"/>
      <c r="B702" s="183"/>
      <c r="C702" s="120"/>
      <c r="D702" s="177"/>
      <c r="E702" s="178"/>
      <c r="F702" s="120"/>
      <c r="G702" s="120"/>
      <c r="H702" s="120"/>
      <c r="I702" s="120"/>
      <c r="J702" s="120"/>
      <c r="K702" s="121"/>
      <c r="L702" s="120"/>
      <c r="M702" s="178"/>
    </row>
    <row r="703" ht="27.75" customHeight="1">
      <c r="A703" s="182"/>
      <c r="B703" s="184"/>
      <c r="C703" s="179"/>
      <c r="D703" s="180"/>
      <c r="E703" s="181"/>
      <c r="F703" s="179"/>
      <c r="G703" s="179"/>
      <c r="H703" s="179"/>
      <c r="I703" s="120"/>
      <c r="J703" s="120"/>
      <c r="K703" s="121"/>
      <c r="L703" s="120"/>
      <c r="M703" s="181"/>
    </row>
    <row r="704" ht="27.75" customHeight="1">
      <c r="A704" s="182"/>
      <c r="B704" s="183"/>
      <c r="C704" s="120"/>
      <c r="D704" s="177"/>
      <c r="E704" s="178"/>
      <c r="F704" s="120"/>
      <c r="G704" s="120"/>
      <c r="H704" s="120"/>
      <c r="I704" s="120"/>
      <c r="J704" s="120"/>
      <c r="K704" s="121"/>
      <c r="L704" s="120"/>
      <c r="M704" s="178"/>
    </row>
    <row r="705" ht="27.75" customHeight="1">
      <c r="A705" s="182"/>
      <c r="B705" s="184"/>
      <c r="C705" s="179"/>
      <c r="D705" s="180"/>
      <c r="E705" s="181"/>
      <c r="F705" s="179"/>
      <c r="G705" s="179"/>
      <c r="H705" s="179"/>
      <c r="I705" s="120"/>
      <c r="J705" s="120"/>
      <c r="K705" s="121"/>
      <c r="L705" s="120"/>
      <c r="M705" s="181"/>
    </row>
    <row r="706" ht="27.75" customHeight="1">
      <c r="A706" s="182"/>
      <c r="B706" s="183"/>
      <c r="C706" s="120"/>
      <c r="D706" s="177"/>
      <c r="E706" s="178"/>
      <c r="F706" s="120"/>
      <c r="G706" s="120"/>
      <c r="H706" s="120"/>
      <c r="I706" s="120"/>
      <c r="J706" s="120"/>
      <c r="K706" s="121"/>
      <c r="L706" s="120"/>
      <c r="M706" s="178"/>
    </row>
    <row r="707" ht="27.75" customHeight="1">
      <c r="A707" s="182"/>
      <c r="B707" s="184"/>
      <c r="C707" s="179"/>
      <c r="D707" s="180"/>
      <c r="E707" s="181"/>
      <c r="F707" s="179"/>
      <c r="G707" s="179"/>
      <c r="H707" s="179"/>
      <c r="I707" s="120"/>
      <c r="J707" s="120"/>
      <c r="K707" s="121"/>
      <c r="L707" s="120"/>
      <c r="M707" s="181"/>
    </row>
    <row r="708" ht="27.75" customHeight="1">
      <c r="A708" s="182"/>
      <c r="B708" s="183"/>
      <c r="C708" s="120"/>
      <c r="D708" s="177"/>
      <c r="E708" s="178"/>
      <c r="F708" s="120"/>
      <c r="G708" s="120"/>
      <c r="H708" s="120"/>
      <c r="I708" s="120"/>
      <c r="J708" s="120"/>
      <c r="K708" s="121"/>
      <c r="L708" s="120"/>
      <c r="M708" s="178"/>
    </row>
    <row r="709" ht="27.75" customHeight="1">
      <c r="A709" s="182"/>
      <c r="B709" s="184"/>
      <c r="C709" s="179"/>
      <c r="D709" s="180"/>
      <c r="E709" s="181"/>
      <c r="F709" s="179"/>
      <c r="G709" s="179"/>
      <c r="H709" s="179"/>
      <c r="I709" s="120"/>
      <c r="J709" s="120"/>
      <c r="K709" s="121"/>
      <c r="L709" s="120"/>
      <c r="M709" s="181"/>
    </row>
    <row r="710" ht="27.75" customHeight="1">
      <c r="A710" s="182"/>
      <c r="B710" s="183"/>
      <c r="C710" s="120"/>
      <c r="D710" s="177"/>
      <c r="E710" s="178"/>
      <c r="F710" s="120"/>
      <c r="G710" s="120"/>
      <c r="H710" s="120"/>
      <c r="I710" s="120"/>
      <c r="J710" s="120"/>
      <c r="K710" s="121"/>
      <c r="L710" s="120"/>
      <c r="M710" s="178"/>
    </row>
    <row r="711" ht="27.75" customHeight="1">
      <c r="A711" s="182"/>
      <c r="B711" s="184"/>
      <c r="C711" s="179"/>
      <c r="D711" s="180"/>
      <c r="E711" s="181"/>
      <c r="F711" s="179"/>
      <c r="G711" s="179"/>
      <c r="H711" s="179"/>
      <c r="I711" s="120"/>
      <c r="J711" s="120"/>
      <c r="K711" s="121"/>
      <c r="L711" s="120"/>
      <c r="M711" s="181"/>
    </row>
    <row r="712" ht="27.75" customHeight="1">
      <c r="A712" s="182"/>
      <c r="B712" s="183"/>
      <c r="C712" s="120"/>
      <c r="D712" s="177"/>
      <c r="E712" s="178"/>
      <c r="F712" s="120"/>
      <c r="G712" s="120"/>
      <c r="H712" s="120"/>
      <c r="I712" s="120"/>
      <c r="J712" s="120"/>
      <c r="K712" s="121"/>
      <c r="L712" s="120"/>
      <c r="M712" s="178"/>
    </row>
    <row r="713" ht="27.75" customHeight="1">
      <c r="A713" s="182"/>
      <c r="B713" s="184"/>
      <c r="C713" s="179"/>
      <c r="D713" s="180"/>
      <c r="E713" s="181"/>
      <c r="F713" s="179"/>
      <c r="G713" s="179"/>
      <c r="H713" s="179"/>
      <c r="I713" s="120"/>
      <c r="J713" s="120"/>
      <c r="K713" s="121"/>
      <c r="L713" s="120"/>
      <c r="M713" s="181"/>
    </row>
    <row r="714" ht="27.75" customHeight="1">
      <c r="A714" s="182"/>
      <c r="B714" s="183"/>
      <c r="C714" s="120"/>
      <c r="D714" s="177"/>
      <c r="E714" s="178"/>
      <c r="F714" s="120"/>
      <c r="G714" s="120"/>
      <c r="H714" s="120"/>
      <c r="I714" s="120"/>
      <c r="J714" s="120"/>
      <c r="K714" s="121"/>
      <c r="L714" s="120"/>
      <c r="M714" s="178"/>
    </row>
    <row r="715" ht="27.75" customHeight="1">
      <c r="A715" s="182"/>
      <c r="B715" s="184"/>
      <c r="C715" s="179"/>
      <c r="D715" s="180"/>
      <c r="E715" s="181"/>
      <c r="F715" s="179"/>
      <c r="G715" s="179"/>
      <c r="H715" s="179"/>
      <c r="I715" s="120"/>
      <c r="J715" s="120"/>
      <c r="K715" s="121"/>
      <c r="L715" s="120"/>
      <c r="M715" s="181"/>
    </row>
    <row r="716" ht="27.75" customHeight="1">
      <c r="A716" s="182"/>
      <c r="B716" s="183"/>
      <c r="C716" s="120"/>
      <c r="D716" s="177"/>
      <c r="E716" s="178"/>
      <c r="F716" s="120"/>
      <c r="G716" s="120"/>
      <c r="H716" s="120"/>
      <c r="I716" s="120"/>
      <c r="J716" s="120"/>
      <c r="K716" s="121"/>
      <c r="L716" s="120"/>
      <c r="M716" s="178"/>
    </row>
    <row r="717" ht="27.75" customHeight="1">
      <c r="A717" s="182"/>
      <c r="B717" s="184"/>
      <c r="C717" s="179"/>
      <c r="D717" s="180"/>
      <c r="E717" s="181"/>
      <c r="F717" s="179"/>
      <c r="G717" s="179"/>
      <c r="H717" s="179"/>
      <c r="I717" s="120"/>
      <c r="J717" s="120"/>
      <c r="K717" s="121"/>
      <c r="L717" s="120"/>
      <c r="M717" s="181"/>
    </row>
    <row r="718" ht="27.75" customHeight="1">
      <c r="A718" s="182"/>
      <c r="B718" s="183"/>
      <c r="C718" s="120"/>
      <c r="D718" s="177"/>
      <c r="E718" s="178"/>
      <c r="F718" s="120"/>
      <c r="G718" s="120"/>
      <c r="H718" s="120"/>
      <c r="I718" s="120"/>
      <c r="J718" s="120"/>
      <c r="K718" s="121"/>
      <c r="L718" s="120"/>
      <c r="M718" s="178"/>
    </row>
    <row r="719" ht="27.75" customHeight="1">
      <c r="A719" s="182"/>
      <c r="B719" s="184"/>
      <c r="C719" s="179"/>
      <c r="D719" s="180"/>
      <c r="E719" s="181"/>
      <c r="F719" s="179"/>
      <c r="G719" s="179"/>
      <c r="H719" s="179"/>
      <c r="I719" s="120"/>
      <c r="J719" s="120"/>
      <c r="K719" s="121"/>
      <c r="L719" s="120"/>
      <c r="M719" s="181"/>
    </row>
    <row r="720" ht="27.75" customHeight="1">
      <c r="A720" s="182"/>
      <c r="B720" s="183"/>
      <c r="C720" s="120"/>
      <c r="D720" s="177"/>
      <c r="E720" s="178"/>
      <c r="F720" s="120"/>
      <c r="G720" s="120"/>
      <c r="H720" s="120"/>
      <c r="I720" s="120"/>
      <c r="J720" s="120"/>
      <c r="K720" s="121"/>
      <c r="L720" s="120"/>
      <c r="M720" s="178"/>
    </row>
    <row r="721" ht="27.75" customHeight="1">
      <c r="A721" s="182"/>
      <c r="B721" s="184"/>
      <c r="C721" s="179"/>
      <c r="D721" s="180"/>
      <c r="E721" s="181"/>
      <c r="F721" s="179"/>
      <c r="G721" s="179"/>
      <c r="H721" s="179"/>
      <c r="I721" s="120"/>
      <c r="J721" s="120"/>
      <c r="K721" s="121"/>
      <c r="L721" s="120"/>
      <c r="M721" s="181"/>
    </row>
    <row r="722" ht="27.75" customHeight="1">
      <c r="A722" s="182"/>
      <c r="B722" s="183"/>
      <c r="C722" s="120"/>
      <c r="D722" s="177"/>
      <c r="E722" s="178"/>
      <c r="F722" s="120"/>
      <c r="G722" s="120"/>
      <c r="H722" s="120"/>
      <c r="I722" s="120"/>
      <c r="J722" s="120"/>
      <c r="K722" s="121"/>
      <c r="L722" s="120"/>
      <c r="M722" s="178"/>
    </row>
    <row r="723" ht="27.75" customHeight="1">
      <c r="A723" s="182"/>
      <c r="B723" s="184"/>
      <c r="C723" s="179"/>
      <c r="D723" s="180"/>
      <c r="E723" s="181"/>
      <c r="F723" s="179"/>
      <c r="G723" s="179"/>
      <c r="H723" s="179"/>
      <c r="I723" s="120"/>
      <c r="J723" s="120"/>
      <c r="K723" s="121"/>
      <c r="L723" s="120"/>
      <c r="M723" s="181"/>
    </row>
    <row r="724" ht="27.75" customHeight="1">
      <c r="A724" s="182"/>
      <c r="B724" s="183"/>
      <c r="C724" s="120"/>
      <c r="D724" s="177"/>
      <c r="E724" s="178"/>
      <c r="F724" s="120"/>
      <c r="G724" s="120"/>
      <c r="H724" s="120"/>
      <c r="I724" s="120"/>
      <c r="J724" s="120"/>
      <c r="K724" s="121"/>
      <c r="L724" s="120"/>
      <c r="M724" s="178"/>
    </row>
    <row r="725" ht="27.75" customHeight="1">
      <c r="A725" s="182"/>
      <c r="B725" s="184"/>
      <c r="C725" s="179"/>
      <c r="D725" s="180"/>
      <c r="E725" s="181"/>
      <c r="F725" s="179"/>
      <c r="G725" s="179"/>
      <c r="H725" s="179"/>
      <c r="I725" s="120"/>
      <c r="J725" s="120"/>
      <c r="K725" s="121"/>
      <c r="L725" s="120"/>
      <c r="M725" s="181"/>
    </row>
    <row r="726" ht="27.75" customHeight="1">
      <c r="A726" s="182"/>
      <c r="B726" s="183"/>
      <c r="C726" s="120"/>
      <c r="D726" s="177"/>
      <c r="E726" s="178"/>
      <c r="F726" s="120"/>
      <c r="G726" s="120"/>
      <c r="H726" s="120"/>
      <c r="I726" s="120"/>
      <c r="J726" s="120"/>
      <c r="K726" s="121"/>
      <c r="L726" s="120"/>
      <c r="M726" s="178"/>
    </row>
    <row r="727" ht="27.75" customHeight="1">
      <c r="A727" s="182"/>
      <c r="B727" s="184"/>
      <c r="C727" s="179"/>
      <c r="D727" s="180"/>
      <c r="E727" s="181"/>
      <c r="F727" s="179"/>
      <c r="G727" s="179"/>
      <c r="H727" s="179"/>
      <c r="I727" s="120"/>
      <c r="J727" s="120"/>
      <c r="K727" s="121"/>
      <c r="L727" s="120"/>
      <c r="M727" s="181"/>
    </row>
    <row r="728" ht="27.75" customHeight="1">
      <c r="A728" s="182"/>
      <c r="B728" s="183"/>
      <c r="C728" s="120"/>
      <c r="D728" s="177"/>
      <c r="E728" s="178"/>
      <c r="F728" s="120"/>
      <c r="G728" s="120"/>
      <c r="H728" s="120"/>
      <c r="I728" s="120"/>
      <c r="J728" s="120"/>
      <c r="K728" s="121"/>
      <c r="L728" s="120"/>
      <c r="M728" s="178"/>
    </row>
    <row r="729" ht="27.75" customHeight="1">
      <c r="A729" s="182"/>
      <c r="B729" s="184"/>
      <c r="C729" s="179"/>
      <c r="D729" s="180"/>
      <c r="E729" s="181"/>
      <c r="F729" s="179"/>
      <c r="G729" s="179"/>
      <c r="H729" s="179"/>
      <c r="I729" s="120"/>
      <c r="J729" s="120"/>
      <c r="K729" s="121"/>
      <c r="L729" s="120"/>
      <c r="M729" s="181"/>
    </row>
    <row r="730" ht="27.75" customHeight="1">
      <c r="A730" s="182"/>
      <c r="B730" s="183"/>
      <c r="C730" s="120"/>
      <c r="D730" s="177"/>
      <c r="E730" s="178"/>
      <c r="F730" s="120"/>
      <c r="G730" s="120"/>
      <c r="H730" s="120"/>
      <c r="I730" s="120"/>
      <c r="J730" s="120"/>
      <c r="K730" s="121"/>
      <c r="L730" s="120"/>
      <c r="M730" s="178"/>
    </row>
    <row r="731" ht="27.75" customHeight="1">
      <c r="A731" s="182"/>
      <c r="B731" s="184"/>
      <c r="C731" s="179"/>
      <c r="D731" s="180"/>
      <c r="E731" s="181"/>
      <c r="F731" s="179"/>
      <c r="G731" s="179"/>
      <c r="H731" s="179"/>
      <c r="I731" s="120"/>
      <c r="J731" s="120"/>
      <c r="K731" s="121"/>
      <c r="L731" s="120"/>
      <c r="M731" s="181"/>
    </row>
    <row r="732" ht="27.75" customHeight="1">
      <c r="A732" s="182"/>
      <c r="B732" s="183"/>
      <c r="C732" s="120"/>
      <c r="D732" s="177"/>
      <c r="E732" s="178"/>
      <c r="F732" s="120"/>
      <c r="G732" s="120"/>
      <c r="H732" s="120"/>
      <c r="I732" s="120"/>
      <c r="J732" s="120"/>
      <c r="K732" s="121"/>
      <c r="L732" s="120"/>
      <c r="M732" s="178"/>
    </row>
    <row r="733" ht="27.75" customHeight="1">
      <c r="A733" s="182"/>
      <c r="B733" s="184"/>
      <c r="C733" s="179"/>
      <c r="D733" s="180"/>
      <c r="E733" s="181"/>
      <c r="F733" s="179"/>
      <c r="G733" s="179"/>
      <c r="H733" s="179"/>
      <c r="I733" s="120"/>
      <c r="J733" s="120"/>
      <c r="K733" s="121"/>
      <c r="L733" s="120"/>
      <c r="M733" s="181"/>
    </row>
    <row r="734" ht="27.75" customHeight="1">
      <c r="A734" s="182"/>
      <c r="B734" s="183"/>
      <c r="C734" s="120"/>
      <c r="D734" s="177"/>
      <c r="E734" s="178"/>
      <c r="F734" s="120"/>
      <c r="G734" s="120"/>
      <c r="H734" s="120"/>
      <c r="I734" s="120"/>
      <c r="J734" s="120"/>
      <c r="K734" s="121"/>
      <c r="L734" s="120"/>
      <c r="M734" s="178"/>
    </row>
    <row r="735" ht="27.75" customHeight="1">
      <c r="A735" s="182"/>
      <c r="B735" s="184"/>
      <c r="C735" s="179"/>
      <c r="D735" s="180"/>
      <c r="E735" s="181"/>
      <c r="F735" s="179"/>
      <c r="G735" s="179"/>
      <c r="H735" s="179"/>
      <c r="I735" s="120"/>
      <c r="J735" s="120"/>
      <c r="K735" s="121"/>
      <c r="L735" s="120"/>
      <c r="M735" s="181"/>
    </row>
    <row r="736" ht="27.75" customHeight="1">
      <c r="A736" s="182"/>
      <c r="B736" s="183"/>
      <c r="C736" s="120"/>
      <c r="D736" s="177"/>
      <c r="E736" s="178"/>
      <c r="F736" s="120"/>
      <c r="G736" s="120"/>
      <c r="H736" s="120"/>
      <c r="I736" s="120"/>
      <c r="J736" s="120"/>
      <c r="K736" s="121"/>
      <c r="L736" s="120"/>
      <c r="M736" s="178"/>
    </row>
    <row r="737" ht="27.75" customHeight="1">
      <c r="A737" s="182"/>
      <c r="B737" s="184"/>
      <c r="C737" s="179"/>
      <c r="D737" s="180"/>
      <c r="E737" s="181"/>
      <c r="F737" s="179"/>
      <c r="G737" s="179"/>
      <c r="H737" s="179"/>
      <c r="I737" s="120"/>
      <c r="J737" s="120"/>
      <c r="K737" s="121"/>
      <c r="L737" s="120"/>
      <c r="M737" s="181"/>
    </row>
    <row r="738" ht="27.75" customHeight="1">
      <c r="A738" s="182"/>
      <c r="B738" s="183"/>
      <c r="C738" s="120"/>
      <c r="D738" s="177"/>
      <c r="E738" s="178"/>
      <c r="F738" s="120"/>
      <c r="G738" s="120"/>
      <c r="H738" s="120"/>
      <c r="I738" s="120"/>
      <c r="J738" s="120"/>
      <c r="K738" s="121"/>
      <c r="L738" s="120"/>
      <c r="M738" s="178"/>
    </row>
    <row r="739" ht="27.75" customHeight="1">
      <c r="A739" s="182"/>
      <c r="B739" s="184"/>
      <c r="C739" s="179"/>
      <c r="D739" s="180"/>
      <c r="E739" s="181"/>
      <c r="F739" s="179"/>
      <c r="G739" s="179"/>
      <c r="H739" s="179"/>
      <c r="I739" s="120"/>
      <c r="J739" s="120"/>
      <c r="K739" s="121"/>
      <c r="L739" s="120"/>
      <c r="M739" s="181"/>
    </row>
    <row r="740" ht="27.75" customHeight="1">
      <c r="A740" s="182"/>
      <c r="B740" s="183"/>
      <c r="C740" s="120"/>
      <c r="D740" s="177"/>
      <c r="E740" s="178"/>
      <c r="F740" s="120"/>
      <c r="G740" s="120"/>
      <c r="H740" s="120"/>
      <c r="I740" s="120"/>
      <c r="J740" s="120"/>
      <c r="K740" s="121"/>
      <c r="L740" s="120"/>
      <c r="M740" s="178"/>
    </row>
    <row r="741" ht="27.75" customHeight="1">
      <c r="A741" s="182"/>
      <c r="B741" s="184"/>
      <c r="C741" s="179"/>
      <c r="D741" s="180"/>
      <c r="E741" s="181"/>
      <c r="F741" s="179"/>
      <c r="G741" s="179"/>
      <c r="H741" s="179"/>
      <c r="I741" s="120"/>
      <c r="J741" s="120"/>
      <c r="K741" s="121"/>
      <c r="L741" s="120"/>
      <c r="M741" s="181"/>
    </row>
    <row r="742" ht="27.75" customHeight="1">
      <c r="A742" s="182"/>
      <c r="B742" s="183"/>
      <c r="C742" s="120"/>
      <c r="D742" s="177"/>
      <c r="E742" s="178"/>
      <c r="F742" s="120"/>
      <c r="G742" s="120"/>
      <c r="H742" s="120"/>
      <c r="I742" s="120"/>
      <c r="J742" s="120"/>
      <c r="K742" s="121"/>
      <c r="L742" s="120"/>
      <c r="M742" s="178"/>
    </row>
    <row r="743" ht="27.75" customHeight="1">
      <c r="A743" s="182"/>
      <c r="B743" s="184"/>
      <c r="C743" s="179"/>
      <c r="D743" s="180"/>
      <c r="E743" s="181"/>
      <c r="F743" s="179"/>
      <c r="G743" s="179"/>
      <c r="H743" s="179"/>
      <c r="I743" s="120"/>
      <c r="J743" s="120"/>
      <c r="K743" s="121"/>
      <c r="L743" s="120"/>
      <c r="M743" s="181"/>
    </row>
    <row r="744" ht="27.75" customHeight="1">
      <c r="A744" s="182"/>
      <c r="B744" s="183"/>
      <c r="C744" s="120"/>
      <c r="D744" s="177"/>
      <c r="E744" s="178"/>
      <c r="F744" s="120"/>
      <c r="G744" s="120"/>
      <c r="H744" s="120"/>
      <c r="I744" s="120"/>
      <c r="J744" s="120"/>
      <c r="K744" s="121"/>
      <c r="L744" s="120"/>
      <c r="M744" s="178"/>
    </row>
    <row r="745" ht="27.75" customHeight="1">
      <c r="A745" s="182"/>
      <c r="B745" s="184"/>
      <c r="C745" s="179"/>
      <c r="D745" s="180"/>
      <c r="E745" s="181"/>
      <c r="F745" s="179"/>
      <c r="G745" s="179"/>
      <c r="H745" s="179"/>
      <c r="I745" s="120"/>
      <c r="J745" s="120"/>
      <c r="K745" s="121"/>
      <c r="L745" s="120"/>
      <c r="M745" s="181"/>
    </row>
    <row r="746" ht="27.75" customHeight="1">
      <c r="A746" s="182"/>
      <c r="B746" s="183"/>
      <c r="C746" s="120"/>
      <c r="D746" s="177"/>
      <c r="E746" s="178"/>
      <c r="F746" s="120"/>
      <c r="G746" s="120"/>
      <c r="H746" s="120"/>
      <c r="I746" s="120"/>
      <c r="J746" s="120"/>
      <c r="K746" s="121"/>
      <c r="L746" s="120"/>
      <c r="M746" s="178"/>
    </row>
    <row r="747" ht="27.75" customHeight="1">
      <c r="A747" s="182"/>
      <c r="B747" s="184"/>
      <c r="C747" s="179"/>
      <c r="D747" s="180"/>
      <c r="E747" s="181"/>
      <c r="F747" s="179"/>
      <c r="G747" s="179"/>
      <c r="H747" s="179"/>
      <c r="I747" s="120"/>
      <c r="J747" s="120"/>
      <c r="K747" s="121"/>
      <c r="L747" s="120"/>
      <c r="M747" s="181"/>
    </row>
    <row r="748" ht="27.75" customHeight="1">
      <c r="A748" s="182"/>
      <c r="B748" s="183"/>
      <c r="C748" s="120"/>
      <c r="D748" s="177"/>
      <c r="E748" s="178"/>
      <c r="F748" s="120"/>
      <c r="G748" s="120"/>
      <c r="H748" s="120"/>
      <c r="I748" s="120"/>
      <c r="J748" s="120"/>
      <c r="K748" s="121"/>
      <c r="L748" s="120"/>
      <c r="M748" s="178"/>
    </row>
    <row r="749" ht="27.75" customHeight="1">
      <c r="A749" s="182"/>
      <c r="B749" s="184"/>
      <c r="C749" s="179"/>
      <c r="D749" s="180"/>
      <c r="E749" s="181"/>
      <c r="F749" s="179"/>
      <c r="G749" s="179"/>
      <c r="H749" s="179"/>
      <c r="I749" s="120"/>
      <c r="J749" s="120"/>
      <c r="K749" s="121"/>
      <c r="L749" s="120"/>
      <c r="M749" s="181"/>
    </row>
    <row r="750" ht="27.75" customHeight="1">
      <c r="A750" s="182"/>
      <c r="B750" s="183"/>
      <c r="C750" s="120"/>
      <c r="D750" s="177"/>
      <c r="E750" s="178"/>
      <c r="F750" s="120"/>
      <c r="G750" s="120"/>
      <c r="H750" s="120"/>
      <c r="I750" s="120"/>
      <c r="J750" s="120"/>
      <c r="K750" s="121"/>
      <c r="L750" s="120"/>
      <c r="M750" s="178"/>
    </row>
    <row r="751" ht="27.75" customHeight="1">
      <c r="A751" s="182"/>
      <c r="B751" s="184"/>
      <c r="C751" s="179"/>
      <c r="D751" s="180"/>
      <c r="E751" s="181"/>
      <c r="F751" s="179"/>
      <c r="G751" s="179"/>
      <c r="H751" s="179"/>
      <c r="I751" s="120"/>
      <c r="J751" s="120"/>
      <c r="K751" s="121"/>
      <c r="L751" s="120"/>
      <c r="M751" s="181"/>
    </row>
    <row r="752" ht="27.75" customHeight="1">
      <c r="A752" s="182"/>
      <c r="B752" s="183"/>
      <c r="C752" s="120"/>
      <c r="D752" s="177"/>
      <c r="E752" s="178"/>
      <c r="F752" s="120"/>
      <c r="G752" s="120"/>
      <c r="H752" s="120"/>
      <c r="I752" s="120"/>
      <c r="J752" s="120"/>
      <c r="K752" s="121"/>
      <c r="L752" s="120"/>
      <c r="M752" s="178"/>
    </row>
    <row r="753" ht="27.75" customHeight="1">
      <c r="A753" s="182"/>
      <c r="B753" s="184"/>
      <c r="C753" s="179"/>
      <c r="D753" s="180"/>
      <c r="E753" s="181"/>
      <c r="F753" s="179"/>
      <c r="G753" s="179"/>
      <c r="H753" s="179"/>
      <c r="I753" s="120"/>
      <c r="J753" s="120"/>
      <c r="K753" s="121"/>
      <c r="L753" s="120"/>
      <c r="M753" s="181"/>
    </row>
    <row r="754" ht="27.75" customHeight="1">
      <c r="A754" s="182"/>
      <c r="B754" s="183"/>
      <c r="C754" s="120"/>
      <c r="D754" s="177"/>
      <c r="E754" s="178"/>
      <c r="F754" s="120"/>
      <c r="G754" s="120"/>
      <c r="H754" s="120"/>
      <c r="I754" s="120"/>
      <c r="J754" s="120"/>
      <c r="K754" s="121"/>
      <c r="L754" s="120"/>
      <c r="M754" s="178"/>
    </row>
    <row r="755" ht="27.75" customHeight="1">
      <c r="A755" s="182"/>
      <c r="B755" s="184"/>
      <c r="C755" s="179"/>
      <c r="D755" s="180"/>
      <c r="E755" s="181"/>
      <c r="F755" s="179"/>
      <c r="G755" s="179"/>
      <c r="H755" s="179"/>
      <c r="I755" s="120"/>
      <c r="J755" s="120"/>
      <c r="K755" s="121"/>
      <c r="L755" s="120"/>
      <c r="M755" s="181"/>
    </row>
    <row r="756" ht="27.75" customHeight="1">
      <c r="A756" s="182"/>
      <c r="B756" s="183"/>
      <c r="C756" s="120"/>
      <c r="D756" s="177"/>
      <c r="E756" s="178"/>
      <c r="F756" s="120"/>
      <c r="G756" s="120"/>
      <c r="H756" s="120"/>
      <c r="I756" s="120"/>
      <c r="J756" s="120"/>
      <c r="K756" s="121"/>
      <c r="L756" s="120"/>
      <c r="M756" s="178"/>
    </row>
    <row r="757" ht="27.75" customHeight="1">
      <c r="A757" s="182"/>
      <c r="B757" s="184"/>
      <c r="C757" s="179"/>
      <c r="D757" s="180"/>
      <c r="E757" s="181"/>
      <c r="F757" s="179"/>
      <c r="G757" s="179"/>
      <c r="H757" s="179"/>
      <c r="I757" s="120"/>
      <c r="J757" s="120"/>
      <c r="K757" s="121"/>
      <c r="L757" s="120"/>
      <c r="M757" s="181"/>
    </row>
    <row r="758" ht="27.75" customHeight="1">
      <c r="A758" s="182"/>
      <c r="B758" s="183"/>
      <c r="C758" s="120"/>
      <c r="D758" s="177"/>
      <c r="E758" s="178"/>
      <c r="F758" s="120"/>
      <c r="G758" s="120"/>
      <c r="H758" s="120"/>
      <c r="I758" s="120"/>
      <c r="J758" s="120"/>
      <c r="K758" s="121"/>
      <c r="L758" s="120"/>
      <c r="M758" s="178"/>
    </row>
    <row r="759" ht="27.75" customHeight="1">
      <c r="A759" s="182"/>
      <c r="B759" s="184"/>
      <c r="C759" s="179"/>
      <c r="D759" s="180"/>
      <c r="E759" s="181"/>
      <c r="F759" s="179"/>
      <c r="G759" s="179"/>
      <c r="H759" s="179"/>
      <c r="I759" s="120"/>
      <c r="J759" s="120"/>
      <c r="K759" s="121"/>
      <c r="L759" s="120"/>
      <c r="M759" s="181"/>
    </row>
    <row r="760" ht="27.75" customHeight="1">
      <c r="A760" s="182"/>
      <c r="B760" s="183"/>
      <c r="C760" s="120"/>
      <c r="D760" s="177"/>
      <c r="E760" s="178"/>
      <c r="F760" s="120"/>
      <c r="G760" s="120"/>
      <c r="H760" s="120"/>
      <c r="I760" s="120"/>
      <c r="J760" s="120"/>
      <c r="K760" s="121"/>
      <c r="L760" s="120"/>
      <c r="M760" s="178"/>
    </row>
    <row r="761" ht="27.75" customHeight="1">
      <c r="A761" s="182"/>
      <c r="B761" s="184"/>
      <c r="C761" s="179"/>
      <c r="D761" s="180"/>
      <c r="E761" s="181"/>
      <c r="F761" s="179"/>
      <c r="G761" s="179"/>
      <c r="H761" s="179"/>
      <c r="I761" s="120"/>
      <c r="J761" s="120"/>
      <c r="K761" s="121"/>
      <c r="L761" s="120"/>
      <c r="M761" s="181"/>
    </row>
    <row r="762" ht="27.75" customHeight="1">
      <c r="A762" s="182"/>
      <c r="B762" s="183"/>
      <c r="C762" s="120"/>
      <c r="D762" s="177"/>
      <c r="E762" s="178"/>
      <c r="F762" s="120"/>
      <c r="G762" s="120"/>
      <c r="H762" s="120"/>
      <c r="I762" s="120"/>
      <c r="J762" s="120"/>
      <c r="K762" s="121"/>
      <c r="L762" s="120"/>
      <c r="M762" s="178"/>
    </row>
    <row r="763" ht="27.75" customHeight="1">
      <c r="A763" s="182"/>
      <c r="B763" s="184"/>
      <c r="C763" s="179"/>
      <c r="D763" s="180"/>
      <c r="E763" s="181"/>
      <c r="F763" s="179"/>
      <c r="G763" s="179"/>
      <c r="H763" s="179"/>
      <c r="I763" s="120"/>
      <c r="J763" s="120"/>
      <c r="K763" s="121"/>
      <c r="L763" s="120"/>
      <c r="M763" s="181"/>
    </row>
    <row r="764" ht="27.75" customHeight="1">
      <c r="A764" s="182"/>
      <c r="B764" s="183"/>
      <c r="C764" s="120"/>
      <c r="D764" s="177"/>
      <c r="E764" s="178"/>
      <c r="F764" s="120"/>
      <c r="G764" s="120"/>
      <c r="H764" s="120"/>
      <c r="I764" s="120"/>
      <c r="J764" s="120"/>
      <c r="K764" s="121"/>
      <c r="L764" s="120"/>
      <c r="M764" s="178"/>
    </row>
    <row r="765" ht="27.75" customHeight="1">
      <c r="A765" s="182"/>
      <c r="B765" s="184"/>
      <c r="C765" s="179"/>
      <c r="D765" s="180"/>
      <c r="E765" s="181"/>
      <c r="F765" s="179"/>
      <c r="G765" s="179"/>
      <c r="H765" s="179"/>
      <c r="I765" s="120"/>
      <c r="J765" s="120"/>
      <c r="K765" s="121"/>
      <c r="L765" s="120"/>
      <c r="M765" s="181"/>
    </row>
    <row r="766" ht="27.75" customHeight="1">
      <c r="A766" s="182"/>
      <c r="B766" s="183"/>
      <c r="C766" s="120"/>
      <c r="D766" s="177"/>
      <c r="E766" s="178"/>
      <c r="F766" s="120"/>
      <c r="G766" s="120"/>
      <c r="H766" s="120"/>
      <c r="I766" s="120"/>
      <c r="J766" s="120"/>
      <c r="K766" s="121"/>
      <c r="L766" s="120"/>
      <c r="M766" s="178"/>
    </row>
    <row r="767" ht="27.75" customHeight="1">
      <c r="A767" s="182"/>
      <c r="B767" s="184"/>
      <c r="C767" s="179"/>
      <c r="D767" s="180"/>
      <c r="E767" s="181"/>
      <c r="F767" s="179"/>
      <c r="G767" s="179"/>
      <c r="H767" s="179"/>
      <c r="I767" s="120"/>
      <c r="J767" s="120"/>
      <c r="K767" s="121"/>
      <c r="L767" s="120"/>
      <c r="M767" s="181"/>
    </row>
    <row r="768" ht="27.75" customHeight="1">
      <c r="A768" s="182"/>
      <c r="B768" s="183"/>
      <c r="C768" s="120"/>
      <c r="D768" s="177"/>
      <c r="E768" s="178"/>
      <c r="F768" s="120"/>
      <c r="G768" s="120"/>
      <c r="H768" s="120"/>
      <c r="I768" s="120"/>
      <c r="J768" s="120"/>
      <c r="K768" s="121"/>
      <c r="L768" s="120"/>
      <c r="M768" s="178"/>
    </row>
    <row r="769" ht="27.75" customHeight="1">
      <c r="A769" s="182"/>
      <c r="B769" s="184"/>
      <c r="C769" s="179"/>
      <c r="D769" s="180"/>
      <c r="E769" s="181"/>
      <c r="F769" s="179"/>
      <c r="G769" s="179"/>
      <c r="H769" s="179"/>
      <c r="I769" s="120"/>
      <c r="J769" s="120"/>
      <c r="K769" s="121"/>
      <c r="L769" s="120"/>
      <c r="M769" s="181"/>
    </row>
    <row r="770" ht="27.75" customHeight="1">
      <c r="A770" s="182"/>
      <c r="B770" s="183"/>
      <c r="C770" s="120"/>
      <c r="D770" s="177"/>
      <c r="E770" s="178"/>
      <c r="F770" s="120"/>
      <c r="G770" s="120"/>
      <c r="H770" s="120"/>
      <c r="I770" s="120"/>
      <c r="J770" s="120"/>
      <c r="K770" s="121"/>
      <c r="L770" s="120"/>
      <c r="M770" s="178"/>
    </row>
    <row r="771" ht="27.75" customHeight="1">
      <c r="A771" s="182"/>
      <c r="B771" s="184"/>
      <c r="C771" s="179"/>
      <c r="D771" s="180"/>
      <c r="E771" s="181"/>
      <c r="F771" s="179"/>
      <c r="G771" s="179"/>
      <c r="H771" s="179"/>
      <c r="I771" s="120"/>
      <c r="J771" s="120"/>
      <c r="K771" s="121"/>
      <c r="L771" s="120"/>
      <c r="M771" s="181"/>
    </row>
    <row r="772" ht="27.75" customHeight="1">
      <c r="A772" s="182"/>
      <c r="B772" s="183"/>
      <c r="C772" s="120"/>
      <c r="D772" s="177"/>
      <c r="E772" s="178"/>
      <c r="F772" s="120"/>
      <c r="G772" s="120"/>
      <c r="H772" s="120"/>
      <c r="I772" s="120"/>
      <c r="J772" s="120"/>
      <c r="K772" s="121"/>
      <c r="L772" s="120"/>
      <c r="M772" s="178"/>
    </row>
    <row r="773" ht="27.75" customHeight="1">
      <c r="A773" s="182"/>
      <c r="B773" s="184"/>
      <c r="C773" s="179"/>
      <c r="D773" s="180"/>
      <c r="E773" s="181"/>
      <c r="F773" s="179"/>
      <c r="G773" s="179"/>
      <c r="H773" s="179"/>
      <c r="I773" s="120"/>
      <c r="J773" s="120"/>
      <c r="K773" s="121"/>
      <c r="L773" s="120"/>
      <c r="M773" s="181"/>
    </row>
    <row r="774" ht="27.75" customHeight="1">
      <c r="A774" s="182"/>
      <c r="B774" s="183"/>
      <c r="C774" s="120"/>
      <c r="D774" s="177"/>
      <c r="E774" s="178"/>
      <c r="F774" s="120"/>
      <c r="G774" s="120"/>
      <c r="H774" s="120"/>
      <c r="I774" s="120"/>
      <c r="J774" s="120"/>
      <c r="K774" s="121"/>
      <c r="L774" s="120"/>
      <c r="M774" s="178"/>
    </row>
    <row r="775" ht="27.75" customHeight="1">
      <c r="A775" s="182"/>
      <c r="B775" s="184"/>
      <c r="C775" s="179"/>
      <c r="D775" s="180"/>
      <c r="E775" s="181"/>
      <c r="F775" s="179"/>
      <c r="G775" s="179"/>
      <c r="H775" s="179"/>
      <c r="I775" s="120"/>
      <c r="J775" s="120"/>
      <c r="K775" s="121"/>
      <c r="L775" s="120"/>
      <c r="M775" s="181"/>
    </row>
    <row r="776" ht="27.75" customHeight="1">
      <c r="A776" s="182"/>
      <c r="B776" s="183"/>
      <c r="C776" s="120"/>
      <c r="D776" s="177"/>
      <c r="E776" s="178"/>
      <c r="F776" s="120"/>
      <c r="G776" s="120"/>
      <c r="H776" s="120"/>
      <c r="I776" s="120"/>
      <c r="J776" s="120"/>
      <c r="K776" s="121"/>
      <c r="L776" s="120"/>
      <c r="M776" s="178"/>
    </row>
    <row r="777" ht="27.75" customHeight="1">
      <c r="A777" s="182"/>
      <c r="B777" s="184"/>
      <c r="C777" s="179"/>
      <c r="D777" s="180"/>
      <c r="E777" s="181"/>
      <c r="F777" s="179"/>
      <c r="G777" s="179"/>
      <c r="H777" s="179"/>
      <c r="I777" s="120"/>
      <c r="J777" s="120"/>
      <c r="K777" s="121"/>
      <c r="L777" s="120"/>
      <c r="M777" s="181"/>
    </row>
    <row r="778" ht="27.75" customHeight="1">
      <c r="A778" s="182"/>
      <c r="B778" s="183"/>
      <c r="C778" s="120"/>
      <c r="D778" s="177"/>
      <c r="E778" s="178"/>
      <c r="F778" s="120"/>
      <c r="G778" s="120"/>
      <c r="H778" s="120"/>
      <c r="I778" s="120"/>
      <c r="J778" s="120"/>
      <c r="K778" s="121"/>
      <c r="L778" s="120"/>
      <c r="M778" s="178"/>
    </row>
    <row r="779" ht="27.75" customHeight="1">
      <c r="A779" s="182"/>
      <c r="B779" s="184"/>
      <c r="C779" s="179"/>
      <c r="D779" s="180"/>
      <c r="E779" s="181"/>
      <c r="F779" s="179"/>
      <c r="G779" s="179"/>
      <c r="H779" s="179"/>
      <c r="I779" s="120"/>
      <c r="J779" s="120"/>
      <c r="K779" s="121"/>
      <c r="L779" s="120"/>
      <c r="M779" s="181"/>
    </row>
    <row r="780" ht="27.75" customHeight="1">
      <c r="A780" s="182"/>
      <c r="B780" s="183"/>
      <c r="C780" s="120"/>
      <c r="D780" s="177"/>
      <c r="E780" s="178"/>
      <c r="F780" s="120"/>
      <c r="G780" s="120"/>
      <c r="H780" s="120"/>
      <c r="I780" s="120"/>
      <c r="J780" s="120"/>
      <c r="K780" s="121"/>
      <c r="L780" s="120"/>
      <c r="M780" s="178"/>
    </row>
    <row r="781" ht="27.75" customHeight="1">
      <c r="A781" s="182"/>
      <c r="B781" s="184"/>
      <c r="C781" s="179"/>
      <c r="D781" s="180"/>
      <c r="E781" s="181"/>
      <c r="F781" s="179"/>
      <c r="G781" s="179"/>
      <c r="H781" s="179"/>
      <c r="I781" s="120"/>
      <c r="J781" s="120"/>
      <c r="K781" s="121"/>
      <c r="L781" s="120"/>
      <c r="M781" s="181"/>
    </row>
    <row r="782" ht="27.75" customHeight="1">
      <c r="A782" s="182"/>
      <c r="B782" s="183"/>
      <c r="C782" s="120"/>
      <c r="D782" s="177"/>
      <c r="E782" s="178"/>
      <c r="F782" s="120"/>
      <c r="G782" s="120"/>
      <c r="H782" s="120"/>
      <c r="I782" s="120"/>
      <c r="J782" s="120"/>
      <c r="K782" s="121"/>
      <c r="L782" s="120"/>
      <c r="M782" s="178"/>
    </row>
    <row r="783" ht="27.75" customHeight="1">
      <c r="A783" s="182"/>
      <c r="B783" s="184"/>
      <c r="C783" s="179"/>
      <c r="D783" s="180"/>
      <c r="E783" s="181"/>
      <c r="F783" s="179"/>
      <c r="G783" s="179"/>
      <c r="H783" s="179"/>
      <c r="I783" s="120"/>
      <c r="J783" s="120"/>
      <c r="K783" s="121"/>
      <c r="L783" s="120"/>
      <c r="M783" s="181"/>
    </row>
    <row r="784" ht="27.75" customHeight="1">
      <c r="A784" s="182"/>
      <c r="B784" s="183"/>
      <c r="C784" s="120"/>
      <c r="D784" s="177"/>
      <c r="E784" s="178"/>
      <c r="F784" s="120"/>
      <c r="G784" s="120"/>
      <c r="H784" s="120"/>
      <c r="I784" s="120"/>
      <c r="J784" s="120"/>
      <c r="K784" s="121"/>
      <c r="L784" s="120"/>
      <c r="M784" s="178"/>
    </row>
    <row r="785" ht="27.75" customHeight="1">
      <c r="A785" s="182"/>
      <c r="B785" s="184"/>
      <c r="C785" s="179"/>
      <c r="D785" s="180"/>
      <c r="E785" s="181"/>
      <c r="F785" s="179"/>
      <c r="G785" s="179"/>
      <c r="H785" s="179"/>
      <c r="I785" s="120"/>
      <c r="J785" s="120"/>
      <c r="K785" s="121"/>
      <c r="L785" s="120"/>
      <c r="M785" s="181"/>
    </row>
    <row r="786" ht="27.75" customHeight="1">
      <c r="A786" s="182"/>
      <c r="B786" s="183"/>
      <c r="C786" s="120"/>
      <c r="D786" s="177"/>
      <c r="E786" s="178"/>
      <c r="F786" s="120"/>
      <c r="G786" s="120"/>
      <c r="H786" s="120"/>
      <c r="I786" s="120"/>
      <c r="J786" s="120"/>
      <c r="K786" s="121"/>
      <c r="L786" s="120"/>
      <c r="M786" s="178"/>
    </row>
    <row r="787" ht="27.75" customHeight="1">
      <c r="A787" s="182"/>
      <c r="B787" s="184"/>
      <c r="C787" s="179"/>
      <c r="D787" s="180"/>
      <c r="E787" s="181"/>
      <c r="F787" s="179"/>
      <c r="G787" s="179"/>
      <c r="H787" s="179"/>
      <c r="I787" s="120"/>
      <c r="J787" s="120"/>
      <c r="K787" s="121"/>
      <c r="L787" s="120"/>
      <c r="M787" s="181"/>
    </row>
    <row r="788" ht="27.75" customHeight="1">
      <c r="A788" s="182"/>
      <c r="B788" s="183"/>
      <c r="C788" s="120"/>
      <c r="D788" s="177"/>
      <c r="E788" s="178"/>
      <c r="F788" s="120"/>
      <c r="G788" s="120"/>
      <c r="H788" s="120"/>
      <c r="I788" s="120"/>
      <c r="J788" s="120"/>
      <c r="K788" s="121"/>
      <c r="L788" s="120"/>
      <c r="M788" s="178"/>
    </row>
    <row r="789" ht="27.75" customHeight="1">
      <c r="A789" s="182"/>
      <c r="B789" s="184"/>
      <c r="C789" s="179"/>
      <c r="D789" s="180"/>
      <c r="E789" s="181"/>
      <c r="F789" s="179"/>
      <c r="G789" s="179"/>
      <c r="H789" s="179"/>
      <c r="I789" s="120"/>
      <c r="J789" s="120"/>
      <c r="K789" s="121"/>
      <c r="L789" s="120"/>
      <c r="M789" s="181"/>
    </row>
    <row r="790" ht="27.75" customHeight="1">
      <c r="A790" s="182"/>
      <c r="B790" s="183"/>
      <c r="C790" s="120"/>
      <c r="D790" s="177"/>
      <c r="E790" s="178"/>
      <c r="F790" s="120"/>
      <c r="G790" s="120"/>
      <c r="H790" s="120"/>
      <c r="I790" s="120"/>
      <c r="J790" s="120"/>
      <c r="K790" s="121"/>
      <c r="L790" s="120"/>
      <c r="M790" s="178"/>
    </row>
    <row r="791" ht="27.75" customHeight="1">
      <c r="A791" s="182"/>
      <c r="B791" s="184"/>
      <c r="C791" s="179"/>
      <c r="D791" s="180"/>
      <c r="E791" s="181"/>
      <c r="F791" s="179"/>
      <c r="G791" s="179"/>
      <c r="H791" s="179"/>
      <c r="I791" s="120"/>
      <c r="J791" s="120"/>
      <c r="K791" s="121"/>
      <c r="L791" s="120"/>
      <c r="M791" s="179"/>
    </row>
    <row r="792" ht="27.75" customHeight="1">
      <c r="A792" s="182"/>
      <c r="B792" s="183"/>
      <c r="C792" s="120"/>
      <c r="D792" s="177"/>
      <c r="E792" s="178"/>
      <c r="F792" s="120"/>
      <c r="G792" s="120"/>
      <c r="H792" s="120"/>
      <c r="I792" s="120"/>
      <c r="J792" s="120"/>
      <c r="K792" s="121"/>
      <c r="L792" s="120"/>
      <c r="M792" s="120"/>
    </row>
    <row r="793" ht="27.75" customHeight="1">
      <c r="A793" s="182"/>
      <c r="B793" s="184"/>
      <c r="C793" s="179"/>
      <c r="D793" s="180"/>
      <c r="E793" s="181"/>
      <c r="F793" s="179"/>
      <c r="G793" s="179"/>
      <c r="H793" s="179"/>
      <c r="I793" s="120"/>
      <c r="J793" s="120"/>
      <c r="K793" s="121"/>
      <c r="L793" s="120"/>
      <c r="M793" s="179"/>
    </row>
    <row r="794" ht="27.75" customHeight="1">
      <c r="A794" s="182"/>
      <c r="B794" s="183"/>
      <c r="C794" s="120"/>
      <c r="D794" s="177"/>
      <c r="E794" s="178"/>
      <c r="F794" s="120"/>
      <c r="G794" s="120"/>
      <c r="H794" s="120"/>
      <c r="I794" s="120"/>
      <c r="J794" s="120"/>
      <c r="K794" s="121"/>
      <c r="L794" s="120"/>
      <c r="M794" s="120"/>
    </row>
    <row r="795" ht="27.75" customHeight="1">
      <c r="A795" s="182"/>
      <c r="B795" s="184"/>
      <c r="C795" s="179"/>
      <c r="D795" s="180"/>
      <c r="E795" s="181"/>
      <c r="F795" s="179"/>
      <c r="G795" s="179"/>
      <c r="H795" s="179"/>
      <c r="I795" s="120"/>
      <c r="J795" s="120"/>
      <c r="K795" s="121"/>
      <c r="L795" s="120"/>
      <c r="M795" s="179"/>
    </row>
    <row r="796" ht="27.75" customHeight="1">
      <c r="A796" s="182"/>
      <c r="B796" s="183"/>
      <c r="C796" s="120"/>
      <c r="D796" s="177"/>
      <c r="E796" s="178"/>
      <c r="F796" s="120"/>
      <c r="G796" s="120"/>
      <c r="H796" s="120"/>
      <c r="I796" s="120"/>
      <c r="J796" s="120"/>
      <c r="K796" s="121"/>
      <c r="L796" s="120"/>
      <c r="M796" s="120"/>
    </row>
    <row r="797" ht="27.75" customHeight="1">
      <c r="A797" s="182"/>
      <c r="B797" s="184"/>
      <c r="C797" s="179"/>
      <c r="D797" s="180"/>
      <c r="E797" s="181"/>
      <c r="F797" s="179"/>
      <c r="G797" s="179"/>
      <c r="H797" s="179"/>
      <c r="I797" s="120"/>
      <c r="J797" s="120"/>
      <c r="K797" s="121"/>
      <c r="L797" s="120"/>
      <c r="M797" s="179"/>
    </row>
    <row r="798" ht="27.75" customHeight="1">
      <c r="A798" s="182"/>
      <c r="B798" s="183"/>
      <c r="C798" s="120"/>
      <c r="D798" s="177"/>
      <c r="E798" s="178"/>
      <c r="F798" s="120"/>
      <c r="G798" s="120"/>
      <c r="H798" s="120"/>
      <c r="I798" s="120"/>
      <c r="J798" s="120"/>
      <c r="K798" s="121"/>
      <c r="L798" s="120"/>
      <c r="M798" s="120"/>
    </row>
    <row r="799" ht="27.75" customHeight="1">
      <c r="A799" s="182"/>
      <c r="B799" s="184"/>
      <c r="C799" s="179"/>
      <c r="D799" s="180"/>
      <c r="E799" s="181"/>
      <c r="F799" s="179"/>
      <c r="G799" s="179"/>
      <c r="H799" s="179"/>
      <c r="I799" s="120"/>
      <c r="J799" s="120"/>
      <c r="K799" s="121"/>
      <c r="L799" s="120"/>
      <c r="M799" s="179"/>
    </row>
    <row r="800" ht="27.75" customHeight="1">
      <c r="A800" s="182"/>
      <c r="B800" s="183"/>
      <c r="C800" s="120"/>
      <c r="D800" s="177"/>
      <c r="E800" s="178"/>
      <c r="F800" s="120"/>
      <c r="G800" s="120"/>
      <c r="H800" s="120"/>
      <c r="I800" s="120"/>
      <c r="J800" s="120"/>
      <c r="K800" s="121"/>
      <c r="L800" s="120"/>
      <c r="M800" s="120"/>
    </row>
    <row r="801" ht="27.75" customHeight="1">
      <c r="A801" s="182"/>
      <c r="B801" s="184"/>
      <c r="C801" s="179"/>
      <c r="D801" s="180"/>
      <c r="E801" s="181"/>
      <c r="F801" s="179"/>
      <c r="G801" s="179"/>
      <c r="H801" s="179"/>
      <c r="I801" s="120"/>
      <c r="J801" s="120"/>
      <c r="K801" s="121"/>
      <c r="L801" s="120"/>
      <c r="M801" s="179"/>
    </row>
    <row r="802" ht="27.75" customHeight="1">
      <c r="A802" s="182"/>
      <c r="B802" s="183"/>
      <c r="C802" s="120"/>
      <c r="D802" s="177"/>
      <c r="E802" s="178"/>
      <c r="F802" s="120"/>
      <c r="G802" s="120"/>
      <c r="H802" s="120"/>
      <c r="I802" s="120"/>
      <c r="J802" s="120"/>
      <c r="K802" s="121"/>
      <c r="L802" s="120"/>
      <c r="M802" s="120"/>
    </row>
    <row r="803" ht="27.75" customHeight="1">
      <c r="A803" s="182"/>
      <c r="B803" s="184"/>
      <c r="C803" s="179"/>
      <c r="D803" s="180"/>
      <c r="E803" s="181"/>
      <c r="F803" s="179"/>
      <c r="G803" s="179"/>
      <c r="H803" s="179"/>
      <c r="I803" s="120"/>
      <c r="J803" s="120"/>
      <c r="K803" s="121"/>
      <c r="L803" s="120"/>
      <c r="M803" s="179"/>
    </row>
    <row r="804" ht="27.75" customHeight="1">
      <c r="A804" s="182"/>
      <c r="B804" s="183"/>
      <c r="C804" s="120"/>
      <c r="D804" s="177"/>
      <c r="E804" s="178"/>
      <c r="F804" s="120"/>
      <c r="G804" s="120"/>
      <c r="H804" s="120"/>
      <c r="I804" s="120"/>
      <c r="J804" s="120"/>
      <c r="K804" s="121"/>
      <c r="L804" s="120"/>
      <c r="M804" s="120"/>
    </row>
    <row r="805" ht="27.75" customHeight="1">
      <c r="A805" s="182"/>
      <c r="B805" s="184"/>
      <c r="C805" s="179"/>
      <c r="D805" s="180"/>
      <c r="E805" s="181"/>
      <c r="F805" s="179"/>
      <c r="G805" s="179"/>
      <c r="H805" s="179"/>
      <c r="I805" s="120"/>
      <c r="J805" s="120"/>
      <c r="K805" s="121"/>
      <c r="L805" s="120"/>
      <c r="M805" s="179"/>
    </row>
    <row r="806" ht="27.75" customHeight="1">
      <c r="A806" s="182"/>
      <c r="B806" s="183"/>
      <c r="C806" s="120"/>
      <c r="D806" s="177"/>
      <c r="E806" s="178"/>
      <c r="F806" s="120"/>
      <c r="G806" s="120"/>
      <c r="H806" s="120"/>
      <c r="I806" s="120"/>
      <c r="J806" s="120"/>
      <c r="K806" s="121"/>
      <c r="L806" s="120"/>
      <c r="M806" s="120"/>
    </row>
    <row r="807" ht="27.75" customHeight="1">
      <c r="A807" s="182"/>
      <c r="B807" s="184"/>
      <c r="C807" s="179"/>
      <c r="D807" s="180"/>
      <c r="E807" s="181"/>
      <c r="F807" s="179"/>
      <c r="G807" s="179"/>
      <c r="H807" s="179"/>
      <c r="I807" s="120"/>
      <c r="J807" s="120"/>
      <c r="K807" s="121"/>
      <c r="L807" s="120"/>
      <c r="M807" s="179"/>
    </row>
    <row r="808" ht="27.75" customHeight="1">
      <c r="A808" s="182"/>
      <c r="B808" s="183"/>
      <c r="C808" s="120"/>
      <c r="D808" s="177"/>
      <c r="E808" s="178"/>
      <c r="F808" s="120"/>
      <c r="G808" s="120"/>
      <c r="H808" s="120"/>
      <c r="I808" s="120"/>
      <c r="J808" s="120"/>
      <c r="K808" s="121"/>
      <c r="L808" s="120"/>
      <c r="M808" s="120"/>
    </row>
    <row r="809" ht="27.75" customHeight="1">
      <c r="A809" s="182"/>
      <c r="B809" s="184"/>
      <c r="C809" s="179"/>
      <c r="D809" s="180"/>
      <c r="E809" s="181"/>
      <c r="F809" s="179"/>
      <c r="G809" s="179"/>
      <c r="H809" s="179"/>
      <c r="I809" s="120"/>
      <c r="J809" s="120"/>
      <c r="K809" s="121"/>
      <c r="L809" s="120"/>
      <c r="M809" s="179"/>
    </row>
    <row r="810" ht="27.75" customHeight="1">
      <c r="A810" s="182"/>
      <c r="B810" s="183"/>
      <c r="C810" s="120"/>
      <c r="D810" s="177"/>
      <c r="E810" s="178"/>
      <c r="F810" s="120"/>
      <c r="G810" s="120"/>
      <c r="H810" s="120"/>
      <c r="I810" s="120"/>
      <c r="J810" s="120"/>
      <c r="K810" s="121"/>
      <c r="L810" s="120"/>
      <c r="M810" s="120"/>
    </row>
    <row r="811" ht="27.75" customHeight="1">
      <c r="A811" s="182"/>
      <c r="B811" s="184"/>
      <c r="C811" s="179"/>
      <c r="D811" s="180"/>
      <c r="E811" s="181"/>
      <c r="F811" s="179"/>
      <c r="G811" s="179"/>
      <c r="H811" s="179"/>
      <c r="I811" s="120"/>
      <c r="J811" s="120"/>
      <c r="K811" s="121"/>
      <c r="L811" s="120"/>
      <c r="M811" s="179"/>
    </row>
    <row r="812" ht="27.75" customHeight="1">
      <c r="A812" s="182"/>
      <c r="B812" s="183"/>
      <c r="C812" s="120"/>
      <c r="D812" s="177"/>
      <c r="E812" s="178"/>
      <c r="F812" s="120"/>
      <c r="G812" s="120"/>
      <c r="H812" s="120"/>
      <c r="I812" s="120"/>
      <c r="J812" s="120"/>
      <c r="K812" s="121"/>
      <c r="L812" s="120"/>
      <c r="M812" s="120"/>
    </row>
    <row r="813" ht="27.75" customHeight="1">
      <c r="A813" s="182"/>
      <c r="B813" s="184"/>
      <c r="C813" s="179"/>
      <c r="D813" s="180"/>
      <c r="E813" s="181"/>
      <c r="F813" s="179"/>
      <c r="G813" s="179"/>
      <c r="H813" s="179"/>
      <c r="I813" s="120"/>
      <c r="J813" s="120"/>
      <c r="K813" s="121"/>
      <c r="L813" s="120"/>
      <c r="M813" s="179"/>
    </row>
    <row r="814" ht="27.75" customHeight="1">
      <c r="A814" s="182"/>
      <c r="B814" s="183"/>
      <c r="C814" s="120"/>
      <c r="D814" s="177"/>
      <c r="E814" s="178"/>
      <c r="F814" s="120"/>
      <c r="G814" s="120"/>
      <c r="H814" s="120"/>
      <c r="I814" s="120"/>
      <c r="J814" s="120"/>
      <c r="K814" s="121"/>
      <c r="L814" s="120"/>
      <c r="M814" s="120"/>
    </row>
    <row r="815" ht="27.75" customHeight="1">
      <c r="A815" s="182"/>
      <c r="B815" s="184"/>
      <c r="C815" s="179"/>
      <c r="D815" s="180"/>
      <c r="E815" s="181"/>
      <c r="F815" s="179"/>
      <c r="G815" s="179"/>
      <c r="H815" s="179"/>
      <c r="I815" s="120"/>
      <c r="J815" s="120"/>
      <c r="K815" s="121"/>
      <c r="L815" s="120"/>
      <c r="M815" s="179"/>
    </row>
    <row r="816" ht="27.75" customHeight="1">
      <c r="A816" s="182"/>
      <c r="B816" s="183"/>
      <c r="C816" s="120"/>
      <c r="D816" s="177"/>
      <c r="E816" s="178"/>
      <c r="F816" s="120"/>
      <c r="G816" s="120"/>
      <c r="H816" s="120"/>
      <c r="I816" s="120"/>
      <c r="J816" s="120"/>
      <c r="K816" s="121"/>
      <c r="L816" s="120"/>
      <c r="M816" s="120"/>
    </row>
    <row r="817" ht="27.75" customHeight="1">
      <c r="A817" s="182"/>
      <c r="B817" s="184"/>
      <c r="C817" s="179"/>
      <c r="D817" s="180"/>
      <c r="E817" s="181"/>
      <c r="F817" s="179"/>
      <c r="G817" s="179"/>
      <c r="H817" s="179"/>
      <c r="I817" s="120"/>
      <c r="J817" s="120"/>
      <c r="K817" s="121"/>
      <c r="L817" s="120"/>
      <c r="M817" s="179"/>
    </row>
    <row r="818" ht="27.75" customHeight="1">
      <c r="A818" s="182"/>
      <c r="B818" s="183"/>
      <c r="C818" s="120"/>
      <c r="D818" s="177"/>
      <c r="E818" s="178"/>
      <c r="F818" s="120"/>
      <c r="G818" s="120"/>
      <c r="H818" s="120"/>
      <c r="I818" s="120"/>
      <c r="J818" s="120"/>
      <c r="K818" s="121"/>
      <c r="L818" s="120"/>
      <c r="M818" s="120"/>
    </row>
    <row r="819" ht="27.75" customHeight="1">
      <c r="A819" s="182"/>
      <c r="B819" s="184"/>
      <c r="C819" s="179"/>
      <c r="D819" s="180"/>
      <c r="E819" s="181"/>
      <c r="F819" s="179"/>
      <c r="G819" s="179"/>
      <c r="H819" s="179"/>
      <c r="I819" s="120"/>
      <c r="J819" s="120"/>
      <c r="K819" s="121"/>
      <c r="L819" s="120"/>
      <c r="M819" s="179"/>
    </row>
    <row r="820" ht="27.75" customHeight="1">
      <c r="A820" s="182"/>
      <c r="B820" s="183"/>
      <c r="C820" s="120"/>
      <c r="D820" s="177"/>
      <c r="E820" s="178"/>
      <c r="F820" s="120"/>
      <c r="G820" s="120"/>
      <c r="H820" s="120"/>
      <c r="I820" s="120"/>
      <c r="J820" s="120"/>
      <c r="K820" s="121"/>
      <c r="L820" s="120"/>
      <c r="M820" s="120"/>
    </row>
    <row r="821" ht="27.75" customHeight="1">
      <c r="A821" s="182"/>
      <c r="B821" s="184"/>
      <c r="C821" s="179"/>
      <c r="D821" s="180"/>
      <c r="E821" s="181"/>
      <c r="F821" s="179"/>
      <c r="G821" s="179"/>
      <c r="H821" s="179"/>
      <c r="I821" s="120"/>
      <c r="J821" s="120"/>
      <c r="K821" s="121"/>
      <c r="L821" s="120"/>
      <c r="M821" s="179"/>
    </row>
    <row r="822" ht="27.75" customHeight="1">
      <c r="A822" s="182"/>
      <c r="B822" s="183"/>
      <c r="C822" s="120"/>
      <c r="D822" s="177"/>
      <c r="E822" s="178"/>
      <c r="F822" s="120"/>
      <c r="G822" s="120"/>
      <c r="H822" s="120"/>
      <c r="I822" s="120"/>
      <c r="J822" s="120"/>
      <c r="K822" s="121"/>
      <c r="L822" s="120"/>
      <c r="M822" s="120"/>
    </row>
    <row r="823" ht="27.75" customHeight="1">
      <c r="A823" s="182"/>
      <c r="B823" s="184"/>
      <c r="C823" s="179"/>
      <c r="D823" s="180"/>
      <c r="E823" s="181"/>
      <c r="F823" s="179"/>
      <c r="G823" s="179"/>
      <c r="H823" s="179"/>
      <c r="I823" s="120"/>
      <c r="J823" s="120"/>
      <c r="K823" s="121"/>
      <c r="L823" s="120"/>
      <c r="M823" s="179"/>
    </row>
    <row r="824" ht="27.75" customHeight="1">
      <c r="A824" s="182"/>
      <c r="B824" s="183"/>
      <c r="C824" s="120"/>
      <c r="D824" s="177"/>
      <c r="E824" s="178"/>
      <c r="F824" s="120"/>
      <c r="G824" s="120"/>
      <c r="H824" s="120"/>
      <c r="I824" s="120"/>
      <c r="J824" s="120"/>
      <c r="K824" s="121"/>
      <c r="L824" s="120"/>
      <c r="M824" s="120"/>
    </row>
    <row r="825" ht="27.75" customHeight="1">
      <c r="A825" s="182"/>
      <c r="B825" s="184"/>
      <c r="C825" s="179"/>
      <c r="D825" s="180"/>
      <c r="E825" s="181"/>
      <c r="F825" s="179"/>
      <c r="G825" s="179"/>
      <c r="H825" s="179"/>
      <c r="I825" s="120"/>
      <c r="J825" s="120"/>
      <c r="K825" s="121"/>
      <c r="L825" s="120"/>
      <c r="M825" s="179"/>
    </row>
    <row r="826" ht="27.75" customHeight="1">
      <c r="A826" s="182"/>
      <c r="B826" s="183"/>
      <c r="C826" s="120"/>
      <c r="D826" s="177"/>
      <c r="E826" s="178"/>
      <c r="F826" s="120"/>
      <c r="G826" s="120"/>
      <c r="H826" s="120"/>
      <c r="I826" s="120"/>
      <c r="J826" s="120"/>
      <c r="K826" s="121"/>
      <c r="L826" s="120"/>
      <c r="M826" s="120"/>
    </row>
    <row r="827" ht="27.75" customHeight="1">
      <c r="A827" s="182"/>
      <c r="B827" s="184"/>
      <c r="C827" s="179"/>
      <c r="D827" s="180"/>
      <c r="E827" s="181"/>
      <c r="F827" s="179"/>
      <c r="G827" s="179"/>
      <c r="H827" s="179"/>
      <c r="I827" s="120"/>
      <c r="J827" s="120"/>
      <c r="K827" s="121"/>
      <c r="L827" s="120"/>
      <c r="M827" s="179"/>
    </row>
    <row r="828" ht="27.75" customHeight="1">
      <c r="A828" s="182"/>
      <c r="B828" s="183"/>
      <c r="C828" s="120"/>
      <c r="D828" s="177"/>
      <c r="E828" s="178"/>
      <c r="F828" s="120"/>
      <c r="G828" s="120"/>
      <c r="H828" s="120"/>
      <c r="I828" s="120"/>
      <c r="J828" s="120"/>
      <c r="K828" s="121"/>
      <c r="L828" s="120"/>
      <c r="M828" s="120"/>
    </row>
    <row r="829" ht="27.75" customHeight="1">
      <c r="A829" s="182"/>
      <c r="B829" s="184"/>
      <c r="C829" s="179"/>
      <c r="D829" s="180"/>
      <c r="E829" s="181"/>
      <c r="F829" s="179"/>
      <c r="G829" s="179"/>
      <c r="H829" s="179"/>
      <c r="I829" s="120"/>
      <c r="J829" s="120"/>
      <c r="K829" s="121"/>
      <c r="L829" s="120"/>
      <c r="M829" s="179"/>
    </row>
    <row r="830" ht="27.75" customHeight="1">
      <c r="A830" s="182"/>
      <c r="B830" s="183"/>
      <c r="C830" s="120"/>
      <c r="D830" s="177"/>
      <c r="E830" s="178"/>
      <c r="F830" s="120"/>
      <c r="G830" s="120"/>
      <c r="H830" s="120"/>
      <c r="I830" s="120"/>
      <c r="J830" s="120"/>
      <c r="K830" s="121"/>
      <c r="L830" s="120"/>
      <c r="M830" s="120"/>
    </row>
    <row r="831" ht="27.75" customHeight="1">
      <c r="A831" s="182"/>
      <c r="B831" s="184"/>
      <c r="C831" s="179"/>
      <c r="D831" s="180"/>
      <c r="E831" s="181"/>
      <c r="F831" s="179"/>
      <c r="G831" s="179"/>
      <c r="H831" s="179"/>
      <c r="I831" s="120"/>
      <c r="J831" s="120"/>
      <c r="K831" s="121"/>
      <c r="L831" s="120"/>
      <c r="M831" s="179"/>
    </row>
    <row r="832" ht="27.75" customHeight="1">
      <c r="A832" s="182"/>
      <c r="B832" s="183"/>
      <c r="C832" s="120"/>
      <c r="D832" s="177"/>
      <c r="E832" s="178"/>
      <c r="F832" s="120"/>
      <c r="G832" s="120"/>
      <c r="H832" s="120"/>
      <c r="I832" s="120"/>
      <c r="J832" s="120"/>
      <c r="K832" s="121"/>
      <c r="L832" s="120"/>
      <c r="M832" s="120"/>
    </row>
    <row r="833" ht="27.75" customHeight="1">
      <c r="A833" s="182"/>
      <c r="B833" s="184"/>
      <c r="C833" s="179"/>
      <c r="D833" s="180"/>
      <c r="E833" s="181"/>
      <c r="F833" s="179"/>
      <c r="G833" s="179"/>
      <c r="H833" s="179"/>
      <c r="I833" s="120"/>
      <c r="J833" s="120"/>
      <c r="K833" s="121"/>
      <c r="L833" s="120"/>
      <c r="M833" s="179"/>
    </row>
    <row r="834" ht="27.75" customHeight="1">
      <c r="A834" s="182"/>
      <c r="B834" s="183"/>
      <c r="C834" s="120"/>
      <c r="D834" s="177"/>
      <c r="E834" s="178"/>
      <c r="F834" s="120"/>
      <c r="G834" s="120"/>
      <c r="H834" s="120"/>
      <c r="I834" s="120"/>
      <c r="J834" s="120"/>
      <c r="K834" s="121"/>
      <c r="L834" s="120"/>
      <c r="M834" s="120"/>
    </row>
    <row r="835" ht="27.75" customHeight="1">
      <c r="A835" s="182"/>
      <c r="B835" s="184"/>
      <c r="C835" s="179"/>
      <c r="D835" s="180"/>
      <c r="E835" s="181"/>
      <c r="F835" s="179"/>
      <c r="G835" s="179"/>
      <c r="H835" s="179"/>
      <c r="I835" s="120"/>
      <c r="J835" s="120"/>
      <c r="K835" s="121"/>
      <c r="L835" s="120"/>
      <c r="M835" s="179"/>
    </row>
    <row r="836" ht="27.75" customHeight="1">
      <c r="A836" s="182"/>
      <c r="B836" s="183"/>
      <c r="C836" s="120"/>
      <c r="D836" s="177"/>
      <c r="E836" s="178"/>
      <c r="F836" s="120"/>
      <c r="G836" s="120"/>
      <c r="H836" s="120"/>
      <c r="I836" s="120"/>
      <c r="J836" s="120"/>
      <c r="K836" s="121"/>
      <c r="L836" s="120"/>
      <c r="M836" s="120"/>
    </row>
    <row r="837" ht="27.75" customHeight="1">
      <c r="A837" s="182"/>
      <c r="B837" s="184"/>
      <c r="C837" s="179"/>
      <c r="D837" s="180"/>
      <c r="E837" s="181"/>
      <c r="F837" s="179"/>
      <c r="G837" s="179"/>
      <c r="H837" s="179"/>
      <c r="I837" s="120"/>
      <c r="J837" s="120"/>
      <c r="K837" s="121"/>
      <c r="L837" s="120"/>
      <c r="M837" s="179"/>
    </row>
    <row r="838" ht="27.75" customHeight="1">
      <c r="A838" s="182"/>
      <c r="B838" s="183"/>
      <c r="C838" s="120"/>
      <c r="D838" s="177"/>
      <c r="E838" s="178"/>
      <c r="F838" s="120"/>
      <c r="G838" s="120"/>
      <c r="H838" s="120"/>
      <c r="I838" s="120"/>
      <c r="J838" s="120"/>
      <c r="K838" s="121"/>
      <c r="L838" s="120"/>
      <c r="M838" s="120"/>
    </row>
    <row r="839" ht="27.75" customHeight="1">
      <c r="A839" s="182"/>
      <c r="B839" s="184"/>
      <c r="C839" s="179"/>
      <c r="D839" s="180"/>
      <c r="E839" s="181"/>
      <c r="F839" s="179"/>
      <c r="G839" s="179"/>
      <c r="H839" s="179"/>
      <c r="I839" s="120"/>
      <c r="J839" s="120"/>
      <c r="K839" s="121"/>
      <c r="L839" s="120"/>
      <c r="M839" s="179"/>
    </row>
    <row r="840" ht="27.75" customHeight="1">
      <c r="A840" s="182"/>
      <c r="B840" s="183"/>
      <c r="C840" s="120"/>
      <c r="D840" s="177"/>
      <c r="E840" s="178"/>
      <c r="F840" s="120"/>
      <c r="G840" s="120"/>
      <c r="H840" s="120"/>
      <c r="I840" s="120"/>
      <c r="J840" s="120"/>
      <c r="K840" s="121"/>
      <c r="L840" s="120"/>
      <c r="M840" s="120"/>
    </row>
    <row r="841" ht="27.75" customHeight="1">
      <c r="A841" s="182"/>
      <c r="B841" s="184"/>
      <c r="C841" s="179"/>
      <c r="D841" s="180"/>
      <c r="E841" s="181"/>
      <c r="F841" s="179"/>
      <c r="G841" s="179"/>
      <c r="H841" s="179"/>
      <c r="I841" s="120"/>
      <c r="J841" s="120"/>
      <c r="K841" s="121"/>
      <c r="L841" s="120"/>
      <c r="M841" s="179"/>
    </row>
    <row r="842" ht="27.75" customHeight="1">
      <c r="A842" s="182"/>
      <c r="B842" s="183"/>
      <c r="C842" s="120"/>
      <c r="D842" s="177"/>
      <c r="E842" s="178"/>
      <c r="F842" s="120"/>
      <c r="G842" s="120"/>
      <c r="H842" s="120"/>
      <c r="I842" s="120"/>
      <c r="J842" s="120"/>
      <c r="K842" s="121"/>
      <c r="L842" s="120"/>
      <c r="M842" s="120"/>
    </row>
    <row r="843" ht="27.75" customHeight="1">
      <c r="A843" s="182"/>
      <c r="B843" s="184"/>
      <c r="C843" s="179"/>
      <c r="D843" s="180"/>
      <c r="E843" s="181"/>
      <c r="F843" s="179"/>
      <c r="G843" s="179"/>
      <c r="H843" s="179"/>
      <c r="I843" s="120"/>
      <c r="J843" s="120"/>
      <c r="K843" s="121"/>
      <c r="L843" s="120"/>
      <c r="M843" s="179"/>
    </row>
    <row r="844" ht="27.75" customHeight="1">
      <c r="A844" s="182"/>
      <c r="B844" s="183"/>
      <c r="C844" s="120"/>
      <c r="D844" s="177"/>
      <c r="E844" s="178"/>
      <c r="F844" s="120"/>
      <c r="G844" s="120"/>
      <c r="H844" s="120"/>
      <c r="I844" s="120"/>
      <c r="J844" s="120"/>
      <c r="K844" s="121"/>
      <c r="L844" s="120"/>
      <c r="M844" s="120"/>
    </row>
    <row r="845" ht="27.75" customHeight="1">
      <c r="A845" s="182"/>
      <c r="B845" s="184"/>
      <c r="C845" s="179"/>
      <c r="D845" s="180"/>
      <c r="E845" s="181"/>
      <c r="F845" s="179"/>
      <c r="G845" s="179"/>
      <c r="H845" s="179"/>
      <c r="I845" s="120"/>
      <c r="J845" s="120"/>
      <c r="K845" s="121"/>
      <c r="L845" s="120"/>
      <c r="M845" s="179"/>
    </row>
    <row r="846" ht="27.75" customHeight="1">
      <c r="A846" s="182"/>
      <c r="B846" s="183"/>
      <c r="C846" s="120"/>
      <c r="D846" s="177"/>
      <c r="E846" s="178"/>
      <c r="F846" s="120"/>
      <c r="G846" s="120"/>
      <c r="H846" s="120"/>
      <c r="I846" s="120"/>
      <c r="J846" s="120"/>
      <c r="K846" s="121"/>
      <c r="L846" s="120"/>
      <c r="M846" s="120"/>
    </row>
    <row r="847" ht="27.75" customHeight="1">
      <c r="A847" s="182"/>
      <c r="B847" s="184"/>
      <c r="C847" s="179"/>
      <c r="D847" s="180"/>
      <c r="E847" s="181"/>
      <c r="F847" s="179"/>
      <c r="G847" s="179"/>
      <c r="H847" s="179"/>
      <c r="I847" s="120"/>
      <c r="J847" s="120"/>
      <c r="K847" s="121"/>
      <c r="L847" s="120"/>
      <c r="M847" s="179"/>
    </row>
    <row r="848" ht="27.75" customHeight="1">
      <c r="A848" s="182"/>
      <c r="B848" s="183"/>
      <c r="C848" s="120"/>
      <c r="D848" s="177"/>
      <c r="E848" s="178"/>
      <c r="F848" s="120"/>
      <c r="G848" s="120"/>
      <c r="H848" s="120"/>
      <c r="I848" s="120"/>
      <c r="J848" s="120"/>
      <c r="K848" s="121"/>
      <c r="L848" s="120"/>
      <c r="M848" s="120"/>
    </row>
    <row r="849" ht="27.75" customHeight="1">
      <c r="A849" s="182"/>
      <c r="B849" s="184"/>
      <c r="C849" s="179"/>
      <c r="D849" s="180"/>
      <c r="E849" s="181"/>
      <c r="F849" s="179"/>
      <c r="G849" s="179"/>
      <c r="H849" s="179"/>
      <c r="I849" s="120"/>
      <c r="J849" s="120"/>
      <c r="K849" s="121"/>
      <c r="L849" s="120"/>
      <c r="M849" s="179"/>
    </row>
    <row r="850" ht="27.75" customHeight="1">
      <c r="A850" s="182"/>
      <c r="B850" s="183"/>
      <c r="C850" s="120"/>
      <c r="D850" s="177"/>
      <c r="E850" s="178"/>
      <c r="F850" s="120"/>
      <c r="G850" s="120"/>
      <c r="H850" s="120"/>
      <c r="I850" s="120"/>
      <c r="J850" s="120"/>
      <c r="K850" s="121"/>
      <c r="L850" s="120"/>
      <c r="M850" s="120"/>
    </row>
    <row r="851" ht="27.75" customHeight="1">
      <c r="A851" s="182"/>
      <c r="B851" s="184"/>
      <c r="C851" s="179"/>
      <c r="D851" s="180"/>
      <c r="E851" s="181"/>
      <c r="F851" s="179"/>
      <c r="G851" s="179"/>
      <c r="H851" s="179"/>
      <c r="I851" s="120"/>
      <c r="J851" s="120"/>
      <c r="K851" s="121"/>
      <c r="L851" s="120"/>
      <c r="M851" s="179"/>
    </row>
    <row r="852" ht="27.75" customHeight="1">
      <c r="A852" s="182"/>
      <c r="B852" s="183"/>
      <c r="C852" s="120"/>
      <c r="D852" s="177"/>
      <c r="E852" s="178"/>
      <c r="F852" s="120"/>
      <c r="G852" s="120"/>
      <c r="H852" s="120"/>
      <c r="I852" s="120"/>
      <c r="J852" s="120"/>
      <c r="K852" s="121"/>
      <c r="L852" s="120"/>
      <c r="M852" s="120"/>
    </row>
    <row r="853" ht="27.75" customHeight="1">
      <c r="A853" s="182"/>
      <c r="B853" s="184"/>
      <c r="C853" s="179"/>
      <c r="D853" s="180"/>
      <c r="E853" s="181"/>
      <c r="F853" s="179"/>
      <c r="G853" s="179"/>
      <c r="H853" s="179"/>
      <c r="I853" s="120"/>
      <c r="J853" s="120"/>
      <c r="K853" s="121"/>
      <c r="L853" s="120"/>
      <c r="M853" s="179"/>
    </row>
    <row r="854" ht="27.75" customHeight="1">
      <c r="A854" s="182"/>
      <c r="B854" s="183"/>
      <c r="C854" s="120"/>
      <c r="D854" s="177"/>
      <c r="E854" s="178"/>
      <c r="F854" s="120"/>
      <c r="G854" s="120"/>
      <c r="H854" s="120"/>
      <c r="I854" s="120"/>
      <c r="J854" s="120"/>
      <c r="K854" s="121"/>
      <c r="L854" s="120"/>
      <c r="M854" s="120"/>
    </row>
    <row r="855" ht="27.75" customHeight="1">
      <c r="A855" s="182"/>
      <c r="B855" s="184"/>
      <c r="C855" s="179"/>
      <c r="D855" s="180"/>
      <c r="E855" s="181"/>
      <c r="F855" s="179"/>
      <c r="G855" s="179"/>
      <c r="H855" s="179"/>
      <c r="I855" s="120"/>
      <c r="J855" s="120"/>
      <c r="K855" s="121"/>
      <c r="L855" s="120"/>
      <c r="M855" s="179"/>
    </row>
    <row r="856" ht="27.75" customHeight="1">
      <c r="A856" s="182"/>
      <c r="B856" s="183"/>
      <c r="C856" s="120"/>
      <c r="D856" s="177"/>
      <c r="E856" s="178"/>
      <c r="F856" s="120"/>
      <c r="G856" s="120"/>
      <c r="H856" s="120"/>
      <c r="I856" s="120"/>
      <c r="J856" s="120"/>
      <c r="K856" s="121"/>
      <c r="L856" s="120"/>
      <c r="M856" s="120"/>
    </row>
    <row r="857" ht="27.75" customHeight="1">
      <c r="A857" s="182"/>
      <c r="B857" s="184"/>
      <c r="C857" s="179"/>
      <c r="D857" s="180"/>
      <c r="E857" s="181"/>
      <c r="F857" s="179"/>
      <c r="G857" s="179"/>
      <c r="H857" s="179"/>
      <c r="I857" s="120"/>
      <c r="J857" s="120"/>
      <c r="K857" s="121"/>
      <c r="L857" s="120"/>
      <c r="M857" s="179"/>
    </row>
    <row r="858" ht="27.75" customHeight="1">
      <c r="A858" s="182"/>
      <c r="B858" s="183"/>
      <c r="C858" s="120"/>
      <c r="D858" s="177"/>
      <c r="E858" s="178"/>
      <c r="F858" s="120"/>
      <c r="G858" s="120"/>
      <c r="H858" s="120"/>
      <c r="I858" s="120"/>
      <c r="J858" s="120"/>
      <c r="K858" s="121"/>
      <c r="L858" s="120"/>
      <c r="M858" s="120"/>
    </row>
    <row r="859" ht="27.75" customHeight="1">
      <c r="A859" s="182"/>
      <c r="B859" s="184"/>
      <c r="C859" s="179"/>
      <c r="D859" s="180"/>
      <c r="E859" s="181"/>
      <c r="F859" s="179"/>
      <c r="G859" s="179"/>
      <c r="H859" s="179"/>
      <c r="I859" s="120"/>
      <c r="J859" s="120"/>
      <c r="K859" s="121"/>
      <c r="L859" s="120"/>
      <c r="M859" s="179"/>
    </row>
    <row r="860" ht="27.75" customHeight="1">
      <c r="A860" s="182"/>
      <c r="B860" s="183"/>
      <c r="C860" s="120"/>
      <c r="D860" s="177"/>
      <c r="E860" s="178"/>
      <c r="F860" s="120"/>
      <c r="G860" s="120"/>
      <c r="H860" s="120"/>
      <c r="I860" s="120"/>
      <c r="J860" s="120"/>
      <c r="K860" s="121"/>
      <c r="L860" s="120"/>
      <c r="M860" s="120"/>
    </row>
    <row r="861" ht="27.75" customHeight="1">
      <c r="A861" s="182"/>
      <c r="B861" s="184"/>
      <c r="C861" s="179"/>
      <c r="D861" s="180"/>
      <c r="E861" s="181"/>
      <c r="F861" s="179"/>
      <c r="G861" s="179"/>
      <c r="H861" s="179"/>
      <c r="I861" s="120"/>
      <c r="J861" s="120"/>
      <c r="K861" s="121"/>
      <c r="L861" s="120"/>
      <c r="M861" s="179"/>
    </row>
    <row r="862" ht="27.75" customHeight="1">
      <c r="A862" s="182"/>
      <c r="B862" s="183"/>
      <c r="C862" s="120"/>
      <c r="D862" s="177"/>
      <c r="E862" s="178"/>
      <c r="F862" s="120"/>
      <c r="G862" s="120"/>
      <c r="H862" s="120"/>
      <c r="I862" s="120"/>
      <c r="J862" s="120"/>
      <c r="K862" s="121"/>
      <c r="L862" s="120"/>
      <c r="M862" s="120"/>
    </row>
    <row r="863" ht="27.75" customHeight="1">
      <c r="A863" s="182"/>
      <c r="B863" s="184"/>
      <c r="C863" s="179"/>
      <c r="D863" s="180"/>
      <c r="E863" s="181"/>
      <c r="F863" s="179"/>
      <c r="G863" s="179"/>
      <c r="H863" s="179"/>
      <c r="I863" s="120"/>
      <c r="J863" s="120"/>
      <c r="K863" s="121"/>
      <c r="L863" s="120"/>
      <c r="M863" s="179"/>
    </row>
    <row r="864" ht="27.75" customHeight="1">
      <c r="A864" s="182"/>
      <c r="B864" s="183"/>
      <c r="C864" s="120"/>
      <c r="D864" s="177"/>
      <c r="E864" s="178"/>
      <c r="F864" s="120"/>
      <c r="G864" s="120"/>
      <c r="H864" s="120"/>
      <c r="I864" s="120"/>
      <c r="J864" s="120"/>
      <c r="K864" s="121"/>
      <c r="L864" s="120"/>
      <c r="M864" s="120"/>
    </row>
    <row r="865" ht="27.75" customHeight="1">
      <c r="A865" s="182"/>
      <c r="B865" s="184"/>
      <c r="C865" s="179"/>
      <c r="D865" s="180"/>
      <c r="E865" s="181"/>
      <c r="F865" s="179"/>
      <c r="G865" s="179"/>
      <c r="H865" s="179"/>
      <c r="I865" s="120"/>
      <c r="J865" s="120"/>
      <c r="K865" s="121"/>
      <c r="L865" s="120"/>
      <c r="M865" s="179"/>
    </row>
    <row r="866" ht="27.75" customHeight="1">
      <c r="A866" s="182"/>
      <c r="B866" s="183"/>
      <c r="C866" s="120"/>
      <c r="D866" s="177"/>
      <c r="E866" s="178"/>
      <c r="F866" s="120"/>
      <c r="G866" s="120"/>
      <c r="H866" s="120"/>
      <c r="I866" s="120"/>
      <c r="J866" s="120"/>
      <c r="K866" s="121"/>
      <c r="L866" s="120"/>
      <c r="M866" s="120"/>
    </row>
    <row r="867" ht="27.75" customHeight="1">
      <c r="A867" s="182"/>
      <c r="B867" s="184"/>
      <c r="C867" s="179"/>
      <c r="D867" s="180"/>
      <c r="E867" s="181"/>
      <c r="F867" s="179"/>
      <c r="G867" s="179"/>
      <c r="H867" s="179"/>
      <c r="I867" s="120"/>
      <c r="J867" s="120"/>
      <c r="K867" s="121"/>
      <c r="L867" s="120"/>
      <c r="M867" s="179"/>
    </row>
    <row r="868" ht="27.75" customHeight="1">
      <c r="A868" s="182"/>
      <c r="B868" s="183"/>
      <c r="C868" s="120"/>
      <c r="D868" s="177"/>
      <c r="E868" s="178"/>
      <c r="F868" s="120"/>
      <c r="G868" s="120"/>
      <c r="H868" s="120"/>
      <c r="I868" s="120"/>
      <c r="J868" s="120"/>
      <c r="K868" s="121"/>
      <c r="L868" s="120"/>
      <c r="M868" s="120"/>
    </row>
    <row r="869" ht="27.75" customHeight="1">
      <c r="A869" s="182"/>
      <c r="B869" s="184"/>
      <c r="C869" s="179"/>
      <c r="D869" s="180"/>
      <c r="E869" s="181"/>
      <c r="F869" s="179"/>
      <c r="G869" s="179"/>
      <c r="H869" s="179"/>
      <c r="I869" s="120"/>
      <c r="J869" s="120"/>
      <c r="K869" s="121"/>
      <c r="L869" s="120"/>
      <c r="M869" s="179"/>
    </row>
    <row r="870" ht="27.75" customHeight="1">
      <c r="A870" s="182"/>
      <c r="B870" s="183"/>
      <c r="C870" s="120"/>
      <c r="D870" s="177"/>
      <c r="E870" s="178"/>
      <c r="F870" s="120"/>
      <c r="G870" s="120"/>
      <c r="H870" s="120"/>
      <c r="I870" s="120"/>
      <c r="J870" s="120"/>
      <c r="K870" s="121"/>
      <c r="L870" s="120"/>
      <c r="M870" s="120"/>
    </row>
    <row r="871" ht="27.75" customHeight="1">
      <c r="A871" s="182"/>
      <c r="B871" s="184"/>
      <c r="C871" s="179"/>
      <c r="D871" s="180"/>
      <c r="E871" s="181"/>
      <c r="F871" s="179"/>
      <c r="G871" s="179"/>
      <c r="H871" s="179"/>
      <c r="I871" s="120"/>
      <c r="J871" s="120"/>
      <c r="K871" s="121"/>
      <c r="L871" s="120"/>
      <c r="M871" s="179"/>
    </row>
    <row r="872" ht="27.75" customHeight="1">
      <c r="A872" s="182"/>
      <c r="B872" s="183"/>
      <c r="C872" s="120"/>
      <c r="D872" s="177"/>
      <c r="E872" s="178"/>
      <c r="F872" s="120"/>
      <c r="G872" s="120"/>
      <c r="H872" s="120"/>
      <c r="I872" s="120"/>
      <c r="J872" s="120"/>
      <c r="K872" s="121"/>
      <c r="L872" s="120"/>
      <c r="M872" s="120"/>
    </row>
    <row r="873" ht="27.75" customHeight="1">
      <c r="A873" s="182"/>
      <c r="B873" s="184"/>
      <c r="C873" s="179"/>
      <c r="D873" s="180"/>
      <c r="E873" s="181"/>
      <c r="F873" s="179"/>
      <c r="G873" s="179"/>
      <c r="H873" s="179"/>
      <c r="I873" s="120"/>
      <c r="J873" s="120"/>
      <c r="K873" s="121"/>
      <c r="L873" s="120"/>
      <c r="M873" s="179"/>
    </row>
    <row r="874" ht="27.75" customHeight="1">
      <c r="A874" s="182"/>
      <c r="B874" s="183"/>
      <c r="C874" s="120"/>
      <c r="D874" s="177"/>
      <c r="E874" s="178"/>
      <c r="F874" s="120"/>
      <c r="G874" s="120"/>
      <c r="H874" s="120"/>
      <c r="I874" s="120"/>
      <c r="J874" s="120"/>
      <c r="K874" s="121"/>
      <c r="L874" s="120"/>
      <c r="M874" s="120"/>
    </row>
    <row r="875" ht="27.75" customHeight="1">
      <c r="A875" s="182"/>
      <c r="B875" s="184"/>
      <c r="C875" s="179"/>
      <c r="D875" s="180"/>
      <c r="E875" s="181"/>
      <c r="F875" s="179"/>
      <c r="G875" s="179"/>
      <c r="H875" s="179"/>
      <c r="I875" s="120"/>
      <c r="J875" s="120"/>
      <c r="K875" s="121"/>
      <c r="L875" s="120"/>
      <c r="M875" s="179"/>
    </row>
    <row r="876" ht="27.75" customHeight="1">
      <c r="A876" s="182"/>
      <c r="B876" s="183"/>
      <c r="C876" s="120"/>
      <c r="D876" s="177"/>
      <c r="E876" s="178"/>
      <c r="F876" s="120"/>
      <c r="G876" s="120"/>
      <c r="H876" s="120"/>
      <c r="I876" s="120"/>
      <c r="J876" s="120"/>
      <c r="K876" s="121"/>
      <c r="L876" s="120"/>
      <c r="M876" s="120"/>
    </row>
    <row r="877" ht="27.75" customHeight="1">
      <c r="A877" s="182"/>
      <c r="B877" s="184"/>
      <c r="C877" s="179"/>
      <c r="D877" s="180"/>
      <c r="E877" s="181"/>
      <c r="F877" s="179"/>
      <c r="G877" s="179"/>
      <c r="H877" s="179"/>
      <c r="I877" s="120"/>
      <c r="J877" s="120"/>
      <c r="K877" s="121"/>
      <c r="L877" s="120"/>
      <c r="M877" s="179"/>
    </row>
    <row r="878" ht="27.75" customHeight="1">
      <c r="A878" s="182"/>
      <c r="B878" s="183"/>
      <c r="C878" s="120"/>
      <c r="D878" s="177"/>
      <c r="E878" s="178"/>
      <c r="F878" s="120"/>
      <c r="G878" s="120"/>
      <c r="H878" s="120"/>
      <c r="I878" s="120"/>
      <c r="J878" s="120"/>
      <c r="K878" s="121"/>
      <c r="L878" s="120"/>
      <c r="M878" s="120"/>
    </row>
    <row r="879" ht="27.75" customHeight="1">
      <c r="A879" s="182"/>
      <c r="B879" s="184"/>
      <c r="C879" s="179"/>
      <c r="D879" s="180"/>
      <c r="E879" s="181"/>
      <c r="F879" s="179"/>
      <c r="G879" s="179"/>
      <c r="H879" s="179"/>
      <c r="I879" s="120"/>
      <c r="J879" s="120"/>
      <c r="K879" s="121"/>
      <c r="L879" s="120"/>
      <c r="M879" s="179"/>
    </row>
    <row r="880" ht="27.75" customHeight="1">
      <c r="A880" s="182"/>
      <c r="B880" s="183"/>
      <c r="C880" s="120"/>
      <c r="D880" s="177"/>
      <c r="E880" s="178"/>
      <c r="F880" s="120"/>
      <c r="G880" s="120"/>
      <c r="H880" s="120"/>
      <c r="I880" s="120"/>
      <c r="J880" s="120"/>
      <c r="K880" s="121"/>
      <c r="L880" s="120"/>
      <c r="M880" s="120"/>
    </row>
    <row r="881" ht="27.75" customHeight="1">
      <c r="A881" s="182"/>
      <c r="B881" s="184"/>
      <c r="C881" s="179"/>
      <c r="D881" s="180"/>
      <c r="E881" s="181"/>
      <c r="F881" s="179"/>
      <c r="G881" s="179"/>
      <c r="H881" s="179"/>
      <c r="I881" s="120"/>
      <c r="J881" s="120"/>
      <c r="K881" s="121"/>
      <c r="L881" s="179"/>
      <c r="M881" s="179"/>
    </row>
    <row r="882" ht="27.75" customHeight="1">
      <c r="A882" s="182"/>
      <c r="B882" s="183"/>
      <c r="C882" s="120"/>
      <c r="D882" s="177"/>
      <c r="E882" s="178"/>
      <c r="F882" s="120"/>
      <c r="G882" s="120"/>
      <c r="H882" s="120"/>
      <c r="I882" s="120"/>
      <c r="J882" s="120"/>
      <c r="K882" s="121"/>
      <c r="L882" s="120"/>
      <c r="M882" s="120"/>
    </row>
    <row r="883" ht="27.75" customHeight="1">
      <c r="A883" s="182"/>
      <c r="B883" s="184"/>
      <c r="C883" s="179"/>
      <c r="D883" s="180"/>
      <c r="E883" s="181"/>
      <c r="F883" s="179"/>
      <c r="G883" s="179"/>
      <c r="H883" s="179"/>
      <c r="I883" s="120"/>
      <c r="J883" s="120"/>
      <c r="K883" s="121"/>
      <c r="L883" s="179"/>
      <c r="M883" s="179"/>
    </row>
    <row r="884" ht="27.75" customHeight="1">
      <c r="A884" s="182"/>
      <c r="B884" s="183"/>
      <c r="C884" s="120"/>
      <c r="D884" s="177"/>
      <c r="E884" s="178"/>
      <c r="F884" s="120"/>
      <c r="G884" s="120"/>
      <c r="H884" s="120"/>
      <c r="I884" s="120"/>
      <c r="J884" s="120"/>
      <c r="K884" s="121"/>
      <c r="L884" s="120"/>
      <c r="M884" s="120"/>
    </row>
    <row r="885" ht="27.75" customHeight="1">
      <c r="A885" s="182"/>
      <c r="B885" s="184"/>
      <c r="C885" s="179"/>
      <c r="D885" s="180"/>
      <c r="E885" s="181"/>
      <c r="F885" s="179"/>
      <c r="G885" s="179"/>
      <c r="H885" s="179"/>
      <c r="I885" s="120"/>
      <c r="J885" s="120"/>
      <c r="K885" s="121"/>
      <c r="L885" s="179"/>
      <c r="M885" s="179"/>
    </row>
    <row r="886" ht="27.75" customHeight="1">
      <c r="A886" s="182"/>
      <c r="B886" s="183"/>
      <c r="C886" s="120"/>
      <c r="D886" s="177"/>
      <c r="E886" s="178"/>
      <c r="F886" s="120"/>
      <c r="G886" s="120"/>
      <c r="H886" s="120"/>
      <c r="I886" s="120"/>
      <c r="J886" s="120"/>
      <c r="K886" s="121"/>
      <c r="L886" s="120"/>
      <c r="M886" s="120"/>
    </row>
    <row r="887" ht="27.75" customHeight="1">
      <c r="A887" s="182"/>
      <c r="B887" s="184"/>
      <c r="C887" s="179"/>
      <c r="D887" s="180"/>
      <c r="E887" s="181"/>
      <c r="F887" s="179"/>
      <c r="G887" s="179"/>
      <c r="H887" s="179"/>
      <c r="I887" s="120"/>
      <c r="J887" s="120"/>
      <c r="K887" s="121"/>
      <c r="L887" s="179"/>
      <c r="M887" s="179"/>
    </row>
    <row r="888" ht="27.75" customHeight="1">
      <c r="A888" s="182"/>
      <c r="B888" s="183"/>
      <c r="C888" s="120"/>
      <c r="D888" s="177"/>
      <c r="E888" s="178"/>
      <c r="F888" s="120"/>
      <c r="G888" s="120"/>
      <c r="H888" s="120"/>
      <c r="I888" s="120"/>
      <c r="J888" s="120"/>
      <c r="K888" s="121"/>
      <c r="L888" s="120"/>
      <c r="M888" s="120"/>
    </row>
    <row r="889" ht="27.75" customHeight="1">
      <c r="A889" s="182"/>
      <c r="B889" s="184"/>
      <c r="C889" s="179"/>
      <c r="D889" s="180"/>
      <c r="E889" s="181"/>
      <c r="F889" s="179"/>
      <c r="G889" s="179"/>
      <c r="H889" s="179"/>
      <c r="I889" s="120"/>
      <c r="J889" s="120"/>
      <c r="K889" s="121"/>
      <c r="L889" s="179"/>
      <c r="M889" s="179"/>
    </row>
    <row r="890" ht="27.75" customHeight="1">
      <c r="A890" s="182"/>
      <c r="B890" s="183"/>
      <c r="C890" s="120"/>
      <c r="D890" s="177"/>
      <c r="E890" s="178"/>
      <c r="F890" s="120"/>
      <c r="G890" s="120"/>
      <c r="H890" s="120"/>
      <c r="I890" s="120"/>
      <c r="J890" s="120"/>
      <c r="K890" s="121"/>
      <c r="L890" s="120"/>
      <c r="M890" s="120"/>
    </row>
    <row r="891" ht="27.75" customHeight="1">
      <c r="A891" s="182"/>
      <c r="B891" s="184"/>
      <c r="C891" s="179"/>
      <c r="D891" s="180"/>
      <c r="E891" s="181"/>
      <c r="F891" s="179"/>
      <c r="G891" s="179"/>
      <c r="H891" s="179"/>
      <c r="I891" s="120"/>
      <c r="J891" s="120"/>
      <c r="K891" s="121"/>
      <c r="L891" s="179"/>
      <c r="M891" s="179"/>
    </row>
    <row r="892" ht="27.75" customHeight="1">
      <c r="A892" s="182"/>
      <c r="B892" s="183"/>
      <c r="C892" s="120"/>
      <c r="D892" s="177"/>
      <c r="E892" s="178"/>
      <c r="F892" s="120"/>
      <c r="G892" s="120"/>
      <c r="H892" s="120"/>
      <c r="I892" s="120"/>
      <c r="J892" s="120"/>
      <c r="K892" s="121"/>
      <c r="L892" s="120"/>
      <c r="M892" s="120"/>
    </row>
    <row r="893" ht="27.75" customHeight="1">
      <c r="A893" s="182"/>
      <c r="B893" s="184"/>
      <c r="C893" s="179"/>
      <c r="D893" s="180"/>
      <c r="E893" s="181"/>
      <c r="F893" s="179"/>
      <c r="G893" s="179"/>
      <c r="H893" s="179"/>
      <c r="I893" s="120"/>
      <c r="J893" s="120"/>
      <c r="K893" s="121"/>
      <c r="L893" s="179"/>
      <c r="M893" s="179"/>
    </row>
    <row r="894" ht="27.75" customHeight="1">
      <c r="A894" s="182"/>
      <c r="B894" s="183"/>
      <c r="C894" s="120"/>
      <c r="D894" s="177"/>
      <c r="E894" s="178"/>
      <c r="F894" s="120"/>
      <c r="G894" s="120"/>
      <c r="H894" s="120"/>
      <c r="I894" s="120"/>
      <c r="J894" s="120"/>
      <c r="K894" s="121"/>
      <c r="L894" s="120"/>
      <c r="M894" s="120"/>
    </row>
    <row r="895" ht="27.75" customHeight="1">
      <c r="A895" s="182"/>
      <c r="B895" s="184"/>
      <c r="C895" s="179"/>
      <c r="D895" s="180"/>
      <c r="E895" s="181"/>
      <c r="F895" s="179"/>
      <c r="G895" s="179"/>
      <c r="H895" s="179"/>
      <c r="I895" s="120"/>
      <c r="J895" s="120"/>
      <c r="K895" s="121"/>
      <c r="L895" s="179"/>
      <c r="M895" s="179"/>
    </row>
    <row r="896" ht="27.75" customHeight="1">
      <c r="A896" s="182"/>
      <c r="B896" s="183"/>
      <c r="C896" s="120"/>
      <c r="D896" s="177"/>
      <c r="E896" s="178"/>
      <c r="F896" s="120"/>
      <c r="G896" s="120"/>
      <c r="H896" s="120"/>
      <c r="I896" s="120"/>
      <c r="J896" s="120"/>
      <c r="K896" s="121"/>
      <c r="L896" s="120"/>
      <c r="M896" s="120"/>
    </row>
    <row r="897" ht="27.75" customHeight="1">
      <c r="A897" s="182"/>
      <c r="B897" s="184"/>
      <c r="C897" s="179"/>
      <c r="D897" s="180"/>
      <c r="E897" s="181"/>
      <c r="F897" s="179"/>
      <c r="G897" s="179"/>
      <c r="H897" s="179"/>
      <c r="I897" s="120"/>
      <c r="J897" s="120"/>
      <c r="K897" s="121"/>
      <c r="L897" s="179"/>
      <c r="M897" s="179"/>
    </row>
    <row r="898" ht="27.75" customHeight="1">
      <c r="A898" s="182"/>
      <c r="B898" s="183"/>
      <c r="C898" s="120"/>
      <c r="D898" s="177"/>
      <c r="E898" s="178"/>
      <c r="F898" s="120"/>
      <c r="G898" s="120"/>
      <c r="H898" s="120"/>
      <c r="I898" s="120"/>
      <c r="J898" s="120"/>
      <c r="K898" s="121"/>
      <c r="L898" s="120"/>
      <c r="M898" s="120"/>
    </row>
    <row r="899" ht="27.75" customHeight="1">
      <c r="A899" s="182"/>
      <c r="B899" s="184"/>
      <c r="C899" s="179"/>
      <c r="D899" s="180"/>
      <c r="E899" s="181"/>
      <c r="F899" s="179"/>
      <c r="G899" s="179"/>
      <c r="H899" s="179"/>
      <c r="I899" s="120"/>
      <c r="J899" s="120"/>
      <c r="K899" s="121"/>
      <c r="L899" s="179"/>
      <c r="M899" s="179"/>
    </row>
    <row r="900" ht="27.75" customHeight="1">
      <c r="A900" s="182"/>
      <c r="B900" s="183"/>
      <c r="C900" s="120"/>
      <c r="D900" s="177"/>
      <c r="E900" s="178"/>
      <c r="F900" s="120"/>
      <c r="G900" s="120"/>
      <c r="H900" s="120"/>
      <c r="I900" s="120"/>
      <c r="J900" s="120"/>
      <c r="K900" s="121"/>
      <c r="L900" s="120"/>
      <c r="M900" s="120"/>
    </row>
    <row r="901" ht="27.75" customHeight="1">
      <c r="A901" s="182"/>
      <c r="B901" s="184"/>
      <c r="C901" s="179"/>
      <c r="D901" s="180"/>
      <c r="E901" s="181"/>
      <c r="F901" s="179"/>
      <c r="G901" s="179"/>
      <c r="H901" s="179"/>
      <c r="I901" s="120"/>
      <c r="J901" s="120"/>
      <c r="K901" s="121"/>
      <c r="L901" s="179"/>
      <c r="M901" s="179"/>
    </row>
    <row r="902" ht="27.75" customHeight="1">
      <c r="A902" s="182"/>
      <c r="B902" s="183"/>
      <c r="C902" s="120"/>
      <c r="D902" s="177"/>
      <c r="E902" s="178"/>
      <c r="F902" s="120"/>
      <c r="G902" s="120"/>
      <c r="H902" s="120"/>
      <c r="I902" s="120"/>
      <c r="J902" s="120"/>
      <c r="K902" s="121"/>
      <c r="L902" s="120"/>
      <c r="M902" s="120"/>
    </row>
  </sheetData>
  <autoFilter ref="$A$1:$M$2"/>
  <conditionalFormatting sqref="B1:B902">
    <cfRule type="containsText" dxfId="0" priority="1" operator="containsText" text="ขาด">
      <formula>NOT(ISERROR(SEARCH(("ขาด"),(B1))))</formula>
    </cfRule>
  </conditionalFormatting>
  <conditionalFormatting sqref="B1:B902">
    <cfRule type="containsText" dxfId="1" priority="2" operator="containsText" text="1-3">
      <formula>NOT(ISERROR(SEARCH(("1-3"),(B1))))</formula>
    </cfRule>
  </conditionalFormatting>
  <conditionalFormatting sqref="B1:B902">
    <cfRule type="containsText" dxfId="2" priority="3" operator="containsText" text="4-5">
      <formula>NOT(ISERROR(SEARCH(("4-5"),(B1))))</formula>
    </cfRule>
  </conditionalFormatting>
  <conditionalFormatting sqref="B1:B902">
    <cfRule type="containsText" dxfId="3" priority="4" operator="containsText" text="6">
      <formula>NOT(ISERROR(SEARCH(("6"),(B1))))</formula>
    </cfRule>
  </conditionalFormatting>
  <conditionalFormatting sqref="B1:B902">
    <cfRule type="containsText" dxfId="4" priority="5" operator="containsText" text="ปกติ">
      <formula>NOT(ISERROR(SEARCH(("ปกติ"),(B1))))</formula>
    </cfRule>
  </conditionalFormatting>
  <conditionalFormatting sqref="B1:B902">
    <cfRule type="containsBlanks" dxfId="5" priority="6">
      <formula>LEN(TRIM(B1))=0</formula>
    </cfRule>
  </conditionalFormatting>
  <dataValidations>
    <dataValidation type="list" allowBlank="1" sqref="H2:H4 H13">
      <formula1>'รายชื่อกรม'!$B$2:$B$19</formula1>
    </dataValidation>
    <dataValidation type="list" allowBlank="1" sqref="F2:F4 F13">
      <formula1>'ชื่อบรษัทและยี่ห้อที่ขอยื่น'!$B$3:$B$150</formula1>
    </dataValidation>
    <dataValidation type="list" allowBlank="1" sqref="M2:M4 M13">
      <formula1>'ประเภททะเบียน'!$E$4:$E$21</formula1>
    </dataValidation>
    <dataValidation type="list" allowBlank="1" sqref="G2:G4 G13">
      <formula1>'ประเภททะเบียน'!$C$3:$C$21</formula1>
    </dataValidation>
  </dataValidations>
  <hyperlinks>
    <hyperlink r:id="rId1" ref="I2"/>
    <hyperlink r:id="rId2" ref="I3"/>
    <hyperlink r:id="rId3" ref="I4"/>
    <hyperlink r:id="rId4" ref="I13"/>
  </hyperlinks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.88"/>
    <col customWidth="1" min="3" max="3" width="89.75"/>
  </cols>
  <sheetData>
    <row r="3">
      <c r="B3" s="462" t="s">
        <v>4376</v>
      </c>
      <c r="C3" s="462" t="s">
        <v>440</v>
      </c>
      <c r="E3" s="462" t="s">
        <v>18</v>
      </c>
    </row>
    <row r="4">
      <c r="B4" s="462">
        <v>1.0</v>
      </c>
      <c r="C4" s="462" t="s">
        <v>449</v>
      </c>
      <c r="E4" s="462" t="s">
        <v>539</v>
      </c>
    </row>
    <row r="5">
      <c r="B5" s="462">
        <v>2.0</v>
      </c>
      <c r="C5" s="462" t="s">
        <v>446</v>
      </c>
      <c r="E5" s="462" t="s">
        <v>4377</v>
      </c>
    </row>
    <row r="6">
      <c r="B6" s="462">
        <v>3.0</v>
      </c>
      <c r="C6" s="462" t="s">
        <v>454</v>
      </c>
      <c r="E6" s="462" t="s">
        <v>4378</v>
      </c>
    </row>
    <row r="7">
      <c r="B7" s="462">
        <v>4.0</v>
      </c>
      <c r="C7" s="462" t="s">
        <v>19</v>
      </c>
      <c r="E7" s="462" t="s">
        <v>451</v>
      </c>
    </row>
    <row r="8">
      <c r="B8" s="462">
        <v>5.0</v>
      </c>
      <c r="C8" s="462" t="s">
        <v>533</v>
      </c>
      <c r="E8" s="462" t="s">
        <v>4379</v>
      </c>
    </row>
    <row r="9">
      <c r="B9" s="462">
        <v>6.0</v>
      </c>
      <c r="C9" s="462" t="s">
        <v>4380</v>
      </c>
      <c r="E9" s="462" t="s">
        <v>4381</v>
      </c>
    </row>
    <row r="10">
      <c r="B10" s="462">
        <v>7.0</v>
      </c>
      <c r="C10" s="462" t="s">
        <v>450</v>
      </c>
      <c r="E10" s="462" t="s">
        <v>4382</v>
      </c>
    </row>
    <row r="11">
      <c r="B11" s="462">
        <v>8.0</v>
      </c>
      <c r="C11" s="462" t="s">
        <v>4383</v>
      </c>
      <c r="E11" s="462" t="s">
        <v>4384</v>
      </c>
    </row>
    <row r="12">
      <c r="B12" s="462">
        <v>9.0</v>
      </c>
      <c r="C12" s="462" t="s">
        <v>566</v>
      </c>
      <c r="E12" s="462" t="s">
        <v>4385</v>
      </c>
    </row>
    <row r="13">
      <c r="B13" s="462">
        <v>10.0</v>
      </c>
      <c r="C13" s="462" t="s">
        <v>2692</v>
      </c>
      <c r="E13" s="462" t="s">
        <v>538</v>
      </c>
    </row>
    <row r="14">
      <c r="B14" s="462">
        <v>11.0</v>
      </c>
      <c r="C14" s="462" t="s">
        <v>2753</v>
      </c>
      <c r="E14" s="462" t="s">
        <v>4386</v>
      </c>
    </row>
    <row r="15">
      <c r="B15" s="462">
        <v>12.0</v>
      </c>
      <c r="C15" s="462" t="s">
        <v>2695</v>
      </c>
      <c r="E15" s="462" t="s">
        <v>4387</v>
      </c>
    </row>
    <row r="16">
      <c r="B16" s="462">
        <v>13.0</v>
      </c>
      <c r="C16" s="462" t="s">
        <v>2915</v>
      </c>
      <c r="E16" s="462" t="s">
        <v>4388</v>
      </c>
    </row>
    <row r="17">
      <c r="B17" s="462">
        <v>14.0</v>
      </c>
      <c r="C17" s="462" t="s">
        <v>2698</v>
      </c>
      <c r="E17" s="462" t="s">
        <v>4389</v>
      </c>
    </row>
    <row r="18">
      <c r="B18" s="462">
        <v>15.0</v>
      </c>
      <c r="C18" s="462" t="s">
        <v>2757</v>
      </c>
      <c r="E18" s="462" t="s">
        <v>447</v>
      </c>
    </row>
    <row r="19">
      <c r="B19" s="462">
        <v>16.0</v>
      </c>
      <c r="C19" s="462" t="s">
        <v>2781</v>
      </c>
      <c r="E19" s="462" t="s">
        <v>4390</v>
      </c>
    </row>
    <row r="20">
      <c r="B20" s="462">
        <v>17.0</v>
      </c>
      <c r="C20" s="462" t="s">
        <v>2823</v>
      </c>
      <c r="E20" s="462" t="s">
        <v>4391</v>
      </c>
    </row>
    <row r="21">
      <c r="B21" s="462">
        <v>18.0</v>
      </c>
      <c r="C21" s="462" t="s">
        <v>2812</v>
      </c>
    </row>
    <row r="22">
      <c r="B22" s="462">
        <v>19.0</v>
      </c>
      <c r="C22" s="462" t="s">
        <v>2818</v>
      </c>
    </row>
    <row r="23">
      <c r="B23" s="462">
        <v>20.0</v>
      </c>
      <c r="C23" s="462" t="s">
        <v>2966</v>
      </c>
      <c r="E23" s="462"/>
    </row>
    <row r="24">
      <c r="B24" s="462">
        <v>21.0</v>
      </c>
      <c r="C24" s="462" t="s">
        <v>2797</v>
      </c>
    </row>
    <row r="25">
      <c r="B25" s="462">
        <v>22.0</v>
      </c>
      <c r="C25" s="462" t="s">
        <v>2729</v>
      </c>
      <c r="E25" s="462"/>
    </row>
    <row r="26">
      <c r="B26" s="462">
        <v>23.0</v>
      </c>
      <c r="C26" s="462" t="s">
        <v>2982</v>
      </c>
    </row>
    <row r="27">
      <c r="B27" s="462">
        <v>24.0</v>
      </c>
      <c r="C27" s="462" t="s">
        <v>2890</v>
      </c>
    </row>
    <row r="28">
      <c r="B28" s="462">
        <v>25.0</v>
      </c>
      <c r="C28" s="462" t="s">
        <v>2873</v>
      </c>
    </row>
    <row r="29">
      <c r="B29" s="462">
        <v>26.0</v>
      </c>
      <c r="C29" s="462" t="s">
        <v>2716</v>
      </c>
    </row>
    <row r="30">
      <c r="B30" s="462">
        <v>27.0</v>
      </c>
      <c r="C30" s="462" t="s">
        <v>2838</v>
      </c>
    </row>
    <row r="31">
      <c r="B31" s="462">
        <v>28.0</v>
      </c>
      <c r="C31" s="462" t="s">
        <v>2861</v>
      </c>
    </row>
    <row r="32">
      <c r="B32" s="462">
        <v>29.0</v>
      </c>
      <c r="C32" s="462" t="s">
        <v>2702</v>
      </c>
    </row>
    <row r="33">
      <c r="B33" s="462">
        <v>30.0</v>
      </c>
      <c r="C33" s="462" t="s">
        <v>2749</v>
      </c>
    </row>
    <row r="34">
      <c r="B34" s="462">
        <v>31.0</v>
      </c>
      <c r="C34" s="462" t="s">
        <v>2764</v>
      </c>
    </row>
    <row r="35">
      <c r="B35" s="462">
        <v>32.0</v>
      </c>
      <c r="C35" s="462" t="s">
        <v>2880</v>
      </c>
    </row>
    <row r="36">
      <c r="B36" s="462">
        <v>33.0</v>
      </c>
      <c r="C36" s="462" t="s">
        <v>2712</v>
      </c>
    </row>
    <row r="37">
      <c r="B37" s="462">
        <v>34.0</v>
      </c>
      <c r="C37" s="462" t="s">
        <v>1638</v>
      </c>
    </row>
    <row r="38">
      <c r="B38" s="462">
        <v>35.0</v>
      </c>
      <c r="C38" s="462" t="s">
        <v>4392</v>
      </c>
    </row>
    <row r="39">
      <c r="B39" s="462">
        <v>36.0</v>
      </c>
      <c r="C39" s="462" t="s">
        <v>4316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463"/>
    </row>
    <row r="2">
      <c r="B2" s="464" t="s">
        <v>4393</v>
      </c>
      <c r="C2" s="462" t="s">
        <v>4394</v>
      </c>
    </row>
    <row r="3">
      <c r="B3" s="464" t="s">
        <v>27</v>
      </c>
      <c r="C3" s="462"/>
    </row>
    <row r="4">
      <c r="B4" s="464" t="s">
        <v>434</v>
      </c>
      <c r="C4" s="462"/>
    </row>
    <row r="5">
      <c r="B5" s="464">
        <v>1168.0</v>
      </c>
      <c r="C5" s="462"/>
    </row>
    <row r="6">
      <c r="B6" s="464" t="s">
        <v>731</v>
      </c>
    </row>
    <row r="7">
      <c r="B7" s="464" t="s">
        <v>844</v>
      </c>
    </row>
    <row r="8">
      <c r="B8" s="464" t="s">
        <v>598</v>
      </c>
    </row>
    <row r="9">
      <c r="B9" s="464" t="s">
        <v>4395</v>
      </c>
    </row>
    <row r="10">
      <c r="B10" s="464" t="s">
        <v>4396</v>
      </c>
    </row>
    <row r="11">
      <c r="B11" s="464" t="s">
        <v>1639</v>
      </c>
    </row>
    <row r="12">
      <c r="B12" s="463"/>
    </row>
    <row r="13">
      <c r="B13" s="463"/>
    </row>
    <row r="14">
      <c r="B14" s="463"/>
    </row>
    <row r="15">
      <c r="B15" s="463"/>
    </row>
    <row r="16">
      <c r="B16" s="463"/>
    </row>
    <row r="17">
      <c r="B17" s="463"/>
    </row>
    <row r="18">
      <c r="B18" s="463"/>
    </row>
    <row r="19">
      <c r="B19" s="463"/>
    </row>
    <row r="20">
      <c r="B20" s="463"/>
    </row>
    <row r="21">
      <c r="B21" s="463"/>
    </row>
    <row r="22">
      <c r="B22" s="463"/>
    </row>
    <row r="23">
      <c r="B23" s="463"/>
    </row>
    <row r="24">
      <c r="B24" s="463"/>
    </row>
    <row r="25">
      <c r="B25" s="463"/>
    </row>
    <row r="26">
      <c r="B26" s="463"/>
    </row>
    <row r="27">
      <c r="B27" s="463"/>
    </row>
    <row r="28">
      <c r="B28" s="463"/>
    </row>
    <row r="29">
      <c r="B29" s="463"/>
    </row>
    <row r="30">
      <c r="B30" s="463"/>
    </row>
    <row r="31">
      <c r="B31" s="463"/>
    </row>
    <row r="32">
      <c r="B32" s="463"/>
    </row>
    <row r="33">
      <c r="B33" s="463"/>
    </row>
    <row r="34">
      <c r="B34" s="463"/>
    </row>
    <row r="35">
      <c r="B35" s="463"/>
    </row>
    <row r="36">
      <c r="B36" s="463"/>
    </row>
    <row r="37">
      <c r="B37" s="463"/>
    </row>
    <row r="38">
      <c r="B38" s="463"/>
    </row>
    <row r="39">
      <c r="B39" s="463"/>
    </row>
    <row r="40">
      <c r="B40" s="463"/>
    </row>
    <row r="41">
      <c r="B41" s="463"/>
    </row>
    <row r="42">
      <c r="B42" s="463"/>
    </row>
    <row r="43">
      <c r="B43" s="463"/>
    </row>
    <row r="44">
      <c r="B44" s="463"/>
    </row>
    <row r="45">
      <c r="B45" s="463"/>
    </row>
    <row r="46">
      <c r="B46" s="463"/>
    </row>
    <row r="47">
      <c r="B47" s="463"/>
    </row>
    <row r="48">
      <c r="B48" s="463"/>
    </row>
    <row r="49">
      <c r="B49" s="463"/>
    </row>
    <row r="50">
      <c r="B50" s="463"/>
    </row>
    <row r="51">
      <c r="B51" s="463"/>
    </row>
    <row r="52">
      <c r="B52" s="463"/>
    </row>
    <row r="53">
      <c r="B53" s="463"/>
    </row>
    <row r="54">
      <c r="B54" s="463"/>
    </row>
    <row r="55">
      <c r="B55" s="463"/>
    </row>
    <row r="56">
      <c r="B56" s="463"/>
    </row>
    <row r="57">
      <c r="B57" s="463"/>
    </row>
    <row r="58">
      <c r="B58" s="463"/>
    </row>
    <row r="59">
      <c r="B59" s="463"/>
    </row>
    <row r="60">
      <c r="B60" s="463"/>
    </row>
    <row r="61">
      <c r="B61" s="463"/>
    </row>
    <row r="62">
      <c r="B62" s="463"/>
    </row>
    <row r="63">
      <c r="B63" s="463"/>
    </row>
    <row r="64">
      <c r="B64" s="463"/>
    </row>
    <row r="65">
      <c r="B65" s="463"/>
    </row>
    <row r="66">
      <c r="B66" s="463"/>
    </row>
    <row r="67">
      <c r="B67" s="463"/>
    </row>
    <row r="68">
      <c r="B68" s="463"/>
    </row>
    <row r="69">
      <c r="B69" s="463"/>
    </row>
    <row r="70">
      <c r="B70" s="463"/>
    </row>
    <row r="71">
      <c r="B71" s="463"/>
    </row>
    <row r="72">
      <c r="B72" s="463"/>
    </row>
    <row r="73">
      <c r="B73" s="463"/>
    </row>
    <row r="74">
      <c r="B74" s="463"/>
    </row>
    <row r="75">
      <c r="B75" s="463"/>
    </row>
    <row r="76">
      <c r="B76" s="463"/>
    </row>
    <row r="77">
      <c r="B77" s="463"/>
    </row>
    <row r="78">
      <c r="B78" s="463"/>
    </row>
    <row r="79">
      <c r="B79" s="463"/>
    </row>
    <row r="80">
      <c r="B80" s="463"/>
    </row>
    <row r="81">
      <c r="B81" s="463"/>
    </row>
    <row r="82">
      <c r="B82" s="463"/>
    </row>
    <row r="83">
      <c r="B83" s="463"/>
    </row>
    <row r="84">
      <c r="B84" s="463"/>
    </row>
    <row r="85">
      <c r="B85" s="463"/>
    </row>
    <row r="86">
      <c r="B86" s="463"/>
    </row>
    <row r="87">
      <c r="B87" s="463"/>
    </row>
    <row r="88">
      <c r="B88" s="463"/>
    </row>
    <row r="89">
      <c r="B89" s="463"/>
    </row>
    <row r="90">
      <c r="B90" s="463"/>
    </row>
    <row r="91">
      <c r="B91" s="463"/>
    </row>
    <row r="92">
      <c r="B92" s="463"/>
    </row>
    <row r="93">
      <c r="B93" s="463"/>
    </row>
    <row r="94">
      <c r="B94" s="463"/>
    </row>
    <row r="95">
      <c r="B95" s="463"/>
    </row>
    <row r="96">
      <c r="B96" s="463"/>
    </row>
    <row r="97">
      <c r="B97" s="463"/>
    </row>
    <row r="98">
      <c r="B98" s="463"/>
    </row>
    <row r="99">
      <c r="B99" s="463"/>
    </row>
    <row r="100">
      <c r="B100" s="463"/>
    </row>
    <row r="101">
      <c r="B101" s="463"/>
    </row>
    <row r="102">
      <c r="B102" s="463"/>
    </row>
    <row r="103">
      <c r="B103" s="463"/>
    </row>
    <row r="104">
      <c r="B104" s="463"/>
    </row>
    <row r="105">
      <c r="B105" s="463"/>
    </row>
    <row r="106">
      <c r="B106" s="463"/>
    </row>
    <row r="107">
      <c r="B107" s="463"/>
    </row>
    <row r="108">
      <c r="B108" s="463"/>
    </row>
    <row r="109">
      <c r="B109" s="463"/>
    </row>
    <row r="110">
      <c r="B110" s="463"/>
    </row>
    <row r="111">
      <c r="B111" s="463"/>
    </row>
    <row r="112">
      <c r="B112" s="463"/>
    </row>
    <row r="113">
      <c r="B113" s="463"/>
    </row>
    <row r="114">
      <c r="B114" s="463"/>
    </row>
    <row r="115">
      <c r="B115" s="463"/>
    </row>
    <row r="116">
      <c r="B116" s="463"/>
    </row>
    <row r="117">
      <c r="B117" s="463"/>
    </row>
    <row r="118">
      <c r="B118" s="463"/>
    </row>
    <row r="119">
      <c r="B119" s="463"/>
    </row>
    <row r="120">
      <c r="B120" s="463"/>
    </row>
    <row r="121">
      <c r="B121" s="463"/>
    </row>
    <row r="122">
      <c r="B122" s="463"/>
    </row>
    <row r="123">
      <c r="B123" s="463"/>
    </row>
    <row r="124">
      <c r="B124" s="463"/>
    </row>
    <row r="125">
      <c r="B125" s="463"/>
    </row>
    <row r="126">
      <c r="B126" s="463"/>
    </row>
    <row r="127">
      <c r="B127" s="463"/>
    </row>
    <row r="128">
      <c r="B128" s="463"/>
    </row>
    <row r="129">
      <c r="B129" s="463"/>
    </row>
    <row r="130">
      <c r="B130" s="463"/>
    </row>
    <row r="131">
      <c r="B131" s="463"/>
    </row>
    <row r="132">
      <c r="B132" s="463"/>
    </row>
    <row r="133">
      <c r="B133" s="463"/>
    </row>
    <row r="134">
      <c r="B134" s="463"/>
    </row>
    <row r="135">
      <c r="B135" s="463"/>
    </row>
    <row r="136">
      <c r="B136" s="463"/>
    </row>
    <row r="137">
      <c r="B137" s="463"/>
    </row>
    <row r="138">
      <c r="B138" s="463"/>
    </row>
    <row r="139">
      <c r="B139" s="463"/>
    </row>
    <row r="140">
      <c r="B140" s="463"/>
    </row>
    <row r="141">
      <c r="B141" s="463"/>
    </row>
    <row r="142">
      <c r="B142" s="463"/>
    </row>
    <row r="143">
      <c r="B143" s="463"/>
    </row>
    <row r="144">
      <c r="B144" s="463"/>
    </row>
    <row r="145">
      <c r="B145" s="463"/>
    </row>
    <row r="146">
      <c r="B146" s="463"/>
    </row>
    <row r="147">
      <c r="B147" s="463"/>
    </row>
    <row r="148">
      <c r="B148" s="463"/>
    </row>
    <row r="149">
      <c r="B149" s="463"/>
    </row>
    <row r="150">
      <c r="B150" s="463"/>
    </row>
    <row r="151">
      <c r="B151" s="463"/>
    </row>
    <row r="152">
      <c r="B152" s="463"/>
    </row>
    <row r="153">
      <c r="B153" s="463"/>
    </row>
    <row r="154">
      <c r="B154" s="463"/>
    </row>
    <row r="155">
      <c r="B155" s="463"/>
    </row>
    <row r="156">
      <c r="B156" s="463"/>
    </row>
    <row r="157">
      <c r="B157" s="463"/>
    </row>
    <row r="158">
      <c r="B158" s="463"/>
    </row>
    <row r="159">
      <c r="B159" s="463"/>
    </row>
    <row r="160">
      <c r="B160" s="463"/>
    </row>
    <row r="161">
      <c r="B161" s="463"/>
    </row>
    <row r="162">
      <c r="B162" s="463"/>
    </row>
    <row r="163">
      <c r="B163" s="463"/>
    </row>
    <row r="164">
      <c r="B164" s="463"/>
    </row>
    <row r="165">
      <c r="B165" s="463"/>
    </row>
    <row r="166">
      <c r="B166" s="463"/>
    </row>
    <row r="167">
      <c r="B167" s="463"/>
    </row>
    <row r="168">
      <c r="B168" s="463"/>
    </row>
    <row r="169">
      <c r="B169" s="463"/>
    </row>
    <row r="170">
      <c r="B170" s="463"/>
    </row>
    <row r="171">
      <c r="B171" s="463"/>
    </row>
    <row r="172">
      <c r="B172" s="463"/>
    </row>
    <row r="173">
      <c r="B173" s="463"/>
    </row>
    <row r="174">
      <c r="B174" s="463"/>
    </row>
    <row r="175">
      <c r="B175" s="463"/>
    </row>
    <row r="176">
      <c r="B176" s="463"/>
    </row>
    <row r="177">
      <c r="B177" s="463"/>
    </row>
    <row r="178">
      <c r="B178" s="463"/>
    </row>
    <row r="179">
      <c r="B179" s="463"/>
    </row>
    <row r="180">
      <c r="B180" s="463"/>
    </row>
    <row r="181">
      <c r="B181" s="463"/>
    </row>
    <row r="182">
      <c r="B182" s="463"/>
    </row>
    <row r="183">
      <c r="B183" s="463"/>
    </row>
    <row r="184">
      <c r="B184" s="463"/>
    </row>
    <row r="185">
      <c r="B185" s="463"/>
    </row>
    <row r="186">
      <c r="B186" s="463"/>
    </row>
    <row r="187">
      <c r="B187" s="463"/>
    </row>
    <row r="188">
      <c r="B188" s="463"/>
    </row>
    <row r="189">
      <c r="B189" s="463"/>
    </row>
    <row r="190">
      <c r="B190" s="463"/>
    </row>
    <row r="191">
      <c r="B191" s="463"/>
    </row>
    <row r="192">
      <c r="B192" s="463"/>
    </row>
    <row r="193">
      <c r="B193" s="463"/>
    </row>
    <row r="194">
      <c r="B194" s="463"/>
    </row>
    <row r="195">
      <c r="B195" s="463"/>
    </row>
    <row r="196">
      <c r="B196" s="463"/>
    </row>
    <row r="197">
      <c r="B197" s="463"/>
    </row>
    <row r="198">
      <c r="B198" s="463"/>
    </row>
    <row r="199">
      <c r="B199" s="463"/>
    </row>
    <row r="200">
      <c r="B200" s="463"/>
    </row>
    <row r="201">
      <c r="B201" s="463"/>
    </row>
    <row r="202">
      <c r="B202" s="463"/>
    </row>
    <row r="203">
      <c r="B203" s="463"/>
    </row>
    <row r="204">
      <c r="B204" s="463"/>
    </row>
    <row r="205">
      <c r="B205" s="463"/>
    </row>
    <row r="206">
      <c r="B206" s="463"/>
    </row>
    <row r="207">
      <c r="B207" s="463"/>
    </row>
    <row r="208">
      <c r="B208" s="463"/>
    </row>
    <row r="209">
      <c r="B209" s="463"/>
    </row>
    <row r="210">
      <c r="B210" s="463"/>
    </row>
    <row r="211">
      <c r="B211" s="463"/>
    </row>
    <row r="212">
      <c r="B212" s="463"/>
    </row>
    <row r="213">
      <c r="B213" s="463"/>
    </row>
    <row r="214">
      <c r="B214" s="463"/>
    </row>
    <row r="215">
      <c r="B215" s="463"/>
    </row>
    <row r="216">
      <c r="B216" s="463"/>
    </row>
    <row r="217">
      <c r="B217" s="463"/>
    </row>
    <row r="218">
      <c r="B218" s="463"/>
    </row>
    <row r="219">
      <c r="B219" s="463"/>
    </row>
    <row r="220">
      <c r="B220" s="463"/>
    </row>
    <row r="221">
      <c r="B221" s="463"/>
    </row>
    <row r="222">
      <c r="B222" s="463"/>
    </row>
    <row r="223">
      <c r="B223" s="463"/>
    </row>
    <row r="224">
      <c r="B224" s="463"/>
    </row>
    <row r="225">
      <c r="B225" s="463"/>
    </row>
    <row r="226">
      <c r="B226" s="463"/>
    </row>
    <row r="227">
      <c r="B227" s="463"/>
    </row>
    <row r="228">
      <c r="B228" s="463"/>
    </row>
    <row r="229">
      <c r="B229" s="463"/>
    </row>
    <row r="230">
      <c r="B230" s="463"/>
    </row>
    <row r="231">
      <c r="B231" s="463"/>
    </row>
    <row r="232">
      <c r="B232" s="463"/>
    </row>
    <row r="233">
      <c r="B233" s="463"/>
    </row>
    <row r="234">
      <c r="B234" s="463"/>
    </row>
    <row r="235">
      <c r="B235" s="463"/>
    </row>
    <row r="236">
      <c r="B236" s="463"/>
    </row>
    <row r="237">
      <c r="B237" s="463"/>
    </row>
    <row r="238">
      <c r="B238" s="463"/>
    </row>
    <row r="239">
      <c r="B239" s="463"/>
    </row>
    <row r="240">
      <c r="B240" s="463"/>
    </row>
    <row r="241">
      <c r="B241" s="463"/>
    </row>
    <row r="242">
      <c r="B242" s="463"/>
    </row>
    <row r="243">
      <c r="B243" s="463"/>
    </row>
    <row r="244">
      <c r="B244" s="463"/>
    </row>
    <row r="245">
      <c r="B245" s="463"/>
    </row>
    <row r="246">
      <c r="B246" s="463"/>
    </row>
    <row r="247">
      <c r="B247" s="463"/>
    </row>
    <row r="248">
      <c r="B248" s="463"/>
    </row>
    <row r="249">
      <c r="B249" s="463"/>
    </row>
    <row r="250">
      <c r="B250" s="463"/>
    </row>
    <row r="251">
      <c r="B251" s="463"/>
    </row>
    <row r="252">
      <c r="B252" s="463"/>
    </row>
    <row r="253">
      <c r="B253" s="463"/>
    </row>
    <row r="254">
      <c r="B254" s="463"/>
    </row>
    <row r="255">
      <c r="B255" s="463"/>
    </row>
    <row r="256">
      <c r="B256" s="463"/>
    </row>
    <row r="257">
      <c r="B257" s="463"/>
    </row>
    <row r="258">
      <c r="B258" s="463"/>
    </row>
    <row r="259">
      <c r="B259" s="463"/>
    </row>
    <row r="260">
      <c r="B260" s="463"/>
    </row>
    <row r="261">
      <c r="B261" s="463"/>
    </row>
    <row r="262">
      <c r="B262" s="463"/>
    </row>
    <row r="263">
      <c r="B263" s="463"/>
    </row>
    <row r="264">
      <c r="B264" s="463"/>
    </row>
    <row r="265">
      <c r="B265" s="463"/>
    </row>
    <row r="266">
      <c r="B266" s="463"/>
    </row>
    <row r="267">
      <c r="B267" s="463"/>
    </row>
    <row r="268">
      <c r="B268" s="463"/>
    </row>
    <row r="269">
      <c r="B269" s="463"/>
    </row>
    <row r="270">
      <c r="B270" s="463"/>
    </row>
    <row r="271">
      <c r="B271" s="463"/>
    </row>
    <row r="272">
      <c r="B272" s="463"/>
    </row>
    <row r="273">
      <c r="B273" s="463"/>
    </row>
    <row r="274">
      <c r="B274" s="463"/>
    </row>
    <row r="275">
      <c r="B275" s="463"/>
    </row>
    <row r="276">
      <c r="B276" s="463"/>
    </row>
    <row r="277">
      <c r="B277" s="463"/>
    </row>
    <row r="278">
      <c r="B278" s="463"/>
    </row>
    <row r="279">
      <c r="B279" s="463"/>
    </row>
    <row r="280">
      <c r="B280" s="463"/>
    </row>
    <row r="281">
      <c r="B281" s="463"/>
    </row>
    <row r="282">
      <c r="B282" s="463"/>
    </row>
    <row r="283">
      <c r="B283" s="463"/>
    </row>
    <row r="284">
      <c r="B284" s="463"/>
    </row>
    <row r="285">
      <c r="B285" s="463"/>
    </row>
    <row r="286">
      <c r="B286" s="463"/>
    </row>
    <row r="287">
      <c r="B287" s="463"/>
    </row>
    <row r="288">
      <c r="B288" s="463"/>
    </row>
    <row r="289">
      <c r="B289" s="463"/>
    </row>
    <row r="290">
      <c r="B290" s="463"/>
    </row>
    <row r="291">
      <c r="B291" s="463"/>
    </row>
    <row r="292">
      <c r="B292" s="463"/>
    </row>
    <row r="293">
      <c r="B293" s="463"/>
    </row>
    <row r="294">
      <c r="B294" s="463"/>
    </row>
    <row r="295">
      <c r="B295" s="463"/>
    </row>
    <row r="296">
      <c r="B296" s="463"/>
    </row>
    <row r="297">
      <c r="B297" s="463"/>
    </row>
    <row r="298">
      <c r="B298" s="463"/>
    </row>
    <row r="299">
      <c r="B299" s="463"/>
    </row>
    <row r="300">
      <c r="B300" s="463"/>
    </row>
    <row r="301">
      <c r="B301" s="463"/>
    </row>
    <row r="302">
      <c r="B302" s="463"/>
    </row>
    <row r="303">
      <c r="B303" s="463"/>
    </row>
    <row r="304">
      <c r="B304" s="463"/>
    </row>
    <row r="305">
      <c r="B305" s="463"/>
    </row>
    <row r="306">
      <c r="B306" s="463"/>
    </row>
    <row r="307">
      <c r="B307" s="463"/>
    </row>
    <row r="308">
      <c r="B308" s="463"/>
    </row>
    <row r="309">
      <c r="B309" s="463"/>
    </row>
    <row r="310">
      <c r="B310" s="463"/>
    </row>
    <row r="311">
      <c r="B311" s="463"/>
    </row>
    <row r="312">
      <c r="B312" s="463"/>
    </row>
    <row r="313">
      <c r="B313" s="463"/>
    </row>
    <row r="314">
      <c r="B314" s="463"/>
    </row>
    <row r="315">
      <c r="B315" s="463"/>
    </row>
    <row r="316">
      <c r="B316" s="463"/>
    </row>
    <row r="317">
      <c r="B317" s="463"/>
    </row>
    <row r="318">
      <c r="B318" s="463"/>
    </row>
    <row r="319">
      <c r="B319" s="463"/>
    </row>
    <row r="320">
      <c r="B320" s="463"/>
    </row>
    <row r="321">
      <c r="B321" s="463"/>
    </row>
    <row r="322">
      <c r="B322" s="463"/>
    </row>
    <row r="323">
      <c r="B323" s="463"/>
    </row>
    <row r="324">
      <c r="B324" s="463"/>
    </row>
    <row r="325">
      <c r="B325" s="463"/>
    </row>
    <row r="326">
      <c r="B326" s="463"/>
    </row>
    <row r="327">
      <c r="B327" s="463"/>
    </row>
    <row r="328">
      <c r="B328" s="463"/>
    </row>
    <row r="329">
      <c r="B329" s="463"/>
    </row>
    <row r="330">
      <c r="B330" s="463"/>
    </row>
    <row r="331">
      <c r="B331" s="463"/>
    </row>
    <row r="332">
      <c r="B332" s="463"/>
    </row>
    <row r="333">
      <c r="B333" s="463"/>
    </row>
    <row r="334">
      <c r="B334" s="463"/>
    </row>
    <row r="335">
      <c r="B335" s="463"/>
    </row>
    <row r="336">
      <c r="B336" s="463"/>
    </row>
    <row r="337">
      <c r="B337" s="463"/>
    </row>
    <row r="338">
      <c r="B338" s="463"/>
    </row>
    <row r="339">
      <c r="B339" s="463"/>
    </row>
    <row r="340">
      <c r="B340" s="463"/>
    </row>
    <row r="341">
      <c r="B341" s="463"/>
    </row>
    <row r="342">
      <c r="B342" s="463"/>
    </row>
    <row r="343">
      <c r="B343" s="463"/>
    </row>
    <row r="344">
      <c r="B344" s="463"/>
    </row>
    <row r="345">
      <c r="B345" s="463"/>
    </row>
    <row r="346">
      <c r="B346" s="463"/>
    </row>
    <row r="347">
      <c r="B347" s="463"/>
    </row>
    <row r="348">
      <c r="B348" s="463"/>
    </row>
    <row r="349">
      <c r="B349" s="463"/>
    </row>
    <row r="350">
      <c r="B350" s="463"/>
    </row>
    <row r="351">
      <c r="B351" s="463"/>
    </row>
    <row r="352">
      <c r="B352" s="463"/>
    </row>
    <row r="353">
      <c r="B353" s="463"/>
    </row>
    <row r="354">
      <c r="B354" s="463"/>
    </row>
    <row r="355">
      <c r="B355" s="463"/>
    </row>
    <row r="356">
      <c r="B356" s="463"/>
    </row>
    <row r="357">
      <c r="B357" s="463"/>
    </row>
    <row r="358">
      <c r="B358" s="463"/>
    </row>
    <row r="359">
      <c r="B359" s="463"/>
    </row>
    <row r="360">
      <c r="B360" s="463"/>
    </row>
    <row r="361">
      <c r="B361" s="463"/>
    </row>
    <row r="362">
      <c r="B362" s="463"/>
    </row>
    <row r="363">
      <c r="B363" s="463"/>
    </row>
    <row r="364">
      <c r="B364" s="463"/>
    </row>
    <row r="365">
      <c r="B365" s="463"/>
    </row>
    <row r="366">
      <c r="B366" s="463"/>
    </row>
    <row r="367">
      <c r="B367" s="463"/>
    </row>
    <row r="368">
      <c r="B368" s="463"/>
    </row>
    <row r="369">
      <c r="B369" s="463"/>
    </row>
    <row r="370">
      <c r="B370" s="463"/>
    </row>
    <row r="371">
      <c r="B371" s="463"/>
    </row>
    <row r="372">
      <c r="B372" s="463"/>
    </row>
    <row r="373">
      <c r="B373" s="463"/>
    </row>
    <row r="374">
      <c r="B374" s="463"/>
    </row>
    <row r="375">
      <c r="B375" s="463"/>
    </row>
    <row r="376">
      <c r="B376" s="463"/>
    </row>
    <row r="377">
      <c r="B377" s="463"/>
    </row>
    <row r="378">
      <c r="B378" s="463"/>
    </row>
    <row r="379">
      <c r="B379" s="463"/>
    </row>
    <row r="380">
      <c r="B380" s="463"/>
    </row>
    <row r="381">
      <c r="B381" s="463"/>
    </row>
    <row r="382">
      <c r="B382" s="463"/>
    </row>
    <row r="383">
      <c r="B383" s="463"/>
    </row>
    <row r="384">
      <c r="B384" s="463"/>
    </row>
    <row r="385">
      <c r="B385" s="463"/>
    </row>
    <row r="386">
      <c r="B386" s="463"/>
    </row>
    <row r="387">
      <c r="B387" s="463"/>
    </row>
    <row r="388">
      <c r="B388" s="463"/>
    </row>
    <row r="389">
      <c r="B389" s="463"/>
    </row>
    <row r="390">
      <c r="B390" s="463"/>
    </row>
    <row r="391">
      <c r="B391" s="463"/>
    </row>
    <row r="392">
      <c r="B392" s="463"/>
    </row>
    <row r="393">
      <c r="B393" s="463"/>
    </row>
    <row r="394">
      <c r="B394" s="463"/>
    </row>
    <row r="395">
      <c r="B395" s="463"/>
    </row>
    <row r="396">
      <c r="B396" s="463"/>
    </row>
    <row r="397">
      <c r="B397" s="463"/>
    </row>
    <row r="398">
      <c r="B398" s="463"/>
    </row>
    <row r="399">
      <c r="B399" s="463"/>
    </row>
    <row r="400">
      <c r="B400" s="463"/>
    </row>
    <row r="401">
      <c r="B401" s="463"/>
    </row>
    <row r="402">
      <c r="B402" s="463"/>
    </row>
    <row r="403">
      <c r="B403" s="463"/>
    </row>
    <row r="404">
      <c r="B404" s="463"/>
    </row>
    <row r="405">
      <c r="B405" s="463"/>
    </row>
    <row r="406">
      <c r="B406" s="463"/>
    </row>
    <row r="407">
      <c r="B407" s="463"/>
    </row>
    <row r="408">
      <c r="B408" s="463"/>
    </row>
    <row r="409">
      <c r="B409" s="463"/>
    </row>
    <row r="410">
      <c r="B410" s="463"/>
    </row>
    <row r="411">
      <c r="B411" s="463"/>
    </row>
    <row r="412">
      <c r="B412" s="463"/>
    </row>
    <row r="413">
      <c r="B413" s="463"/>
    </row>
    <row r="414">
      <c r="B414" s="463"/>
    </row>
    <row r="415">
      <c r="B415" s="463"/>
    </row>
    <row r="416">
      <c r="B416" s="463"/>
    </row>
    <row r="417">
      <c r="B417" s="463"/>
    </row>
    <row r="418">
      <c r="B418" s="463"/>
    </row>
    <row r="419">
      <c r="B419" s="463"/>
    </row>
    <row r="420">
      <c r="B420" s="463"/>
    </row>
    <row r="421">
      <c r="B421" s="463"/>
    </row>
    <row r="422">
      <c r="B422" s="463"/>
    </row>
    <row r="423">
      <c r="B423" s="463"/>
    </row>
    <row r="424">
      <c r="B424" s="463"/>
    </row>
    <row r="425">
      <c r="B425" s="463"/>
    </row>
    <row r="426">
      <c r="B426" s="463"/>
    </row>
    <row r="427">
      <c r="B427" s="463"/>
    </row>
    <row r="428">
      <c r="B428" s="463"/>
    </row>
    <row r="429">
      <c r="B429" s="463"/>
    </row>
    <row r="430">
      <c r="B430" s="463"/>
    </row>
    <row r="431">
      <c r="B431" s="463"/>
    </row>
    <row r="432">
      <c r="B432" s="463"/>
    </row>
    <row r="433">
      <c r="B433" s="463"/>
    </row>
    <row r="434">
      <c r="B434" s="463"/>
    </row>
    <row r="435">
      <c r="B435" s="463"/>
    </row>
    <row r="436">
      <c r="B436" s="463"/>
    </row>
    <row r="437">
      <c r="B437" s="463"/>
    </row>
    <row r="438">
      <c r="B438" s="463"/>
    </row>
    <row r="439">
      <c r="B439" s="463"/>
    </row>
    <row r="440">
      <c r="B440" s="463"/>
    </row>
    <row r="441">
      <c r="B441" s="463"/>
    </row>
    <row r="442">
      <c r="B442" s="463"/>
    </row>
    <row r="443">
      <c r="B443" s="463"/>
    </row>
    <row r="444">
      <c r="B444" s="463"/>
    </row>
    <row r="445">
      <c r="B445" s="463"/>
    </row>
    <row r="446">
      <c r="B446" s="463"/>
    </row>
    <row r="447">
      <c r="B447" s="463"/>
    </row>
    <row r="448">
      <c r="B448" s="463"/>
    </row>
    <row r="449">
      <c r="B449" s="463"/>
    </row>
    <row r="450">
      <c r="B450" s="463"/>
    </row>
    <row r="451">
      <c r="B451" s="463"/>
    </row>
    <row r="452">
      <c r="B452" s="463"/>
    </row>
    <row r="453">
      <c r="B453" s="463"/>
    </row>
    <row r="454">
      <c r="B454" s="463"/>
    </row>
    <row r="455">
      <c r="B455" s="463"/>
    </row>
    <row r="456">
      <c r="B456" s="463"/>
    </row>
    <row r="457">
      <c r="B457" s="463"/>
    </row>
    <row r="458">
      <c r="B458" s="463"/>
    </row>
    <row r="459">
      <c r="B459" s="463"/>
    </row>
    <row r="460">
      <c r="B460" s="463"/>
    </row>
    <row r="461">
      <c r="B461" s="463"/>
    </row>
    <row r="462">
      <c r="B462" s="463"/>
    </row>
    <row r="463">
      <c r="B463" s="463"/>
    </row>
    <row r="464">
      <c r="B464" s="463"/>
    </row>
    <row r="465">
      <c r="B465" s="463"/>
    </row>
    <row r="466">
      <c r="B466" s="463"/>
    </row>
    <row r="467">
      <c r="B467" s="463"/>
    </row>
    <row r="468">
      <c r="B468" s="463"/>
    </row>
    <row r="469">
      <c r="B469" s="463"/>
    </row>
    <row r="470">
      <c r="B470" s="463"/>
    </row>
    <row r="471">
      <c r="B471" s="463"/>
    </row>
    <row r="472">
      <c r="B472" s="463"/>
    </row>
    <row r="473">
      <c r="B473" s="463"/>
    </row>
    <row r="474">
      <c r="B474" s="463"/>
    </row>
    <row r="475">
      <c r="B475" s="463"/>
    </row>
    <row r="476">
      <c r="B476" s="463"/>
    </row>
    <row r="477">
      <c r="B477" s="463"/>
    </row>
    <row r="478">
      <c r="B478" s="463"/>
    </row>
    <row r="479">
      <c r="B479" s="463"/>
    </row>
    <row r="480">
      <c r="B480" s="463"/>
    </row>
    <row r="481">
      <c r="B481" s="463"/>
    </row>
    <row r="482">
      <c r="B482" s="463"/>
    </row>
    <row r="483">
      <c r="B483" s="463"/>
    </row>
    <row r="484">
      <c r="B484" s="463"/>
    </row>
    <row r="485">
      <c r="B485" s="463"/>
    </row>
    <row r="486">
      <c r="B486" s="463"/>
    </row>
    <row r="487">
      <c r="B487" s="463"/>
    </row>
    <row r="488">
      <c r="B488" s="463"/>
    </row>
    <row r="489">
      <c r="B489" s="463"/>
    </row>
    <row r="490">
      <c r="B490" s="463"/>
    </row>
    <row r="491">
      <c r="B491" s="463"/>
    </row>
    <row r="492">
      <c r="B492" s="463"/>
    </row>
    <row r="493">
      <c r="B493" s="463"/>
    </row>
    <row r="494">
      <c r="B494" s="463"/>
    </row>
    <row r="495">
      <c r="B495" s="463"/>
    </row>
    <row r="496">
      <c r="B496" s="463"/>
    </row>
    <row r="497">
      <c r="B497" s="463"/>
    </row>
    <row r="498">
      <c r="B498" s="463"/>
    </row>
    <row r="499">
      <c r="B499" s="463"/>
    </row>
    <row r="500">
      <c r="B500" s="463"/>
    </row>
    <row r="501">
      <c r="B501" s="463"/>
    </row>
    <row r="502">
      <c r="B502" s="463"/>
    </row>
    <row r="503">
      <c r="B503" s="463"/>
    </row>
    <row r="504">
      <c r="B504" s="463"/>
    </row>
    <row r="505">
      <c r="B505" s="463"/>
    </row>
    <row r="506">
      <c r="B506" s="463"/>
    </row>
    <row r="507">
      <c r="B507" s="463"/>
    </row>
    <row r="508">
      <c r="B508" s="463"/>
    </row>
    <row r="509">
      <c r="B509" s="463"/>
    </row>
    <row r="510">
      <c r="B510" s="463"/>
    </row>
    <row r="511">
      <c r="B511" s="463"/>
    </row>
    <row r="512">
      <c r="B512" s="463"/>
    </row>
    <row r="513">
      <c r="B513" s="463"/>
    </row>
    <row r="514">
      <c r="B514" s="463"/>
    </row>
    <row r="515">
      <c r="B515" s="463"/>
    </row>
    <row r="516">
      <c r="B516" s="463"/>
    </row>
    <row r="517">
      <c r="B517" s="463"/>
    </row>
    <row r="518">
      <c r="B518" s="463"/>
    </row>
    <row r="519">
      <c r="B519" s="463"/>
    </row>
    <row r="520">
      <c r="B520" s="463"/>
    </row>
    <row r="521">
      <c r="B521" s="463"/>
    </row>
    <row r="522">
      <c r="B522" s="463"/>
    </row>
    <row r="523">
      <c r="B523" s="463"/>
    </row>
    <row r="524">
      <c r="B524" s="463"/>
    </row>
    <row r="525">
      <c r="B525" s="463"/>
    </row>
    <row r="526">
      <c r="B526" s="463"/>
    </row>
    <row r="527">
      <c r="B527" s="463"/>
    </row>
    <row r="528">
      <c r="B528" s="463"/>
    </row>
    <row r="529">
      <c r="B529" s="463"/>
    </row>
    <row r="530">
      <c r="B530" s="463"/>
    </row>
    <row r="531">
      <c r="B531" s="463"/>
    </row>
    <row r="532">
      <c r="B532" s="463"/>
    </row>
    <row r="533">
      <c r="B533" s="463"/>
    </row>
    <row r="534">
      <c r="B534" s="463"/>
    </row>
    <row r="535">
      <c r="B535" s="463"/>
    </row>
    <row r="536">
      <c r="B536" s="463"/>
    </row>
    <row r="537">
      <c r="B537" s="463"/>
    </row>
    <row r="538">
      <c r="B538" s="463"/>
    </row>
    <row r="539">
      <c r="B539" s="463"/>
    </row>
    <row r="540">
      <c r="B540" s="463"/>
    </row>
    <row r="541">
      <c r="B541" s="463"/>
    </row>
    <row r="542">
      <c r="B542" s="463"/>
    </row>
    <row r="543">
      <c r="B543" s="463"/>
    </row>
    <row r="544">
      <c r="B544" s="463"/>
    </row>
    <row r="545">
      <c r="B545" s="463"/>
    </row>
    <row r="546">
      <c r="B546" s="463"/>
    </row>
    <row r="547">
      <c r="B547" s="463"/>
    </row>
    <row r="548">
      <c r="B548" s="463"/>
    </row>
    <row r="549">
      <c r="B549" s="463"/>
    </row>
    <row r="550">
      <c r="B550" s="463"/>
    </row>
    <row r="551">
      <c r="B551" s="463"/>
    </row>
    <row r="552">
      <c r="B552" s="463"/>
    </row>
    <row r="553">
      <c r="B553" s="463"/>
    </row>
    <row r="554">
      <c r="B554" s="463"/>
    </row>
    <row r="555">
      <c r="B555" s="463"/>
    </row>
    <row r="556">
      <c r="B556" s="463"/>
    </row>
    <row r="557">
      <c r="B557" s="463"/>
    </row>
    <row r="558">
      <c r="B558" s="463"/>
    </row>
    <row r="559">
      <c r="B559" s="463"/>
    </row>
    <row r="560">
      <c r="B560" s="463"/>
    </row>
    <row r="561">
      <c r="B561" s="463"/>
    </row>
    <row r="562">
      <c r="B562" s="463"/>
    </row>
    <row r="563">
      <c r="B563" s="463"/>
    </row>
    <row r="564">
      <c r="B564" s="463"/>
    </row>
    <row r="565">
      <c r="B565" s="463"/>
    </row>
    <row r="566">
      <c r="B566" s="463"/>
    </row>
    <row r="567">
      <c r="B567" s="463"/>
    </row>
    <row r="568">
      <c r="B568" s="463"/>
    </row>
    <row r="569">
      <c r="B569" s="463"/>
    </row>
    <row r="570">
      <c r="B570" s="463"/>
    </row>
    <row r="571">
      <c r="B571" s="463"/>
    </row>
    <row r="572">
      <c r="B572" s="463"/>
    </row>
    <row r="573">
      <c r="B573" s="463"/>
    </row>
    <row r="574">
      <c r="B574" s="463"/>
    </row>
    <row r="575">
      <c r="B575" s="463"/>
    </row>
    <row r="576">
      <c r="B576" s="463"/>
    </row>
    <row r="577">
      <c r="B577" s="463"/>
    </row>
    <row r="578">
      <c r="B578" s="463"/>
    </row>
    <row r="579">
      <c r="B579" s="463"/>
    </row>
    <row r="580">
      <c r="B580" s="463"/>
    </row>
    <row r="581">
      <c r="B581" s="463"/>
    </row>
    <row r="582">
      <c r="B582" s="463"/>
    </row>
    <row r="583">
      <c r="B583" s="463"/>
    </row>
    <row r="584">
      <c r="B584" s="463"/>
    </row>
    <row r="585">
      <c r="B585" s="463"/>
    </row>
    <row r="586">
      <c r="B586" s="463"/>
    </row>
    <row r="587">
      <c r="B587" s="463"/>
    </row>
    <row r="588">
      <c r="B588" s="463"/>
    </row>
    <row r="589">
      <c r="B589" s="463"/>
    </row>
    <row r="590">
      <c r="B590" s="463"/>
    </row>
    <row r="591">
      <c r="B591" s="463"/>
    </row>
    <row r="592">
      <c r="B592" s="463"/>
    </row>
    <row r="593">
      <c r="B593" s="463"/>
    </row>
    <row r="594">
      <c r="B594" s="463"/>
    </row>
    <row r="595">
      <c r="B595" s="463"/>
    </row>
    <row r="596">
      <c r="B596" s="463"/>
    </row>
    <row r="597">
      <c r="B597" s="463"/>
    </row>
    <row r="598">
      <c r="B598" s="463"/>
    </row>
    <row r="599">
      <c r="B599" s="463"/>
    </row>
    <row r="600">
      <c r="B600" s="463"/>
    </row>
    <row r="601">
      <c r="B601" s="463"/>
    </row>
    <row r="602">
      <c r="B602" s="463"/>
    </row>
    <row r="603">
      <c r="B603" s="463"/>
    </row>
    <row r="604">
      <c r="B604" s="463"/>
    </row>
    <row r="605">
      <c r="B605" s="463"/>
    </row>
    <row r="606">
      <c r="B606" s="463"/>
    </row>
    <row r="607">
      <c r="B607" s="463"/>
    </row>
    <row r="608">
      <c r="B608" s="463"/>
    </row>
    <row r="609">
      <c r="B609" s="463"/>
    </row>
    <row r="610">
      <c r="B610" s="463"/>
    </row>
    <row r="611">
      <c r="B611" s="463"/>
    </row>
    <row r="612">
      <c r="B612" s="463"/>
    </row>
    <row r="613">
      <c r="B613" s="463"/>
    </row>
    <row r="614">
      <c r="B614" s="463"/>
    </row>
    <row r="615">
      <c r="B615" s="463"/>
    </row>
    <row r="616">
      <c r="B616" s="463"/>
    </row>
    <row r="617">
      <c r="B617" s="463"/>
    </row>
    <row r="618">
      <c r="B618" s="463"/>
    </row>
    <row r="619">
      <c r="B619" s="463"/>
    </row>
    <row r="620">
      <c r="B620" s="463"/>
    </row>
    <row r="621">
      <c r="B621" s="463"/>
    </row>
    <row r="622">
      <c r="B622" s="463"/>
    </row>
    <row r="623">
      <c r="B623" s="463"/>
    </row>
    <row r="624">
      <c r="B624" s="463"/>
    </row>
    <row r="625">
      <c r="B625" s="463"/>
    </row>
    <row r="626">
      <c r="B626" s="463"/>
    </row>
    <row r="627">
      <c r="B627" s="463"/>
    </row>
    <row r="628">
      <c r="B628" s="463"/>
    </row>
    <row r="629">
      <c r="B629" s="463"/>
    </row>
    <row r="630">
      <c r="B630" s="463"/>
    </row>
    <row r="631">
      <c r="B631" s="463"/>
    </row>
    <row r="632">
      <c r="B632" s="463"/>
    </row>
    <row r="633">
      <c r="B633" s="463"/>
    </row>
    <row r="634">
      <c r="B634" s="463"/>
    </row>
    <row r="635">
      <c r="B635" s="463"/>
    </row>
    <row r="636">
      <c r="B636" s="463"/>
    </row>
    <row r="637">
      <c r="B637" s="463"/>
    </row>
    <row r="638">
      <c r="B638" s="463"/>
    </row>
    <row r="639">
      <c r="B639" s="463"/>
    </row>
    <row r="640">
      <c r="B640" s="463"/>
    </row>
    <row r="641">
      <c r="B641" s="463"/>
    </row>
    <row r="642">
      <c r="B642" s="463"/>
    </row>
    <row r="643">
      <c r="B643" s="463"/>
    </row>
    <row r="644">
      <c r="B644" s="463"/>
    </row>
    <row r="645">
      <c r="B645" s="463"/>
    </row>
    <row r="646">
      <c r="B646" s="463"/>
    </row>
    <row r="647">
      <c r="B647" s="463"/>
    </row>
    <row r="648">
      <c r="B648" s="463"/>
    </row>
    <row r="649">
      <c r="B649" s="463"/>
    </row>
    <row r="650">
      <c r="B650" s="463"/>
    </row>
    <row r="651">
      <c r="B651" s="463"/>
    </row>
    <row r="652">
      <c r="B652" s="463"/>
    </row>
    <row r="653">
      <c r="B653" s="463"/>
    </row>
    <row r="654">
      <c r="B654" s="463"/>
    </row>
    <row r="655">
      <c r="B655" s="463"/>
    </row>
    <row r="656">
      <c r="B656" s="463"/>
    </row>
    <row r="657">
      <c r="B657" s="463"/>
    </row>
    <row r="658">
      <c r="B658" s="463"/>
    </row>
    <row r="659">
      <c r="B659" s="463"/>
    </row>
    <row r="660">
      <c r="B660" s="463"/>
    </row>
    <row r="661">
      <c r="B661" s="463"/>
    </row>
    <row r="662">
      <c r="B662" s="463"/>
    </row>
    <row r="663">
      <c r="B663" s="463"/>
    </row>
    <row r="664">
      <c r="B664" s="463"/>
    </row>
    <row r="665">
      <c r="B665" s="463"/>
    </row>
    <row r="666">
      <c r="B666" s="463"/>
    </row>
    <row r="667">
      <c r="B667" s="463"/>
    </row>
    <row r="668">
      <c r="B668" s="463"/>
    </row>
    <row r="669">
      <c r="B669" s="463"/>
    </row>
    <row r="670">
      <c r="B670" s="463"/>
    </row>
    <row r="671">
      <c r="B671" s="463"/>
    </row>
    <row r="672">
      <c r="B672" s="463"/>
    </row>
    <row r="673">
      <c r="B673" s="463"/>
    </row>
    <row r="674">
      <c r="B674" s="463"/>
    </row>
    <row r="675">
      <c r="B675" s="463"/>
    </row>
    <row r="676">
      <c r="B676" s="463"/>
    </row>
    <row r="677">
      <c r="B677" s="463"/>
    </row>
    <row r="678">
      <c r="B678" s="463"/>
    </row>
    <row r="679">
      <c r="B679" s="463"/>
    </row>
    <row r="680">
      <c r="B680" s="463"/>
    </row>
    <row r="681">
      <c r="B681" s="463"/>
    </row>
    <row r="682">
      <c r="B682" s="463"/>
    </row>
    <row r="683">
      <c r="B683" s="463"/>
    </row>
    <row r="684">
      <c r="B684" s="463"/>
    </row>
    <row r="685">
      <c r="B685" s="463"/>
    </row>
    <row r="686">
      <c r="B686" s="463"/>
    </row>
    <row r="687">
      <c r="B687" s="463"/>
    </row>
    <row r="688">
      <c r="B688" s="463"/>
    </row>
    <row r="689">
      <c r="B689" s="463"/>
    </row>
    <row r="690">
      <c r="B690" s="463"/>
    </row>
    <row r="691">
      <c r="B691" s="463"/>
    </row>
    <row r="692">
      <c r="B692" s="463"/>
    </row>
    <row r="693">
      <c r="B693" s="463"/>
    </row>
    <row r="694">
      <c r="B694" s="463"/>
    </row>
    <row r="695">
      <c r="B695" s="463"/>
    </row>
    <row r="696">
      <c r="B696" s="463"/>
    </row>
    <row r="697">
      <c r="B697" s="463"/>
    </row>
    <row r="698">
      <c r="B698" s="463"/>
    </row>
    <row r="699">
      <c r="B699" s="463"/>
    </row>
    <row r="700">
      <c r="B700" s="463"/>
    </row>
    <row r="701">
      <c r="B701" s="463"/>
    </row>
    <row r="702">
      <c r="B702" s="463"/>
    </row>
    <row r="703">
      <c r="B703" s="463"/>
    </row>
    <row r="704">
      <c r="B704" s="463"/>
    </row>
    <row r="705">
      <c r="B705" s="463"/>
    </row>
    <row r="706">
      <c r="B706" s="463"/>
    </row>
    <row r="707">
      <c r="B707" s="463"/>
    </row>
    <row r="708">
      <c r="B708" s="463"/>
    </row>
    <row r="709">
      <c r="B709" s="463"/>
    </row>
    <row r="710">
      <c r="B710" s="463"/>
    </row>
    <row r="711">
      <c r="B711" s="463"/>
    </row>
    <row r="712">
      <c r="B712" s="463"/>
    </row>
    <row r="713">
      <c r="B713" s="463"/>
    </row>
    <row r="714">
      <c r="B714" s="463"/>
    </row>
    <row r="715">
      <c r="B715" s="463"/>
    </row>
    <row r="716">
      <c r="B716" s="463"/>
    </row>
    <row r="717">
      <c r="B717" s="463"/>
    </row>
    <row r="718">
      <c r="B718" s="463"/>
    </row>
    <row r="719">
      <c r="B719" s="463"/>
    </row>
    <row r="720">
      <c r="B720" s="463"/>
    </row>
    <row r="721">
      <c r="B721" s="463"/>
    </row>
    <row r="722">
      <c r="B722" s="463"/>
    </row>
    <row r="723">
      <c r="B723" s="463"/>
    </row>
    <row r="724">
      <c r="B724" s="463"/>
    </row>
    <row r="725">
      <c r="B725" s="463"/>
    </row>
    <row r="726">
      <c r="B726" s="463"/>
    </row>
    <row r="727">
      <c r="B727" s="463"/>
    </row>
    <row r="728">
      <c r="B728" s="463"/>
    </row>
    <row r="729">
      <c r="B729" s="463"/>
    </row>
    <row r="730">
      <c r="B730" s="463"/>
    </row>
    <row r="731">
      <c r="B731" s="463"/>
    </row>
    <row r="732">
      <c r="B732" s="463"/>
    </row>
    <row r="733">
      <c r="B733" s="463"/>
    </row>
    <row r="734">
      <c r="B734" s="463"/>
    </row>
    <row r="735">
      <c r="B735" s="463"/>
    </row>
    <row r="736">
      <c r="B736" s="463"/>
    </row>
    <row r="737">
      <c r="B737" s="463"/>
    </row>
    <row r="738">
      <c r="B738" s="463"/>
    </row>
    <row r="739">
      <c r="B739" s="463"/>
    </row>
    <row r="740">
      <c r="B740" s="463"/>
    </row>
    <row r="741">
      <c r="B741" s="463"/>
    </row>
    <row r="742">
      <c r="B742" s="463"/>
    </row>
    <row r="743">
      <c r="B743" s="463"/>
    </row>
    <row r="744">
      <c r="B744" s="463"/>
    </row>
    <row r="745">
      <c r="B745" s="463"/>
    </row>
    <row r="746">
      <c r="B746" s="463"/>
    </row>
    <row r="747">
      <c r="B747" s="463"/>
    </row>
    <row r="748">
      <c r="B748" s="463"/>
    </row>
    <row r="749">
      <c r="B749" s="463"/>
    </row>
    <row r="750">
      <c r="B750" s="463"/>
    </row>
    <row r="751">
      <c r="B751" s="463"/>
    </row>
    <row r="752">
      <c r="B752" s="463"/>
    </row>
    <row r="753">
      <c r="B753" s="463"/>
    </row>
    <row r="754">
      <c r="B754" s="463"/>
    </row>
    <row r="755">
      <c r="B755" s="463"/>
    </row>
    <row r="756">
      <c r="B756" s="463"/>
    </row>
    <row r="757">
      <c r="B757" s="463"/>
    </row>
    <row r="758">
      <c r="B758" s="463"/>
    </row>
    <row r="759">
      <c r="B759" s="463"/>
    </row>
    <row r="760">
      <c r="B760" s="463"/>
    </row>
    <row r="761">
      <c r="B761" s="463"/>
    </row>
    <row r="762">
      <c r="B762" s="463"/>
    </row>
    <row r="763">
      <c r="B763" s="463"/>
    </row>
    <row r="764">
      <c r="B764" s="463"/>
    </row>
    <row r="765">
      <c r="B765" s="463"/>
    </row>
    <row r="766">
      <c r="B766" s="463"/>
    </row>
    <row r="767">
      <c r="B767" s="463"/>
    </row>
    <row r="768">
      <c r="B768" s="463"/>
    </row>
    <row r="769">
      <c r="B769" s="463"/>
    </row>
    <row r="770">
      <c r="B770" s="463"/>
    </row>
    <row r="771">
      <c r="B771" s="463"/>
    </row>
    <row r="772">
      <c r="B772" s="463"/>
    </row>
    <row r="773">
      <c r="B773" s="463"/>
    </row>
    <row r="774">
      <c r="B774" s="463"/>
    </row>
    <row r="775">
      <c r="B775" s="463"/>
    </row>
    <row r="776">
      <c r="B776" s="463"/>
    </row>
    <row r="777">
      <c r="B777" s="463"/>
    </row>
    <row r="778">
      <c r="B778" s="463"/>
    </row>
    <row r="779">
      <c r="B779" s="463"/>
    </row>
    <row r="780">
      <c r="B780" s="463"/>
    </row>
    <row r="781">
      <c r="B781" s="463"/>
    </row>
    <row r="782">
      <c r="B782" s="463"/>
    </row>
    <row r="783">
      <c r="B783" s="463"/>
    </row>
    <row r="784">
      <c r="B784" s="463"/>
    </row>
    <row r="785">
      <c r="B785" s="463"/>
    </row>
    <row r="786">
      <c r="B786" s="463"/>
    </row>
    <row r="787">
      <c r="B787" s="463"/>
    </row>
    <row r="788">
      <c r="B788" s="463"/>
    </row>
    <row r="789">
      <c r="B789" s="463"/>
    </row>
    <row r="790">
      <c r="B790" s="463"/>
    </row>
    <row r="791">
      <c r="B791" s="463"/>
    </row>
    <row r="792">
      <c r="B792" s="463"/>
    </row>
    <row r="793">
      <c r="B793" s="463"/>
    </row>
    <row r="794">
      <c r="B794" s="463"/>
    </row>
    <row r="795">
      <c r="B795" s="463"/>
    </row>
    <row r="796">
      <c r="B796" s="463"/>
    </row>
    <row r="797">
      <c r="B797" s="463"/>
    </row>
    <row r="798">
      <c r="B798" s="463"/>
    </row>
    <row r="799">
      <c r="B799" s="463"/>
    </row>
    <row r="800">
      <c r="B800" s="463"/>
    </row>
    <row r="801">
      <c r="B801" s="463"/>
    </row>
    <row r="802">
      <c r="B802" s="463"/>
    </row>
    <row r="803">
      <c r="B803" s="463"/>
    </row>
    <row r="804">
      <c r="B804" s="463"/>
    </row>
    <row r="805">
      <c r="B805" s="463"/>
    </row>
    <row r="806">
      <c r="B806" s="463"/>
    </row>
    <row r="807">
      <c r="B807" s="463"/>
    </row>
    <row r="808">
      <c r="B808" s="463"/>
    </row>
    <row r="809">
      <c r="B809" s="463"/>
    </row>
    <row r="810">
      <c r="B810" s="463"/>
    </row>
    <row r="811">
      <c r="B811" s="463"/>
    </row>
    <row r="812">
      <c r="B812" s="463"/>
    </row>
    <row r="813">
      <c r="B813" s="463"/>
    </row>
    <row r="814">
      <c r="B814" s="463"/>
    </row>
    <row r="815">
      <c r="B815" s="463"/>
    </row>
    <row r="816">
      <c r="B816" s="463"/>
    </row>
    <row r="817">
      <c r="B817" s="463"/>
    </row>
    <row r="818">
      <c r="B818" s="463"/>
    </row>
    <row r="819">
      <c r="B819" s="463"/>
    </row>
    <row r="820">
      <c r="B820" s="463"/>
    </row>
    <row r="821">
      <c r="B821" s="463"/>
    </row>
    <row r="822">
      <c r="B822" s="463"/>
    </row>
    <row r="823">
      <c r="B823" s="463"/>
    </row>
    <row r="824">
      <c r="B824" s="463"/>
    </row>
    <row r="825">
      <c r="B825" s="463"/>
    </row>
    <row r="826">
      <c r="B826" s="463"/>
    </row>
    <row r="827">
      <c r="B827" s="463"/>
    </row>
    <row r="828">
      <c r="B828" s="463"/>
    </row>
    <row r="829">
      <c r="B829" s="463"/>
    </row>
    <row r="830">
      <c r="B830" s="463"/>
    </row>
    <row r="831">
      <c r="B831" s="463"/>
    </row>
    <row r="832">
      <c r="B832" s="463"/>
    </row>
    <row r="833">
      <c r="B833" s="463"/>
    </row>
    <row r="834">
      <c r="B834" s="463"/>
    </row>
    <row r="835">
      <c r="B835" s="463"/>
    </row>
    <row r="836">
      <c r="B836" s="463"/>
    </row>
    <row r="837">
      <c r="B837" s="463"/>
    </row>
    <row r="838">
      <c r="B838" s="463"/>
    </row>
    <row r="839">
      <c r="B839" s="463"/>
    </row>
    <row r="840">
      <c r="B840" s="463"/>
    </row>
    <row r="841">
      <c r="B841" s="463"/>
    </row>
    <row r="842">
      <c r="B842" s="463"/>
    </row>
    <row r="843">
      <c r="B843" s="463"/>
    </row>
    <row r="844">
      <c r="B844" s="463"/>
    </row>
    <row r="845">
      <c r="B845" s="463"/>
    </row>
    <row r="846">
      <c r="B846" s="463"/>
    </row>
    <row r="847">
      <c r="B847" s="463"/>
    </row>
    <row r="848">
      <c r="B848" s="463"/>
    </row>
    <row r="849">
      <c r="B849" s="463"/>
    </row>
    <row r="850">
      <c r="B850" s="463"/>
    </row>
    <row r="851">
      <c r="B851" s="463"/>
    </row>
    <row r="852">
      <c r="B852" s="463"/>
    </row>
    <row r="853">
      <c r="B853" s="463"/>
    </row>
    <row r="854">
      <c r="B854" s="463"/>
    </row>
    <row r="855">
      <c r="B855" s="463"/>
    </row>
    <row r="856">
      <c r="B856" s="463"/>
    </row>
    <row r="857">
      <c r="B857" s="463"/>
    </row>
    <row r="858">
      <c r="B858" s="463"/>
    </row>
    <row r="859">
      <c r="B859" s="463"/>
    </row>
    <row r="860">
      <c r="B860" s="463"/>
    </row>
    <row r="861">
      <c r="B861" s="463"/>
    </row>
    <row r="862">
      <c r="B862" s="463"/>
    </row>
    <row r="863">
      <c r="B863" s="463"/>
    </row>
    <row r="864">
      <c r="B864" s="463"/>
    </row>
    <row r="865">
      <c r="B865" s="463"/>
    </row>
    <row r="866">
      <c r="B866" s="463"/>
    </row>
    <row r="867">
      <c r="B867" s="463"/>
    </row>
    <row r="868">
      <c r="B868" s="463"/>
    </row>
    <row r="869">
      <c r="B869" s="463"/>
    </row>
    <row r="870">
      <c r="B870" s="463"/>
    </row>
    <row r="871">
      <c r="B871" s="463"/>
    </row>
    <row r="872">
      <c r="B872" s="463"/>
    </row>
    <row r="873">
      <c r="B873" s="463"/>
    </row>
    <row r="874">
      <c r="B874" s="463"/>
    </row>
    <row r="875">
      <c r="B875" s="463"/>
    </row>
    <row r="876">
      <c r="B876" s="463"/>
    </row>
    <row r="877">
      <c r="B877" s="463"/>
    </row>
    <row r="878">
      <c r="B878" s="463"/>
    </row>
    <row r="879">
      <c r="B879" s="463"/>
    </row>
    <row r="880">
      <c r="B880" s="463"/>
    </row>
    <row r="881">
      <c r="B881" s="463"/>
    </row>
    <row r="882">
      <c r="B882" s="463"/>
    </row>
    <row r="883">
      <c r="B883" s="463"/>
    </row>
    <row r="884">
      <c r="B884" s="463"/>
    </row>
    <row r="885">
      <c r="B885" s="463"/>
    </row>
    <row r="886">
      <c r="B886" s="463"/>
    </row>
    <row r="887">
      <c r="B887" s="463"/>
    </row>
    <row r="888">
      <c r="B888" s="463"/>
    </row>
    <row r="889">
      <c r="B889" s="463"/>
    </row>
    <row r="890">
      <c r="B890" s="463"/>
    </row>
    <row r="891">
      <c r="B891" s="463"/>
    </row>
    <row r="892">
      <c r="B892" s="463"/>
    </row>
    <row r="893">
      <c r="B893" s="463"/>
    </row>
    <row r="894">
      <c r="B894" s="463"/>
    </row>
    <row r="895">
      <c r="B895" s="463"/>
    </row>
    <row r="896">
      <c r="B896" s="463"/>
    </row>
    <row r="897">
      <c r="B897" s="463"/>
    </row>
    <row r="898">
      <c r="B898" s="463"/>
    </row>
    <row r="899">
      <c r="B899" s="463"/>
    </row>
    <row r="900">
      <c r="B900" s="463"/>
    </row>
    <row r="901">
      <c r="B901" s="463"/>
    </row>
    <row r="902">
      <c r="B902" s="463"/>
    </row>
    <row r="903">
      <c r="B903" s="463"/>
    </row>
    <row r="904">
      <c r="B904" s="463"/>
    </row>
    <row r="905">
      <c r="B905" s="463"/>
    </row>
    <row r="906">
      <c r="B906" s="463"/>
    </row>
    <row r="907">
      <c r="B907" s="463"/>
    </row>
    <row r="908">
      <c r="B908" s="463"/>
    </row>
    <row r="909">
      <c r="B909" s="463"/>
    </row>
    <row r="910">
      <c r="B910" s="463"/>
    </row>
    <row r="911">
      <c r="B911" s="463"/>
    </row>
    <row r="912">
      <c r="B912" s="463"/>
    </row>
    <row r="913">
      <c r="B913" s="463"/>
    </row>
    <row r="914">
      <c r="B914" s="463"/>
    </row>
    <row r="915">
      <c r="B915" s="463"/>
    </row>
    <row r="916">
      <c r="B916" s="463"/>
    </row>
    <row r="917">
      <c r="B917" s="463"/>
    </row>
    <row r="918">
      <c r="B918" s="463"/>
    </row>
    <row r="919">
      <c r="B919" s="463"/>
    </row>
    <row r="920">
      <c r="B920" s="463"/>
    </row>
    <row r="921">
      <c r="B921" s="463"/>
    </row>
    <row r="922">
      <c r="B922" s="463"/>
    </row>
    <row r="923">
      <c r="B923" s="463"/>
    </row>
    <row r="924">
      <c r="B924" s="463"/>
    </row>
    <row r="925">
      <c r="B925" s="463"/>
    </row>
    <row r="926">
      <c r="B926" s="463"/>
    </row>
    <row r="927">
      <c r="B927" s="463"/>
    </row>
    <row r="928">
      <c r="B928" s="463"/>
    </row>
    <row r="929">
      <c r="B929" s="463"/>
    </row>
    <row r="930">
      <c r="B930" s="463"/>
    </row>
    <row r="931">
      <c r="B931" s="463"/>
    </row>
    <row r="932">
      <c r="B932" s="463"/>
    </row>
    <row r="933">
      <c r="B933" s="463"/>
    </row>
    <row r="934">
      <c r="B934" s="463"/>
    </row>
    <row r="935">
      <c r="B935" s="463"/>
    </row>
    <row r="936">
      <c r="B936" s="463"/>
    </row>
    <row r="937">
      <c r="B937" s="463"/>
    </row>
    <row r="938">
      <c r="B938" s="463"/>
    </row>
    <row r="939">
      <c r="B939" s="463"/>
    </row>
    <row r="940">
      <c r="B940" s="463"/>
    </row>
    <row r="941">
      <c r="B941" s="463"/>
    </row>
    <row r="942">
      <c r="B942" s="463"/>
    </row>
    <row r="943">
      <c r="B943" s="463"/>
    </row>
    <row r="944">
      <c r="B944" s="463"/>
    </row>
    <row r="945">
      <c r="B945" s="463"/>
    </row>
    <row r="946">
      <c r="B946" s="463"/>
    </row>
    <row r="947">
      <c r="B947" s="463"/>
    </row>
    <row r="948">
      <c r="B948" s="463"/>
    </row>
    <row r="949">
      <c r="B949" s="463"/>
    </row>
    <row r="950">
      <c r="B950" s="463"/>
    </row>
    <row r="951">
      <c r="B951" s="463"/>
    </row>
    <row r="952">
      <c r="B952" s="463"/>
    </row>
    <row r="953">
      <c r="B953" s="463"/>
    </row>
    <row r="954">
      <c r="B954" s="463"/>
    </row>
    <row r="955">
      <c r="B955" s="463"/>
    </row>
    <row r="956">
      <c r="B956" s="463"/>
    </row>
    <row r="957">
      <c r="B957" s="463"/>
    </row>
    <row r="958">
      <c r="B958" s="463"/>
    </row>
    <row r="959">
      <c r="B959" s="463"/>
    </row>
    <row r="960">
      <c r="B960" s="463"/>
    </row>
    <row r="961">
      <c r="B961" s="463"/>
    </row>
    <row r="962">
      <c r="B962" s="463"/>
    </row>
    <row r="963">
      <c r="B963" s="463"/>
    </row>
    <row r="964">
      <c r="B964" s="463"/>
    </row>
    <row r="965">
      <c r="B965" s="463"/>
    </row>
    <row r="966">
      <c r="B966" s="463"/>
    </row>
    <row r="967">
      <c r="B967" s="463"/>
    </row>
    <row r="968">
      <c r="B968" s="463"/>
    </row>
    <row r="969">
      <c r="B969" s="463"/>
    </row>
    <row r="970">
      <c r="B970" s="463"/>
    </row>
    <row r="971">
      <c r="B971" s="463"/>
    </row>
    <row r="972">
      <c r="B972" s="463"/>
    </row>
    <row r="973">
      <c r="B973" s="463"/>
    </row>
    <row r="974">
      <c r="B974" s="463"/>
    </row>
    <row r="975">
      <c r="B975" s="463"/>
    </row>
    <row r="976">
      <c r="B976" s="463"/>
    </row>
    <row r="977">
      <c r="B977" s="463"/>
    </row>
    <row r="978">
      <c r="B978" s="463"/>
    </row>
    <row r="979">
      <c r="B979" s="463"/>
    </row>
    <row r="980">
      <c r="B980" s="463"/>
    </row>
    <row r="981">
      <c r="B981" s="463"/>
    </row>
    <row r="982">
      <c r="B982" s="463"/>
    </row>
    <row r="983">
      <c r="B983" s="463"/>
    </row>
    <row r="984">
      <c r="B984" s="463"/>
    </row>
    <row r="985">
      <c r="B985" s="463"/>
    </row>
    <row r="986">
      <c r="B986" s="463"/>
    </row>
    <row r="987">
      <c r="B987" s="463"/>
    </row>
    <row r="988">
      <c r="B988" s="463"/>
    </row>
    <row r="989">
      <c r="B989" s="463"/>
    </row>
    <row r="990">
      <c r="B990" s="463"/>
    </row>
    <row r="991">
      <c r="B991" s="463"/>
    </row>
    <row r="992">
      <c r="B992" s="463"/>
    </row>
    <row r="993">
      <c r="B993" s="463"/>
    </row>
    <row r="994">
      <c r="B994" s="463"/>
    </row>
    <row r="995">
      <c r="B995" s="463"/>
    </row>
    <row r="996">
      <c r="B996" s="463"/>
    </row>
    <row r="997">
      <c r="B997" s="463"/>
    </row>
    <row r="998">
      <c r="B998" s="463"/>
    </row>
    <row r="999">
      <c r="B999" s="46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31.38"/>
  </cols>
  <sheetData>
    <row r="1">
      <c r="A1" s="464" t="s">
        <v>4397</v>
      </c>
      <c r="B1" s="464" t="s">
        <v>4398</v>
      </c>
    </row>
    <row r="2">
      <c r="A2" s="464">
        <v>1.0</v>
      </c>
      <c r="B2" s="462" t="s">
        <v>333</v>
      </c>
    </row>
    <row r="3">
      <c r="A3" s="464">
        <v>2.0</v>
      </c>
      <c r="B3" s="462" t="s">
        <v>383</v>
      </c>
    </row>
    <row r="4">
      <c r="A4" s="464">
        <v>3.0</v>
      </c>
      <c r="B4" s="462" t="s">
        <v>129</v>
      </c>
    </row>
    <row r="5">
      <c r="A5" s="464">
        <v>4.0</v>
      </c>
      <c r="B5" s="462" t="s">
        <v>26</v>
      </c>
    </row>
    <row r="6">
      <c r="A6" s="464">
        <v>5.0</v>
      </c>
      <c r="B6" s="462" t="s">
        <v>2693</v>
      </c>
    </row>
    <row r="7">
      <c r="A7" s="464">
        <v>6.0</v>
      </c>
      <c r="B7" s="462" t="s">
        <v>4399</v>
      </c>
    </row>
    <row r="8">
      <c r="A8" s="464">
        <v>7.0</v>
      </c>
      <c r="B8" s="462" t="s">
        <v>439</v>
      </c>
    </row>
    <row r="9">
      <c r="A9" s="464">
        <v>8.0</v>
      </c>
      <c r="B9" s="462" t="s">
        <v>4162</v>
      </c>
    </row>
    <row r="10">
      <c r="A10" s="464"/>
    </row>
    <row r="11">
      <c r="A11" s="463"/>
    </row>
    <row r="12">
      <c r="A12" s="463"/>
    </row>
    <row r="13">
      <c r="A13" s="463"/>
    </row>
    <row r="14">
      <c r="A14" s="463"/>
    </row>
    <row r="15">
      <c r="A15" s="463"/>
    </row>
    <row r="16">
      <c r="A16" s="463"/>
    </row>
    <row r="17">
      <c r="A17" s="463"/>
    </row>
    <row r="18">
      <c r="A18" s="463"/>
    </row>
    <row r="19">
      <c r="A19" s="463"/>
    </row>
    <row r="20">
      <c r="A20" s="463"/>
    </row>
    <row r="21">
      <c r="A21" s="463"/>
    </row>
    <row r="22">
      <c r="A22" s="463"/>
    </row>
    <row r="23">
      <c r="A23" s="463"/>
    </row>
    <row r="24">
      <c r="A24" s="463"/>
    </row>
    <row r="25">
      <c r="A25" s="463"/>
    </row>
    <row r="26">
      <c r="A26" s="463"/>
    </row>
    <row r="27">
      <c r="A27" s="463"/>
    </row>
    <row r="28">
      <c r="A28" s="463"/>
    </row>
    <row r="29">
      <c r="A29" s="463"/>
    </row>
    <row r="30">
      <c r="A30" s="463"/>
    </row>
    <row r="31">
      <c r="A31" s="463"/>
    </row>
    <row r="32">
      <c r="A32" s="463"/>
    </row>
    <row r="33">
      <c r="A33" s="463"/>
    </row>
    <row r="34">
      <c r="A34" s="463"/>
    </row>
    <row r="35">
      <c r="A35" s="463"/>
    </row>
    <row r="36">
      <c r="A36" s="463"/>
    </row>
    <row r="37">
      <c r="A37" s="463"/>
    </row>
    <row r="38">
      <c r="A38" s="463"/>
    </row>
    <row r="39">
      <c r="A39" s="463"/>
    </row>
    <row r="40">
      <c r="A40" s="463"/>
    </row>
    <row r="41">
      <c r="A41" s="463"/>
    </row>
    <row r="42">
      <c r="A42" s="463"/>
    </row>
    <row r="43">
      <c r="A43" s="463"/>
    </row>
    <row r="44">
      <c r="A44" s="463"/>
    </row>
    <row r="45">
      <c r="A45" s="463"/>
    </row>
    <row r="46">
      <c r="A46" s="463"/>
    </row>
    <row r="47">
      <c r="A47" s="463"/>
    </row>
    <row r="48">
      <c r="A48" s="463"/>
    </row>
    <row r="49">
      <c r="A49" s="463"/>
    </row>
    <row r="50">
      <c r="A50" s="463"/>
    </row>
    <row r="51">
      <c r="A51" s="463"/>
    </row>
    <row r="52">
      <c r="A52" s="463"/>
    </row>
    <row r="53">
      <c r="A53" s="463"/>
    </row>
    <row r="54">
      <c r="A54" s="463"/>
    </row>
    <row r="55">
      <c r="A55" s="463"/>
    </row>
    <row r="56">
      <c r="A56" s="463"/>
    </row>
    <row r="57">
      <c r="A57" s="463"/>
    </row>
    <row r="58">
      <c r="A58" s="463"/>
    </row>
    <row r="59">
      <c r="A59" s="463"/>
    </row>
    <row r="60">
      <c r="A60" s="463"/>
    </row>
    <row r="61">
      <c r="A61" s="463"/>
    </row>
    <row r="62">
      <c r="A62" s="463"/>
    </row>
    <row r="63">
      <c r="A63" s="463"/>
    </row>
    <row r="64">
      <c r="A64" s="463"/>
    </row>
    <row r="65">
      <c r="A65" s="463"/>
    </row>
    <row r="66">
      <c r="A66" s="463"/>
    </row>
    <row r="67">
      <c r="A67" s="463"/>
    </row>
    <row r="68">
      <c r="A68" s="463"/>
    </row>
    <row r="69">
      <c r="A69" s="463"/>
    </row>
    <row r="70">
      <c r="A70" s="463"/>
    </row>
    <row r="71">
      <c r="A71" s="463"/>
    </row>
    <row r="72">
      <c r="A72" s="463"/>
    </row>
    <row r="73">
      <c r="A73" s="463"/>
    </row>
    <row r="74">
      <c r="A74" s="463"/>
    </row>
    <row r="75">
      <c r="A75" s="463"/>
    </row>
    <row r="76">
      <c r="A76" s="463"/>
    </row>
    <row r="77">
      <c r="A77" s="463"/>
    </row>
    <row r="78">
      <c r="A78" s="463"/>
    </row>
    <row r="79">
      <c r="A79" s="463"/>
    </row>
    <row r="80">
      <c r="A80" s="463"/>
    </row>
    <row r="81">
      <c r="A81" s="463"/>
    </row>
    <row r="82">
      <c r="A82" s="463"/>
    </row>
    <row r="83">
      <c r="A83" s="463"/>
    </row>
    <row r="84">
      <c r="A84" s="463"/>
    </row>
    <row r="85">
      <c r="A85" s="463"/>
    </row>
    <row r="86">
      <c r="A86" s="463"/>
    </row>
    <row r="87">
      <c r="A87" s="463"/>
    </row>
    <row r="88">
      <c r="A88" s="463"/>
    </row>
    <row r="89">
      <c r="A89" s="463"/>
    </row>
    <row r="90">
      <c r="A90" s="463"/>
    </row>
    <row r="91">
      <c r="A91" s="463"/>
    </row>
    <row r="92">
      <c r="A92" s="463"/>
    </row>
    <row r="93">
      <c r="A93" s="463"/>
    </row>
    <row r="94">
      <c r="A94" s="463"/>
    </row>
    <row r="95">
      <c r="A95" s="463"/>
    </row>
    <row r="96">
      <c r="A96" s="463"/>
    </row>
    <row r="97">
      <c r="A97" s="463"/>
    </row>
    <row r="98">
      <c r="A98" s="463"/>
    </row>
    <row r="99">
      <c r="A99" s="463"/>
    </row>
    <row r="100">
      <c r="A100" s="463"/>
    </row>
    <row r="101">
      <c r="A101" s="463"/>
    </row>
    <row r="102">
      <c r="A102" s="463"/>
    </row>
    <row r="103">
      <c r="A103" s="463"/>
    </row>
    <row r="104">
      <c r="A104" s="463"/>
    </row>
    <row r="105">
      <c r="A105" s="463"/>
    </row>
    <row r="106">
      <c r="A106" s="463"/>
    </row>
    <row r="107">
      <c r="A107" s="463"/>
    </row>
    <row r="108">
      <c r="A108" s="463"/>
    </row>
    <row r="109">
      <c r="A109" s="463"/>
    </row>
    <row r="110">
      <c r="A110" s="463"/>
    </row>
    <row r="111">
      <c r="A111" s="463"/>
    </row>
    <row r="112">
      <c r="A112" s="463"/>
    </row>
    <row r="113">
      <c r="A113" s="463"/>
    </row>
    <row r="114">
      <c r="A114" s="463"/>
    </row>
    <row r="115">
      <c r="A115" s="463"/>
    </row>
    <row r="116">
      <c r="A116" s="463"/>
    </row>
    <row r="117">
      <c r="A117" s="463"/>
    </row>
    <row r="118">
      <c r="A118" s="463"/>
    </row>
    <row r="119">
      <c r="A119" s="463"/>
    </row>
    <row r="120">
      <c r="A120" s="463"/>
    </row>
    <row r="121">
      <c r="A121" s="463"/>
    </row>
    <row r="122">
      <c r="A122" s="463"/>
    </row>
    <row r="123">
      <c r="A123" s="463"/>
    </row>
    <row r="124">
      <c r="A124" s="463"/>
    </row>
    <row r="125">
      <c r="A125" s="463"/>
    </row>
    <row r="126">
      <c r="A126" s="463"/>
    </row>
    <row r="127">
      <c r="A127" s="463"/>
    </row>
    <row r="128">
      <c r="A128" s="463"/>
    </row>
    <row r="129">
      <c r="A129" s="463"/>
    </row>
    <row r="130">
      <c r="A130" s="463"/>
    </row>
    <row r="131">
      <c r="A131" s="463"/>
    </row>
    <row r="132">
      <c r="A132" s="463"/>
    </row>
    <row r="133">
      <c r="A133" s="463"/>
    </row>
    <row r="134">
      <c r="A134" s="463"/>
    </row>
    <row r="135">
      <c r="A135" s="463"/>
    </row>
    <row r="136">
      <c r="A136" s="463"/>
    </row>
    <row r="137">
      <c r="A137" s="463"/>
    </row>
    <row r="138">
      <c r="A138" s="463"/>
    </row>
    <row r="139">
      <c r="A139" s="463"/>
    </row>
    <row r="140">
      <c r="A140" s="463"/>
    </row>
    <row r="141">
      <c r="A141" s="463"/>
    </row>
    <row r="142">
      <c r="A142" s="463"/>
    </row>
    <row r="143">
      <c r="A143" s="463"/>
    </row>
    <row r="144">
      <c r="A144" s="463"/>
    </row>
    <row r="145">
      <c r="A145" s="463"/>
    </row>
    <row r="146">
      <c r="A146" s="463"/>
    </row>
    <row r="147">
      <c r="A147" s="463"/>
    </row>
    <row r="148">
      <c r="A148" s="463"/>
    </row>
    <row r="149">
      <c r="A149" s="463"/>
    </row>
    <row r="150">
      <c r="A150" s="463"/>
    </row>
    <row r="151">
      <c r="A151" s="463"/>
    </row>
    <row r="152">
      <c r="A152" s="463"/>
    </row>
    <row r="153">
      <c r="A153" s="463"/>
    </row>
    <row r="154">
      <c r="A154" s="463"/>
    </row>
    <row r="155">
      <c r="A155" s="463"/>
    </row>
    <row r="156">
      <c r="A156" s="463"/>
    </row>
    <row r="157">
      <c r="A157" s="463"/>
    </row>
    <row r="158">
      <c r="A158" s="463"/>
    </row>
    <row r="159">
      <c r="A159" s="463"/>
    </row>
    <row r="160">
      <c r="A160" s="463"/>
    </row>
    <row r="161">
      <c r="A161" s="463"/>
    </row>
    <row r="162">
      <c r="A162" s="463"/>
    </row>
    <row r="163">
      <c r="A163" s="463"/>
    </row>
    <row r="164">
      <c r="A164" s="463"/>
    </row>
    <row r="165">
      <c r="A165" s="463"/>
    </row>
    <row r="166">
      <c r="A166" s="463"/>
    </row>
    <row r="167">
      <c r="A167" s="463"/>
    </row>
    <row r="168">
      <c r="A168" s="463"/>
    </row>
    <row r="169">
      <c r="A169" s="463"/>
    </row>
    <row r="170">
      <c r="A170" s="463"/>
    </row>
    <row r="171">
      <c r="A171" s="463"/>
    </row>
    <row r="172">
      <c r="A172" s="463"/>
    </row>
    <row r="173">
      <c r="A173" s="463"/>
    </row>
    <row r="174">
      <c r="A174" s="463"/>
    </row>
    <row r="175">
      <c r="A175" s="463"/>
    </row>
    <row r="176">
      <c r="A176" s="463"/>
    </row>
    <row r="177">
      <c r="A177" s="463"/>
    </row>
    <row r="178">
      <c r="A178" s="463"/>
    </row>
    <row r="179">
      <c r="A179" s="463"/>
    </row>
    <row r="180">
      <c r="A180" s="463"/>
    </row>
    <row r="181">
      <c r="A181" s="463"/>
    </row>
    <row r="182">
      <c r="A182" s="463"/>
    </row>
    <row r="183">
      <c r="A183" s="463"/>
    </row>
    <row r="184">
      <c r="A184" s="463"/>
    </row>
    <row r="185">
      <c r="A185" s="463"/>
    </row>
    <row r="186">
      <c r="A186" s="463"/>
    </row>
    <row r="187">
      <c r="A187" s="463"/>
    </row>
    <row r="188">
      <c r="A188" s="463"/>
    </row>
    <row r="189">
      <c r="A189" s="463"/>
    </row>
    <row r="190">
      <c r="A190" s="463"/>
    </row>
    <row r="191">
      <c r="A191" s="463"/>
    </row>
    <row r="192">
      <c r="A192" s="463"/>
    </row>
    <row r="193">
      <c r="A193" s="463"/>
    </row>
    <row r="194">
      <c r="A194" s="463"/>
    </row>
    <row r="195">
      <c r="A195" s="463"/>
    </row>
    <row r="196">
      <c r="A196" s="463"/>
    </row>
    <row r="197">
      <c r="A197" s="463"/>
    </row>
    <row r="198">
      <c r="A198" s="463"/>
    </row>
    <row r="199">
      <c r="A199" s="463"/>
    </row>
    <row r="200">
      <c r="A200" s="463"/>
    </row>
    <row r="201">
      <c r="A201" s="463"/>
    </row>
    <row r="202">
      <c r="A202" s="463"/>
    </row>
    <row r="203">
      <c r="A203" s="463"/>
    </row>
    <row r="204">
      <c r="A204" s="463"/>
    </row>
    <row r="205">
      <c r="A205" s="463"/>
    </row>
    <row r="206">
      <c r="A206" s="463"/>
    </row>
    <row r="207">
      <c r="A207" s="463"/>
    </row>
    <row r="208">
      <c r="A208" s="463"/>
    </row>
    <row r="209">
      <c r="A209" s="463"/>
    </row>
    <row r="210">
      <c r="A210" s="463"/>
    </row>
    <row r="211">
      <c r="A211" s="463"/>
    </row>
    <row r="212">
      <c r="A212" s="463"/>
    </row>
    <row r="213">
      <c r="A213" s="463"/>
    </row>
    <row r="214">
      <c r="A214" s="463"/>
    </row>
    <row r="215">
      <c r="A215" s="463"/>
    </row>
    <row r="216">
      <c r="A216" s="463"/>
    </row>
    <row r="217">
      <c r="A217" s="463"/>
    </row>
    <row r="218">
      <c r="A218" s="463"/>
    </row>
    <row r="219">
      <c r="A219" s="463"/>
    </row>
    <row r="220">
      <c r="A220" s="463"/>
    </row>
    <row r="221">
      <c r="A221" s="463"/>
    </row>
    <row r="222">
      <c r="A222" s="463"/>
    </row>
    <row r="223">
      <c r="A223" s="463"/>
    </row>
    <row r="224">
      <c r="A224" s="463"/>
    </row>
    <row r="225">
      <c r="A225" s="463"/>
    </row>
    <row r="226">
      <c r="A226" s="463"/>
    </row>
    <row r="227">
      <c r="A227" s="463"/>
    </row>
    <row r="228">
      <c r="A228" s="463"/>
    </row>
    <row r="229">
      <c r="A229" s="463"/>
    </row>
    <row r="230">
      <c r="A230" s="463"/>
    </row>
    <row r="231">
      <c r="A231" s="463"/>
    </row>
    <row r="232">
      <c r="A232" s="463"/>
    </row>
    <row r="233">
      <c r="A233" s="463"/>
    </row>
    <row r="234">
      <c r="A234" s="463"/>
    </row>
    <row r="235">
      <c r="A235" s="463"/>
    </row>
    <row r="236">
      <c r="A236" s="463"/>
    </row>
    <row r="237">
      <c r="A237" s="463"/>
    </row>
    <row r="238">
      <c r="A238" s="463"/>
    </row>
    <row r="239">
      <c r="A239" s="463"/>
    </row>
    <row r="240">
      <c r="A240" s="463"/>
    </row>
    <row r="241">
      <c r="A241" s="463"/>
    </row>
    <row r="242">
      <c r="A242" s="463"/>
    </row>
    <row r="243">
      <c r="A243" s="463"/>
    </row>
    <row r="244">
      <c r="A244" s="463"/>
    </row>
    <row r="245">
      <c r="A245" s="463"/>
    </row>
    <row r="246">
      <c r="A246" s="463"/>
    </row>
    <row r="247">
      <c r="A247" s="463"/>
    </row>
    <row r="248">
      <c r="A248" s="463"/>
    </row>
    <row r="249">
      <c r="A249" s="463"/>
    </row>
    <row r="250">
      <c r="A250" s="463"/>
    </row>
    <row r="251">
      <c r="A251" s="463"/>
    </row>
    <row r="252">
      <c r="A252" s="463"/>
    </row>
    <row r="253">
      <c r="A253" s="463"/>
    </row>
    <row r="254">
      <c r="A254" s="463"/>
    </row>
    <row r="255">
      <c r="A255" s="463"/>
    </row>
    <row r="256">
      <c r="A256" s="463"/>
    </row>
    <row r="257">
      <c r="A257" s="463"/>
    </row>
    <row r="258">
      <c r="A258" s="463"/>
    </row>
    <row r="259">
      <c r="A259" s="463"/>
    </row>
    <row r="260">
      <c r="A260" s="463"/>
    </row>
    <row r="261">
      <c r="A261" s="463"/>
    </row>
    <row r="262">
      <c r="A262" s="463"/>
    </row>
    <row r="263">
      <c r="A263" s="463"/>
    </row>
    <row r="264">
      <c r="A264" s="463"/>
    </row>
    <row r="265">
      <c r="A265" s="463"/>
    </row>
    <row r="266">
      <c r="A266" s="463"/>
    </row>
    <row r="267">
      <c r="A267" s="463"/>
    </row>
    <row r="268">
      <c r="A268" s="463"/>
    </row>
    <row r="269">
      <c r="A269" s="463"/>
    </row>
    <row r="270">
      <c r="A270" s="463"/>
    </row>
    <row r="271">
      <c r="A271" s="463"/>
    </row>
    <row r="272">
      <c r="A272" s="463"/>
    </row>
    <row r="273">
      <c r="A273" s="463"/>
    </row>
    <row r="274">
      <c r="A274" s="463"/>
    </row>
    <row r="275">
      <c r="A275" s="463"/>
    </row>
    <row r="276">
      <c r="A276" s="463"/>
    </row>
    <row r="277">
      <c r="A277" s="463"/>
    </row>
    <row r="278">
      <c r="A278" s="463"/>
    </row>
    <row r="279">
      <c r="A279" s="463"/>
    </row>
    <row r="280">
      <c r="A280" s="463"/>
    </row>
    <row r="281">
      <c r="A281" s="463"/>
    </row>
    <row r="282">
      <c r="A282" s="463"/>
    </row>
    <row r="283">
      <c r="A283" s="463"/>
    </row>
    <row r="284">
      <c r="A284" s="463"/>
    </row>
    <row r="285">
      <c r="A285" s="463"/>
    </row>
    <row r="286">
      <c r="A286" s="463"/>
    </row>
    <row r="287">
      <c r="A287" s="463"/>
    </row>
    <row r="288">
      <c r="A288" s="463"/>
    </row>
    <row r="289">
      <c r="A289" s="463"/>
    </row>
    <row r="290">
      <c r="A290" s="463"/>
    </row>
    <row r="291">
      <c r="A291" s="463"/>
    </row>
    <row r="292">
      <c r="A292" s="463"/>
    </row>
    <row r="293">
      <c r="A293" s="463"/>
    </row>
    <row r="294">
      <c r="A294" s="463"/>
    </row>
    <row r="295">
      <c r="A295" s="463"/>
    </row>
    <row r="296">
      <c r="A296" s="463"/>
    </row>
    <row r="297">
      <c r="A297" s="463"/>
    </row>
    <row r="298">
      <c r="A298" s="463"/>
    </row>
    <row r="299">
      <c r="A299" s="463"/>
    </row>
    <row r="300">
      <c r="A300" s="463"/>
    </row>
    <row r="301">
      <c r="A301" s="463"/>
    </row>
    <row r="302">
      <c r="A302" s="463"/>
    </row>
    <row r="303">
      <c r="A303" s="463"/>
    </row>
    <row r="304">
      <c r="A304" s="463"/>
    </row>
    <row r="305">
      <c r="A305" s="463"/>
    </row>
    <row r="306">
      <c r="A306" s="463"/>
    </row>
    <row r="307">
      <c r="A307" s="463"/>
    </row>
    <row r="308">
      <c r="A308" s="463"/>
    </row>
    <row r="309">
      <c r="A309" s="463"/>
    </row>
    <row r="310">
      <c r="A310" s="463"/>
    </row>
    <row r="311">
      <c r="A311" s="463"/>
    </row>
    <row r="312">
      <c r="A312" s="463"/>
    </row>
    <row r="313">
      <c r="A313" s="463"/>
    </row>
    <row r="314">
      <c r="A314" s="463"/>
    </row>
    <row r="315">
      <c r="A315" s="463"/>
    </row>
    <row r="316">
      <c r="A316" s="463"/>
    </row>
    <row r="317">
      <c r="A317" s="463"/>
    </row>
    <row r="318">
      <c r="A318" s="463"/>
    </row>
    <row r="319">
      <c r="A319" s="463"/>
    </row>
    <row r="320">
      <c r="A320" s="463"/>
    </row>
    <row r="321">
      <c r="A321" s="463"/>
    </row>
    <row r="322">
      <c r="A322" s="463"/>
    </row>
    <row r="323">
      <c r="A323" s="463"/>
    </row>
    <row r="324">
      <c r="A324" s="463"/>
    </row>
    <row r="325">
      <c r="A325" s="463"/>
    </row>
    <row r="326">
      <c r="A326" s="463"/>
    </row>
    <row r="327">
      <c r="A327" s="463"/>
    </row>
    <row r="328">
      <c r="A328" s="463"/>
    </row>
    <row r="329">
      <c r="A329" s="463"/>
    </row>
    <row r="330">
      <c r="A330" s="463"/>
    </row>
    <row r="331">
      <c r="A331" s="463"/>
    </row>
    <row r="332">
      <c r="A332" s="463"/>
    </row>
    <row r="333">
      <c r="A333" s="463"/>
    </row>
    <row r="334">
      <c r="A334" s="463"/>
    </row>
    <row r="335">
      <c r="A335" s="463"/>
    </row>
    <row r="336">
      <c r="A336" s="463"/>
    </row>
    <row r="337">
      <c r="A337" s="463"/>
    </row>
    <row r="338">
      <c r="A338" s="463"/>
    </row>
    <row r="339">
      <c r="A339" s="463"/>
    </row>
    <row r="340">
      <c r="A340" s="463"/>
    </row>
    <row r="341">
      <c r="A341" s="463"/>
    </row>
    <row r="342">
      <c r="A342" s="463"/>
    </row>
    <row r="343">
      <c r="A343" s="463"/>
    </row>
    <row r="344">
      <c r="A344" s="463"/>
    </row>
    <row r="345">
      <c r="A345" s="463"/>
    </row>
    <row r="346">
      <c r="A346" s="463"/>
    </row>
    <row r="347">
      <c r="A347" s="463"/>
    </row>
    <row r="348">
      <c r="A348" s="463"/>
    </row>
    <row r="349">
      <c r="A349" s="463"/>
    </row>
    <row r="350">
      <c r="A350" s="463"/>
    </row>
    <row r="351">
      <c r="A351" s="463"/>
    </row>
    <row r="352">
      <c r="A352" s="463"/>
    </row>
    <row r="353">
      <c r="A353" s="463"/>
    </row>
    <row r="354">
      <c r="A354" s="463"/>
    </row>
    <row r="355">
      <c r="A355" s="463"/>
    </row>
    <row r="356">
      <c r="A356" s="463"/>
    </row>
    <row r="357">
      <c r="A357" s="463"/>
    </row>
    <row r="358">
      <c r="A358" s="463"/>
    </row>
    <row r="359">
      <c r="A359" s="463"/>
    </row>
    <row r="360">
      <c r="A360" s="463"/>
    </row>
    <row r="361">
      <c r="A361" s="463"/>
    </row>
    <row r="362">
      <c r="A362" s="463"/>
    </row>
    <row r="363">
      <c r="A363" s="463"/>
    </row>
    <row r="364">
      <c r="A364" s="463"/>
    </row>
    <row r="365">
      <c r="A365" s="463"/>
    </row>
    <row r="366">
      <c r="A366" s="463"/>
    </row>
    <row r="367">
      <c r="A367" s="463"/>
    </row>
    <row r="368">
      <c r="A368" s="463"/>
    </row>
    <row r="369">
      <c r="A369" s="463"/>
    </row>
    <row r="370">
      <c r="A370" s="463"/>
    </row>
    <row r="371">
      <c r="A371" s="463"/>
    </row>
    <row r="372">
      <c r="A372" s="463"/>
    </row>
    <row r="373">
      <c r="A373" s="463"/>
    </row>
    <row r="374">
      <c r="A374" s="463"/>
    </row>
    <row r="375">
      <c r="A375" s="463"/>
    </row>
    <row r="376">
      <c r="A376" s="463"/>
    </row>
    <row r="377">
      <c r="A377" s="463"/>
    </row>
    <row r="378">
      <c r="A378" s="463"/>
    </row>
    <row r="379">
      <c r="A379" s="463"/>
    </row>
    <row r="380">
      <c r="A380" s="463"/>
    </row>
    <row r="381">
      <c r="A381" s="463"/>
    </row>
    <row r="382">
      <c r="A382" s="463"/>
    </row>
    <row r="383">
      <c r="A383" s="463"/>
    </row>
    <row r="384">
      <c r="A384" s="463"/>
    </row>
    <row r="385">
      <c r="A385" s="463"/>
    </row>
    <row r="386">
      <c r="A386" s="463"/>
    </row>
    <row r="387">
      <c r="A387" s="463"/>
    </row>
    <row r="388">
      <c r="A388" s="463"/>
    </row>
    <row r="389">
      <c r="A389" s="463"/>
    </row>
    <row r="390">
      <c r="A390" s="463"/>
    </row>
    <row r="391">
      <c r="A391" s="463"/>
    </row>
    <row r="392">
      <c r="A392" s="463"/>
    </row>
    <row r="393">
      <c r="A393" s="463"/>
    </row>
    <row r="394">
      <c r="A394" s="463"/>
    </row>
    <row r="395">
      <c r="A395" s="463"/>
    </row>
    <row r="396">
      <c r="A396" s="463"/>
    </row>
    <row r="397">
      <c r="A397" s="463"/>
    </row>
    <row r="398">
      <c r="A398" s="463"/>
    </row>
    <row r="399">
      <c r="A399" s="463"/>
    </row>
    <row r="400">
      <c r="A400" s="463"/>
    </row>
    <row r="401">
      <c r="A401" s="463"/>
    </row>
    <row r="402">
      <c r="A402" s="463"/>
    </row>
    <row r="403">
      <c r="A403" s="463"/>
    </row>
    <row r="404">
      <c r="A404" s="463"/>
    </row>
    <row r="405">
      <c r="A405" s="463"/>
    </row>
    <row r="406">
      <c r="A406" s="463"/>
    </row>
    <row r="407">
      <c r="A407" s="463"/>
    </row>
    <row r="408">
      <c r="A408" s="463"/>
    </row>
    <row r="409">
      <c r="A409" s="463"/>
    </row>
    <row r="410">
      <c r="A410" s="463"/>
    </row>
    <row r="411">
      <c r="A411" s="463"/>
    </row>
    <row r="412">
      <c r="A412" s="463"/>
    </row>
    <row r="413">
      <c r="A413" s="463"/>
    </row>
    <row r="414">
      <c r="A414" s="463"/>
    </row>
    <row r="415">
      <c r="A415" s="463"/>
    </row>
    <row r="416">
      <c r="A416" s="463"/>
    </row>
    <row r="417">
      <c r="A417" s="463"/>
    </row>
    <row r="418">
      <c r="A418" s="463"/>
    </row>
    <row r="419">
      <c r="A419" s="463"/>
    </row>
    <row r="420">
      <c r="A420" s="463"/>
    </row>
    <row r="421">
      <c r="A421" s="463"/>
    </row>
    <row r="422">
      <c r="A422" s="463"/>
    </row>
    <row r="423">
      <c r="A423" s="463"/>
    </row>
    <row r="424">
      <c r="A424" s="463"/>
    </row>
    <row r="425">
      <c r="A425" s="463"/>
    </row>
    <row r="426">
      <c r="A426" s="463"/>
    </row>
    <row r="427">
      <c r="A427" s="463"/>
    </row>
    <row r="428">
      <c r="A428" s="463"/>
    </row>
    <row r="429">
      <c r="A429" s="463"/>
    </row>
    <row r="430">
      <c r="A430" s="463"/>
    </row>
    <row r="431">
      <c r="A431" s="463"/>
    </row>
    <row r="432">
      <c r="A432" s="463"/>
    </row>
    <row r="433">
      <c r="A433" s="463"/>
    </row>
    <row r="434">
      <c r="A434" s="463"/>
    </row>
    <row r="435">
      <c r="A435" s="463"/>
    </row>
    <row r="436">
      <c r="A436" s="463"/>
    </row>
    <row r="437">
      <c r="A437" s="463"/>
    </row>
    <row r="438">
      <c r="A438" s="463"/>
    </row>
    <row r="439">
      <c r="A439" s="463"/>
    </row>
    <row r="440">
      <c r="A440" s="463"/>
    </row>
    <row r="441">
      <c r="A441" s="463"/>
    </row>
    <row r="442">
      <c r="A442" s="463"/>
    </row>
    <row r="443">
      <c r="A443" s="463"/>
    </row>
    <row r="444">
      <c r="A444" s="463"/>
    </row>
    <row r="445">
      <c r="A445" s="463"/>
    </row>
    <row r="446">
      <c r="A446" s="463"/>
    </row>
    <row r="447">
      <c r="A447" s="463"/>
    </row>
    <row r="448">
      <c r="A448" s="463"/>
    </row>
    <row r="449">
      <c r="A449" s="463"/>
    </row>
    <row r="450">
      <c r="A450" s="463"/>
    </row>
    <row r="451">
      <c r="A451" s="463"/>
    </row>
    <row r="452">
      <c r="A452" s="463"/>
    </row>
    <row r="453">
      <c r="A453" s="463"/>
    </row>
    <row r="454">
      <c r="A454" s="463"/>
    </row>
    <row r="455">
      <c r="A455" s="463"/>
    </row>
    <row r="456">
      <c r="A456" s="463"/>
    </row>
    <row r="457">
      <c r="A457" s="463"/>
    </row>
    <row r="458">
      <c r="A458" s="463"/>
    </row>
    <row r="459">
      <c r="A459" s="463"/>
    </row>
    <row r="460">
      <c r="A460" s="463"/>
    </row>
    <row r="461">
      <c r="A461" s="463"/>
    </row>
    <row r="462">
      <c r="A462" s="463"/>
    </row>
    <row r="463">
      <c r="A463" s="463"/>
    </row>
    <row r="464">
      <c r="A464" s="463"/>
    </row>
    <row r="465">
      <c r="A465" s="463"/>
    </row>
    <row r="466">
      <c r="A466" s="463"/>
    </row>
    <row r="467">
      <c r="A467" s="463"/>
    </row>
    <row r="468">
      <c r="A468" s="463"/>
    </row>
    <row r="469">
      <c r="A469" s="463"/>
    </row>
    <row r="470">
      <c r="A470" s="463"/>
    </row>
    <row r="471">
      <c r="A471" s="463"/>
    </row>
    <row r="472">
      <c r="A472" s="463"/>
    </row>
    <row r="473">
      <c r="A473" s="463"/>
    </row>
    <row r="474">
      <c r="A474" s="463"/>
    </row>
    <row r="475">
      <c r="A475" s="463"/>
    </row>
    <row r="476">
      <c r="A476" s="463"/>
    </row>
    <row r="477">
      <c r="A477" s="463"/>
    </row>
    <row r="478">
      <c r="A478" s="463"/>
    </row>
    <row r="479">
      <c r="A479" s="463"/>
    </row>
    <row r="480">
      <c r="A480" s="463"/>
    </row>
    <row r="481">
      <c r="A481" s="463"/>
    </row>
    <row r="482">
      <c r="A482" s="463"/>
    </row>
    <row r="483">
      <c r="A483" s="463"/>
    </row>
    <row r="484">
      <c r="A484" s="463"/>
    </row>
    <row r="485">
      <c r="A485" s="463"/>
    </row>
    <row r="486">
      <c r="A486" s="463"/>
    </row>
    <row r="487">
      <c r="A487" s="463"/>
    </row>
    <row r="488">
      <c r="A488" s="463"/>
    </row>
    <row r="489">
      <c r="A489" s="463"/>
    </row>
    <row r="490">
      <c r="A490" s="463"/>
    </row>
    <row r="491">
      <c r="A491" s="463"/>
    </row>
    <row r="492">
      <c r="A492" s="463"/>
    </row>
    <row r="493">
      <c r="A493" s="463"/>
    </row>
    <row r="494">
      <c r="A494" s="463"/>
    </row>
    <row r="495">
      <c r="A495" s="463"/>
    </row>
    <row r="496">
      <c r="A496" s="463"/>
    </row>
    <row r="497">
      <c r="A497" s="463"/>
    </row>
    <row r="498">
      <c r="A498" s="463"/>
    </row>
    <row r="499">
      <c r="A499" s="463"/>
    </row>
    <row r="500">
      <c r="A500" s="463"/>
    </row>
    <row r="501">
      <c r="A501" s="463"/>
    </row>
    <row r="502">
      <c r="A502" s="463"/>
    </row>
    <row r="503">
      <c r="A503" s="463"/>
    </row>
    <row r="504">
      <c r="A504" s="463"/>
    </row>
    <row r="505">
      <c r="A505" s="463"/>
    </row>
    <row r="506">
      <c r="A506" s="463"/>
    </row>
    <row r="507">
      <c r="A507" s="463"/>
    </row>
    <row r="508">
      <c r="A508" s="463"/>
    </row>
    <row r="509">
      <c r="A509" s="463"/>
    </row>
    <row r="510">
      <c r="A510" s="463"/>
    </row>
    <row r="511">
      <c r="A511" s="463"/>
    </row>
    <row r="512">
      <c r="A512" s="463"/>
    </row>
    <row r="513">
      <c r="A513" s="463"/>
    </row>
    <row r="514">
      <c r="A514" s="463"/>
    </row>
    <row r="515">
      <c r="A515" s="463"/>
    </row>
    <row r="516">
      <c r="A516" s="463"/>
    </row>
    <row r="517">
      <c r="A517" s="463"/>
    </row>
    <row r="518">
      <c r="A518" s="463"/>
    </row>
    <row r="519">
      <c r="A519" s="463"/>
    </row>
    <row r="520">
      <c r="A520" s="463"/>
    </row>
    <row r="521">
      <c r="A521" s="463"/>
    </row>
    <row r="522">
      <c r="A522" s="463"/>
    </row>
    <row r="523">
      <c r="A523" s="463"/>
    </row>
    <row r="524">
      <c r="A524" s="463"/>
    </row>
    <row r="525">
      <c r="A525" s="463"/>
    </row>
    <row r="526">
      <c r="A526" s="463"/>
    </row>
    <row r="527">
      <c r="A527" s="463"/>
    </row>
    <row r="528">
      <c r="A528" s="463"/>
    </row>
    <row r="529">
      <c r="A529" s="463"/>
    </row>
    <row r="530">
      <c r="A530" s="463"/>
    </row>
    <row r="531">
      <c r="A531" s="463"/>
    </row>
    <row r="532">
      <c r="A532" s="463"/>
    </row>
    <row r="533">
      <c r="A533" s="463"/>
    </row>
    <row r="534">
      <c r="A534" s="463"/>
    </row>
    <row r="535">
      <c r="A535" s="463"/>
    </row>
    <row r="536">
      <c r="A536" s="463"/>
    </row>
    <row r="537">
      <c r="A537" s="463"/>
    </row>
    <row r="538">
      <c r="A538" s="463"/>
    </row>
    <row r="539">
      <c r="A539" s="463"/>
    </row>
    <row r="540">
      <c r="A540" s="463"/>
    </row>
    <row r="541">
      <c r="A541" s="463"/>
    </row>
    <row r="542">
      <c r="A542" s="463"/>
    </row>
    <row r="543">
      <c r="A543" s="463"/>
    </row>
    <row r="544">
      <c r="A544" s="463"/>
    </row>
    <row r="545">
      <c r="A545" s="463"/>
    </row>
    <row r="546">
      <c r="A546" s="463"/>
    </row>
    <row r="547">
      <c r="A547" s="463"/>
    </row>
    <row r="548">
      <c r="A548" s="463"/>
    </row>
    <row r="549">
      <c r="A549" s="463"/>
    </row>
    <row r="550">
      <c r="A550" s="463"/>
    </row>
    <row r="551">
      <c r="A551" s="463"/>
    </row>
    <row r="552">
      <c r="A552" s="463"/>
    </row>
    <row r="553">
      <c r="A553" s="463"/>
    </row>
    <row r="554">
      <c r="A554" s="463"/>
    </row>
    <row r="555">
      <c r="A555" s="463"/>
    </row>
    <row r="556">
      <c r="A556" s="463"/>
    </row>
    <row r="557">
      <c r="A557" s="463"/>
    </row>
    <row r="558">
      <c r="A558" s="463"/>
    </row>
    <row r="559">
      <c r="A559" s="463"/>
    </row>
    <row r="560">
      <c r="A560" s="463"/>
    </row>
    <row r="561">
      <c r="A561" s="463"/>
    </row>
    <row r="562">
      <c r="A562" s="463"/>
    </row>
    <row r="563">
      <c r="A563" s="463"/>
    </row>
    <row r="564">
      <c r="A564" s="463"/>
    </row>
    <row r="565">
      <c r="A565" s="463"/>
    </row>
    <row r="566">
      <c r="A566" s="463"/>
    </row>
    <row r="567">
      <c r="A567" s="463"/>
    </row>
    <row r="568">
      <c r="A568" s="463"/>
    </row>
    <row r="569">
      <c r="A569" s="463"/>
    </row>
    <row r="570">
      <c r="A570" s="463"/>
    </row>
    <row r="571">
      <c r="A571" s="463"/>
    </row>
    <row r="572">
      <c r="A572" s="463"/>
    </row>
    <row r="573">
      <c r="A573" s="463"/>
    </row>
    <row r="574">
      <c r="A574" s="463"/>
    </row>
    <row r="575">
      <c r="A575" s="463"/>
    </row>
    <row r="576">
      <c r="A576" s="463"/>
    </row>
    <row r="577">
      <c r="A577" s="463"/>
    </row>
    <row r="578">
      <c r="A578" s="463"/>
    </row>
    <row r="579">
      <c r="A579" s="463"/>
    </row>
    <row r="580">
      <c r="A580" s="463"/>
    </row>
    <row r="581">
      <c r="A581" s="463"/>
    </row>
    <row r="582">
      <c r="A582" s="463"/>
    </row>
    <row r="583">
      <c r="A583" s="463"/>
    </row>
    <row r="584">
      <c r="A584" s="463"/>
    </row>
    <row r="585">
      <c r="A585" s="463"/>
    </row>
    <row r="586">
      <c r="A586" s="463"/>
    </row>
    <row r="587">
      <c r="A587" s="463"/>
    </row>
    <row r="588">
      <c r="A588" s="463"/>
    </row>
    <row r="589">
      <c r="A589" s="463"/>
    </row>
    <row r="590">
      <c r="A590" s="463"/>
    </row>
    <row r="591">
      <c r="A591" s="463"/>
    </row>
    <row r="592">
      <c r="A592" s="463"/>
    </row>
    <row r="593">
      <c r="A593" s="463"/>
    </row>
    <row r="594">
      <c r="A594" s="463"/>
    </row>
    <row r="595">
      <c r="A595" s="463"/>
    </row>
    <row r="596">
      <c r="A596" s="463"/>
    </row>
    <row r="597">
      <c r="A597" s="463"/>
    </row>
    <row r="598">
      <c r="A598" s="463"/>
    </row>
    <row r="599">
      <c r="A599" s="463"/>
    </row>
    <row r="600">
      <c r="A600" s="463"/>
    </row>
    <row r="601">
      <c r="A601" s="463"/>
    </row>
    <row r="602">
      <c r="A602" s="463"/>
    </row>
    <row r="603">
      <c r="A603" s="463"/>
    </row>
    <row r="604">
      <c r="A604" s="463"/>
    </row>
    <row r="605">
      <c r="A605" s="463"/>
    </row>
    <row r="606">
      <c r="A606" s="463"/>
    </row>
    <row r="607">
      <c r="A607" s="463"/>
    </row>
    <row r="608">
      <c r="A608" s="463"/>
    </row>
    <row r="609">
      <c r="A609" s="463"/>
    </row>
    <row r="610">
      <c r="A610" s="463"/>
    </row>
    <row r="611">
      <c r="A611" s="463"/>
    </row>
    <row r="612">
      <c r="A612" s="463"/>
    </row>
    <row r="613">
      <c r="A613" s="463"/>
    </row>
    <row r="614">
      <c r="A614" s="463"/>
    </row>
    <row r="615">
      <c r="A615" s="463"/>
    </row>
    <row r="616">
      <c r="A616" s="463"/>
    </row>
    <row r="617">
      <c r="A617" s="463"/>
    </row>
    <row r="618">
      <c r="A618" s="463"/>
    </row>
    <row r="619">
      <c r="A619" s="463"/>
    </row>
    <row r="620">
      <c r="A620" s="463"/>
    </row>
    <row r="621">
      <c r="A621" s="463"/>
    </row>
    <row r="622">
      <c r="A622" s="463"/>
    </row>
    <row r="623">
      <c r="A623" s="463"/>
    </row>
    <row r="624">
      <c r="A624" s="463"/>
    </row>
    <row r="625">
      <c r="A625" s="463"/>
    </row>
    <row r="626">
      <c r="A626" s="463"/>
    </row>
    <row r="627">
      <c r="A627" s="463"/>
    </row>
    <row r="628">
      <c r="A628" s="463"/>
    </row>
    <row r="629">
      <c r="A629" s="463"/>
    </row>
    <row r="630">
      <c r="A630" s="463"/>
    </row>
    <row r="631">
      <c r="A631" s="463"/>
    </row>
    <row r="632">
      <c r="A632" s="463"/>
    </row>
    <row r="633">
      <c r="A633" s="463"/>
    </row>
    <row r="634">
      <c r="A634" s="463"/>
    </row>
    <row r="635">
      <c r="A635" s="463"/>
    </row>
    <row r="636">
      <c r="A636" s="463"/>
    </row>
    <row r="637">
      <c r="A637" s="463"/>
    </row>
    <row r="638">
      <c r="A638" s="463"/>
    </row>
    <row r="639">
      <c r="A639" s="463"/>
    </row>
    <row r="640">
      <c r="A640" s="463"/>
    </row>
    <row r="641">
      <c r="A641" s="463"/>
    </row>
    <row r="642">
      <c r="A642" s="463"/>
    </row>
    <row r="643">
      <c r="A643" s="463"/>
    </row>
    <row r="644">
      <c r="A644" s="463"/>
    </row>
    <row r="645">
      <c r="A645" s="463"/>
    </row>
    <row r="646">
      <c r="A646" s="463"/>
    </row>
    <row r="647">
      <c r="A647" s="463"/>
    </row>
    <row r="648">
      <c r="A648" s="463"/>
    </row>
    <row r="649">
      <c r="A649" s="463"/>
    </row>
    <row r="650">
      <c r="A650" s="463"/>
    </row>
    <row r="651">
      <c r="A651" s="463"/>
    </row>
    <row r="652">
      <c r="A652" s="463"/>
    </row>
    <row r="653">
      <c r="A653" s="463"/>
    </row>
    <row r="654">
      <c r="A654" s="463"/>
    </row>
    <row r="655">
      <c r="A655" s="463"/>
    </row>
    <row r="656">
      <c r="A656" s="463"/>
    </row>
    <row r="657">
      <c r="A657" s="463"/>
    </row>
    <row r="658">
      <c r="A658" s="463"/>
    </row>
    <row r="659">
      <c r="A659" s="463"/>
    </row>
    <row r="660">
      <c r="A660" s="463"/>
    </row>
    <row r="661">
      <c r="A661" s="463"/>
    </row>
    <row r="662">
      <c r="A662" s="463"/>
    </row>
    <row r="663">
      <c r="A663" s="463"/>
    </row>
    <row r="664">
      <c r="A664" s="463"/>
    </row>
    <row r="665">
      <c r="A665" s="463"/>
    </row>
    <row r="666">
      <c r="A666" s="463"/>
    </row>
    <row r="667">
      <c r="A667" s="463"/>
    </row>
    <row r="668">
      <c r="A668" s="463"/>
    </row>
    <row r="669">
      <c r="A669" s="463"/>
    </row>
    <row r="670">
      <c r="A670" s="463"/>
    </row>
    <row r="671">
      <c r="A671" s="463"/>
    </row>
    <row r="672">
      <c r="A672" s="463"/>
    </row>
    <row r="673">
      <c r="A673" s="463"/>
    </row>
    <row r="674">
      <c r="A674" s="463"/>
    </row>
    <row r="675">
      <c r="A675" s="463"/>
    </row>
    <row r="676">
      <c r="A676" s="463"/>
    </row>
    <row r="677">
      <c r="A677" s="463"/>
    </row>
    <row r="678">
      <c r="A678" s="463"/>
    </row>
    <row r="679">
      <c r="A679" s="463"/>
    </row>
    <row r="680">
      <c r="A680" s="463"/>
    </row>
    <row r="681">
      <c r="A681" s="463"/>
    </row>
    <row r="682">
      <c r="A682" s="463"/>
    </row>
    <row r="683">
      <c r="A683" s="463"/>
    </row>
    <row r="684">
      <c r="A684" s="463"/>
    </row>
    <row r="685">
      <c r="A685" s="463"/>
    </row>
    <row r="686">
      <c r="A686" s="463"/>
    </row>
    <row r="687">
      <c r="A687" s="463"/>
    </row>
    <row r="688">
      <c r="A688" s="463"/>
    </row>
    <row r="689">
      <c r="A689" s="463"/>
    </row>
    <row r="690">
      <c r="A690" s="463"/>
    </row>
    <row r="691">
      <c r="A691" s="463"/>
    </row>
    <row r="692">
      <c r="A692" s="463"/>
    </row>
    <row r="693">
      <c r="A693" s="463"/>
    </row>
    <row r="694">
      <c r="A694" s="463"/>
    </row>
    <row r="695">
      <c r="A695" s="463"/>
    </row>
    <row r="696">
      <c r="A696" s="463"/>
    </row>
    <row r="697">
      <c r="A697" s="463"/>
    </row>
    <row r="698">
      <c r="A698" s="463"/>
    </row>
    <row r="699">
      <c r="A699" s="463"/>
    </row>
    <row r="700">
      <c r="A700" s="463"/>
    </row>
    <row r="701">
      <c r="A701" s="463"/>
    </row>
    <row r="702">
      <c r="A702" s="463"/>
    </row>
    <row r="703">
      <c r="A703" s="463"/>
    </row>
    <row r="704">
      <c r="A704" s="463"/>
    </row>
    <row r="705">
      <c r="A705" s="463"/>
    </row>
    <row r="706">
      <c r="A706" s="463"/>
    </row>
    <row r="707">
      <c r="A707" s="463"/>
    </row>
    <row r="708">
      <c r="A708" s="463"/>
    </row>
    <row r="709">
      <c r="A709" s="463"/>
    </row>
    <row r="710">
      <c r="A710" s="463"/>
    </row>
    <row r="711">
      <c r="A711" s="463"/>
    </row>
    <row r="712">
      <c r="A712" s="463"/>
    </row>
    <row r="713">
      <c r="A713" s="463"/>
    </row>
    <row r="714">
      <c r="A714" s="463"/>
    </row>
    <row r="715">
      <c r="A715" s="463"/>
    </row>
    <row r="716">
      <c r="A716" s="463"/>
    </row>
    <row r="717">
      <c r="A717" s="463"/>
    </row>
    <row r="718">
      <c r="A718" s="463"/>
    </row>
    <row r="719">
      <c r="A719" s="463"/>
    </row>
    <row r="720">
      <c r="A720" s="463"/>
    </row>
    <row r="721">
      <c r="A721" s="463"/>
    </row>
    <row r="722">
      <c r="A722" s="463"/>
    </row>
    <row r="723">
      <c r="A723" s="463"/>
    </row>
    <row r="724">
      <c r="A724" s="463"/>
    </row>
    <row r="725">
      <c r="A725" s="463"/>
    </row>
    <row r="726">
      <c r="A726" s="463"/>
    </row>
    <row r="727">
      <c r="A727" s="463"/>
    </row>
    <row r="728">
      <c r="A728" s="463"/>
    </row>
    <row r="729">
      <c r="A729" s="463"/>
    </row>
    <row r="730">
      <c r="A730" s="463"/>
    </row>
    <row r="731">
      <c r="A731" s="463"/>
    </row>
    <row r="732">
      <c r="A732" s="463"/>
    </row>
    <row r="733">
      <c r="A733" s="463"/>
    </row>
    <row r="734">
      <c r="A734" s="463"/>
    </row>
    <row r="735">
      <c r="A735" s="463"/>
    </row>
    <row r="736">
      <c r="A736" s="463"/>
    </row>
    <row r="737">
      <c r="A737" s="463"/>
    </row>
    <row r="738">
      <c r="A738" s="463"/>
    </row>
    <row r="739">
      <c r="A739" s="463"/>
    </row>
    <row r="740">
      <c r="A740" s="463"/>
    </row>
    <row r="741">
      <c r="A741" s="463"/>
    </row>
    <row r="742">
      <c r="A742" s="463"/>
    </row>
    <row r="743">
      <c r="A743" s="463"/>
    </row>
    <row r="744">
      <c r="A744" s="463"/>
    </row>
    <row r="745">
      <c r="A745" s="463"/>
    </row>
    <row r="746">
      <c r="A746" s="463"/>
    </row>
    <row r="747">
      <c r="A747" s="463"/>
    </row>
    <row r="748">
      <c r="A748" s="463"/>
    </row>
    <row r="749">
      <c r="A749" s="463"/>
    </row>
    <row r="750">
      <c r="A750" s="463"/>
    </row>
    <row r="751">
      <c r="A751" s="463"/>
    </row>
    <row r="752">
      <c r="A752" s="463"/>
    </row>
    <row r="753">
      <c r="A753" s="463"/>
    </row>
    <row r="754">
      <c r="A754" s="463"/>
    </row>
    <row r="755">
      <c r="A755" s="463"/>
    </row>
    <row r="756">
      <c r="A756" s="463"/>
    </row>
    <row r="757">
      <c r="A757" s="463"/>
    </row>
    <row r="758">
      <c r="A758" s="463"/>
    </row>
    <row r="759">
      <c r="A759" s="463"/>
    </row>
    <row r="760">
      <c r="A760" s="463"/>
    </row>
    <row r="761">
      <c r="A761" s="463"/>
    </row>
    <row r="762">
      <c r="A762" s="463"/>
    </row>
    <row r="763">
      <c r="A763" s="463"/>
    </row>
    <row r="764">
      <c r="A764" s="463"/>
    </row>
    <row r="765">
      <c r="A765" s="463"/>
    </row>
    <row r="766">
      <c r="A766" s="463"/>
    </row>
    <row r="767">
      <c r="A767" s="463"/>
    </row>
    <row r="768">
      <c r="A768" s="463"/>
    </row>
    <row r="769">
      <c r="A769" s="463"/>
    </row>
    <row r="770">
      <c r="A770" s="463"/>
    </row>
    <row r="771">
      <c r="A771" s="463"/>
    </row>
    <row r="772">
      <c r="A772" s="463"/>
    </row>
    <row r="773">
      <c r="A773" s="463"/>
    </row>
    <row r="774">
      <c r="A774" s="463"/>
    </row>
    <row r="775">
      <c r="A775" s="463"/>
    </row>
    <row r="776">
      <c r="A776" s="463"/>
    </row>
    <row r="777">
      <c r="A777" s="463"/>
    </row>
    <row r="778">
      <c r="A778" s="463"/>
    </row>
    <row r="779">
      <c r="A779" s="463"/>
    </row>
    <row r="780">
      <c r="A780" s="463"/>
    </row>
    <row r="781">
      <c r="A781" s="463"/>
    </row>
    <row r="782">
      <c r="A782" s="463"/>
    </row>
    <row r="783">
      <c r="A783" s="463"/>
    </row>
    <row r="784">
      <c r="A784" s="463"/>
    </row>
    <row r="785">
      <c r="A785" s="463"/>
    </row>
    <row r="786">
      <c r="A786" s="463"/>
    </row>
    <row r="787">
      <c r="A787" s="463"/>
    </row>
    <row r="788">
      <c r="A788" s="463"/>
    </row>
    <row r="789">
      <c r="A789" s="463"/>
    </row>
    <row r="790">
      <c r="A790" s="463"/>
    </row>
    <row r="791">
      <c r="A791" s="463"/>
    </row>
    <row r="792">
      <c r="A792" s="463"/>
    </row>
    <row r="793">
      <c r="A793" s="463"/>
    </row>
    <row r="794">
      <c r="A794" s="463"/>
    </row>
    <row r="795">
      <c r="A795" s="463"/>
    </row>
    <row r="796">
      <c r="A796" s="463"/>
    </row>
    <row r="797">
      <c r="A797" s="463"/>
    </row>
    <row r="798">
      <c r="A798" s="463"/>
    </row>
    <row r="799">
      <c r="A799" s="463"/>
    </row>
    <row r="800">
      <c r="A800" s="463"/>
    </row>
    <row r="801">
      <c r="A801" s="463"/>
    </row>
    <row r="802">
      <c r="A802" s="463"/>
    </row>
    <row r="803">
      <c r="A803" s="463"/>
    </row>
    <row r="804">
      <c r="A804" s="463"/>
    </row>
    <row r="805">
      <c r="A805" s="463"/>
    </row>
    <row r="806">
      <c r="A806" s="463"/>
    </row>
    <row r="807">
      <c r="A807" s="463"/>
    </row>
    <row r="808">
      <c r="A808" s="463"/>
    </row>
    <row r="809">
      <c r="A809" s="463"/>
    </row>
    <row r="810">
      <c r="A810" s="463"/>
    </row>
    <row r="811">
      <c r="A811" s="463"/>
    </row>
    <row r="812">
      <c r="A812" s="463"/>
    </row>
    <row r="813">
      <c r="A813" s="463"/>
    </row>
    <row r="814">
      <c r="A814" s="463"/>
    </row>
    <row r="815">
      <c r="A815" s="463"/>
    </row>
    <row r="816">
      <c r="A816" s="463"/>
    </row>
    <row r="817">
      <c r="A817" s="463"/>
    </row>
    <row r="818">
      <c r="A818" s="463"/>
    </row>
    <row r="819">
      <c r="A819" s="463"/>
    </row>
    <row r="820">
      <c r="A820" s="463"/>
    </row>
    <row r="821">
      <c r="A821" s="463"/>
    </row>
    <row r="822">
      <c r="A822" s="463"/>
    </row>
    <row r="823">
      <c r="A823" s="463"/>
    </row>
    <row r="824">
      <c r="A824" s="463"/>
    </row>
    <row r="825">
      <c r="A825" s="463"/>
    </row>
    <row r="826">
      <c r="A826" s="463"/>
    </row>
    <row r="827">
      <c r="A827" s="463"/>
    </row>
    <row r="828">
      <c r="A828" s="463"/>
    </row>
    <row r="829">
      <c r="A829" s="463"/>
    </row>
    <row r="830">
      <c r="A830" s="463"/>
    </row>
    <row r="831">
      <c r="A831" s="463"/>
    </row>
    <row r="832">
      <c r="A832" s="463"/>
    </row>
    <row r="833">
      <c r="A833" s="463"/>
    </row>
    <row r="834">
      <c r="A834" s="463"/>
    </row>
    <row r="835">
      <c r="A835" s="463"/>
    </row>
    <row r="836">
      <c r="A836" s="463"/>
    </row>
    <row r="837">
      <c r="A837" s="463"/>
    </row>
    <row r="838">
      <c r="A838" s="463"/>
    </row>
    <row r="839">
      <c r="A839" s="463"/>
    </row>
    <row r="840">
      <c r="A840" s="463"/>
    </row>
    <row r="841">
      <c r="A841" s="463"/>
    </row>
    <row r="842">
      <c r="A842" s="463"/>
    </row>
    <row r="843">
      <c r="A843" s="463"/>
    </row>
    <row r="844">
      <c r="A844" s="463"/>
    </row>
    <row r="845">
      <c r="A845" s="463"/>
    </row>
    <row r="846">
      <c r="A846" s="463"/>
    </row>
    <row r="847">
      <c r="A847" s="463"/>
    </row>
    <row r="848">
      <c r="A848" s="463"/>
    </row>
    <row r="849">
      <c r="A849" s="463"/>
    </row>
    <row r="850">
      <c r="A850" s="463"/>
    </row>
    <row r="851">
      <c r="A851" s="463"/>
    </row>
    <row r="852">
      <c r="A852" s="463"/>
    </row>
    <row r="853">
      <c r="A853" s="463"/>
    </row>
    <row r="854">
      <c r="A854" s="463"/>
    </row>
    <row r="855">
      <c r="A855" s="463"/>
    </row>
    <row r="856">
      <c r="A856" s="463"/>
    </row>
    <row r="857">
      <c r="A857" s="463"/>
    </row>
    <row r="858">
      <c r="A858" s="463"/>
    </row>
    <row r="859">
      <c r="A859" s="463"/>
    </row>
    <row r="860">
      <c r="A860" s="463"/>
    </row>
    <row r="861">
      <c r="A861" s="463"/>
    </row>
    <row r="862">
      <c r="A862" s="463"/>
    </row>
    <row r="863">
      <c r="A863" s="463"/>
    </row>
    <row r="864">
      <c r="A864" s="463"/>
    </row>
    <row r="865">
      <c r="A865" s="463"/>
    </row>
    <row r="866">
      <c r="A866" s="463"/>
    </row>
    <row r="867">
      <c r="A867" s="463"/>
    </row>
    <row r="868">
      <c r="A868" s="463"/>
    </row>
    <row r="869">
      <c r="A869" s="463"/>
    </row>
    <row r="870">
      <c r="A870" s="463"/>
    </row>
    <row r="871">
      <c r="A871" s="463"/>
    </row>
    <row r="872">
      <c r="A872" s="463"/>
    </row>
    <row r="873">
      <c r="A873" s="463"/>
    </row>
    <row r="874">
      <c r="A874" s="463"/>
    </row>
    <row r="875">
      <c r="A875" s="463"/>
    </row>
    <row r="876">
      <c r="A876" s="463"/>
    </row>
    <row r="877">
      <c r="A877" s="463"/>
    </row>
    <row r="878">
      <c r="A878" s="463"/>
    </row>
    <row r="879">
      <c r="A879" s="463"/>
    </row>
    <row r="880">
      <c r="A880" s="463"/>
    </row>
    <row r="881">
      <c r="A881" s="463"/>
    </row>
    <row r="882">
      <c r="A882" s="463"/>
    </row>
    <row r="883">
      <c r="A883" s="463"/>
    </row>
    <row r="884">
      <c r="A884" s="463"/>
    </row>
    <row r="885">
      <c r="A885" s="463"/>
    </row>
    <row r="886">
      <c r="A886" s="463"/>
    </row>
    <row r="887">
      <c r="A887" s="463"/>
    </row>
    <row r="888">
      <c r="A888" s="463"/>
    </row>
    <row r="889">
      <c r="A889" s="463"/>
    </row>
    <row r="890">
      <c r="A890" s="463"/>
    </row>
    <row r="891">
      <c r="A891" s="463"/>
    </row>
    <row r="892">
      <c r="A892" s="463"/>
    </row>
    <row r="893">
      <c r="A893" s="463"/>
    </row>
    <row r="894">
      <c r="A894" s="463"/>
    </row>
    <row r="895">
      <c r="A895" s="463"/>
    </row>
    <row r="896">
      <c r="A896" s="463"/>
    </row>
    <row r="897">
      <c r="A897" s="463"/>
    </row>
    <row r="898">
      <c r="A898" s="463"/>
    </row>
    <row r="899">
      <c r="A899" s="463"/>
    </row>
    <row r="900">
      <c r="A900" s="463"/>
    </row>
    <row r="901">
      <c r="A901" s="463"/>
    </row>
    <row r="902">
      <c r="A902" s="463"/>
    </row>
    <row r="903">
      <c r="A903" s="463"/>
    </row>
    <row r="904">
      <c r="A904" s="463"/>
    </row>
    <row r="905">
      <c r="A905" s="463"/>
    </row>
    <row r="906">
      <c r="A906" s="463"/>
    </row>
    <row r="907">
      <c r="A907" s="463"/>
    </row>
    <row r="908">
      <c r="A908" s="463"/>
    </row>
    <row r="909">
      <c r="A909" s="463"/>
    </row>
    <row r="910">
      <c r="A910" s="463"/>
    </row>
    <row r="911">
      <c r="A911" s="463"/>
    </row>
    <row r="912">
      <c r="A912" s="463"/>
    </row>
    <row r="913">
      <c r="A913" s="463"/>
    </row>
    <row r="914">
      <c r="A914" s="463"/>
    </row>
    <row r="915">
      <c r="A915" s="463"/>
    </row>
    <row r="916">
      <c r="A916" s="463"/>
    </row>
    <row r="917">
      <c r="A917" s="463"/>
    </row>
    <row r="918">
      <c r="A918" s="463"/>
    </row>
    <row r="919">
      <c r="A919" s="463"/>
    </row>
    <row r="920">
      <c r="A920" s="463"/>
    </row>
    <row r="921">
      <c r="A921" s="463"/>
    </row>
    <row r="922">
      <c r="A922" s="463"/>
    </row>
    <row r="923">
      <c r="A923" s="463"/>
    </row>
    <row r="924">
      <c r="A924" s="463"/>
    </row>
    <row r="925">
      <c r="A925" s="463"/>
    </row>
    <row r="926">
      <c r="A926" s="463"/>
    </row>
    <row r="927">
      <c r="A927" s="463"/>
    </row>
    <row r="928">
      <c r="A928" s="463"/>
    </row>
    <row r="929">
      <c r="A929" s="463"/>
    </row>
    <row r="930">
      <c r="A930" s="463"/>
    </row>
    <row r="931">
      <c r="A931" s="463"/>
    </row>
    <row r="932">
      <c r="A932" s="463"/>
    </row>
    <row r="933">
      <c r="A933" s="463"/>
    </row>
    <row r="934">
      <c r="A934" s="463"/>
    </row>
    <row r="935">
      <c r="A935" s="463"/>
    </row>
    <row r="936">
      <c r="A936" s="463"/>
    </row>
    <row r="937">
      <c r="A937" s="463"/>
    </row>
    <row r="938">
      <c r="A938" s="463"/>
    </row>
    <row r="939">
      <c r="A939" s="463"/>
    </row>
    <row r="940">
      <c r="A940" s="463"/>
    </row>
    <row r="941">
      <c r="A941" s="463"/>
    </row>
    <row r="942">
      <c r="A942" s="463"/>
    </row>
    <row r="943">
      <c r="A943" s="463"/>
    </row>
    <row r="944">
      <c r="A944" s="463"/>
    </row>
    <row r="945">
      <c r="A945" s="463"/>
    </row>
    <row r="946">
      <c r="A946" s="463"/>
    </row>
    <row r="947">
      <c r="A947" s="463"/>
    </row>
    <row r="948">
      <c r="A948" s="463"/>
    </row>
    <row r="949">
      <c r="A949" s="463"/>
    </row>
    <row r="950">
      <c r="A950" s="463"/>
    </row>
    <row r="951">
      <c r="A951" s="463"/>
    </row>
    <row r="952">
      <c r="A952" s="463"/>
    </row>
    <row r="953">
      <c r="A953" s="463"/>
    </row>
    <row r="954">
      <c r="A954" s="463"/>
    </row>
    <row r="955">
      <c r="A955" s="463"/>
    </row>
    <row r="956">
      <c r="A956" s="463"/>
    </row>
    <row r="957">
      <c r="A957" s="463"/>
    </row>
    <row r="958">
      <c r="A958" s="463"/>
    </row>
    <row r="959">
      <c r="A959" s="463"/>
    </row>
    <row r="960">
      <c r="A960" s="463"/>
    </row>
    <row r="961">
      <c r="A961" s="463"/>
    </row>
    <row r="962">
      <c r="A962" s="463"/>
    </row>
    <row r="963">
      <c r="A963" s="463"/>
    </row>
    <row r="964">
      <c r="A964" s="463"/>
    </row>
    <row r="965">
      <c r="A965" s="463"/>
    </row>
    <row r="966">
      <c r="A966" s="463"/>
    </row>
    <row r="967">
      <c r="A967" s="463"/>
    </row>
    <row r="968">
      <c r="A968" s="463"/>
    </row>
    <row r="969">
      <c r="A969" s="463"/>
    </row>
    <row r="970">
      <c r="A970" s="463"/>
    </row>
    <row r="971">
      <c r="A971" s="463"/>
    </row>
    <row r="972">
      <c r="A972" s="463"/>
    </row>
    <row r="973">
      <c r="A973" s="463"/>
    </row>
    <row r="974">
      <c r="A974" s="463"/>
    </row>
    <row r="975">
      <c r="A975" s="463"/>
    </row>
    <row r="976">
      <c r="A976" s="463"/>
    </row>
    <row r="977">
      <c r="A977" s="463"/>
    </row>
    <row r="978">
      <c r="A978" s="463"/>
    </row>
    <row r="979">
      <c r="A979" s="463"/>
    </row>
    <row r="980">
      <c r="A980" s="463"/>
    </row>
    <row r="981">
      <c r="A981" s="463"/>
    </row>
    <row r="982">
      <c r="A982" s="463"/>
    </row>
    <row r="983">
      <c r="A983" s="463"/>
    </row>
    <row r="984">
      <c r="A984" s="463"/>
    </row>
    <row r="985">
      <c r="A985" s="463"/>
    </row>
    <row r="986">
      <c r="A986" s="463"/>
    </row>
    <row r="987">
      <c r="A987" s="463"/>
    </row>
    <row r="988">
      <c r="A988" s="463"/>
    </row>
    <row r="989">
      <c r="A989" s="463"/>
    </row>
    <row r="990">
      <c r="A990" s="463"/>
    </row>
    <row r="991">
      <c r="A991" s="463"/>
    </row>
    <row r="992">
      <c r="A992" s="463"/>
    </row>
    <row r="993">
      <c r="A993" s="463"/>
    </row>
    <row r="994">
      <c r="A994" s="463"/>
    </row>
    <row r="995">
      <c r="A995" s="463"/>
    </row>
    <row r="996">
      <c r="A996" s="463"/>
    </row>
    <row r="997">
      <c r="A997" s="463"/>
    </row>
    <row r="998">
      <c r="A998" s="463"/>
    </row>
    <row r="999">
      <c r="A999" s="463"/>
    </row>
    <row r="1000">
      <c r="A1000" s="46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9.63"/>
    <col customWidth="1" min="2" max="2" width="9.88"/>
    <col customWidth="1" min="3" max="3" width="16.0"/>
    <col customWidth="1" min="4" max="4" width="15.0"/>
    <col customWidth="1" min="5" max="5" width="25.5"/>
    <col customWidth="1" min="6" max="6" width="28.63"/>
    <col customWidth="1" min="7" max="7" width="19.75"/>
    <col customWidth="1" min="8" max="8" width="15.63"/>
    <col customWidth="1" min="9" max="9" width="7.75"/>
    <col customWidth="1" hidden="1" min="10" max="10" width="26.75"/>
    <col customWidth="1" hidden="1" min="11" max="11" width="12.75"/>
    <col customWidth="1" min="12" max="12" width="8.75"/>
    <col customWidth="1" min="13" max="13" width="28.38"/>
  </cols>
  <sheetData>
    <row r="1" ht="27.75" customHeight="1">
      <c r="A1" s="105" t="s">
        <v>0</v>
      </c>
      <c r="B1" s="105" t="s">
        <v>1</v>
      </c>
      <c r="C1" s="106" t="s">
        <v>4</v>
      </c>
      <c r="D1" s="106" t="s">
        <v>8</v>
      </c>
      <c r="E1" s="107" t="s">
        <v>9</v>
      </c>
      <c r="F1" s="107" t="s">
        <v>10</v>
      </c>
      <c r="G1" s="108" t="s">
        <v>440</v>
      </c>
      <c r="H1" s="107" t="s">
        <v>16</v>
      </c>
      <c r="I1" s="107"/>
      <c r="J1" s="109" t="s">
        <v>18</v>
      </c>
      <c r="K1" s="110" t="s">
        <v>441</v>
      </c>
      <c r="L1" s="111" t="s">
        <v>442</v>
      </c>
      <c r="M1" s="109" t="s">
        <v>18</v>
      </c>
    </row>
    <row r="2" ht="27.75" customHeight="1">
      <c r="A2" s="112" t="str">
        <f t="shared" ref="A2:A12" si="1">if(D2="","",if(D2&lt;today(),"ทะเบียนขาด "&amp;today()-D2&amp;" วัน",((DATEDIF(today(),D2,"y") &amp; " ปี " &amp; DATEDIF(today(),D2,"ym") &amp; " เดือน "&amp; DATEDIF(today(),D2,"md") &amp; " วัน"))&amp;" หรือเหลืออีก "&amp;ABS(today()-D2)&amp;" วัน"))</f>
        <v>ทะเบียนขาด 604 วัน</v>
      </c>
      <c r="B2" s="113" t="str">
        <f t="shared" ref="B2:B273" si="2">if(D2="","",if(today()&gt;D2,G2&amp;" ขาด",if(abs(today()-D2)&lt;=119,G2&amp;" ใกล้หมดอายุ ภายใน 1-3 เดือน",if(and(abs(today()-D2)&gt;=120,abs(today()-D2)&lt;=150),G2&amp;" ใกล้หมดอายุ ภายใน 4-5 เดือน",if(and(abs(today()-D2)&gt;=151,abs(today()-D2)&lt;=180),G2&amp;" จะหมดอายุอีก 6 เดิอน",G2&amp;" ปกติ")))))</f>
        <v>ทะเบียนผลิต ขาด</v>
      </c>
      <c r="C2" s="114" t="s">
        <v>443</v>
      </c>
      <c r="D2" s="115">
        <v>45348.0</v>
      </c>
      <c r="E2" s="116" t="s">
        <v>444</v>
      </c>
      <c r="F2" s="117" t="s">
        <v>445</v>
      </c>
      <c r="G2" s="114" t="s">
        <v>446</v>
      </c>
      <c r="H2" s="114" t="s">
        <v>383</v>
      </c>
      <c r="I2" s="118" t="s">
        <v>27</v>
      </c>
      <c r="J2" s="119"/>
      <c r="K2" s="120"/>
      <c r="L2" s="121"/>
      <c r="M2" s="114" t="s">
        <v>447</v>
      </c>
    </row>
    <row r="3" ht="27.75" customHeight="1">
      <c r="A3" s="112" t="str">
        <f t="shared" si="1"/>
        <v>ทะเบียนขาด 604 วัน</v>
      </c>
      <c r="B3" s="113" t="str">
        <f t="shared" si="2"/>
        <v>ทะเบียนนำเข้า ขาด</v>
      </c>
      <c r="C3" s="114" t="s">
        <v>448</v>
      </c>
      <c r="D3" s="122">
        <v>45348.0</v>
      </c>
      <c r="E3" s="123" t="s">
        <v>415</v>
      </c>
      <c r="F3" s="114" t="s">
        <v>416</v>
      </c>
      <c r="G3" s="114" t="s">
        <v>449</v>
      </c>
      <c r="H3" s="114" t="s">
        <v>383</v>
      </c>
      <c r="I3" s="118" t="s">
        <v>27</v>
      </c>
      <c r="J3" s="124"/>
      <c r="K3" s="125"/>
      <c r="L3" s="126"/>
      <c r="M3" s="114" t="s">
        <v>447</v>
      </c>
    </row>
    <row r="4" ht="27.75" customHeight="1">
      <c r="A4" s="112" t="str">
        <f t="shared" si="1"/>
        <v>ทะเบียนขาด 2166 วัน</v>
      </c>
      <c r="B4" s="113" t="str">
        <f t="shared" si="2"/>
        <v>ทะเบียนนำเข้า ขาด</v>
      </c>
      <c r="C4" s="114" t="s">
        <v>387</v>
      </c>
      <c r="D4" s="122">
        <v>43786.0</v>
      </c>
      <c r="E4" s="123" t="s">
        <v>388</v>
      </c>
      <c r="F4" s="114" t="s">
        <v>389</v>
      </c>
      <c r="G4" s="114" t="s">
        <v>449</v>
      </c>
      <c r="H4" s="114" t="s">
        <v>383</v>
      </c>
      <c r="I4" s="118" t="s">
        <v>27</v>
      </c>
      <c r="J4" s="127"/>
      <c r="K4" s="128"/>
      <c r="L4" s="129"/>
      <c r="M4" s="114"/>
    </row>
    <row r="5" ht="27.75" customHeight="1">
      <c r="A5" s="112" t="str">
        <f t="shared" si="1"/>
        <v>ทะเบียนขาด 2528 วัน</v>
      </c>
      <c r="B5" s="113" t="str">
        <f t="shared" si="2"/>
        <v>ใบแจ้งดำเนินการ ขาด</v>
      </c>
      <c r="C5" s="114">
        <v>8.02600069E8</v>
      </c>
      <c r="D5" s="130">
        <v>43424.0</v>
      </c>
      <c r="E5" s="123" t="s">
        <v>388</v>
      </c>
      <c r="F5" s="114" t="s">
        <v>389</v>
      </c>
      <c r="G5" s="114" t="s">
        <v>450</v>
      </c>
      <c r="H5" s="114" t="s">
        <v>383</v>
      </c>
      <c r="I5" s="118" t="s">
        <v>27</v>
      </c>
      <c r="J5" s="127"/>
      <c r="K5" s="128"/>
      <c r="L5" s="129"/>
      <c r="M5" s="114"/>
    </row>
    <row r="6" ht="27.75" customHeight="1">
      <c r="A6" s="112" t="str">
        <f t="shared" si="1"/>
        <v>ทะเบียนขาด 2022 วัน</v>
      </c>
      <c r="B6" s="113" t="str">
        <f t="shared" si="2"/>
        <v>ทะเบียนนำเข้า ขาด</v>
      </c>
      <c r="C6" s="114" t="s">
        <v>384</v>
      </c>
      <c r="D6" s="122">
        <v>43930.0</v>
      </c>
      <c r="E6" s="123" t="s">
        <v>385</v>
      </c>
      <c r="F6" s="114" t="s">
        <v>386</v>
      </c>
      <c r="G6" s="114" t="s">
        <v>449</v>
      </c>
      <c r="H6" s="114" t="s">
        <v>383</v>
      </c>
      <c r="I6" s="118" t="s">
        <v>27</v>
      </c>
      <c r="J6" s="127"/>
      <c r="K6" s="114"/>
      <c r="L6" s="129"/>
      <c r="M6" s="114"/>
    </row>
    <row r="7" ht="27.75" customHeight="1">
      <c r="A7" s="112" t="str">
        <f t="shared" si="1"/>
        <v>ทะเบียนขาด 2528 วัน</v>
      </c>
      <c r="B7" s="113" t="str">
        <f t="shared" si="2"/>
        <v>ใบแจ้งดำเนินการ ขาด</v>
      </c>
      <c r="C7" s="114">
        <v>8.02600069E8</v>
      </c>
      <c r="D7" s="130">
        <v>43424.0</v>
      </c>
      <c r="E7" s="123" t="s">
        <v>385</v>
      </c>
      <c r="F7" s="114" t="s">
        <v>386</v>
      </c>
      <c r="G7" s="114" t="s">
        <v>450</v>
      </c>
      <c r="H7" s="114" t="s">
        <v>383</v>
      </c>
      <c r="I7" s="118" t="s">
        <v>27</v>
      </c>
      <c r="J7" s="127"/>
      <c r="K7" s="131"/>
      <c r="L7" s="126"/>
      <c r="M7" s="114"/>
    </row>
    <row r="8" ht="27.75" customHeight="1">
      <c r="A8" s="112" t="str">
        <f t="shared" si="1"/>
        <v>ทะเบียนขาด 2022 วัน</v>
      </c>
      <c r="B8" s="113" t="str">
        <f t="shared" si="2"/>
        <v>ทะเบียนนำเข้า ขาด</v>
      </c>
      <c r="C8" s="114" t="s">
        <v>380</v>
      </c>
      <c r="D8" s="122">
        <v>43930.0</v>
      </c>
      <c r="E8" s="123" t="s">
        <v>381</v>
      </c>
      <c r="F8" s="114" t="s">
        <v>382</v>
      </c>
      <c r="G8" s="114" t="s">
        <v>449</v>
      </c>
      <c r="H8" s="114" t="s">
        <v>383</v>
      </c>
      <c r="I8" s="118" t="s">
        <v>27</v>
      </c>
      <c r="J8" s="127"/>
      <c r="K8" s="128"/>
      <c r="L8" s="129"/>
      <c r="M8" s="114"/>
    </row>
    <row r="9" ht="27.75" customHeight="1">
      <c r="A9" s="112" t="str">
        <f t="shared" si="1"/>
        <v>ทะเบียนขาด 2528 วัน</v>
      </c>
      <c r="B9" s="113" t="str">
        <f t="shared" si="2"/>
        <v>ใบแจ้งดำเนินการ ขาด</v>
      </c>
      <c r="C9" s="114">
        <v>8.02600069E8</v>
      </c>
      <c r="D9" s="130">
        <v>43424.0</v>
      </c>
      <c r="E9" s="123" t="s">
        <v>381</v>
      </c>
      <c r="F9" s="114" t="s">
        <v>382</v>
      </c>
      <c r="G9" s="114" t="s">
        <v>450</v>
      </c>
      <c r="H9" s="114" t="s">
        <v>383</v>
      </c>
      <c r="I9" s="118" t="s">
        <v>27</v>
      </c>
      <c r="J9" s="127"/>
      <c r="K9" s="131"/>
      <c r="L9" s="126"/>
      <c r="M9" s="114"/>
    </row>
    <row r="10" ht="27.75" customHeight="1">
      <c r="A10" s="112" t="str">
        <f t="shared" si="1"/>
        <v>ทะเบียนขาด 2855 วัน</v>
      </c>
      <c r="B10" s="113" t="str">
        <f t="shared" si="2"/>
        <v>ทะเบียนผลิต ขาด</v>
      </c>
      <c r="C10" s="114" t="s">
        <v>401</v>
      </c>
      <c r="D10" s="122">
        <v>43097.0</v>
      </c>
      <c r="E10" s="123" t="s">
        <v>402</v>
      </c>
      <c r="F10" s="114" t="s">
        <v>403</v>
      </c>
      <c r="G10" s="114" t="s">
        <v>446</v>
      </c>
      <c r="H10" s="114" t="s">
        <v>383</v>
      </c>
      <c r="I10" s="118" t="s">
        <v>27</v>
      </c>
      <c r="J10" s="127"/>
      <c r="K10" s="131"/>
      <c r="L10" s="126"/>
      <c r="M10" s="114" t="s">
        <v>451</v>
      </c>
    </row>
    <row r="11" ht="27.75" customHeight="1">
      <c r="A11" s="112" t="str">
        <f t="shared" si="1"/>
        <v>ทะเบียนขาด 2533 วัน</v>
      </c>
      <c r="B11" s="113" t="str">
        <f t="shared" si="2"/>
        <v>ใบแจ้งดำเนินการ ขาด</v>
      </c>
      <c r="C11" s="114">
        <v>8.02600084E8</v>
      </c>
      <c r="D11" s="122">
        <v>43419.0</v>
      </c>
      <c r="E11" s="123" t="s">
        <v>402</v>
      </c>
      <c r="F11" s="114" t="s">
        <v>403</v>
      </c>
      <c r="G11" s="114" t="s">
        <v>450</v>
      </c>
      <c r="H11" s="114" t="s">
        <v>383</v>
      </c>
      <c r="I11" s="118" t="s">
        <v>27</v>
      </c>
      <c r="J11" s="124"/>
      <c r="K11" s="128"/>
      <c r="L11" s="129"/>
      <c r="M11" s="114"/>
    </row>
    <row r="12" ht="27.75" customHeight="1">
      <c r="A12" s="112" t="str">
        <f t="shared" si="1"/>
        <v>ทะเบียนขาด 2625 วัน</v>
      </c>
      <c r="B12" s="113" t="str">
        <f t="shared" si="2"/>
        <v>ทะเบียนผลิต ขาด</v>
      </c>
      <c r="C12" s="114" t="s">
        <v>404</v>
      </c>
      <c r="D12" s="122">
        <v>43327.0</v>
      </c>
      <c r="E12" s="123" t="s">
        <v>405</v>
      </c>
      <c r="F12" s="114" t="s">
        <v>392</v>
      </c>
      <c r="G12" s="114" t="s">
        <v>446</v>
      </c>
      <c r="H12" s="114" t="s">
        <v>383</v>
      </c>
      <c r="I12" s="118" t="s">
        <v>27</v>
      </c>
      <c r="J12" s="127"/>
      <c r="K12" s="131"/>
      <c r="L12" s="126"/>
      <c r="M12" s="114"/>
    </row>
    <row r="13" ht="27.75" customHeight="1">
      <c r="A13" s="132" t="str">
        <f>if(D13="","",if(D13&lt;today(),"ทะเบียนขาด "&amp;today()-D13&amp;" วัน",((DATEDIF(today(),D13,"y") &amp; " ปี " &amp; DATEDIF(today(),D13,"ym") &amp; " เดือน "&amp; DATEDIF(today(),D13,"md") &amp; " วัน"))&amp;" หรือเหลืออีก "&amp;today()-D13&amp;" วัน"))</f>
        <v>ทะเบียนขาด 2519 วัน</v>
      </c>
      <c r="B13" s="113" t="str">
        <f t="shared" si="2"/>
        <v>ใบแจ้งดำเนินการ ขาด</v>
      </c>
      <c r="C13" s="114">
        <v>8.02600068E8</v>
      </c>
      <c r="D13" s="130">
        <v>43433.0</v>
      </c>
      <c r="E13" s="123" t="s">
        <v>405</v>
      </c>
      <c r="F13" s="114" t="s">
        <v>392</v>
      </c>
      <c r="G13" s="114" t="s">
        <v>450</v>
      </c>
      <c r="H13" s="114" t="s">
        <v>383</v>
      </c>
      <c r="I13" s="118" t="s">
        <v>27</v>
      </c>
      <c r="J13" s="124"/>
      <c r="K13" s="125"/>
      <c r="L13" s="126"/>
      <c r="M13" s="114"/>
    </row>
    <row r="14" ht="27.75" customHeight="1">
      <c r="A14" s="112" t="str">
        <f>if(D14="","",if(D14&lt;today(),"ทะเบียนขาด "&amp;today()-D14&amp;" วัน",((DATEDIF(today(),D14,"y") &amp; " ปี " &amp; DATEDIF(today(),D14,"ym") &amp; " เดือน "&amp; DATEDIF(today(),D14,"md") &amp; " วัน"))&amp;" หรือเหลืออีก "&amp;ABS(today()-D14)&amp;" วัน"))</f>
        <v>ทะเบียนขาด 2589 วัน</v>
      </c>
      <c r="B14" s="113" t="str">
        <f t="shared" si="2"/>
        <v>ทะเบียนผลิต ขาด</v>
      </c>
      <c r="C14" s="114" t="s">
        <v>406</v>
      </c>
      <c r="D14" s="122">
        <v>43363.0</v>
      </c>
      <c r="E14" s="123" t="s">
        <v>407</v>
      </c>
      <c r="F14" s="114" t="s">
        <v>392</v>
      </c>
      <c r="G14" s="114" t="s">
        <v>446</v>
      </c>
      <c r="H14" s="114" t="s">
        <v>383</v>
      </c>
      <c r="I14" s="118" t="s">
        <v>27</v>
      </c>
      <c r="J14" s="127"/>
      <c r="K14" s="131"/>
      <c r="L14" s="126"/>
      <c r="M14" s="114"/>
    </row>
    <row r="15" ht="27.75" customHeight="1">
      <c r="A15" s="132" t="str">
        <f>if(D15="","",if(D15&lt;today(),"ทะเบียนขาด "&amp;today()-D15&amp;" วัน",((DATEDIF(today(),D15,"y") &amp; " ปี " &amp; DATEDIF(today(),D15,"ym") &amp; " เดือน "&amp; DATEDIF(today(),D15,"md") &amp; " วัน"))&amp;" หรือเหลืออีก "&amp;today()-D15&amp;" วัน"))</f>
        <v>ทะเบียนขาด 2519 วัน</v>
      </c>
      <c r="B15" s="113" t="str">
        <f t="shared" si="2"/>
        <v>ใบแจ้งดำเนินการ ขาด</v>
      </c>
      <c r="C15" s="114">
        <v>8.02600068E8</v>
      </c>
      <c r="D15" s="130">
        <v>43433.0</v>
      </c>
      <c r="E15" s="123" t="s">
        <v>407</v>
      </c>
      <c r="F15" s="114" t="s">
        <v>392</v>
      </c>
      <c r="G15" s="114" t="s">
        <v>450</v>
      </c>
      <c r="H15" s="114" t="s">
        <v>383</v>
      </c>
      <c r="I15" s="118" t="s">
        <v>27</v>
      </c>
      <c r="J15" s="124"/>
      <c r="K15" s="125"/>
      <c r="L15" s="126"/>
      <c r="M15" s="114"/>
    </row>
    <row r="16" ht="27.75" customHeight="1">
      <c r="A16" s="112" t="str">
        <f>if(D16="","",if(D16&lt;today(),"ทะเบียนขาด "&amp;today()-D16&amp;" วัน",((DATEDIF(today(),D16,"y") &amp; " ปี " &amp; DATEDIF(today(),D16,"ym") &amp; " เดือน "&amp; DATEDIF(today(),D16,"md") &amp; " วัน"))&amp;" หรือเหลืออีก "&amp;ABS(today()-D16)&amp;" วัน"))</f>
        <v>ทะเบียนขาด 2589 วัน</v>
      </c>
      <c r="B16" s="113" t="str">
        <f t="shared" si="2"/>
        <v>ทะเบียนผลิต ขาด</v>
      </c>
      <c r="C16" s="114" t="s">
        <v>410</v>
      </c>
      <c r="D16" s="122">
        <v>43363.0</v>
      </c>
      <c r="E16" s="123" t="s">
        <v>411</v>
      </c>
      <c r="F16" s="114" t="s">
        <v>392</v>
      </c>
      <c r="G16" s="114" t="s">
        <v>446</v>
      </c>
      <c r="H16" s="114" t="s">
        <v>383</v>
      </c>
      <c r="I16" s="118" t="s">
        <v>27</v>
      </c>
      <c r="J16" s="127"/>
      <c r="K16" s="131"/>
      <c r="L16" s="126"/>
      <c r="M16" s="114"/>
    </row>
    <row r="17" ht="27.75" customHeight="1">
      <c r="A17" s="132" t="str">
        <f>if(D17="","",if(D17&lt;today(),"ทะเบียนขาด "&amp;today()-D17&amp;" วัน",((DATEDIF(today(),D17,"y") &amp; " ปี " &amp; DATEDIF(today(),D17,"ym") &amp; " เดือน "&amp; DATEDIF(today(),D17,"md") &amp; " วัน"))&amp;" หรือเหลืออีก "&amp;today()-D17&amp;" วัน"))</f>
        <v>ทะเบียนขาด 2519 วัน</v>
      </c>
      <c r="B17" s="113" t="str">
        <f t="shared" si="2"/>
        <v>ใบแจ้งดำเนินการ ขาด</v>
      </c>
      <c r="C17" s="114">
        <v>8.02600068E8</v>
      </c>
      <c r="D17" s="130">
        <v>43433.0</v>
      </c>
      <c r="E17" s="123" t="s">
        <v>411</v>
      </c>
      <c r="F17" s="114" t="s">
        <v>392</v>
      </c>
      <c r="G17" s="114" t="s">
        <v>450</v>
      </c>
      <c r="H17" s="114" t="s">
        <v>383</v>
      </c>
      <c r="I17" s="118" t="s">
        <v>27</v>
      </c>
      <c r="J17" s="124"/>
      <c r="K17" s="125"/>
      <c r="L17" s="126"/>
      <c r="M17" s="114"/>
    </row>
    <row r="18" ht="27.75" customHeight="1">
      <c r="A18" s="112" t="str">
        <f>if(D18="","",if(D18&lt;today(),"ทะเบียนขาด "&amp;today()-D18&amp;" วัน",((DATEDIF(today(),D18,"y") &amp; " ปี " &amp; DATEDIF(today(),D18,"ym") &amp; " เดือน "&amp; DATEDIF(today(),D18,"md") &amp; " วัน"))&amp;" หรือเหลืออีก "&amp;ABS(today()-D18)&amp;" วัน"))</f>
        <v>ทะเบียนขาด 2589 วัน</v>
      </c>
      <c r="B18" s="113" t="str">
        <f t="shared" si="2"/>
        <v>ทะเบียนผลิต ขาด</v>
      </c>
      <c r="C18" s="114" t="s">
        <v>412</v>
      </c>
      <c r="D18" s="122">
        <v>43363.0</v>
      </c>
      <c r="E18" s="123" t="s">
        <v>413</v>
      </c>
      <c r="F18" s="114" t="s">
        <v>392</v>
      </c>
      <c r="G18" s="114" t="s">
        <v>446</v>
      </c>
      <c r="H18" s="114" t="s">
        <v>383</v>
      </c>
      <c r="I18" s="118" t="s">
        <v>27</v>
      </c>
      <c r="J18" s="127"/>
      <c r="K18" s="131"/>
      <c r="L18" s="126"/>
      <c r="M18" s="114"/>
    </row>
    <row r="19" ht="27.75" customHeight="1">
      <c r="A19" s="132" t="str">
        <f>if(D19="","",if(D19&lt;today(),"ทะเบียนขาด "&amp;today()-D19&amp;" วัน",((DATEDIF(today(),D19,"y") &amp; " ปี " &amp; DATEDIF(today(),D19,"ym") &amp; " เดือน "&amp; DATEDIF(today(),D19,"md") &amp; " วัน"))&amp;" หรือเหลืออีก "&amp;today()-D19&amp;" วัน"))</f>
        <v>ทะเบียนขาด 2519 วัน</v>
      </c>
      <c r="B19" s="113" t="str">
        <f t="shared" si="2"/>
        <v>ใบแจ้งดำเนินการ ขาด</v>
      </c>
      <c r="C19" s="114">
        <v>8.02600068E8</v>
      </c>
      <c r="D19" s="130">
        <v>43433.0</v>
      </c>
      <c r="E19" s="123" t="s">
        <v>413</v>
      </c>
      <c r="F19" s="114" t="s">
        <v>392</v>
      </c>
      <c r="G19" s="114" t="s">
        <v>450</v>
      </c>
      <c r="H19" s="114" t="s">
        <v>383</v>
      </c>
      <c r="I19" s="118" t="s">
        <v>27</v>
      </c>
      <c r="J19" s="124"/>
      <c r="K19" s="133"/>
      <c r="L19" s="129"/>
      <c r="M19" s="114"/>
    </row>
    <row r="20" ht="27.75" customHeight="1">
      <c r="A20" s="112" t="str">
        <f>if(D20="","",if(D20&lt;today(),"ทะเบียนขาด "&amp;today()-D20&amp;" วัน",((DATEDIF(today(),D20,"y") &amp; " ปี " &amp; DATEDIF(today(),D20,"ym") &amp; " เดือน "&amp; DATEDIF(today(),D20,"md") &amp; " วัน"))&amp;" หรือเหลืออีก "&amp;ABS(today()-D20)&amp;" วัน"))</f>
        <v>ทะเบียนขาด 2589 วัน</v>
      </c>
      <c r="B20" s="113" t="str">
        <f t="shared" si="2"/>
        <v>ทะเบียนผลิต ขาด</v>
      </c>
      <c r="C20" s="114" t="s">
        <v>408</v>
      </c>
      <c r="D20" s="122">
        <v>43363.0</v>
      </c>
      <c r="E20" s="123" t="s">
        <v>409</v>
      </c>
      <c r="F20" s="114" t="s">
        <v>392</v>
      </c>
      <c r="G20" s="114" t="s">
        <v>446</v>
      </c>
      <c r="H20" s="114" t="s">
        <v>383</v>
      </c>
      <c r="I20" s="118" t="s">
        <v>27</v>
      </c>
      <c r="J20" s="127"/>
      <c r="K20" s="131"/>
      <c r="L20" s="126"/>
      <c r="M20" s="114"/>
    </row>
    <row r="21" ht="27.75" customHeight="1">
      <c r="A21" s="132" t="str">
        <f>if(D21="","",if(D21&lt;today(),"ทะเบียนขาด "&amp;today()-D21&amp;" วัน",((DATEDIF(today(),D21,"y") &amp; " ปี " &amp; DATEDIF(today(),D21,"ym") &amp; " เดือน "&amp; DATEDIF(today(),D21,"md") &amp; " วัน"))&amp;" หรือเหลืออีก "&amp;today()-D21&amp;" วัน"))</f>
        <v>ทะเบียนขาด 2519 วัน</v>
      </c>
      <c r="B21" s="113" t="str">
        <f t="shared" si="2"/>
        <v>ใบแจ้งดำเนินการ ขาด</v>
      </c>
      <c r="C21" s="114">
        <v>8.02600068E8</v>
      </c>
      <c r="D21" s="130">
        <v>43433.0</v>
      </c>
      <c r="E21" s="123" t="s">
        <v>409</v>
      </c>
      <c r="F21" s="114" t="s">
        <v>392</v>
      </c>
      <c r="G21" s="114" t="s">
        <v>450</v>
      </c>
      <c r="H21" s="114" t="s">
        <v>383</v>
      </c>
      <c r="I21" s="118" t="s">
        <v>27</v>
      </c>
      <c r="J21" s="124"/>
      <c r="K21" s="125"/>
      <c r="L21" s="126"/>
      <c r="M21" s="114"/>
    </row>
    <row r="22" ht="27.75" customHeight="1">
      <c r="A22" s="112" t="str">
        <f t="shared" ref="A22:A26" si="3">if(D22="","",if(D22&lt;today(),"ทะเบียนขาด "&amp;today()-D22&amp;" วัน",((DATEDIF(today(),D22,"y") &amp; " ปี " &amp; DATEDIF(today(),D22,"ym") &amp; " เดือน "&amp; DATEDIF(today(),D22,"md") &amp; " วัน"))&amp;" หรือเหลืออีก "&amp;ABS(today()-D22)&amp;" วัน"))</f>
        <v>ทะเบียนขาด 665 วัน</v>
      </c>
      <c r="B22" s="113" t="str">
        <f t="shared" si="2"/>
        <v>ทะเบียนผลิต ขาด</v>
      </c>
      <c r="C22" s="114" t="s">
        <v>399</v>
      </c>
      <c r="D22" s="122">
        <v>45287.0</v>
      </c>
      <c r="E22" s="123" t="s">
        <v>400</v>
      </c>
      <c r="F22" s="114" t="s">
        <v>392</v>
      </c>
      <c r="G22" s="114" t="s">
        <v>446</v>
      </c>
      <c r="H22" s="114" t="s">
        <v>383</v>
      </c>
      <c r="I22" s="118" t="s">
        <v>27</v>
      </c>
      <c r="J22" s="127"/>
      <c r="K22" s="131"/>
      <c r="L22" s="126"/>
      <c r="M22" s="114" t="s">
        <v>451</v>
      </c>
    </row>
    <row r="23" ht="27.75" customHeight="1">
      <c r="A23" s="112" t="str">
        <f t="shared" si="3"/>
        <v>ทะเบียนขาด 2503 วัน</v>
      </c>
      <c r="B23" s="113" t="str">
        <f t="shared" si="2"/>
        <v>ใบแจ้งดำเนินการ ขาด</v>
      </c>
      <c r="C23" s="114">
        <v>8.02600084E8</v>
      </c>
      <c r="D23" s="122">
        <v>43449.0</v>
      </c>
      <c r="E23" s="123" t="s">
        <v>400</v>
      </c>
      <c r="F23" s="114" t="s">
        <v>392</v>
      </c>
      <c r="G23" s="114" t="s">
        <v>450</v>
      </c>
      <c r="H23" s="114" t="s">
        <v>383</v>
      </c>
      <c r="I23" s="118" t="s">
        <v>27</v>
      </c>
      <c r="J23" s="124"/>
      <c r="K23" s="125"/>
      <c r="L23" s="126"/>
      <c r="M23" s="114"/>
    </row>
    <row r="24" ht="27.75" customHeight="1">
      <c r="A24" s="112" t="str">
        <f t="shared" si="3"/>
        <v>ทะเบียนขาด 665 วัน</v>
      </c>
      <c r="B24" s="113" t="str">
        <f t="shared" si="2"/>
        <v>ทะเบียนนำเข้า ขาด</v>
      </c>
      <c r="C24" s="114" t="s">
        <v>390</v>
      </c>
      <c r="D24" s="122">
        <v>45287.0</v>
      </c>
      <c r="E24" s="123" t="s">
        <v>452</v>
      </c>
      <c r="F24" s="114" t="s">
        <v>392</v>
      </c>
      <c r="G24" s="114" t="s">
        <v>449</v>
      </c>
      <c r="H24" s="114" t="s">
        <v>383</v>
      </c>
      <c r="I24" s="118" t="s">
        <v>27</v>
      </c>
      <c r="J24" s="127"/>
      <c r="K24" s="131"/>
      <c r="L24" s="129"/>
      <c r="M24" s="114"/>
    </row>
    <row r="25" ht="27.75" customHeight="1">
      <c r="A25" s="134" t="str">
        <f t="shared" si="3"/>
        <v>ทะเบียนขาด 2503 วัน</v>
      </c>
      <c r="B25" s="113" t="str">
        <f t="shared" si="2"/>
        <v>ใบแจ้งดำเนินการ ขาด</v>
      </c>
      <c r="C25" s="114">
        <v>8.02600084E8</v>
      </c>
      <c r="D25" s="122">
        <v>43449.0</v>
      </c>
      <c r="E25" s="123" t="s">
        <v>394</v>
      </c>
      <c r="F25" s="114" t="s">
        <v>395</v>
      </c>
      <c r="G25" s="114" t="s">
        <v>450</v>
      </c>
      <c r="H25" s="114" t="s">
        <v>383</v>
      </c>
      <c r="I25" s="118" t="s">
        <v>27</v>
      </c>
      <c r="J25" s="127"/>
      <c r="K25" s="131"/>
      <c r="L25" s="129"/>
      <c r="M25" s="114"/>
    </row>
    <row r="26" ht="27.75" customHeight="1">
      <c r="A26" s="134" t="str">
        <f t="shared" si="3"/>
        <v>ทะเบียนขาด 2410 วัน</v>
      </c>
      <c r="B26" s="113" t="str">
        <f t="shared" si="2"/>
        <v>ทะเบียนนำเข้า ขาด</v>
      </c>
      <c r="C26" s="114" t="s">
        <v>393</v>
      </c>
      <c r="D26" s="122">
        <v>43542.0</v>
      </c>
      <c r="E26" s="123" t="s">
        <v>453</v>
      </c>
      <c r="F26" s="114" t="s">
        <v>395</v>
      </c>
      <c r="G26" s="114" t="s">
        <v>449</v>
      </c>
      <c r="H26" s="114" t="s">
        <v>383</v>
      </c>
      <c r="I26" s="118" t="s">
        <v>27</v>
      </c>
      <c r="J26" s="127"/>
      <c r="K26" s="114"/>
      <c r="L26" s="129"/>
      <c r="M26" s="114"/>
    </row>
    <row r="27" ht="27.75" customHeight="1">
      <c r="A27" s="132" t="str">
        <f>if(D27="","",if(D27&lt;today(),"ทะเบียนขาด "&amp;today()-D27&amp;" วัน",((DATEDIF(today(),D27,"y") &amp; " ปี " &amp; DATEDIF(today(),D27,"ym") &amp; " เดือน "&amp; DATEDIF(today(),D27,"md") &amp; " วัน"))&amp;" หรือเหลืออีก "&amp;today()-D27&amp;" วัน"))</f>
        <v>ทะเบียนขาด 2652 วัน</v>
      </c>
      <c r="B27" s="113" t="str">
        <f t="shared" si="2"/>
        <v>ใบแจ้งดำเนินการ ขาด</v>
      </c>
      <c r="C27" s="114">
        <v>8.02600047E8</v>
      </c>
      <c r="D27" s="122">
        <v>43300.0</v>
      </c>
      <c r="E27" s="123" t="s">
        <v>391</v>
      </c>
      <c r="F27" s="114" t="s">
        <v>392</v>
      </c>
      <c r="G27" s="114" t="s">
        <v>450</v>
      </c>
      <c r="H27" s="114" t="s">
        <v>383</v>
      </c>
      <c r="I27" s="118" t="s">
        <v>27</v>
      </c>
      <c r="J27" s="124"/>
      <c r="K27" s="133"/>
      <c r="L27" s="129"/>
      <c r="M27" s="114"/>
    </row>
    <row r="28" ht="27.75" customHeight="1">
      <c r="A28" s="112" t="str">
        <f t="shared" ref="A28:A187" si="4">if(D28="","",if(D28&lt;today(),"ทะเบียนขาด "&amp;today()-D28&amp;" วัน",((DATEDIF(today(),D28,"y") &amp; " ปี " &amp; DATEDIF(today(),D28,"ym") &amp; " เดือน "&amp; DATEDIF(today(),D28,"md") &amp; " วัน"))&amp;" หรือเหลืออีก "&amp;ABS(today()-D28)&amp;" วัน"))</f>
        <v>ทะเบียนขาด 2933 วัน</v>
      </c>
      <c r="B28" s="113" t="str">
        <f t="shared" si="2"/>
        <v>ทะเบียนนำเข้า ขาด</v>
      </c>
      <c r="C28" s="114" t="s">
        <v>396</v>
      </c>
      <c r="D28" s="122">
        <v>43019.0</v>
      </c>
      <c r="E28" s="123" t="s">
        <v>397</v>
      </c>
      <c r="F28" s="114" t="s">
        <v>398</v>
      </c>
      <c r="G28" s="114" t="s">
        <v>449</v>
      </c>
      <c r="H28" s="114" t="s">
        <v>383</v>
      </c>
      <c r="I28" s="118" t="s">
        <v>27</v>
      </c>
      <c r="J28" s="127"/>
      <c r="K28" s="114"/>
      <c r="L28" s="129"/>
      <c r="M28" s="114" t="s">
        <v>451</v>
      </c>
    </row>
    <row r="29" ht="27.75" customHeight="1">
      <c r="A29" s="112" t="str">
        <f t="shared" si="4"/>
        <v>ทะเบียนขาด 2528 วัน</v>
      </c>
      <c r="B29" s="113" t="str">
        <f t="shared" si="2"/>
        <v>ใบแจ้งดำเนินการ ขาด</v>
      </c>
      <c r="C29" s="114">
        <v>8.02600069E8</v>
      </c>
      <c r="D29" s="130">
        <v>43424.0</v>
      </c>
      <c r="E29" s="123" t="s">
        <v>397</v>
      </c>
      <c r="F29" s="114" t="s">
        <v>398</v>
      </c>
      <c r="G29" s="114" t="s">
        <v>450</v>
      </c>
      <c r="H29" s="114" t="s">
        <v>383</v>
      </c>
      <c r="I29" s="118" t="s">
        <v>27</v>
      </c>
      <c r="J29" s="127"/>
      <c r="K29" s="131"/>
      <c r="L29" s="126"/>
      <c r="M29" s="114"/>
    </row>
    <row r="30" ht="27.75" customHeight="1">
      <c r="A30" s="135" t="str">
        <f t="shared" si="4"/>
        <v>ทะเบียนขาด 604 วัน</v>
      </c>
      <c r="B30" s="113" t="str">
        <f t="shared" si="2"/>
        <v>ทะเบียนผลิต ขาด</v>
      </c>
      <c r="C30" s="136" t="s">
        <v>155</v>
      </c>
      <c r="D30" s="137">
        <v>45348.0</v>
      </c>
      <c r="E30" s="138" t="s">
        <v>85</v>
      </c>
      <c r="F30" s="136" t="s">
        <v>30</v>
      </c>
      <c r="G30" s="136" t="s">
        <v>446</v>
      </c>
      <c r="H30" s="136" t="s">
        <v>129</v>
      </c>
      <c r="I30" s="139"/>
      <c r="J30" s="140"/>
      <c r="K30" s="136"/>
      <c r="L30" s="141"/>
      <c r="M30" s="142" t="s">
        <v>451</v>
      </c>
    </row>
    <row r="31" ht="27.75" customHeight="1">
      <c r="A31" s="135" t="str">
        <f t="shared" si="4"/>
        <v>ทะเบียนขาด 2668 วัน</v>
      </c>
      <c r="B31" s="113" t="str">
        <f t="shared" si="2"/>
        <v>ใบอนุญาตผลิต ขาด</v>
      </c>
      <c r="C31" s="136" t="s">
        <v>156</v>
      </c>
      <c r="D31" s="143">
        <v>43284.0</v>
      </c>
      <c r="E31" s="138" t="s">
        <v>85</v>
      </c>
      <c r="F31" s="136" t="s">
        <v>30</v>
      </c>
      <c r="G31" s="136" t="s">
        <v>454</v>
      </c>
      <c r="H31" s="136" t="s">
        <v>129</v>
      </c>
      <c r="I31" s="139"/>
      <c r="J31" s="140"/>
      <c r="K31" s="136"/>
      <c r="L31" s="141"/>
      <c r="M31" s="142" t="s">
        <v>451</v>
      </c>
    </row>
    <row r="32" ht="27.75" customHeight="1">
      <c r="A32" s="135" t="str">
        <f t="shared" si="4"/>
        <v>ทะเบียนขาด 604 วัน</v>
      </c>
      <c r="B32" s="113" t="str">
        <f t="shared" si="2"/>
        <v>ทะเบียนผลิต ขาด</v>
      </c>
      <c r="C32" s="136" t="s">
        <v>286</v>
      </c>
      <c r="D32" s="137">
        <v>45348.0</v>
      </c>
      <c r="E32" s="138" t="s">
        <v>82</v>
      </c>
      <c r="F32" s="136" t="s">
        <v>30</v>
      </c>
      <c r="G32" s="136" t="s">
        <v>446</v>
      </c>
      <c r="H32" s="136" t="s">
        <v>129</v>
      </c>
      <c r="I32" s="139"/>
      <c r="J32" s="140"/>
      <c r="K32" s="136"/>
      <c r="L32" s="141"/>
      <c r="M32" s="142" t="s">
        <v>451</v>
      </c>
    </row>
    <row r="33" ht="27.75" customHeight="1">
      <c r="A33" s="135" t="str">
        <f t="shared" si="4"/>
        <v>ทะเบียนขาด 2668 วัน</v>
      </c>
      <c r="B33" s="113" t="str">
        <f t="shared" si="2"/>
        <v>ใบอนุญาตผลิต ขาด</v>
      </c>
      <c r="C33" s="136" t="s">
        <v>287</v>
      </c>
      <c r="D33" s="143">
        <v>43284.0</v>
      </c>
      <c r="E33" s="138" t="s">
        <v>82</v>
      </c>
      <c r="F33" s="136" t="s">
        <v>30</v>
      </c>
      <c r="G33" s="136" t="s">
        <v>454</v>
      </c>
      <c r="H33" s="136" t="s">
        <v>129</v>
      </c>
      <c r="I33" s="139"/>
      <c r="J33" s="140"/>
      <c r="K33" s="136"/>
      <c r="L33" s="141"/>
      <c r="M33" s="142" t="s">
        <v>451</v>
      </c>
    </row>
    <row r="34" ht="27.75" customHeight="1">
      <c r="A34" s="135" t="str">
        <f t="shared" si="4"/>
        <v>ทะเบียนขาด 604 วัน</v>
      </c>
      <c r="B34" s="113" t="str">
        <f t="shared" si="2"/>
        <v>ทะเบียนผลิต ขาด</v>
      </c>
      <c r="C34" s="136" t="s">
        <v>293</v>
      </c>
      <c r="D34" s="137">
        <v>45348.0</v>
      </c>
      <c r="E34" s="138" t="s">
        <v>29</v>
      </c>
      <c r="F34" s="136" t="s">
        <v>30</v>
      </c>
      <c r="G34" s="136" t="s">
        <v>446</v>
      </c>
      <c r="H34" s="136" t="s">
        <v>129</v>
      </c>
      <c r="I34" s="139"/>
      <c r="J34" s="140"/>
      <c r="K34" s="136"/>
      <c r="L34" s="141"/>
      <c r="M34" s="142" t="s">
        <v>451</v>
      </c>
    </row>
    <row r="35" ht="27.75" customHeight="1">
      <c r="A35" s="135" t="str">
        <f t="shared" si="4"/>
        <v>ทะเบียนขาด 2668 วัน</v>
      </c>
      <c r="B35" s="113" t="str">
        <f t="shared" si="2"/>
        <v>ใบอนุญาตผลิต ขาด</v>
      </c>
      <c r="C35" s="136" t="s">
        <v>294</v>
      </c>
      <c r="D35" s="143">
        <v>43284.0</v>
      </c>
      <c r="E35" s="138" t="s">
        <v>29</v>
      </c>
      <c r="F35" s="136" t="s">
        <v>30</v>
      </c>
      <c r="G35" s="136" t="s">
        <v>454</v>
      </c>
      <c r="H35" s="136" t="s">
        <v>129</v>
      </c>
      <c r="I35" s="139"/>
      <c r="J35" s="140"/>
      <c r="K35" s="136"/>
      <c r="L35" s="141"/>
      <c r="M35" s="142" t="s">
        <v>451</v>
      </c>
    </row>
    <row r="36" ht="27.75" customHeight="1">
      <c r="A36" s="135" t="str">
        <f t="shared" si="4"/>
        <v>ทะเบียนขาด 604 วัน</v>
      </c>
      <c r="B36" s="113" t="str">
        <f t="shared" si="2"/>
        <v>ทะเบียนผลิต ขาด</v>
      </c>
      <c r="C36" s="136" t="s">
        <v>283</v>
      </c>
      <c r="D36" s="137">
        <v>45348.0</v>
      </c>
      <c r="E36" s="138" t="s">
        <v>284</v>
      </c>
      <c r="F36" s="136" t="s">
        <v>30</v>
      </c>
      <c r="G36" s="136" t="s">
        <v>446</v>
      </c>
      <c r="H36" s="136" t="s">
        <v>129</v>
      </c>
      <c r="I36" s="139"/>
      <c r="J36" s="140"/>
      <c r="K36" s="136"/>
      <c r="L36" s="141"/>
      <c r="M36" s="142" t="s">
        <v>451</v>
      </c>
    </row>
    <row r="37" ht="27.75" customHeight="1">
      <c r="A37" s="135" t="str">
        <f t="shared" si="4"/>
        <v>ทะเบียนขาด 2668 วัน</v>
      </c>
      <c r="B37" s="113" t="str">
        <f t="shared" si="2"/>
        <v>ใบอนุญาตผลิต ขาด</v>
      </c>
      <c r="C37" s="136" t="s">
        <v>455</v>
      </c>
      <c r="D37" s="143">
        <v>43284.0</v>
      </c>
      <c r="E37" s="138" t="s">
        <v>284</v>
      </c>
      <c r="F37" s="136" t="s">
        <v>30</v>
      </c>
      <c r="G37" s="136" t="s">
        <v>454</v>
      </c>
      <c r="H37" s="136" t="s">
        <v>129</v>
      </c>
      <c r="I37" s="139"/>
      <c r="J37" s="140"/>
      <c r="K37" s="144"/>
      <c r="L37" s="145"/>
      <c r="M37" s="142" t="s">
        <v>451</v>
      </c>
    </row>
    <row r="38" ht="27.75" customHeight="1">
      <c r="A38" s="135" t="str">
        <f t="shared" si="4"/>
        <v>ทะเบียนขาด 604 วัน</v>
      </c>
      <c r="B38" s="113" t="str">
        <f t="shared" si="2"/>
        <v>ทะเบียนผลิต ขาด</v>
      </c>
      <c r="C38" s="136" t="s">
        <v>290</v>
      </c>
      <c r="D38" s="137">
        <v>45348.0</v>
      </c>
      <c r="E38" s="138" t="s">
        <v>291</v>
      </c>
      <c r="F38" s="136" t="s">
        <v>30</v>
      </c>
      <c r="G38" s="136" t="s">
        <v>446</v>
      </c>
      <c r="H38" s="136" t="s">
        <v>129</v>
      </c>
      <c r="I38" s="139"/>
      <c r="J38" s="140"/>
      <c r="K38" s="136"/>
      <c r="L38" s="141"/>
      <c r="M38" s="142" t="s">
        <v>451</v>
      </c>
    </row>
    <row r="39" ht="27.75" customHeight="1">
      <c r="A39" s="135" t="str">
        <f t="shared" si="4"/>
        <v>ทะเบียนขาด 2668 วัน</v>
      </c>
      <c r="B39" s="113" t="str">
        <f t="shared" si="2"/>
        <v>ใบอนุญาตผลิต ขาด</v>
      </c>
      <c r="C39" s="136" t="s">
        <v>292</v>
      </c>
      <c r="D39" s="143">
        <v>43284.0</v>
      </c>
      <c r="E39" s="138" t="s">
        <v>291</v>
      </c>
      <c r="F39" s="136" t="s">
        <v>30</v>
      </c>
      <c r="G39" s="136" t="s">
        <v>454</v>
      </c>
      <c r="H39" s="136" t="s">
        <v>129</v>
      </c>
      <c r="I39" s="139"/>
      <c r="J39" s="140"/>
      <c r="K39" s="136"/>
      <c r="L39" s="141"/>
      <c r="M39" s="142" t="s">
        <v>451</v>
      </c>
    </row>
    <row r="40" ht="27.75" customHeight="1">
      <c r="A40" s="135" t="str">
        <f t="shared" si="4"/>
        <v>ทะเบียนขาด 604 วัน</v>
      </c>
      <c r="B40" s="113" t="str">
        <f t="shared" si="2"/>
        <v>ทะเบียนผลิต ขาด</v>
      </c>
      <c r="C40" s="136" t="s">
        <v>303</v>
      </c>
      <c r="D40" s="137">
        <v>45348.0</v>
      </c>
      <c r="E40" s="138" t="s">
        <v>76</v>
      </c>
      <c r="F40" s="136" t="s">
        <v>30</v>
      </c>
      <c r="G40" s="136" t="s">
        <v>446</v>
      </c>
      <c r="H40" s="136" t="s">
        <v>129</v>
      </c>
      <c r="I40" s="139"/>
      <c r="J40" s="140"/>
      <c r="K40" s="136"/>
      <c r="L40" s="141"/>
      <c r="M40" s="142" t="s">
        <v>451</v>
      </c>
    </row>
    <row r="41" ht="27.75" customHeight="1">
      <c r="A41" s="135" t="str">
        <f t="shared" si="4"/>
        <v>ทะเบียนขาด 2668 วัน</v>
      </c>
      <c r="B41" s="113" t="str">
        <f t="shared" si="2"/>
        <v>ใบอนุญาตผลิต ขาด</v>
      </c>
      <c r="C41" s="136" t="s">
        <v>304</v>
      </c>
      <c r="D41" s="143">
        <v>43284.0</v>
      </c>
      <c r="E41" s="138" t="s">
        <v>76</v>
      </c>
      <c r="F41" s="136" t="s">
        <v>30</v>
      </c>
      <c r="G41" s="136" t="s">
        <v>454</v>
      </c>
      <c r="H41" s="136" t="s">
        <v>129</v>
      </c>
      <c r="I41" s="139"/>
      <c r="J41" s="140"/>
      <c r="K41" s="136"/>
      <c r="L41" s="141"/>
      <c r="M41" s="142" t="s">
        <v>451</v>
      </c>
    </row>
    <row r="42" ht="27.75" customHeight="1">
      <c r="A42" s="135" t="str">
        <f t="shared" si="4"/>
        <v>ทะเบียนขาด 604 วัน</v>
      </c>
      <c r="B42" s="113" t="str">
        <f t="shared" si="2"/>
        <v>ทะเบียนผลิต ขาด</v>
      </c>
      <c r="C42" s="136" t="s">
        <v>298</v>
      </c>
      <c r="D42" s="137">
        <v>45348.0</v>
      </c>
      <c r="E42" s="138" t="s">
        <v>299</v>
      </c>
      <c r="F42" s="136" t="s">
        <v>30</v>
      </c>
      <c r="G42" s="136" t="s">
        <v>446</v>
      </c>
      <c r="H42" s="136" t="s">
        <v>129</v>
      </c>
      <c r="I42" s="139"/>
      <c r="J42" s="140"/>
      <c r="K42" s="136"/>
      <c r="L42" s="141"/>
      <c r="M42" s="142" t="s">
        <v>451</v>
      </c>
    </row>
    <row r="43" ht="27.75" customHeight="1">
      <c r="A43" s="135" t="str">
        <f t="shared" si="4"/>
        <v>ทะเบียนขาด 2668 วัน</v>
      </c>
      <c r="B43" s="113" t="str">
        <f t="shared" si="2"/>
        <v>ใบอนุญาตผลิต ขาด</v>
      </c>
      <c r="C43" s="136" t="s">
        <v>300</v>
      </c>
      <c r="D43" s="143">
        <v>43284.0</v>
      </c>
      <c r="E43" s="138" t="s">
        <v>299</v>
      </c>
      <c r="F43" s="136" t="s">
        <v>30</v>
      </c>
      <c r="G43" s="136" t="s">
        <v>454</v>
      </c>
      <c r="H43" s="136" t="s">
        <v>129</v>
      </c>
      <c r="I43" s="139"/>
      <c r="J43" s="140"/>
      <c r="K43" s="136"/>
      <c r="L43" s="141"/>
      <c r="M43" s="142" t="s">
        <v>451</v>
      </c>
    </row>
    <row r="44" ht="27.75" customHeight="1">
      <c r="A44" s="135" t="str">
        <f t="shared" si="4"/>
        <v>ทะเบียนขาด 604 วัน</v>
      </c>
      <c r="B44" s="113" t="str">
        <f t="shared" si="2"/>
        <v>ทะเบียนผลิต ขาด</v>
      </c>
      <c r="C44" s="136" t="s">
        <v>295</v>
      </c>
      <c r="D44" s="137">
        <v>45348.0</v>
      </c>
      <c r="E44" s="138" t="s">
        <v>296</v>
      </c>
      <c r="F44" s="136" t="s">
        <v>30</v>
      </c>
      <c r="G44" s="136" t="s">
        <v>446</v>
      </c>
      <c r="H44" s="136" t="s">
        <v>129</v>
      </c>
      <c r="I44" s="139"/>
      <c r="J44" s="140"/>
      <c r="K44" s="136"/>
      <c r="L44" s="141"/>
      <c r="M44" s="142" t="s">
        <v>451</v>
      </c>
    </row>
    <row r="45" ht="27.75" customHeight="1">
      <c r="A45" s="135" t="str">
        <f t="shared" si="4"/>
        <v>ทะเบียนขาด 2668 วัน</v>
      </c>
      <c r="B45" s="113" t="str">
        <f t="shared" si="2"/>
        <v>ใบอนุญาตผลิต ขาด</v>
      </c>
      <c r="C45" s="136" t="s">
        <v>297</v>
      </c>
      <c r="D45" s="143">
        <v>43284.0</v>
      </c>
      <c r="E45" s="138" t="s">
        <v>296</v>
      </c>
      <c r="F45" s="136" t="s">
        <v>30</v>
      </c>
      <c r="G45" s="136" t="s">
        <v>454</v>
      </c>
      <c r="H45" s="136" t="s">
        <v>129</v>
      </c>
      <c r="I45" s="139"/>
      <c r="J45" s="140"/>
      <c r="K45" s="136"/>
      <c r="L45" s="141"/>
      <c r="M45" s="142" t="s">
        <v>451</v>
      </c>
    </row>
    <row r="46" ht="27.75" customHeight="1">
      <c r="A46" s="135" t="str">
        <f t="shared" si="4"/>
        <v>ทะเบียนขาด 604 วัน</v>
      </c>
      <c r="B46" s="113" t="str">
        <f t="shared" si="2"/>
        <v>ทะเบียนผลิต ขาด</v>
      </c>
      <c r="C46" s="136" t="s">
        <v>308</v>
      </c>
      <c r="D46" s="137">
        <v>45348.0</v>
      </c>
      <c r="E46" s="138" t="s">
        <v>309</v>
      </c>
      <c r="F46" s="136" t="s">
        <v>30</v>
      </c>
      <c r="G46" s="136" t="s">
        <v>446</v>
      </c>
      <c r="H46" s="136" t="s">
        <v>129</v>
      </c>
      <c r="I46" s="139"/>
      <c r="J46" s="140"/>
      <c r="K46" s="136"/>
      <c r="L46" s="141"/>
      <c r="M46" s="142" t="s">
        <v>451</v>
      </c>
    </row>
    <row r="47" ht="27.75" customHeight="1">
      <c r="A47" s="135" t="str">
        <f t="shared" si="4"/>
        <v>ทะเบียนขาด 2668 วัน</v>
      </c>
      <c r="B47" s="113" t="str">
        <f t="shared" si="2"/>
        <v>ใบอนุญาตผลิต ขาด</v>
      </c>
      <c r="C47" s="136" t="s">
        <v>310</v>
      </c>
      <c r="D47" s="143">
        <v>43284.0</v>
      </c>
      <c r="E47" s="138" t="s">
        <v>309</v>
      </c>
      <c r="F47" s="136" t="s">
        <v>30</v>
      </c>
      <c r="G47" s="136" t="s">
        <v>454</v>
      </c>
      <c r="H47" s="136" t="s">
        <v>129</v>
      </c>
      <c r="I47" s="139"/>
      <c r="J47" s="140"/>
      <c r="K47" s="136"/>
      <c r="L47" s="141"/>
      <c r="M47" s="142" t="s">
        <v>451</v>
      </c>
    </row>
    <row r="48" ht="27.75" customHeight="1">
      <c r="A48" s="135" t="str">
        <f t="shared" si="4"/>
        <v>ทะเบียนขาด 604 วัน</v>
      </c>
      <c r="B48" s="113" t="str">
        <f t="shared" si="2"/>
        <v>ทะเบียนผลิต ขาด</v>
      </c>
      <c r="C48" s="136" t="s">
        <v>288</v>
      </c>
      <c r="D48" s="137">
        <v>45348.0</v>
      </c>
      <c r="E48" s="138" t="s">
        <v>70</v>
      </c>
      <c r="F48" s="136" t="s">
        <v>30</v>
      </c>
      <c r="G48" s="136" t="s">
        <v>446</v>
      </c>
      <c r="H48" s="136" t="s">
        <v>129</v>
      </c>
      <c r="I48" s="139"/>
      <c r="J48" s="140"/>
      <c r="K48" s="136"/>
      <c r="L48" s="141"/>
      <c r="M48" s="142" t="s">
        <v>451</v>
      </c>
    </row>
    <row r="49" ht="27.75" customHeight="1">
      <c r="A49" s="135" t="str">
        <f t="shared" si="4"/>
        <v>ทะเบียนขาด 2668 วัน</v>
      </c>
      <c r="B49" s="113" t="str">
        <f t="shared" si="2"/>
        <v>ใบอนุญาตผลิต ขาด</v>
      </c>
      <c r="C49" s="136" t="s">
        <v>289</v>
      </c>
      <c r="D49" s="143">
        <v>43284.0</v>
      </c>
      <c r="E49" s="138" t="s">
        <v>70</v>
      </c>
      <c r="F49" s="136" t="s">
        <v>30</v>
      </c>
      <c r="G49" s="136" t="s">
        <v>454</v>
      </c>
      <c r="H49" s="136" t="s">
        <v>129</v>
      </c>
      <c r="I49" s="139"/>
      <c r="J49" s="140"/>
      <c r="K49" s="136"/>
      <c r="L49" s="141"/>
      <c r="M49" s="142" t="s">
        <v>451</v>
      </c>
    </row>
    <row r="50" ht="27.75" customHeight="1">
      <c r="A50" s="135" t="str">
        <f t="shared" si="4"/>
        <v>ทะเบียนขาด 604 วัน</v>
      </c>
      <c r="B50" s="113" t="str">
        <f t="shared" si="2"/>
        <v>ทะเบียนผลิต ขาด</v>
      </c>
      <c r="C50" s="136" t="s">
        <v>301</v>
      </c>
      <c r="D50" s="137">
        <v>45348.0</v>
      </c>
      <c r="E50" s="138" t="s">
        <v>67</v>
      </c>
      <c r="F50" s="136" t="s">
        <v>30</v>
      </c>
      <c r="G50" s="136" t="s">
        <v>446</v>
      </c>
      <c r="H50" s="136" t="s">
        <v>129</v>
      </c>
      <c r="I50" s="139"/>
      <c r="J50" s="140"/>
      <c r="K50" s="136"/>
      <c r="L50" s="141"/>
      <c r="M50" s="142" t="s">
        <v>451</v>
      </c>
    </row>
    <row r="51" ht="27.75" customHeight="1">
      <c r="A51" s="135" t="str">
        <f t="shared" si="4"/>
        <v>ทะเบียนขาด 2668 วัน</v>
      </c>
      <c r="B51" s="113" t="str">
        <f t="shared" si="2"/>
        <v>ใบอนุญาตผลิต ขาด</v>
      </c>
      <c r="C51" s="136" t="s">
        <v>302</v>
      </c>
      <c r="D51" s="143">
        <v>43284.0</v>
      </c>
      <c r="E51" s="138" t="s">
        <v>67</v>
      </c>
      <c r="F51" s="136" t="s">
        <v>30</v>
      </c>
      <c r="G51" s="136" t="s">
        <v>454</v>
      </c>
      <c r="H51" s="136" t="s">
        <v>129</v>
      </c>
      <c r="I51" s="139"/>
      <c r="J51" s="140"/>
      <c r="K51" s="136"/>
      <c r="L51" s="141"/>
      <c r="M51" s="142" t="s">
        <v>451</v>
      </c>
    </row>
    <row r="52" ht="27.75" customHeight="1">
      <c r="A52" s="135" t="str">
        <f t="shared" si="4"/>
        <v>ทะเบียนขาด 836 วัน</v>
      </c>
      <c r="B52" s="113" t="str">
        <f t="shared" si="2"/>
        <v>ทะเบียนผลิต ขาด</v>
      </c>
      <c r="C52" s="136" t="s">
        <v>154</v>
      </c>
      <c r="D52" s="146">
        <v>45116.0</v>
      </c>
      <c r="E52" s="138" t="s">
        <v>61</v>
      </c>
      <c r="F52" s="136" t="s">
        <v>30</v>
      </c>
      <c r="G52" s="136" t="s">
        <v>446</v>
      </c>
      <c r="H52" s="136" t="s">
        <v>129</v>
      </c>
      <c r="I52" s="139"/>
      <c r="J52" s="140"/>
      <c r="K52" s="144"/>
      <c r="L52" s="145"/>
      <c r="M52" s="142"/>
    </row>
    <row r="53" ht="27.75" customHeight="1">
      <c r="A53" s="135" t="str">
        <f t="shared" si="4"/>
        <v>ทะเบียนขาด 1902 วัน</v>
      </c>
      <c r="B53" s="113" t="str">
        <f t="shared" si="2"/>
        <v>ใบอนุญาตผลิต ขาด</v>
      </c>
      <c r="C53" s="136" t="s">
        <v>456</v>
      </c>
      <c r="D53" s="146">
        <v>44050.0</v>
      </c>
      <c r="E53" s="138" t="s">
        <v>61</v>
      </c>
      <c r="F53" s="136" t="s">
        <v>30</v>
      </c>
      <c r="G53" s="136" t="s">
        <v>454</v>
      </c>
      <c r="H53" s="136" t="s">
        <v>129</v>
      </c>
      <c r="I53" s="139"/>
      <c r="J53" s="140"/>
      <c r="K53" s="136"/>
      <c r="L53" s="141"/>
      <c r="M53" s="142"/>
    </row>
    <row r="54" ht="27.75" customHeight="1">
      <c r="A54" s="135" t="str">
        <f t="shared" si="4"/>
        <v>ทะเบียนขาด 749 วัน</v>
      </c>
      <c r="B54" s="113" t="str">
        <f t="shared" si="2"/>
        <v>ทะเบียนผลิต ขาด</v>
      </c>
      <c r="C54" s="136" t="s">
        <v>226</v>
      </c>
      <c r="D54" s="137">
        <v>45203.0</v>
      </c>
      <c r="E54" s="138" t="s">
        <v>227</v>
      </c>
      <c r="F54" s="136" t="s">
        <v>30</v>
      </c>
      <c r="G54" s="136" t="s">
        <v>446</v>
      </c>
      <c r="H54" s="136" t="s">
        <v>129</v>
      </c>
      <c r="I54" s="139"/>
      <c r="J54" s="147"/>
      <c r="K54" s="148"/>
      <c r="L54" s="141"/>
      <c r="M54" s="142"/>
    </row>
    <row r="55" ht="27.75" customHeight="1">
      <c r="A55" s="135" t="str">
        <f t="shared" si="4"/>
        <v>ทะเบียนขาด 1765 วัน</v>
      </c>
      <c r="B55" s="113" t="str">
        <f t="shared" si="2"/>
        <v>ใบอนุญาตผลิต ขาด</v>
      </c>
      <c r="C55" s="136" t="s">
        <v>228</v>
      </c>
      <c r="D55" s="143">
        <v>44187.0</v>
      </c>
      <c r="E55" s="138" t="s">
        <v>227</v>
      </c>
      <c r="F55" s="136" t="s">
        <v>30</v>
      </c>
      <c r="G55" s="136" t="s">
        <v>454</v>
      </c>
      <c r="H55" s="136" t="s">
        <v>129</v>
      </c>
      <c r="I55" s="139"/>
      <c r="J55" s="149"/>
      <c r="K55" s="150"/>
      <c r="L55" s="145"/>
      <c r="M55" s="142"/>
    </row>
    <row r="56" ht="27.75" customHeight="1">
      <c r="A56" s="135" t="str">
        <f t="shared" si="4"/>
        <v>ทะเบียนขาด 2474 วัน</v>
      </c>
      <c r="B56" s="113" t="str">
        <f t="shared" si="2"/>
        <v>ทะเบียนผลิต ขาด</v>
      </c>
      <c r="C56" s="136" t="s">
        <v>232</v>
      </c>
      <c r="D56" s="137">
        <v>43478.0</v>
      </c>
      <c r="E56" s="138" t="s">
        <v>233</v>
      </c>
      <c r="F56" s="136" t="s">
        <v>30</v>
      </c>
      <c r="G56" s="136" t="s">
        <v>446</v>
      </c>
      <c r="H56" s="136" t="s">
        <v>129</v>
      </c>
      <c r="I56" s="139"/>
      <c r="J56" s="140"/>
      <c r="K56" s="136"/>
      <c r="L56" s="141"/>
      <c r="M56" s="142"/>
    </row>
    <row r="57" ht="27.75" customHeight="1">
      <c r="A57" s="135" t="str">
        <f t="shared" si="4"/>
        <v>ทะเบียนขาด 2465 วัน</v>
      </c>
      <c r="B57" s="113" t="str">
        <f t="shared" si="2"/>
        <v>ใบอนุญาตผลิต ขาด</v>
      </c>
      <c r="C57" s="136" t="s">
        <v>234</v>
      </c>
      <c r="D57" s="143">
        <v>43487.0</v>
      </c>
      <c r="E57" s="138" t="s">
        <v>233</v>
      </c>
      <c r="F57" s="136" t="s">
        <v>30</v>
      </c>
      <c r="G57" s="136" t="s">
        <v>454</v>
      </c>
      <c r="H57" s="136" t="s">
        <v>129</v>
      </c>
      <c r="I57" s="139"/>
      <c r="J57" s="140"/>
      <c r="K57" s="136"/>
      <c r="L57" s="141"/>
      <c r="M57" s="142"/>
    </row>
    <row r="58" ht="27.75" customHeight="1">
      <c r="A58" s="135" t="str">
        <f t="shared" si="4"/>
        <v>ทะเบียนขาด 2474 วัน</v>
      </c>
      <c r="B58" s="113" t="str">
        <f t="shared" si="2"/>
        <v>ทะเบียนผลิต ขาด</v>
      </c>
      <c r="C58" s="136" t="s">
        <v>229</v>
      </c>
      <c r="D58" s="137">
        <v>43478.0</v>
      </c>
      <c r="E58" s="138" t="s">
        <v>230</v>
      </c>
      <c r="F58" s="136" t="s">
        <v>30</v>
      </c>
      <c r="G58" s="136" t="s">
        <v>446</v>
      </c>
      <c r="H58" s="136" t="s">
        <v>129</v>
      </c>
      <c r="I58" s="139"/>
      <c r="J58" s="140"/>
      <c r="K58" s="136"/>
      <c r="L58" s="141"/>
      <c r="M58" s="142"/>
    </row>
    <row r="59" ht="27.75" customHeight="1">
      <c r="A59" s="135" t="str">
        <f t="shared" si="4"/>
        <v>ทะเบียนขาด 2465 วัน</v>
      </c>
      <c r="B59" s="113" t="str">
        <f t="shared" si="2"/>
        <v>ใบอนุญาตผลิต ขาด</v>
      </c>
      <c r="C59" s="136" t="s">
        <v>231</v>
      </c>
      <c r="D59" s="143">
        <v>43487.0</v>
      </c>
      <c r="E59" s="138" t="s">
        <v>230</v>
      </c>
      <c r="F59" s="136" t="s">
        <v>30</v>
      </c>
      <c r="G59" s="136" t="s">
        <v>454</v>
      </c>
      <c r="H59" s="136" t="s">
        <v>129</v>
      </c>
      <c r="I59" s="139"/>
      <c r="J59" s="140"/>
      <c r="K59" s="144"/>
      <c r="L59" s="145"/>
      <c r="M59" s="142"/>
    </row>
    <row r="60" ht="27.75" customHeight="1">
      <c r="A60" s="135" t="str">
        <f t="shared" si="4"/>
        <v>ทะเบียนขาด 2436 วัน</v>
      </c>
      <c r="B60" s="113" t="str">
        <f t="shared" si="2"/>
        <v>ทะเบียนผลิต ขาด</v>
      </c>
      <c r="C60" s="136" t="s">
        <v>130</v>
      </c>
      <c r="D60" s="146">
        <v>43516.0</v>
      </c>
      <c r="E60" s="138" t="s">
        <v>131</v>
      </c>
      <c r="F60" s="136" t="s">
        <v>30</v>
      </c>
      <c r="G60" s="136" t="s">
        <v>446</v>
      </c>
      <c r="H60" s="136" t="s">
        <v>129</v>
      </c>
      <c r="I60" s="139"/>
      <c r="J60" s="140"/>
      <c r="K60" s="144"/>
      <c r="L60" s="145"/>
      <c r="M60" s="142"/>
    </row>
    <row r="61" ht="27.75" customHeight="1">
      <c r="A61" s="135" t="str">
        <f t="shared" si="4"/>
        <v>ทะเบียนขาด 1889 วัน</v>
      </c>
      <c r="B61" s="113" t="str">
        <f t="shared" si="2"/>
        <v>ใบอนุญาตผลิต ขาด</v>
      </c>
      <c r="C61" s="136" t="s">
        <v>457</v>
      </c>
      <c r="D61" s="146">
        <v>44063.0</v>
      </c>
      <c r="E61" s="138" t="s">
        <v>131</v>
      </c>
      <c r="F61" s="136" t="s">
        <v>30</v>
      </c>
      <c r="G61" s="136" t="s">
        <v>454</v>
      </c>
      <c r="H61" s="136" t="s">
        <v>129</v>
      </c>
      <c r="I61" s="139"/>
      <c r="J61" s="140"/>
      <c r="K61" s="144"/>
      <c r="L61" s="145"/>
      <c r="M61" s="142"/>
    </row>
    <row r="62" ht="27.75" customHeight="1">
      <c r="A62" s="135" t="str">
        <f t="shared" si="4"/>
        <v>ทะเบียนขาด 2436 วัน</v>
      </c>
      <c r="B62" s="113" t="str">
        <f t="shared" si="2"/>
        <v>ทะเบียนผลิต ขาด</v>
      </c>
      <c r="C62" s="136" t="s">
        <v>134</v>
      </c>
      <c r="D62" s="137">
        <v>43516.0</v>
      </c>
      <c r="E62" s="138" t="s">
        <v>135</v>
      </c>
      <c r="F62" s="136" t="s">
        <v>30</v>
      </c>
      <c r="G62" s="136" t="s">
        <v>446</v>
      </c>
      <c r="H62" s="136" t="s">
        <v>129</v>
      </c>
      <c r="I62" s="139"/>
      <c r="J62" s="147"/>
      <c r="K62" s="150"/>
      <c r="L62" s="145"/>
      <c r="M62" s="142"/>
    </row>
    <row r="63" ht="27.75" customHeight="1">
      <c r="A63" s="135" t="str">
        <f t="shared" si="4"/>
        <v>ทะเบียนขาด 1885 วัน</v>
      </c>
      <c r="B63" s="113" t="str">
        <f t="shared" si="2"/>
        <v>ใบอนุญาตผลิต ขาด</v>
      </c>
      <c r="C63" s="136" t="s">
        <v>458</v>
      </c>
      <c r="D63" s="146">
        <v>44067.0</v>
      </c>
      <c r="E63" s="138" t="s">
        <v>135</v>
      </c>
      <c r="F63" s="136" t="s">
        <v>30</v>
      </c>
      <c r="G63" s="136" t="s">
        <v>454</v>
      </c>
      <c r="H63" s="136" t="s">
        <v>129</v>
      </c>
      <c r="I63" s="139"/>
      <c r="J63" s="147"/>
      <c r="K63" s="150"/>
      <c r="L63" s="145"/>
      <c r="M63" s="142"/>
    </row>
    <row r="64" ht="27.75" customHeight="1">
      <c r="A64" s="135" t="str">
        <f t="shared" si="4"/>
        <v>ทะเบียนขาด 2397 วัน</v>
      </c>
      <c r="B64" s="113" t="str">
        <f t="shared" si="2"/>
        <v>ทะเบียนผลิต ขาด</v>
      </c>
      <c r="C64" s="136" t="s">
        <v>132</v>
      </c>
      <c r="D64" s="137">
        <v>43555.0</v>
      </c>
      <c r="E64" s="138" t="s">
        <v>133</v>
      </c>
      <c r="F64" s="136" t="s">
        <v>30</v>
      </c>
      <c r="G64" s="136" t="s">
        <v>446</v>
      </c>
      <c r="H64" s="136" t="s">
        <v>129</v>
      </c>
      <c r="I64" s="139"/>
      <c r="J64" s="140"/>
      <c r="K64" s="144"/>
      <c r="L64" s="145"/>
      <c r="M64" s="142"/>
    </row>
    <row r="65" ht="27.75" customHeight="1">
      <c r="A65" s="135" t="str">
        <f t="shared" si="4"/>
        <v>ทะเบียนขาด 1885 วัน</v>
      </c>
      <c r="B65" s="113" t="str">
        <f t="shared" si="2"/>
        <v>ใบอนุญาตผลิต ขาด</v>
      </c>
      <c r="C65" s="136" t="s">
        <v>459</v>
      </c>
      <c r="D65" s="137">
        <v>44067.0</v>
      </c>
      <c r="E65" s="138" t="s">
        <v>133</v>
      </c>
      <c r="F65" s="136" t="s">
        <v>30</v>
      </c>
      <c r="G65" s="136" t="s">
        <v>454</v>
      </c>
      <c r="H65" s="136" t="s">
        <v>129</v>
      </c>
      <c r="I65" s="139"/>
      <c r="J65" s="147"/>
      <c r="K65" s="148"/>
      <c r="L65" s="141"/>
      <c r="M65" s="142"/>
    </row>
    <row r="66" ht="27.75" customHeight="1">
      <c r="A66" s="135" t="str">
        <f t="shared" si="4"/>
        <v>ทะเบียนขาด 2397 วัน</v>
      </c>
      <c r="B66" s="113" t="str">
        <f t="shared" si="2"/>
        <v>ทะเบียนผลิต ขาด</v>
      </c>
      <c r="C66" s="136" t="s">
        <v>126</v>
      </c>
      <c r="D66" s="146">
        <v>43555.0</v>
      </c>
      <c r="E66" s="138" t="s">
        <v>127</v>
      </c>
      <c r="F66" s="136" t="s">
        <v>30</v>
      </c>
      <c r="G66" s="136" t="s">
        <v>446</v>
      </c>
      <c r="H66" s="136" t="s">
        <v>129</v>
      </c>
      <c r="I66" s="139"/>
      <c r="J66" s="140"/>
      <c r="K66" s="144"/>
      <c r="L66" s="145"/>
      <c r="M66" s="142"/>
    </row>
    <row r="67" ht="27.75" customHeight="1">
      <c r="A67" s="135" t="str">
        <f t="shared" si="4"/>
        <v>ทะเบียนขาด 1885 วัน</v>
      </c>
      <c r="B67" s="113" t="str">
        <f t="shared" si="2"/>
        <v>ใบอนุญาตผลิต ขาด</v>
      </c>
      <c r="C67" s="136" t="s">
        <v>460</v>
      </c>
      <c r="D67" s="146">
        <v>44067.0</v>
      </c>
      <c r="E67" s="138" t="s">
        <v>127</v>
      </c>
      <c r="F67" s="136" t="s">
        <v>30</v>
      </c>
      <c r="G67" s="136" t="s">
        <v>454</v>
      </c>
      <c r="H67" s="136" t="s">
        <v>129</v>
      </c>
      <c r="I67" s="139"/>
      <c r="J67" s="147"/>
      <c r="K67" s="150"/>
      <c r="L67" s="145"/>
      <c r="M67" s="142"/>
    </row>
    <row r="68" ht="27.75" customHeight="1">
      <c r="A68" s="135" t="str">
        <f t="shared" si="4"/>
        <v>ทะเบียนขาด 1463 วัน</v>
      </c>
      <c r="B68" s="113" t="str">
        <f t="shared" si="2"/>
        <v>ทะเบียนผลิต ขาด</v>
      </c>
      <c r="C68" s="136" t="s">
        <v>305</v>
      </c>
      <c r="D68" s="137">
        <v>44489.0</v>
      </c>
      <c r="E68" s="138" t="s">
        <v>306</v>
      </c>
      <c r="F68" s="136" t="s">
        <v>149</v>
      </c>
      <c r="G68" s="136" t="s">
        <v>446</v>
      </c>
      <c r="H68" s="136" t="s">
        <v>129</v>
      </c>
      <c r="I68" s="139"/>
      <c r="J68" s="140"/>
      <c r="K68" s="136"/>
      <c r="L68" s="141"/>
      <c r="M68" s="142"/>
    </row>
    <row r="69" ht="27.75" customHeight="1">
      <c r="A69" s="135" t="str">
        <f t="shared" si="4"/>
        <v>ทะเบียนขาด 2459 วัน</v>
      </c>
      <c r="B69" s="113" t="str">
        <f t="shared" si="2"/>
        <v>ใบอนุญาตผลิต ขาด</v>
      </c>
      <c r="C69" s="136" t="s">
        <v>307</v>
      </c>
      <c r="D69" s="143">
        <v>43493.0</v>
      </c>
      <c r="E69" s="138" t="s">
        <v>306</v>
      </c>
      <c r="F69" s="136" t="s">
        <v>149</v>
      </c>
      <c r="G69" s="136" t="s">
        <v>454</v>
      </c>
      <c r="H69" s="136" t="s">
        <v>129</v>
      </c>
      <c r="I69" s="139"/>
      <c r="J69" s="140"/>
      <c r="K69" s="136"/>
      <c r="L69" s="141"/>
      <c r="M69" s="142"/>
    </row>
    <row r="70" ht="27.75" customHeight="1">
      <c r="A70" s="135" t="str">
        <f t="shared" si="4"/>
        <v>ทะเบียนขาด 1463 วัน</v>
      </c>
      <c r="B70" s="113" t="str">
        <f t="shared" si="2"/>
        <v>ทะเบียนผลิต ขาด</v>
      </c>
      <c r="C70" s="136" t="s">
        <v>311</v>
      </c>
      <c r="D70" s="137">
        <v>44489.0</v>
      </c>
      <c r="E70" s="138" t="s">
        <v>312</v>
      </c>
      <c r="F70" s="136" t="s">
        <v>144</v>
      </c>
      <c r="G70" s="136" t="s">
        <v>446</v>
      </c>
      <c r="H70" s="136" t="s">
        <v>129</v>
      </c>
      <c r="I70" s="139"/>
      <c r="J70" s="140"/>
      <c r="K70" s="136"/>
      <c r="L70" s="141"/>
      <c r="M70" s="142"/>
    </row>
    <row r="71" ht="27.75" customHeight="1">
      <c r="A71" s="135" t="str">
        <f t="shared" si="4"/>
        <v>ทะเบียนขาด 2459 วัน</v>
      </c>
      <c r="B71" s="113" t="str">
        <f t="shared" si="2"/>
        <v>ใบอนุญาตผลิต ขาด</v>
      </c>
      <c r="C71" s="136" t="s">
        <v>313</v>
      </c>
      <c r="D71" s="143">
        <v>43493.0</v>
      </c>
      <c r="E71" s="138" t="s">
        <v>312</v>
      </c>
      <c r="F71" s="136" t="s">
        <v>144</v>
      </c>
      <c r="G71" s="136" t="s">
        <v>454</v>
      </c>
      <c r="H71" s="136" t="s">
        <v>129</v>
      </c>
      <c r="I71" s="139"/>
      <c r="J71" s="140"/>
      <c r="K71" s="136"/>
      <c r="L71" s="141"/>
      <c r="M71" s="142"/>
    </row>
    <row r="72" ht="27.75" customHeight="1">
      <c r="A72" s="135" t="str">
        <f t="shared" si="4"/>
        <v>ทะเบียนขาด 1463 วัน</v>
      </c>
      <c r="B72" s="113" t="str">
        <f t="shared" si="2"/>
        <v>ทะเบียนผลิต ขาด</v>
      </c>
      <c r="C72" s="136" t="s">
        <v>314</v>
      </c>
      <c r="D72" s="137">
        <v>44489.0</v>
      </c>
      <c r="E72" s="138" t="s">
        <v>315</v>
      </c>
      <c r="F72" s="136" t="s">
        <v>138</v>
      </c>
      <c r="G72" s="136" t="s">
        <v>446</v>
      </c>
      <c r="H72" s="136" t="s">
        <v>129</v>
      </c>
      <c r="I72" s="139"/>
      <c r="J72" s="140"/>
      <c r="K72" s="136"/>
      <c r="L72" s="141"/>
      <c r="M72" s="142"/>
    </row>
    <row r="73" ht="27.75" customHeight="1">
      <c r="A73" s="135" t="str">
        <f t="shared" si="4"/>
        <v>ทะเบียนขาด 2459 วัน</v>
      </c>
      <c r="B73" s="113" t="str">
        <f t="shared" si="2"/>
        <v>ใบอนุญาตผลิต ขาด</v>
      </c>
      <c r="C73" s="136" t="s">
        <v>316</v>
      </c>
      <c r="D73" s="143">
        <v>43493.0</v>
      </c>
      <c r="E73" s="138" t="s">
        <v>315</v>
      </c>
      <c r="F73" s="136" t="s">
        <v>138</v>
      </c>
      <c r="G73" s="136" t="s">
        <v>454</v>
      </c>
      <c r="H73" s="136" t="s">
        <v>129</v>
      </c>
      <c r="I73" s="139"/>
      <c r="J73" s="140"/>
      <c r="K73" s="136"/>
      <c r="L73" s="141"/>
      <c r="M73" s="142"/>
    </row>
    <row r="74" ht="27.75" customHeight="1">
      <c r="A74" s="135" t="str">
        <f t="shared" si="4"/>
        <v>ทะเบียนขาด 2494 วัน</v>
      </c>
      <c r="B74" s="113" t="str">
        <f t="shared" si="2"/>
        <v>ทะเบียนผลิต ขาด</v>
      </c>
      <c r="C74" s="136" t="s">
        <v>235</v>
      </c>
      <c r="D74" s="137">
        <v>43458.0</v>
      </c>
      <c r="E74" s="138" t="s">
        <v>236</v>
      </c>
      <c r="F74" s="136" t="s">
        <v>149</v>
      </c>
      <c r="G74" s="136" t="s">
        <v>446</v>
      </c>
      <c r="H74" s="136" t="s">
        <v>129</v>
      </c>
      <c r="I74" s="139"/>
      <c r="J74" s="140"/>
      <c r="K74" s="136"/>
      <c r="L74" s="141"/>
      <c r="M74" s="142"/>
    </row>
    <row r="75" ht="27.75" customHeight="1">
      <c r="A75" s="135" t="str">
        <f t="shared" si="4"/>
        <v>ทะเบียนขาด 2465 วัน</v>
      </c>
      <c r="B75" s="113" t="str">
        <f t="shared" si="2"/>
        <v>ใบอนุญาตผลิต ขาด</v>
      </c>
      <c r="C75" s="136" t="s">
        <v>237</v>
      </c>
      <c r="D75" s="143">
        <v>43487.0</v>
      </c>
      <c r="E75" s="138" t="s">
        <v>236</v>
      </c>
      <c r="F75" s="136" t="s">
        <v>149</v>
      </c>
      <c r="G75" s="136" t="s">
        <v>454</v>
      </c>
      <c r="H75" s="136" t="s">
        <v>129</v>
      </c>
      <c r="I75" s="139"/>
      <c r="J75" s="140"/>
      <c r="K75" s="136"/>
      <c r="L75" s="141"/>
      <c r="M75" s="142"/>
    </row>
    <row r="76" ht="27.75" customHeight="1">
      <c r="A76" s="135" t="str">
        <f t="shared" si="4"/>
        <v>ทะเบียนขาด 2494 วัน</v>
      </c>
      <c r="B76" s="113" t="str">
        <f t="shared" si="2"/>
        <v>ทะเบียนผลิต ขาด</v>
      </c>
      <c r="C76" s="136" t="s">
        <v>238</v>
      </c>
      <c r="D76" s="137">
        <v>43458.0</v>
      </c>
      <c r="E76" s="138" t="s">
        <v>239</v>
      </c>
      <c r="F76" s="136" t="s">
        <v>144</v>
      </c>
      <c r="G76" s="136" t="s">
        <v>446</v>
      </c>
      <c r="H76" s="136" t="s">
        <v>129</v>
      </c>
      <c r="I76" s="139"/>
      <c r="J76" s="140"/>
      <c r="K76" s="136"/>
      <c r="L76" s="141"/>
      <c r="M76" s="142"/>
    </row>
    <row r="77" ht="27.75" customHeight="1">
      <c r="A77" s="135" t="str">
        <f t="shared" si="4"/>
        <v>ทะเบียนขาด 2465 วัน</v>
      </c>
      <c r="B77" s="113" t="str">
        <f t="shared" si="2"/>
        <v>ใบอนุญาตผลิต ขาด</v>
      </c>
      <c r="C77" s="136" t="s">
        <v>240</v>
      </c>
      <c r="D77" s="143">
        <v>43487.0</v>
      </c>
      <c r="E77" s="138" t="s">
        <v>239</v>
      </c>
      <c r="F77" s="136" t="s">
        <v>144</v>
      </c>
      <c r="G77" s="136" t="s">
        <v>454</v>
      </c>
      <c r="H77" s="136" t="s">
        <v>129</v>
      </c>
      <c r="I77" s="139"/>
      <c r="J77" s="140"/>
      <c r="K77" s="136"/>
      <c r="L77" s="141"/>
      <c r="M77" s="142"/>
    </row>
    <row r="78" ht="27.75" customHeight="1">
      <c r="A78" s="135" t="str">
        <f t="shared" si="4"/>
        <v>ทะเบียนขาด 2494 วัน</v>
      </c>
      <c r="B78" s="113" t="str">
        <f t="shared" si="2"/>
        <v>ทะเบียนผลิต ขาด</v>
      </c>
      <c r="C78" s="136" t="s">
        <v>241</v>
      </c>
      <c r="D78" s="137">
        <v>43458.0</v>
      </c>
      <c r="E78" s="138" t="s">
        <v>242</v>
      </c>
      <c r="F78" s="136" t="s">
        <v>138</v>
      </c>
      <c r="G78" s="136" t="s">
        <v>446</v>
      </c>
      <c r="H78" s="136" t="s">
        <v>129</v>
      </c>
      <c r="I78" s="139"/>
      <c r="J78" s="140"/>
      <c r="K78" s="136"/>
      <c r="L78" s="141"/>
      <c r="M78" s="142"/>
    </row>
    <row r="79" ht="27.75" customHeight="1">
      <c r="A79" s="135" t="str">
        <f t="shared" si="4"/>
        <v>ทะเบียนขาด 2465 วัน</v>
      </c>
      <c r="B79" s="113" t="str">
        <f t="shared" si="2"/>
        <v>ใบอนุญาตผลิต ขาด</v>
      </c>
      <c r="C79" s="136" t="s">
        <v>243</v>
      </c>
      <c r="D79" s="143">
        <v>43487.0</v>
      </c>
      <c r="E79" s="138" t="s">
        <v>242</v>
      </c>
      <c r="F79" s="136" t="s">
        <v>138</v>
      </c>
      <c r="G79" s="136" t="s">
        <v>454</v>
      </c>
      <c r="H79" s="136" t="s">
        <v>129</v>
      </c>
      <c r="I79" s="139"/>
      <c r="J79" s="140"/>
      <c r="K79" s="136"/>
      <c r="L79" s="141"/>
      <c r="M79" s="142"/>
    </row>
    <row r="80" ht="27.75" customHeight="1">
      <c r="A80" s="135" t="str">
        <f t="shared" si="4"/>
        <v>ทะเบียนขาด 671 วัน</v>
      </c>
      <c r="B80" s="113" t="str">
        <f t="shared" si="2"/>
        <v>ทะเบียนผลิต ขาด</v>
      </c>
      <c r="C80" s="136" t="s">
        <v>157</v>
      </c>
      <c r="D80" s="137">
        <v>45281.0</v>
      </c>
      <c r="E80" s="138" t="s">
        <v>158</v>
      </c>
      <c r="F80" s="136" t="s">
        <v>149</v>
      </c>
      <c r="G80" s="136" t="s">
        <v>446</v>
      </c>
      <c r="H80" s="136" t="s">
        <v>129</v>
      </c>
      <c r="I80" s="139"/>
      <c r="J80" s="140"/>
      <c r="K80" s="151" t="s">
        <v>461</v>
      </c>
      <c r="L80" s="141"/>
      <c r="M80" s="142"/>
    </row>
    <row r="81" ht="27.75" customHeight="1">
      <c r="A81" s="135" t="str">
        <f t="shared" si="4"/>
        <v>ทะเบียนขาด 1723 วัน</v>
      </c>
      <c r="B81" s="113" t="str">
        <f t="shared" si="2"/>
        <v>ใบอนุญาตผลิต ขาด</v>
      </c>
      <c r="C81" s="136" t="s">
        <v>159</v>
      </c>
      <c r="D81" s="143">
        <v>44229.0</v>
      </c>
      <c r="E81" s="138" t="s">
        <v>158</v>
      </c>
      <c r="F81" s="136" t="s">
        <v>149</v>
      </c>
      <c r="G81" s="136" t="s">
        <v>454</v>
      </c>
      <c r="H81" s="136" t="s">
        <v>129</v>
      </c>
      <c r="I81" s="139"/>
      <c r="J81" s="140"/>
      <c r="K81" s="136"/>
      <c r="L81" s="141"/>
      <c r="M81" s="142"/>
    </row>
    <row r="82" ht="27.75" customHeight="1">
      <c r="A82" s="135" t="str">
        <f t="shared" si="4"/>
        <v>ทะเบียนขาด 2549 วัน</v>
      </c>
      <c r="B82" s="113" t="str">
        <f t="shared" si="2"/>
        <v>ทะเบียนผลิต ขาด</v>
      </c>
      <c r="C82" s="136" t="s">
        <v>145</v>
      </c>
      <c r="D82" s="137">
        <v>43403.0</v>
      </c>
      <c r="E82" s="138" t="s">
        <v>146</v>
      </c>
      <c r="F82" s="136" t="s">
        <v>144</v>
      </c>
      <c r="G82" s="136" t="s">
        <v>446</v>
      </c>
      <c r="H82" s="136" t="s">
        <v>129</v>
      </c>
      <c r="I82" s="139"/>
      <c r="J82" s="140"/>
      <c r="K82" s="144"/>
      <c r="L82" s="145"/>
      <c r="M82" s="142"/>
    </row>
    <row r="83" ht="27.75" customHeight="1">
      <c r="A83" s="135" t="str">
        <f t="shared" si="4"/>
        <v>ทะเบียนขาด 1845 วัน</v>
      </c>
      <c r="B83" s="113" t="str">
        <f t="shared" si="2"/>
        <v>ใบอนุญาตผลิต ขาด</v>
      </c>
      <c r="C83" s="136" t="s">
        <v>462</v>
      </c>
      <c r="D83" s="137">
        <v>44107.0</v>
      </c>
      <c r="E83" s="138" t="s">
        <v>146</v>
      </c>
      <c r="F83" s="136" t="s">
        <v>144</v>
      </c>
      <c r="G83" s="136" t="s">
        <v>454</v>
      </c>
      <c r="H83" s="136" t="s">
        <v>129</v>
      </c>
      <c r="I83" s="139"/>
      <c r="J83" s="147"/>
      <c r="K83" s="150"/>
      <c r="L83" s="145"/>
      <c r="M83" s="142"/>
    </row>
    <row r="84" ht="27.75" customHeight="1">
      <c r="A84" s="135" t="str">
        <f t="shared" si="4"/>
        <v>ทะเบียนขาด 2549 วัน</v>
      </c>
      <c r="B84" s="113" t="str">
        <f t="shared" si="2"/>
        <v>ทะเบียนผลิต ขาด</v>
      </c>
      <c r="C84" s="136" t="s">
        <v>147</v>
      </c>
      <c r="D84" s="137">
        <v>43403.0</v>
      </c>
      <c r="E84" s="138" t="s">
        <v>148</v>
      </c>
      <c r="F84" s="136" t="s">
        <v>149</v>
      </c>
      <c r="G84" s="136" t="s">
        <v>446</v>
      </c>
      <c r="H84" s="136" t="s">
        <v>129</v>
      </c>
      <c r="I84" s="139"/>
      <c r="J84" s="147"/>
      <c r="K84" s="150"/>
      <c r="L84" s="145"/>
      <c r="M84" s="142"/>
    </row>
    <row r="85" ht="27.75" customHeight="1">
      <c r="A85" s="135" t="str">
        <f t="shared" si="4"/>
        <v>ทะเบียนขาด 1845 วัน</v>
      </c>
      <c r="B85" s="113" t="str">
        <f t="shared" si="2"/>
        <v>ใบอนุญาตผลิต ขาด</v>
      </c>
      <c r="C85" s="136" t="s">
        <v>463</v>
      </c>
      <c r="D85" s="137">
        <v>44107.0</v>
      </c>
      <c r="E85" s="138" t="s">
        <v>148</v>
      </c>
      <c r="F85" s="136" t="s">
        <v>149</v>
      </c>
      <c r="G85" s="136" t="s">
        <v>454</v>
      </c>
      <c r="H85" s="136" t="s">
        <v>129</v>
      </c>
      <c r="I85" s="139"/>
      <c r="J85" s="147"/>
      <c r="K85" s="150"/>
      <c r="L85" s="145"/>
      <c r="M85" s="142"/>
    </row>
    <row r="86" ht="27.75" customHeight="1">
      <c r="A86" s="135" t="str">
        <f t="shared" si="4"/>
        <v>ทะเบียนขาด 749 วัน</v>
      </c>
      <c r="B86" s="113" t="str">
        <f t="shared" si="2"/>
        <v>ทะเบียนผลิต ขาด</v>
      </c>
      <c r="C86" s="136" t="s">
        <v>164</v>
      </c>
      <c r="D86" s="137">
        <v>45203.0</v>
      </c>
      <c r="E86" s="138" t="s">
        <v>165</v>
      </c>
      <c r="F86" s="136" t="s">
        <v>138</v>
      </c>
      <c r="G86" s="136" t="s">
        <v>446</v>
      </c>
      <c r="H86" s="136" t="s">
        <v>129</v>
      </c>
      <c r="I86" s="139"/>
      <c r="J86" s="140"/>
      <c r="K86" s="136"/>
      <c r="L86" s="141"/>
      <c r="M86" s="142"/>
    </row>
    <row r="87" ht="27.75" customHeight="1">
      <c r="A87" s="135" t="str">
        <f t="shared" si="4"/>
        <v>ทะเบียนขาด 1765 วัน</v>
      </c>
      <c r="B87" s="113" t="str">
        <f t="shared" si="2"/>
        <v>ใบอนุญาตผลิต ขาด</v>
      </c>
      <c r="C87" s="136" t="s">
        <v>166</v>
      </c>
      <c r="D87" s="143">
        <v>44187.0</v>
      </c>
      <c r="E87" s="138" t="s">
        <v>165</v>
      </c>
      <c r="F87" s="136" t="s">
        <v>138</v>
      </c>
      <c r="G87" s="136" t="s">
        <v>454</v>
      </c>
      <c r="H87" s="136" t="s">
        <v>129</v>
      </c>
      <c r="I87" s="139"/>
      <c r="J87" s="147"/>
      <c r="K87" s="148"/>
      <c r="L87" s="141"/>
      <c r="M87" s="142"/>
    </row>
    <row r="88" ht="27.75" customHeight="1">
      <c r="A88" s="135" t="str">
        <f t="shared" si="4"/>
        <v>ทะเบียนขาด 836 วัน</v>
      </c>
      <c r="B88" s="113" t="str">
        <f t="shared" si="2"/>
        <v>ทะเบียนผลิต ขาด</v>
      </c>
      <c r="C88" s="136" t="s">
        <v>160</v>
      </c>
      <c r="D88" s="137">
        <v>45116.0</v>
      </c>
      <c r="E88" s="138" t="s">
        <v>161</v>
      </c>
      <c r="F88" s="136" t="s">
        <v>149</v>
      </c>
      <c r="G88" s="136" t="s">
        <v>446</v>
      </c>
      <c r="H88" s="136" t="s">
        <v>129</v>
      </c>
      <c r="I88" s="139"/>
      <c r="J88" s="140"/>
      <c r="K88" s="144"/>
      <c r="L88" s="145"/>
      <c r="M88" s="142"/>
    </row>
    <row r="89" ht="27.75" customHeight="1">
      <c r="A89" s="135" t="str">
        <f t="shared" si="4"/>
        <v>ทะเบียนขาด 1902 วัน</v>
      </c>
      <c r="B89" s="113" t="str">
        <f t="shared" si="2"/>
        <v>ใบอนุญาตผลิต ขาด</v>
      </c>
      <c r="C89" s="136" t="s">
        <v>464</v>
      </c>
      <c r="D89" s="146">
        <v>44050.0</v>
      </c>
      <c r="E89" s="138" t="s">
        <v>161</v>
      </c>
      <c r="F89" s="136" t="s">
        <v>149</v>
      </c>
      <c r="G89" s="136" t="s">
        <v>454</v>
      </c>
      <c r="H89" s="136" t="s">
        <v>129</v>
      </c>
      <c r="I89" s="139"/>
      <c r="J89" s="140"/>
      <c r="K89" s="144"/>
      <c r="L89" s="145"/>
      <c r="M89" s="142"/>
    </row>
    <row r="90" ht="27.75" customHeight="1">
      <c r="A90" s="135" t="str">
        <f t="shared" si="4"/>
        <v>ทะเบียนขาด 836 วัน</v>
      </c>
      <c r="B90" s="113" t="str">
        <f t="shared" si="2"/>
        <v>ทะเบียนผลิต ขาด</v>
      </c>
      <c r="C90" s="136" t="s">
        <v>162</v>
      </c>
      <c r="D90" s="137">
        <v>45116.0</v>
      </c>
      <c r="E90" s="138" t="s">
        <v>163</v>
      </c>
      <c r="F90" s="136" t="s">
        <v>144</v>
      </c>
      <c r="G90" s="136" t="s">
        <v>446</v>
      </c>
      <c r="H90" s="136" t="s">
        <v>129</v>
      </c>
      <c r="I90" s="139"/>
      <c r="J90" s="140"/>
      <c r="K90" s="144"/>
      <c r="L90" s="145"/>
      <c r="M90" s="142"/>
    </row>
    <row r="91" ht="27.75" customHeight="1">
      <c r="A91" s="135" t="str">
        <f t="shared" si="4"/>
        <v>ทะเบียนขาด 1902 วัน</v>
      </c>
      <c r="B91" s="113" t="str">
        <f t="shared" si="2"/>
        <v>ใบอนุญาตผลิต ขาด</v>
      </c>
      <c r="C91" s="136" t="s">
        <v>465</v>
      </c>
      <c r="D91" s="146">
        <v>44050.0</v>
      </c>
      <c r="E91" s="138" t="s">
        <v>163</v>
      </c>
      <c r="F91" s="136" t="s">
        <v>144</v>
      </c>
      <c r="G91" s="136" t="s">
        <v>454</v>
      </c>
      <c r="H91" s="136" t="s">
        <v>129</v>
      </c>
      <c r="I91" s="139"/>
      <c r="J91" s="140"/>
      <c r="K91" s="144"/>
      <c r="L91" s="145"/>
      <c r="M91" s="142"/>
    </row>
    <row r="92" ht="27.75" customHeight="1">
      <c r="A92" s="135" t="str">
        <f t="shared" si="4"/>
        <v>ทะเบียนขาด 2549 วัน</v>
      </c>
      <c r="B92" s="113" t="str">
        <f t="shared" si="2"/>
        <v>ทะเบียนผลิต ขาด</v>
      </c>
      <c r="C92" s="136" t="s">
        <v>140</v>
      </c>
      <c r="D92" s="137">
        <v>43403.0</v>
      </c>
      <c r="E92" s="138" t="s">
        <v>141</v>
      </c>
      <c r="F92" s="136" t="s">
        <v>138</v>
      </c>
      <c r="G92" s="136" t="s">
        <v>446</v>
      </c>
      <c r="H92" s="136" t="s">
        <v>129</v>
      </c>
      <c r="I92" s="139"/>
      <c r="J92" s="147"/>
      <c r="K92" s="150"/>
      <c r="L92" s="145"/>
      <c r="M92" s="142"/>
    </row>
    <row r="93" ht="27.75" customHeight="1">
      <c r="A93" s="135" t="str">
        <f t="shared" si="4"/>
        <v>ทะเบียนขาด 1845 วัน</v>
      </c>
      <c r="B93" s="113" t="str">
        <f t="shared" si="2"/>
        <v>ใบอนุญาตผลิต ขาด</v>
      </c>
      <c r="C93" s="136" t="s">
        <v>466</v>
      </c>
      <c r="D93" s="137">
        <v>44107.0</v>
      </c>
      <c r="E93" s="138" t="s">
        <v>141</v>
      </c>
      <c r="F93" s="136" t="s">
        <v>138</v>
      </c>
      <c r="G93" s="136" t="s">
        <v>454</v>
      </c>
      <c r="H93" s="136" t="s">
        <v>129</v>
      </c>
      <c r="I93" s="139"/>
      <c r="J93" s="147"/>
      <c r="K93" s="150"/>
      <c r="L93" s="145"/>
      <c r="M93" s="142"/>
    </row>
    <row r="94" ht="27.75" customHeight="1">
      <c r="A94" s="135" t="str">
        <f t="shared" si="4"/>
        <v>ทะเบียนขาด 2549 วัน</v>
      </c>
      <c r="B94" s="113" t="str">
        <f t="shared" si="2"/>
        <v>ทะเบียนผลิต ขาด</v>
      </c>
      <c r="C94" s="136" t="s">
        <v>142</v>
      </c>
      <c r="D94" s="137">
        <v>43403.0</v>
      </c>
      <c r="E94" s="138" t="s">
        <v>143</v>
      </c>
      <c r="F94" s="136" t="s">
        <v>144</v>
      </c>
      <c r="G94" s="136" t="s">
        <v>446</v>
      </c>
      <c r="H94" s="136" t="s">
        <v>129</v>
      </c>
      <c r="I94" s="139"/>
      <c r="J94" s="147"/>
      <c r="K94" s="150"/>
      <c r="L94" s="145"/>
      <c r="M94" s="142"/>
    </row>
    <row r="95" ht="27.75" customHeight="1">
      <c r="A95" s="135" t="str">
        <f t="shared" si="4"/>
        <v>ทะเบียนขาด 1845 วัน</v>
      </c>
      <c r="B95" s="113" t="str">
        <f t="shared" si="2"/>
        <v>ใบอนุญาตผลิต ขาด</v>
      </c>
      <c r="C95" s="136" t="s">
        <v>467</v>
      </c>
      <c r="D95" s="137">
        <v>44107.0</v>
      </c>
      <c r="E95" s="138" t="s">
        <v>143</v>
      </c>
      <c r="F95" s="136" t="s">
        <v>144</v>
      </c>
      <c r="G95" s="136" t="s">
        <v>454</v>
      </c>
      <c r="H95" s="136" t="s">
        <v>129</v>
      </c>
      <c r="I95" s="139"/>
      <c r="J95" s="147"/>
      <c r="K95" s="150"/>
      <c r="L95" s="145"/>
      <c r="M95" s="142"/>
    </row>
    <row r="96" ht="27.75" customHeight="1">
      <c r="A96" s="135" t="str">
        <f t="shared" si="4"/>
        <v>ทะเบียนขาด 2549 วัน</v>
      </c>
      <c r="B96" s="113" t="str">
        <f t="shared" si="2"/>
        <v>ทะเบียนผลิต ขาด</v>
      </c>
      <c r="C96" s="136" t="s">
        <v>136</v>
      </c>
      <c r="D96" s="137">
        <v>43403.0</v>
      </c>
      <c r="E96" s="138" t="s">
        <v>137</v>
      </c>
      <c r="F96" s="136" t="s">
        <v>138</v>
      </c>
      <c r="G96" s="136" t="s">
        <v>446</v>
      </c>
      <c r="H96" s="136" t="s">
        <v>129</v>
      </c>
      <c r="I96" s="139"/>
      <c r="J96" s="147"/>
      <c r="K96" s="150"/>
      <c r="L96" s="145"/>
      <c r="M96" s="142"/>
    </row>
    <row r="97" ht="27.75" customHeight="1">
      <c r="A97" s="135" t="str">
        <f t="shared" si="4"/>
        <v>ทะเบียนขาด 1845 วัน</v>
      </c>
      <c r="B97" s="113" t="str">
        <f t="shared" si="2"/>
        <v>ใบอนุญาตผลิต ขาด</v>
      </c>
      <c r="C97" s="136" t="s">
        <v>468</v>
      </c>
      <c r="D97" s="137">
        <v>44107.0</v>
      </c>
      <c r="E97" s="138" t="s">
        <v>137</v>
      </c>
      <c r="F97" s="136" t="s">
        <v>138</v>
      </c>
      <c r="G97" s="136" t="s">
        <v>454</v>
      </c>
      <c r="H97" s="136" t="s">
        <v>129</v>
      </c>
      <c r="I97" s="139"/>
      <c r="J97" s="147"/>
      <c r="K97" s="150"/>
      <c r="L97" s="145"/>
      <c r="M97" s="142"/>
    </row>
    <row r="98" ht="27.75" customHeight="1">
      <c r="A98" s="135" t="str">
        <f t="shared" si="4"/>
        <v>ทะเบียนขาด 736 วัน</v>
      </c>
      <c r="B98" s="113" t="str">
        <f t="shared" si="2"/>
        <v>ทะเบียนนำเข้า ขาด</v>
      </c>
      <c r="C98" s="136" t="s">
        <v>274</v>
      </c>
      <c r="D98" s="137">
        <v>45216.0</v>
      </c>
      <c r="E98" s="138" t="s">
        <v>469</v>
      </c>
      <c r="F98" s="136" t="s">
        <v>276</v>
      </c>
      <c r="G98" s="136" t="s">
        <v>449</v>
      </c>
      <c r="H98" s="136" t="s">
        <v>129</v>
      </c>
      <c r="I98" s="139"/>
      <c r="J98" s="140"/>
      <c r="K98" s="136"/>
      <c r="L98" s="141"/>
      <c r="M98" s="142"/>
    </row>
    <row r="99" ht="27.75" customHeight="1">
      <c r="A99" s="135" t="str">
        <f t="shared" si="4"/>
        <v>ทะเบียนขาด 1765 วัน</v>
      </c>
      <c r="B99" s="113" t="str">
        <f t="shared" si="2"/>
        <v>ใบอนุญาตนำเข้า ขาด</v>
      </c>
      <c r="C99" s="136" t="s">
        <v>277</v>
      </c>
      <c r="D99" s="143">
        <v>44187.0</v>
      </c>
      <c r="E99" s="138" t="s">
        <v>469</v>
      </c>
      <c r="F99" s="136" t="s">
        <v>276</v>
      </c>
      <c r="G99" s="136" t="s">
        <v>19</v>
      </c>
      <c r="H99" s="136" t="s">
        <v>129</v>
      </c>
      <c r="I99" s="139"/>
      <c r="J99" s="140"/>
      <c r="K99" s="136"/>
      <c r="L99" s="141"/>
      <c r="M99" s="142"/>
    </row>
    <row r="100" ht="27.75" customHeight="1">
      <c r="A100" s="135" t="str">
        <f t="shared" si="4"/>
        <v>ทะเบียนขาด 2529 วัน</v>
      </c>
      <c r="B100" s="113" t="str">
        <f t="shared" si="2"/>
        <v>ทะเบียนนำเข้า ขาด</v>
      </c>
      <c r="C100" s="136" t="s">
        <v>281</v>
      </c>
      <c r="D100" s="137">
        <v>43423.0</v>
      </c>
      <c r="E100" s="138" t="s">
        <v>470</v>
      </c>
      <c r="F100" s="136" t="s">
        <v>257</v>
      </c>
      <c r="G100" s="136" t="s">
        <v>449</v>
      </c>
      <c r="H100" s="136" t="s">
        <v>129</v>
      </c>
      <c r="I100" s="139"/>
      <c r="J100" s="147"/>
      <c r="K100" s="148"/>
      <c r="L100" s="141"/>
      <c r="M100" s="142"/>
    </row>
    <row r="101" ht="27.75" customHeight="1">
      <c r="A101" s="135" t="str">
        <f t="shared" si="4"/>
        <v>ทะเบียนขาด 2494 วัน</v>
      </c>
      <c r="B101" s="113" t="str">
        <f t="shared" si="2"/>
        <v>ใบอนุญาตนำเข้า ขาด</v>
      </c>
      <c r="C101" s="136" t="s">
        <v>282</v>
      </c>
      <c r="D101" s="143">
        <v>43458.0</v>
      </c>
      <c r="E101" s="138" t="s">
        <v>470</v>
      </c>
      <c r="F101" s="136" t="s">
        <v>257</v>
      </c>
      <c r="G101" s="136" t="s">
        <v>19</v>
      </c>
      <c r="H101" s="136" t="s">
        <v>129</v>
      </c>
      <c r="I101" s="139"/>
      <c r="J101" s="147"/>
      <c r="K101" s="148"/>
      <c r="L101" s="141"/>
      <c r="M101" s="142"/>
    </row>
    <row r="102" ht="27.75" customHeight="1">
      <c r="A102" s="135" t="str">
        <f t="shared" si="4"/>
        <v>ทะเบียนขาด 2549 วัน</v>
      </c>
      <c r="B102" s="113" t="str">
        <f t="shared" si="2"/>
        <v>ทะเบียนนำเข้า ขาด</v>
      </c>
      <c r="C102" s="136" t="s">
        <v>255</v>
      </c>
      <c r="D102" s="137">
        <v>43403.0</v>
      </c>
      <c r="E102" s="138" t="s">
        <v>471</v>
      </c>
      <c r="F102" s="136" t="s">
        <v>257</v>
      </c>
      <c r="G102" s="136" t="s">
        <v>449</v>
      </c>
      <c r="H102" s="136" t="s">
        <v>129</v>
      </c>
      <c r="I102" s="139"/>
      <c r="J102" s="140"/>
      <c r="K102" s="136"/>
      <c r="L102" s="141"/>
      <c r="M102" s="142"/>
    </row>
    <row r="103" ht="27.75" customHeight="1">
      <c r="A103" s="135" t="str">
        <f t="shared" si="4"/>
        <v>ทะเบียนขาด 1976 วัน</v>
      </c>
      <c r="B103" s="113" t="str">
        <f t="shared" si="2"/>
        <v>ใบอนุญาตนำเข้า ขาด</v>
      </c>
      <c r="C103" s="136" t="s">
        <v>258</v>
      </c>
      <c r="D103" s="143">
        <v>43976.0</v>
      </c>
      <c r="E103" s="138" t="s">
        <v>471</v>
      </c>
      <c r="F103" s="136" t="s">
        <v>257</v>
      </c>
      <c r="G103" s="136" t="s">
        <v>19</v>
      </c>
      <c r="H103" s="136" t="s">
        <v>129</v>
      </c>
      <c r="I103" s="139"/>
      <c r="J103" s="140"/>
      <c r="K103" s="136"/>
      <c r="L103" s="141"/>
      <c r="M103" s="142"/>
    </row>
    <row r="104" ht="27.75" customHeight="1">
      <c r="A104" s="135" t="str">
        <f t="shared" si="4"/>
        <v>ทะเบียนขาด 750 วัน</v>
      </c>
      <c r="B104" s="113" t="str">
        <f t="shared" si="2"/>
        <v>ทะเบียนนำเข้า ขาด</v>
      </c>
      <c r="C104" s="136" t="s">
        <v>472</v>
      </c>
      <c r="D104" s="137">
        <v>45202.0</v>
      </c>
      <c r="E104" s="138" t="s">
        <v>473</v>
      </c>
      <c r="F104" s="136" t="s">
        <v>474</v>
      </c>
      <c r="G104" s="136" t="s">
        <v>449</v>
      </c>
      <c r="H104" s="136" t="s">
        <v>129</v>
      </c>
      <c r="I104" s="139"/>
      <c r="J104" s="147"/>
      <c r="K104" s="150"/>
      <c r="L104" s="145"/>
      <c r="M104" s="142"/>
    </row>
    <row r="105" ht="27.75" customHeight="1">
      <c r="A105" s="135" t="str">
        <f t="shared" si="4"/>
        <v>ทะเบียนขาด 1815 วัน</v>
      </c>
      <c r="B105" s="113" t="str">
        <f t="shared" si="2"/>
        <v>ทะเบียนนำเข้า ขาด</v>
      </c>
      <c r="C105" s="136" t="s">
        <v>475</v>
      </c>
      <c r="D105" s="137">
        <v>44137.0</v>
      </c>
      <c r="E105" s="138" t="s">
        <v>473</v>
      </c>
      <c r="F105" s="136" t="s">
        <v>474</v>
      </c>
      <c r="G105" s="136" t="s">
        <v>449</v>
      </c>
      <c r="H105" s="136" t="s">
        <v>129</v>
      </c>
      <c r="I105" s="139"/>
      <c r="J105" s="147"/>
      <c r="K105" s="150"/>
      <c r="L105" s="145"/>
      <c r="M105" s="142"/>
    </row>
    <row r="106" ht="27.75" customHeight="1">
      <c r="A106" s="135" t="str">
        <f t="shared" si="4"/>
        <v>ทะเบียนขาด 819 วัน</v>
      </c>
      <c r="B106" s="113" t="str">
        <f t="shared" si="2"/>
        <v>ทะเบียนผลิต ขาด</v>
      </c>
      <c r="C106" s="136" t="s">
        <v>177</v>
      </c>
      <c r="D106" s="137">
        <v>45133.0</v>
      </c>
      <c r="E106" s="138" t="s">
        <v>58</v>
      </c>
      <c r="F106" s="136" t="s">
        <v>48</v>
      </c>
      <c r="G106" s="136" t="s">
        <v>446</v>
      </c>
      <c r="H106" s="136" t="s">
        <v>129</v>
      </c>
      <c r="I106" s="139"/>
      <c r="J106" s="140"/>
      <c r="K106" s="136"/>
      <c r="L106" s="141"/>
      <c r="M106" s="142"/>
    </row>
    <row r="107" ht="27.75" customHeight="1">
      <c r="A107" s="135" t="str">
        <f t="shared" si="4"/>
        <v>ทะเบียนขาด 1954 วัน</v>
      </c>
      <c r="B107" s="113" t="str">
        <f t="shared" si="2"/>
        <v>ใบอนุญาตผลิต ขาด</v>
      </c>
      <c r="C107" s="136" t="s">
        <v>178</v>
      </c>
      <c r="D107" s="143">
        <v>43998.0</v>
      </c>
      <c r="E107" s="138" t="s">
        <v>58</v>
      </c>
      <c r="F107" s="136" t="s">
        <v>48</v>
      </c>
      <c r="G107" s="136" t="s">
        <v>454</v>
      </c>
      <c r="H107" s="136" t="s">
        <v>129</v>
      </c>
      <c r="I107" s="139"/>
      <c r="J107" s="152"/>
      <c r="K107" s="153"/>
      <c r="L107" s="141"/>
      <c r="M107" s="142"/>
    </row>
    <row r="108" ht="27.75" customHeight="1">
      <c r="A108" s="135" t="str">
        <f t="shared" si="4"/>
        <v>ทะเบียนขาด 1720 วัน</v>
      </c>
      <c r="B108" s="113" t="str">
        <f t="shared" si="2"/>
        <v>ทะเบียนผลิต ขาด</v>
      </c>
      <c r="C108" s="136" t="s">
        <v>222</v>
      </c>
      <c r="D108" s="137">
        <v>44232.0</v>
      </c>
      <c r="E108" s="138" t="s">
        <v>223</v>
      </c>
      <c r="F108" s="136" t="s">
        <v>224</v>
      </c>
      <c r="G108" s="136" t="s">
        <v>446</v>
      </c>
      <c r="H108" s="136" t="s">
        <v>129</v>
      </c>
      <c r="I108" s="139"/>
      <c r="J108" s="140"/>
      <c r="K108" s="136"/>
      <c r="L108" s="141"/>
      <c r="M108" s="142"/>
    </row>
    <row r="109" ht="27.75" customHeight="1">
      <c r="A109" s="135" t="str">
        <f t="shared" si="4"/>
        <v>ทะเบียนขาด 1954 วัน</v>
      </c>
      <c r="B109" s="113" t="str">
        <f t="shared" si="2"/>
        <v>ใบอนุญาตผลิต ขาด</v>
      </c>
      <c r="C109" s="136" t="s">
        <v>225</v>
      </c>
      <c r="D109" s="143">
        <v>43998.0</v>
      </c>
      <c r="E109" s="138" t="s">
        <v>223</v>
      </c>
      <c r="F109" s="136" t="s">
        <v>224</v>
      </c>
      <c r="G109" s="136" t="s">
        <v>454</v>
      </c>
      <c r="H109" s="136" t="s">
        <v>129</v>
      </c>
      <c r="I109" s="139"/>
      <c r="J109" s="140"/>
      <c r="K109" s="136"/>
      <c r="L109" s="141"/>
      <c r="M109" s="142"/>
    </row>
    <row r="110" ht="27.75" customHeight="1">
      <c r="A110" s="135" t="str">
        <f t="shared" si="4"/>
        <v>ทะเบียนขาด 1720 วัน</v>
      </c>
      <c r="B110" s="113" t="str">
        <f t="shared" si="2"/>
        <v>ทะเบียนผลิต ขาด</v>
      </c>
      <c r="C110" s="136" t="s">
        <v>179</v>
      </c>
      <c r="D110" s="137">
        <v>44232.0</v>
      </c>
      <c r="E110" s="138" t="s">
        <v>47</v>
      </c>
      <c r="F110" s="136" t="s">
        <v>48</v>
      </c>
      <c r="G110" s="136" t="s">
        <v>446</v>
      </c>
      <c r="H110" s="136" t="s">
        <v>129</v>
      </c>
      <c r="I110" s="139"/>
      <c r="J110" s="140"/>
      <c r="K110" s="136"/>
      <c r="L110" s="141"/>
      <c r="M110" s="142"/>
    </row>
    <row r="111" ht="27.75" customHeight="1">
      <c r="A111" s="135" t="str">
        <f t="shared" si="4"/>
        <v>ทะเบียนขาด 1954 วัน</v>
      </c>
      <c r="B111" s="113" t="str">
        <f t="shared" si="2"/>
        <v>ใบอนุญาตผลิต ขาด</v>
      </c>
      <c r="C111" s="136" t="s">
        <v>180</v>
      </c>
      <c r="D111" s="143">
        <v>43998.0</v>
      </c>
      <c r="E111" s="138" t="s">
        <v>47</v>
      </c>
      <c r="F111" s="136" t="s">
        <v>48</v>
      </c>
      <c r="G111" s="136" t="s">
        <v>454</v>
      </c>
      <c r="H111" s="136" t="s">
        <v>129</v>
      </c>
      <c r="I111" s="139"/>
      <c r="J111" s="152"/>
      <c r="K111" s="153"/>
      <c r="L111" s="141"/>
      <c r="M111" s="142"/>
    </row>
    <row r="112" ht="27.75" customHeight="1">
      <c r="A112" s="135" t="str">
        <f t="shared" si="4"/>
        <v>ทะเบียนขาด 819 วัน</v>
      </c>
      <c r="B112" s="113" t="str">
        <f t="shared" si="2"/>
        <v>ทะเบียนผลิต ขาด</v>
      </c>
      <c r="C112" s="136" t="s">
        <v>181</v>
      </c>
      <c r="D112" s="137">
        <v>45133.0</v>
      </c>
      <c r="E112" s="138" t="s">
        <v>182</v>
      </c>
      <c r="F112" s="136" t="s">
        <v>183</v>
      </c>
      <c r="G112" s="136" t="s">
        <v>446</v>
      </c>
      <c r="H112" s="136" t="s">
        <v>129</v>
      </c>
      <c r="I112" s="139"/>
      <c r="J112" s="140"/>
      <c r="K112" s="136"/>
      <c r="L112" s="141"/>
      <c r="M112" s="142"/>
    </row>
    <row r="113" ht="27.75" customHeight="1">
      <c r="A113" s="135" t="str">
        <f t="shared" si="4"/>
        <v>ทะเบียนขาด 1954 วัน</v>
      </c>
      <c r="B113" s="113" t="str">
        <f t="shared" si="2"/>
        <v>ใบอนุญาตผลิต ขาด</v>
      </c>
      <c r="C113" s="136" t="s">
        <v>184</v>
      </c>
      <c r="D113" s="143">
        <v>43998.0</v>
      </c>
      <c r="E113" s="138" t="s">
        <v>182</v>
      </c>
      <c r="F113" s="136" t="s">
        <v>183</v>
      </c>
      <c r="G113" s="136" t="s">
        <v>454</v>
      </c>
      <c r="H113" s="136" t="s">
        <v>129</v>
      </c>
      <c r="I113" s="139"/>
      <c r="J113" s="140"/>
      <c r="K113" s="136"/>
      <c r="L113" s="141"/>
      <c r="M113" s="142"/>
    </row>
    <row r="114" ht="27.75" customHeight="1">
      <c r="A114" s="135" t="str">
        <f t="shared" si="4"/>
        <v>ทะเบียนขาด 2549 วัน</v>
      </c>
      <c r="B114" s="113" t="str">
        <f t="shared" si="2"/>
        <v>ทะเบียนผลิต ขาด</v>
      </c>
      <c r="C114" s="136" t="s">
        <v>150</v>
      </c>
      <c r="D114" s="137">
        <v>43403.0</v>
      </c>
      <c r="E114" s="138" t="s">
        <v>151</v>
      </c>
      <c r="F114" s="136" t="s">
        <v>183</v>
      </c>
      <c r="G114" s="136" t="s">
        <v>446</v>
      </c>
      <c r="H114" s="136" t="s">
        <v>129</v>
      </c>
      <c r="I114" s="139"/>
      <c r="J114" s="147"/>
      <c r="K114" s="150"/>
      <c r="L114" s="145"/>
      <c r="M114" s="142"/>
    </row>
    <row r="115" ht="27.75" customHeight="1">
      <c r="A115" s="135" t="str">
        <f t="shared" si="4"/>
        <v>ทะเบียนขาด 1845 วัน</v>
      </c>
      <c r="B115" s="113" t="str">
        <f t="shared" si="2"/>
        <v>ใบอนุญาตผลิต ขาด</v>
      </c>
      <c r="C115" s="136" t="s">
        <v>476</v>
      </c>
      <c r="D115" s="137">
        <v>44107.0</v>
      </c>
      <c r="E115" s="138" t="s">
        <v>151</v>
      </c>
      <c r="F115" s="136" t="s">
        <v>183</v>
      </c>
      <c r="G115" s="136" t="s">
        <v>454</v>
      </c>
      <c r="H115" s="136" t="s">
        <v>129</v>
      </c>
      <c r="I115" s="139"/>
      <c r="J115" s="147"/>
      <c r="K115" s="148"/>
      <c r="L115" s="141"/>
      <c r="M115" s="142"/>
    </row>
    <row r="116" ht="27.75" customHeight="1">
      <c r="A116" s="135" t="str">
        <f t="shared" si="4"/>
        <v>ทะเบียนขาด 2549 วัน</v>
      </c>
      <c r="B116" s="113" t="str">
        <f t="shared" si="2"/>
        <v>ทะเบียนผลิต ขาด</v>
      </c>
      <c r="C116" s="136" t="s">
        <v>152</v>
      </c>
      <c r="D116" s="137">
        <v>43403.0</v>
      </c>
      <c r="E116" s="138" t="s">
        <v>153</v>
      </c>
      <c r="F116" s="136" t="s">
        <v>183</v>
      </c>
      <c r="G116" s="136" t="s">
        <v>446</v>
      </c>
      <c r="H116" s="136" t="s">
        <v>129</v>
      </c>
      <c r="I116" s="139"/>
      <c r="J116" s="147"/>
      <c r="K116" s="150"/>
      <c r="L116" s="145"/>
      <c r="M116" s="142"/>
    </row>
    <row r="117" ht="27.75" customHeight="1">
      <c r="A117" s="135" t="str">
        <f t="shared" si="4"/>
        <v>ทะเบียนขาด 1845 วัน</v>
      </c>
      <c r="B117" s="113" t="str">
        <f t="shared" si="2"/>
        <v>ใบอนุญาตผลิต ขาด</v>
      </c>
      <c r="C117" s="136" t="s">
        <v>477</v>
      </c>
      <c r="D117" s="137">
        <v>44107.0</v>
      </c>
      <c r="E117" s="138" t="s">
        <v>153</v>
      </c>
      <c r="F117" s="136" t="s">
        <v>183</v>
      </c>
      <c r="G117" s="136" t="s">
        <v>454</v>
      </c>
      <c r="H117" s="136" t="s">
        <v>129</v>
      </c>
      <c r="I117" s="139"/>
      <c r="J117" s="147"/>
      <c r="K117" s="150"/>
      <c r="L117" s="145"/>
      <c r="M117" s="142"/>
    </row>
    <row r="118" ht="27.75" customHeight="1">
      <c r="A118" s="135" t="str">
        <f t="shared" si="4"/>
        <v>ทะเบียนขาด 819 วัน</v>
      </c>
      <c r="B118" s="113" t="str">
        <f t="shared" si="2"/>
        <v>ทะเบียนผลิต ขาด</v>
      </c>
      <c r="C118" s="136" t="s">
        <v>218</v>
      </c>
      <c r="D118" s="137">
        <v>45133.0</v>
      </c>
      <c r="E118" s="138" t="s">
        <v>219</v>
      </c>
      <c r="F118" s="136" t="s">
        <v>220</v>
      </c>
      <c r="G118" s="136" t="s">
        <v>446</v>
      </c>
      <c r="H118" s="136" t="s">
        <v>129</v>
      </c>
      <c r="I118" s="139"/>
      <c r="J118" s="140"/>
      <c r="K118" s="136"/>
      <c r="L118" s="141"/>
      <c r="M118" s="142"/>
    </row>
    <row r="119" ht="27.75" customHeight="1">
      <c r="A119" s="135" t="str">
        <f t="shared" si="4"/>
        <v>ทะเบียนขาด 1954 วัน</v>
      </c>
      <c r="B119" s="113" t="str">
        <f t="shared" si="2"/>
        <v>ใบอนุญาตผลิต ขาด</v>
      </c>
      <c r="C119" s="136" t="s">
        <v>221</v>
      </c>
      <c r="D119" s="143">
        <v>43998.0</v>
      </c>
      <c r="E119" s="138" t="s">
        <v>219</v>
      </c>
      <c r="F119" s="136" t="s">
        <v>220</v>
      </c>
      <c r="G119" s="136" t="s">
        <v>454</v>
      </c>
      <c r="H119" s="136" t="s">
        <v>129</v>
      </c>
      <c r="I119" s="139"/>
      <c r="J119" s="140"/>
      <c r="K119" s="136"/>
      <c r="L119" s="141"/>
      <c r="M119" s="142"/>
    </row>
    <row r="120" ht="27.75" customHeight="1">
      <c r="A120" s="135" t="str">
        <f t="shared" si="4"/>
        <v>ทะเบียนขาด 671 วัน</v>
      </c>
      <c r="B120" s="113" t="str">
        <f t="shared" si="2"/>
        <v>ทะเบียนนำเข้า ขาด</v>
      </c>
      <c r="C120" s="136" t="s">
        <v>263</v>
      </c>
      <c r="D120" s="137">
        <v>45281.0</v>
      </c>
      <c r="E120" s="138" t="s">
        <v>40</v>
      </c>
      <c r="F120" s="136" t="s">
        <v>264</v>
      </c>
      <c r="G120" s="136" t="s">
        <v>449</v>
      </c>
      <c r="H120" s="136" t="s">
        <v>129</v>
      </c>
      <c r="I120" s="139"/>
      <c r="J120" s="140"/>
      <c r="K120" s="136"/>
      <c r="L120" s="141"/>
      <c r="M120" s="142"/>
    </row>
    <row r="121" ht="27.75" customHeight="1">
      <c r="A121" s="135" t="str">
        <f t="shared" si="4"/>
        <v>ทะเบียนขาด 1731 วัน</v>
      </c>
      <c r="B121" s="113" t="str">
        <f t="shared" si="2"/>
        <v>ใบอนุญาตนำเข้า ขาด</v>
      </c>
      <c r="C121" s="136" t="s">
        <v>265</v>
      </c>
      <c r="D121" s="143">
        <v>44221.0</v>
      </c>
      <c r="E121" s="138" t="s">
        <v>40</v>
      </c>
      <c r="F121" s="136" t="s">
        <v>264</v>
      </c>
      <c r="G121" s="136" t="s">
        <v>19</v>
      </c>
      <c r="H121" s="136" t="s">
        <v>129</v>
      </c>
      <c r="I121" s="139"/>
      <c r="J121" s="140"/>
      <c r="K121" s="136"/>
      <c r="L121" s="141"/>
      <c r="M121" s="142"/>
    </row>
    <row r="122" ht="27.75" customHeight="1">
      <c r="A122" s="135" t="str">
        <f t="shared" si="4"/>
        <v>ทะเบียนขาด 1232 วัน</v>
      </c>
      <c r="B122" s="113" t="str">
        <f t="shared" si="2"/>
        <v>ทะเบียนนำเข้า ขาด</v>
      </c>
      <c r="C122" s="136" t="s">
        <v>278</v>
      </c>
      <c r="D122" s="137">
        <v>44720.0</v>
      </c>
      <c r="E122" s="138" t="s">
        <v>40</v>
      </c>
      <c r="F122" s="136" t="s">
        <v>279</v>
      </c>
      <c r="G122" s="136" t="s">
        <v>449</v>
      </c>
      <c r="H122" s="136" t="s">
        <v>129</v>
      </c>
      <c r="I122" s="139"/>
      <c r="J122" s="140"/>
      <c r="K122" s="136"/>
      <c r="L122" s="141"/>
      <c r="M122" s="142"/>
    </row>
    <row r="123" ht="27.75" customHeight="1">
      <c r="A123" s="135" t="str">
        <f t="shared" si="4"/>
        <v>ทะเบียนขาด 1934 วัน</v>
      </c>
      <c r="B123" s="113" t="str">
        <f t="shared" si="2"/>
        <v>ใบอนุญาตนำเข้า ขาด</v>
      </c>
      <c r="C123" s="136" t="s">
        <v>280</v>
      </c>
      <c r="D123" s="143">
        <v>44018.0</v>
      </c>
      <c r="E123" s="138" t="s">
        <v>40</v>
      </c>
      <c r="F123" s="136" t="s">
        <v>279</v>
      </c>
      <c r="G123" s="136" t="s">
        <v>19</v>
      </c>
      <c r="H123" s="136" t="s">
        <v>129</v>
      </c>
      <c r="I123" s="139"/>
      <c r="J123" s="140"/>
      <c r="K123" s="136"/>
      <c r="L123" s="141"/>
      <c r="M123" s="142"/>
    </row>
    <row r="124" ht="27.75" customHeight="1">
      <c r="A124" s="135" t="str">
        <f t="shared" si="4"/>
        <v>ทะเบียนขาด 1731 วัน</v>
      </c>
      <c r="B124" s="113" t="str">
        <f t="shared" si="2"/>
        <v>ทะเบียนผลิต ขาด</v>
      </c>
      <c r="C124" s="136" t="s">
        <v>214</v>
      </c>
      <c r="D124" s="137">
        <v>44221.0</v>
      </c>
      <c r="E124" s="138" t="s">
        <v>215</v>
      </c>
      <c r="F124" s="136" t="s">
        <v>216</v>
      </c>
      <c r="G124" s="136" t="s">
        <v>446</v>
      </c>
      <c r="H124" s="136" t="s">
        <v>129</v>
      </c>
      <c r="I124" s="139"/>
      <c r="J124" s="140"/>
      <c r="K124" s="136"/>
      <c r="L124" s="154" t="s">
        <v>478</v>
      </c>
      <c r="M124" s="142"/>
    </row>
    <row r="125" ht="27.75" customHeight="1">
      <c r="A125" s="135" t="str">
        <f t="shared" si="4"/>
        <v>ทะเบียนขาด 1954 วัน</v>
      </c>
      <c r="B125" s="113" t="str">
        <f t="shared" si="2"/>
        <v>ใบอนุญาตผลิต ขาด</v>
      </c>
      <c r="C125" s="136" t="s">
        <v>217</v>
      </c>
      <c r="D125" s="143">
        <v>43998.0</v>
      </c>
      <c r="E125" s="138" t="s">
        <v>215</v>
      </c>
      <c r="F125" s="136" t="s">
        <v>216</v>
      </c>
      <c r="G125" s="136" t="s">
        <v>454</v>
      </c>
      <c r="H125" s="136" t="s">
        <v>129</v>
      </c>
      <c r="I125" s="139"/>
      <c r="J125" s="140"/>
      <c r="K125" s="136"/>
      <c r="L125" s="154" t="s">
        <v>479</v>
      </c>
      <c r="M125" s="142"/>
    </row>
    <row r="126" ht="27.75" customHeight="1">
      <c r="A126" s="135" t="str">
        <f t="shared" si="4"/>
        <v>ทะเบียนขาด 1500 วัน</v>
      </c>
      <c r="B126" s="113" t="str">
        <f t="shared" si="2"/>
        <v>ทะเบียนผลิต ขาด</v>
      </c>
      <c r="C126" s="136" t="s">
        <v>248</v>
      </c>
      <c r="D126" s="137">
        <v>44452.0</v>
      </c>
      <c r="E126" s="138" t="s">
        <v>249</v>
      </c>
      <c r="F126" s="136" t="s">
        <v>246</v>
      </c>
      <c r="G126" s="136" t="s">
        <v>446</v>
      </c>
      <c r="H126" s="136" t="s">
        <v>129</v>
      </c>
      <c r="I126" s="139"/>
      <c r="J126" s="152"/>
      <c r="K126" s="153"/>
      <c r="L126" s="154" t="s">
        <v>480</v>
      </c>
      <c r="M126" s="142"/>
    </row>
    <row r="127" ht="27.75" customHeight="1">
      <c r="A127" s="135" t="str">
        <f t="shared" si="4"/>
        <v>ทะเบียนขาด 1954 วัน</v>
      </c>
      <c r="B127" s="113" t="str">
        <f t="shared" si="2"/>
        <v>ใบอนุญาตผลิต ขาด</v>
      </c>
      <c r="C127" s="136" t="s">
        <v>481</v>
      </c>
      <c r="D127" s="143">
        <v>43998.0</v>
      </c>
      <c r="E127" s="138" t="s">
        <v>249</v>
      </c>
      <c r="F127" s="136" t="s">
        <v>246</v>
      </c>
      <c r="G127" s="136" t="s">
        <v>454</v>
      </c>
      <c r="H127" s="136" t="s">
        <v>129</v>
      </c>
      <c r="I127" s="139"/>
      <c r="J127" s="152"/>
      <c r="K127" s="153"/>
      <c r="L127" s="154" t="s">
        <v>482</v>
      </c>
      <c r="M127" s="142"/>
    </row>
    <row r="128" ht="27.75" customHeight="1">
      <c r="A128" s="135" t="str">
        <f t="shared" si="4"/>
        <v>ทะเบียนขาด 1500 วัน</v>
      </c>
      <c r="B128" s="113" t="str">
        <f t="shared" si="2"/>
        <v>ทะเบียนผลิต ขาด</v>
      </c>
      <c r="C128" s="136" t="s">
        <v>321</v>
      </c>
      <c r="D128" s="137">
        <v>44452.0</v>
      </c>
      <c r="E128" s="138" t="s">
        <v>322</v>
      </c>
      <c r="F128" s="136" t="s">
        <v>323</v>
      </c>
      <c r="G128" s="136" t="s">
        <v>446</v>
      </c>
      <c r="H128" s="136" t="s">
        <v>129</v>
      </c>
      <c r="I128" s="139"/>
      <c r="J128" s="140"/>
      <c r="K128" s="136"/>
      <c r="L128" s="154" t="s">
        <v>483</v>
      </c>
      <c r="M128" s="142"/>
    </row>
    <row r="129" ht="27.75" customHeight="1">
      <c r="A129" s="135" t="str">
        <f t="shared" si="4"/>
        <v>ทะเบียนขาด 1954 วัน</v>
      </c>
      <c r="B129" s="113" t="str">
        <f t="shared" si="2"/>
        <v>ใบอนุญาตผลิต ขาด</v>
      </c>
      <c r="C129" s="136" t="s">
        <v>324</v>
      </c>
      <c r="D129" s="143">
        <v>43998.0</v>
      </c>
      <c r="E129" s="138" t="s">
        <v>322</v>
      </c>
      <c r="F129" s="136" t="s">
        <v>323</v>
      </c>
      <c r="G129" s="136" t="s">
        <v>454</v>
      </c>
      <c r="H129" s="136" t="s">
        <v>129</v>
      </c>
      <c r="I129" s="139"/>
      <c r="J129" s="152"/>
      <c r="K129" s="153"/>
      <c r="L129" s="154" t="s">
        <v>484</v>
      </c>
      <c r="M129" s="142"/>
    </row>
    <row r="130" ht="27.75" customHeight="1">
      <c r="A130" s="135" t="str">
        <f t="shared" si="4"/>
        <v>ทะเบียนขาด 1563 วัน</v>
      </c>
      <c r="B130" s="113" t="str">
        <f t="shared" si="2"/>
        <v>ทะเบียนผลิต ขาด</v>
      </c>
      <c r="C130" s="136" t="s">
        <v>167</v>
      </c>
      <c r="D130" s="137">
        <v>44389.0</v>
      </c>
      <c r="E130" s="138" t="s">
        <v>168</v>
      </c>
      <c r="F130" s="136" t="s">
        <v>23</v>
      </c>
      <c r="G130" s="136" t="s">
        <v>446</v>
      </c>
      <c r="H130" s="136" t="s">
        <v>129</v>
      </c>
      <c r="I130" s="139"/>
      <c r="J130" s="140"/>
      <c r="K130" s="136"/>
      <c r="L130" s="154" t="s">
        <v>485</v>
      </c>
      <c r="M130" s="142"/>
    </row>
    <row r="131" ht="27.75" customHeight="1">
      <c r="A131" s="135" t="str">
        <f t="shared" si="4"/>
        <v>ทะเบียนขาด 1954 วัน</v>
      </c>
      <c r="B131" s="113" t="str">
        <f t="shared" si="2"/>
        <v>ใบอนุญาตผลิต ขาด</v>
      </c>
      <c r="C131" s="136" t="s">
        <v>169</v>
      </c>
      <c r="D131" s="143">
        <v>43998.0</v>
      </c>
      <c r="E131" s="138" t="s">
        <v>168</v>
      </c>
      <c r="F131" s="136" t="s">
        <v>23</v>
      </c>
      <c r="G131" s="136" t="s">
        <v>454</v>
      </c>
      <c r="H131" s="136" t="s">
        <v>129</v>
      </c>
      <c r="I131" s="139"/>
      <c r="J131" s="140"/>
      <c r="K131" s="136"/>
      <c r="L131" s="154" t="s">
        <v>486</v>
      </c>
      <c r="M131" s="142"/>
    </row>
    <row r="132" ht="27.75" customHeight="1">
      <c r="A132" s="135" t="str">
        <f t="shared" si="4"/>
        <v>ทะเบียนขาด 1125 วัน</v>
      </c>
      <c r="B132" s="113" t="str">
        <f t="shared" si="2"/>
        <v>ทะเบียนผลิต ขาด</v>
      </c>
      <c r="C132" s="136" t="s">
        <v>189</v>
      </c>
      <c r="D132" s="137">
        <v>44827.0</v>
      </c>
      <c r="E132" s="138" t="s">
        <v>190</v>
      </c>
      <c r="F132" s="136" t="s">
        <v>175</v>
      </c>
      <c r="G132" s="136" t="s">
        <v>446</v>
      </c>
      <c r="H132" s="136" t="s">
        <v>129</v>
      </c>
      <c r="I132" s="139"/>
      <c r="J132" s="140"/>
      <c r="K132" s="136"/>
      <c r="L132" s="141"/>
      <c r="M132" s="142"/>
    </row>
    <row r="133" ht="27.75" customHeight="1">
      <c r="A133" s="135" t="str">
        <f t="shared" si="4"/>
        <v>ทะเบียนขาด 2116 วัน</v>
      </c>
      <c r="B133" s="113" t="str">
        <f t="shared" si="2"/>
        <v>ใบอนุญาตผลิต ขาด</v>
      </c>
      <c r="C133" s="136" t="s">
        <v>191</v>
      </c>
      <c r="D133" s="137">
        <v>43836.0</v>
      </c>
      <c r="E133" s="138" t="s">
        <v>190</v>
      </c>
      <c r="F133" s="136" t="s">
        <v>175</v>
      </c>
      <c r="G133" s="136" t="s">
        <v>454</v>
      </c>
      <c r="H133" s="136" t="s">
        <v>129</v>
      </c>
      <c r="I133" s="139"/>
      <c r="J133" s="147"/>
      <c r="K133" s="155"/>
      <c r="L133" s="154" t="s">
        <v>487</v>
      </c>
      <c r="M133" s="142"/>
    </row>
    <row r="134" ht="27.75" customHeight="1">
      <c r="A134" s="135" t="str">
        <f t="shared" si="4"/>
        <v>ทะเบียนขาด 1125 วัน</v>
      </c>
      <c r="B134" s="113" t="str">
        <f t="shared" si="2"/>
        <v>ทะเบียนผลิต ขาด</v>
      </c>
      <c r="C134" s="136" t="s">
        <v>192</v>
      </c>
      <c r="D134" s="137">
        <v>44827.0</v>
      </c>
      <c r="E134" s="138" t="s">
        <v>193</v>
      </c>
      <c r="F134" s="136" t="s">
        <v>194</v>
      </c>
      <c r="G134" s="136" t="s">
        <v>446</v>
      </c>
      <c r="H134" s="136" t="s">
        <v>129</v>
      </c>
      <c r="I134" s="139"/>
      <c r="J134" s="140"/>
      <c r="K134" s="136"/>
      <c r="L134" s="154" t="s">
        <v>488</v>
      </c>
      <c r="M134" s="142"/>
    </row>
    <row r="135" ht="27.75" customHeight="1">
      <c r="A135" s="135" t="str">
        <f t="shared" si="4"/>
        <v>ทะเบียนขาด 2116 วัน</v>
      </c>
      <c r="B135" s="113" t="str">
        <f t="shared" si="2"/>
        <v>ใบอนุญาตผลิต ขาด</v>
      </c>
      <c r="C135" s="136" t="s">
        <v>489</v>
      </c>
      <c r="D135" s="137">
        <v>43836.0</v>
      </c>
      <c r="E135" s="138" t="s">
        <v>193</v>
      </c>
      <c r="F135" s="136" t="s">
        <v>194</v>
      </c>
      <c r="G135" s="136" t="s">
        <v>454</v>
      </c>
      <c r="H135" s="136" t="s">
        <v>129</v>
      </c>
      <c r="I135" s="139"/>
      <c r="J135" s="147"/>
      <c r="K135" s="155"/>
      <c r="L135" s="154" t="s">
        <v>490</v>
      </c>
      <c r="M135" s="142"/>
    </row>
    <row r="136" ht="27.75" customHeight="1">
      <c r="A136" s="135" t="str">
        <f t="shared" si="4"/>
        <v>ทะเบียนขาด 804 วัน</v>
      </c>
      <c r="B136" s="113" t="str">
        <f t="shared" si="2"/>
        <v>ทะเบียนผลิต ขาด</v>
      </c>
      <c r="C136" s="136" t="s">
        <v>170</v>
      </c>
      <c r="D136" s="137">
        <v>45148.0</v>
      </c>
      <c r="E136" s="138" t="s">
        <v>171</v>
      </c>
      <c r="F136" s="136" t="s">
        <v>23</v>
      </c>
      <c r="G136" s="136" t="s">
        <v>446</v>
      </c>
      <c r="H136" s="136" t="s">
        <v>129</v>
      </c>
      <c r="I136" s="139"/>
      <c r="J136" s="140"/>
      <c r="K136" s="136"/>
      <c r="L136" s="154" t="s">
        <v>491</v>
      </c>
      <c r="M136" s="142"/>
    </row>
    <row r="137" ht="27.75" customHeight="1">
      <c r="A137" s="135" t="str">
        <f t="shared" si="4"/>
        <v>ทะเบียนขาด 1878 วัน</v>
      </c>
      <c r="B137" s="113" t="str">
        <f t="shared" si="2"/>
        <v>ใบอนุญาตผลิต ขาด</v>
      </c>
      <c r="C137" s="136" t="s">
        <v>172</v>
      </c>
      <c r="D137" s="137">
        <v>44074.0</v>
      </c>
      <c r="E137" s="138" t="s">
        <v>171</v>
      </c>
      <c r="F137" s="136" t="s">
        <v>23</v>
      </c>
      <c r="G137" s="136" t="s">
        <v>454</v>
      </c>
      <c r="H137" s="136" t="s">
        <v>129</v>
      </c>
      <c r="I137" s="139"/>
      <c r="J137" s="152"/>
      <c r="K137" s="153"/>
      <c r="L137" s="154" t="s">
        <v>492</v>
      </c>
      <c r="M137" s="142"/>
    </row>
    <row r="138" ht="27.75" customHeight="1">
      <c r="A138" s="135" t="str">
        <f t="shared" si="4"/>
        <v>ทะเบียนขาด 1051 วัน</v>
      </c>
      <c r="B138" s="113" t="str">
        <f t="shared" si="2"/>
        <v>ทะเบียนผลิต ขาด</v>
      </c>
      <c r="C138" s="136" t="s">
        <v>317</v>
      </c>
      <c r="D138" s="137">
        <v>44901.0</v>
      </c>
      <c r="E138" s="138" t="s">
        <v>318</v>
      </c>
      <c r="F138" s="136" t="s">
        <v>319</v>
      </c>
      <c r="G138" s="136" t="s">
        <v>446</v>
      </c>
      <c r="H138" s="136" t="s">
        <v>129</v>
      </c>
      <c r="I138" s="139"/>
      <c r="J138" s="140"/>
      <c r="K138" s="136"/>
      <c r="L138" s="154" t="s">
        <v>493</v>
      </c>
      <c r="M138" s="142"/>
    </row>
    <row r="139" ht="27.75" customHeight="1">
      <c r="A139" s="135" t="str">
        <f t="shared" si="4"/>
        <v>ทะเบียนขาด 2106 วัน</v>
      </c>
      <c r="B139" s="113" t="str">
        <f t="shared" si="2"/>
        <v>ใบอนุญาตผลิต ขาด</v>
      </c>
      <c r="C139" s="136" t="s">
        <v>320</v>
      </c>
      <c r="D139" s="143">
        <v>43846.0</v>
      </c>
      <c r="E139" s="138" t="s">
        <v>318</v>
      </c>
      <c r="F139" s="136" t="s">
        <v>319</v>
      </c>
      <c r="G139" s="136" t="s">
        <v>454</v>
      </c>
      <c r="H139" s="136" t="s">
        <v>129</v>
      </c>
      <c r="I139" s="139"/>
      <c r="J139" s="152"/>
      <c r="K139" s="153"/>
      <c r="L139" s="154" t="s">
        <v>494</v>
      </c>
      <c r="M139" s="142"/>
    </row>
    <row r="140" ht="27.75" customHeight="1">
      <c r="A140" s="135" t="str">
        <f t="shared" si="4"/>
        <v>ทะเบียนขาด 2106 วัน</v>
      </c>
      <c r="B140" s="113" t="str">
        <f t="shared" si="2"/>
        <v>ใบอนุญาตผลิต ขาด</v>
      </c>
      <c r="C140" s="136" t="s">
        <v>209</v>
      </c>
      <c r="D140" s="143">
        <v>43846.0</v>
      </c>
      <c r="E140" s="138" t="s">
        <v>208</v>
      </c>
      <c r="F140" s="136" t="s">
        <v>23</v>
      </c>
      <c r="G140" s="136" t="s">
        <v>454</v>
      </c>
      <c r="H140" s="136" t="s">
        <v>129</v>
      </c>
      <c r="I140" s="139"/>
      <c r="J140" s="152"/>
      <c r="K140" s="148"/>
      <c r="L140" s="154" t="s">
        <v>495</v>
      </c>
      <c r="M140" s="142"/>
    </row>
    <row r="141" ht="27.75" customHeight="1">
      <c r="A141" s="135" t="str">
        <f t="shared" si="4"/>
        <v>ทะเบียนขาด 1051 วัน</v>
      </c>
      <c r="B141" s="113" t="str">
        <f t="shared" si="2"/>
        <v>ทะเบียนผลิต ขาด</v>
      </c>
      <c r="C141" s="136" t="s">
        <v>207</v>
      </c>
      <c r="D141" s="137">
        <v>44901.0</v>
      </c>
      <c r="E141" s="138" t="s">
        <v>208</v>
      </c>
      <c r="F141" s="136" t="s">
        <v>23</v>
      </c>
      <c r="G141" s="136" t="s">
        <v>446</v>
      </c>
      <c r="H141" s="136" t="s">
        <v>129</v>
      </c>
      <c r="I141" s="139"/>
      <c r="J141" s="140"/>
      <c r="K141" s="136"/>
      <c r="L141" s="154" t="s">
        <v>496</v>
      </c>
      <c r="M141" s="142"/>
    </row>
    <row r="142" ht="27.75" customHeight="1">
      <c r="A142" s="135" t="str">
        <f t="shared" si="4"/>
        <v>ทะเบียนขาด 1051 วัน</v>
      </c>
      <c r="B142" s="113" t="str">
        <f t="shared" si="2"/>
        <v>ทะเบียนผลิต ขาด</v>
      </c>
      <c r="C142" s="136" t="s">
        <v>199</v>
      </c>
      <c r="D142" s="137">
        <v>44901.0</v>
      </c>
      <c r="E142" s="138" t="s">
        <v>200</v>
      </c>
      <c r="F142" s="136" t="s">
        <v>175</v>
      </c>
      <c r="G142" s="136" t="s">
        <v>446</v>
      </c>
      <c r="H142" s="136" t="s">
        <v>129</v>
      </c>
      <c r="I142" s="139"/>
      <c r="J142" s="140"/>
      <c r="K142" s="136"/>
      <c r="L142" s="154" t="s">
        <v>497</v>
      </c>
      <c r="M142" s="142"/>
    </row>
    <row r="143" ht="27.75" customHeight="1">
      <c r="A143" s="135" t="str">
        <f t="shared" si="4"/>
        <v>ทะเบียนขาด 2106 วัน</v>
      </c>
      <c r="B143" s="113" t="str">
        <f t="shared" si="2"/>
        <v>ใบอนุญาตผลิต ขาด</v>
      </c>
      <c r="C143" s="136" t="s">
        <v>201</v>
      </c>
      <c r="D143" s="143">
        <v>43846.0</v>
      </c>
      <c r="E143" s="138" t="s">
        <v>200</v>
      </c>
      <c r="F143" s="136" t="s">
        <v>175</v>
      </c>
      <c r="G143" s="136" t="s">
        <v>454</v>
      </c>
      <c r="H143" s="136" t="s">
        <v>129</v>
      </c>
      <c r="I143" s="139"/>
      <c r="J143" s="152"/>
      <c r="K143" s="153"/>
      <c r="L143" s="154" t="s">
        <v>498</v>
      </c>
      <c r="M143" s="142"/>
    </row>
    <row r="144" ht="27.75" customHeight="1">
      <c r="A144" s="135" t="str">
        <f t="shared" si="4"/>
        <v>ทะเบียนขาด 1125 วัน</v>
      </c>
      <c r="B144" s="113" t="str">
        <f t="shared" si="2"/>
        <v>ทะเบียนผลิต ขาด</v>
      </c>
      <c r="C144" s="136" t="s">
        <v>196</v>
      </c>
      <c r="D144" s="137">
        <v>44827.0</v>
      </c>
      <c r="E144" s="138" t="s">
        <v>197</v>
      </c>
      <c r="F144" s="136" t="s">
        <v>194</v>
      </c>
      <c r="G144" s="136" t="s">
        <v>446</v>
      </c>
      <c r="H144" s="136" t="s">
        <v>129</v>
      </c>
      <c r="I144" s="139"/>
      <c r="J144" s="140"/>
      <c r="K144" s="136"/>
      <c r="L144" s="154" t="s">
        <v>499</v>
      </c>
      <c r="M144" s="142"/>
    </row>
    <row r="145" ht="27.75" customHeight="1">
      <c r="A145" s="135" t="str">
        <f t="shared" si="4"/>
        <v>ทะเบียนขาด 2116 วัน</v>
      </c>
      <c r="B145" s="113" t="str">
        <f t="shared" si="2"/>
        <v>ใบอนุญาตผลิต ขาด</v>
      </c>
      <c r="C145" s="136" t="s">
        <v>198</v>
      </c>
      <c r="D145" s="137">
        <v>43836.0</v>
      </c>
      <c r="E145" s="138" t="s">
        <v>197</v>
      </c>
      <c r="F145" s="136" t="s">
        <v>194</v>
      </c>
      <c r="G145" s="136" t="s">
        <v>454</v>
      </c>
      <c r="H145" s="136" t="s">
        <v>129</v>
      </c>
      <c r="I145" s="139"/>
      <c r="J145" s="147"/>
      <c r="K145" s="155"/>
      <c r="L145" s="154" t="s">
        <v>500</v>
      </c>
      <c r="M145" s="142"/>
    </row>
    <row r="146" ht="27.75" customHeight="1">
      <c r="A146" s="135" t="str">
        <f t="shared" si="4"/>
        <v>ทะเบียนขาด 1051 วัน</v>
      </c>
      <c r="B146" s="113" t="str">
        <f t="shared" si="2"/>
        <v>ทะเบียนผลิต ขาด</v>
      </c>
      <c r="C146" s="136" t="s">
        <v>202</v>
      </c>
      <c r="D146" s="137">
        <v>44901.0</v>
      </c>
      <c r="E146" s="138" t="s">
        <v>203</v>
      </c>
      <c r="F146" s="136" t="s">
        <v>23</v>
      </c>
      <c r="G146" s="136" t="s">
        <v>446</v>
      </c>
      <c r="H146" s="136" t="s">
        <v>129</v>
      </c>
      <c r="I146" s="139"/>
      <c r="J146" s="140"/>
      <c r="K146" s="136"/>
      <c r="L146" s="154" t="s">
        <v>501</v>
      </c>
      <c r="M146" s="142"/>
    </row>
    <row r="147" ht="27.75" customHeight="1">
      <c r="A147" s="135" t="str">
        <f t="shared" si="4"/>
        <v>ทะเบียนขาด 2106 วัน</v>
      </c>
      <c r="B147" s="113" t="str">
        <f t="shared" si="2"/>
        <v>ใบอนุญาตผลิต ขาด</v>
      </c>
      <c r="C147" s="136" t="s">
        <v>204</v>
      </c>
      <c r="D147" s="143">
        <v>43846.0</v>
      </c>
      <c r="E147" s="138" t="s">
        <v>203</v>
      </c>
      <c r="F147" s="136" t="s">
        <v>23</v>
      </c>
      <c r="G147" s="136" t="s">
        <v>454</v>
      </c>
      <c r="H147" s="136" t="s">
        <v>129</v>
      </c>
      <c r="I147" s="139"/>
      <c r="J147" s="152"/>
      <c r="K147" s="153"/>
      <c r="L147" s="154" t="s">
        <v>502</v>
      </c>
      <c r="M147" s="142"/>
    </row>
    <row r="148" ht="27.75" customHeight="1">
      <c r="A148" s="135" t="str">
        <f t="shared" si="4"/>
        <v>ทะเบียนขาด 1051 วัน</v>
      </c>
      <c r="B148" s="113" t="str">
        <f t="shared" si="2"/>
        <v>ทะเบียนผลิต ขาด</v>
      </c>
      <c r="C148" s="136" t="s">
        <v>244</v>
      </c>
      <c r="D148" s="137">
        <v>44901.0</v>
      </c>
      <c r="E148" s="138" t="s">
        <v>245</v>
      </c>
      <c r="F148" s="136" t="s">
        <v>246</v>
      </c>
      <c r="G148" s="136" t="s">
        <v>446</v>
      </c>
      <c r="H148" s="136" t="s">
        <v>129</v>
      </c>
      <c r="I148" s="139"/>
      <c r="J148" s="140"/>
      <c r="K148" s="136"/>
      <c r="L148" s="154" t="s">
        <v>503</v>
      </c>
      <c r="M148" s="142"/>
    </row>
    <row r="149" ht="27.75" customHeight="1">
      <c r="A149" s="135" t="str">
        <f t="shared" si="4"/>
        <v>ทะเบียนขาด 2106 วัน</v>
      </c>
      <c r="B149" s="113" t="str">
        <f t="shared" si="2"/>
        <v>ใบอนุญาตผลิต ขาด</v>
      </c>
      <c r="C149" s="136" t="s">
        <v>247</v>
      </c>
      <c r="D149" s="143">
        <v>43846.0</v>
      </c>
      <c r="E149" s="138" t="s">
        <v>245</v>
      </c>
      <c r="F149" s="136" t="s">
        <v>246</v>
      </c>
      <c r="G149" s="136" t="s">
        <v>454</v>
      </c>
      <c r="H149" s="136" t="s">
        <v>129</v>
      </c>
      <c r="I149" s="139"/>
      <c r="J149" s="152"/>
      <c r="K149" s="153"/>
      <c r="L149" s="154" t="s">
        <v>504</v>
      </c>
      <c r="M149" s="142"/>
    </row>
    <row r="150" ht="27.75" customHeight="1">
      <c r="A150" s="135" t="str">
        <f t="shared" si="4"/>
        <v>ทะเบียนขาด 1051 วัน</v>
      </c>
      <c r="B150" s="113" t="str">
        <f t="shared" si="2"/>
        <v>ทะเบียนผลิต ขาด</v>
      </c>
      <c r="C150" s="136" t="s">
        <v>205</v>
      </c>
      <c r="D150" s="137">
        <v>44901.0</v>
      </c>
      <c r="E150" s="138" t="s">
        <v>206</v>
      </c>
      <c r="F150" s="136" t="s">
        <v>194</v>
      </c>
      <c r="G150" s="136" t="s">
        <v>446</v>
      </c>
      <c r="H150" s="136" t="s">
        <v>129</v>
      </c>
      <c r="I150" s="139"/>
      <c r="J150" s="140"/>
      <c r="K150" s="136"/>
      <c r="L150" s="154" t="s">
        <v>505</v>
      </c>
      <c r="M150" s="142"/>
    </row>
    <row r="151" ht="27.75" customHeight="1">
      <c r="A151" s="135" t="str">
        <f t="shared" si="4"/>
        <v>ทะเบียนขาด 2106 วัน</v>
      </c>
      <c r="B151" s="113" t="str">
        <f t="shared" si="2"/>
        <v>ใบอนุญาตผลิต ขาด</v>
      </c>
      <c r="C151" s="136" t="s">
        <v>195</v>
      </c>
      <c r="D151" s="143">
        <v>43846.0</v>
      </c>
      <c r="E151" s="138" t="s">
        <v>206</v>
      </c>
      <c r="F151" s="136" t="s">
        <v>194</v>
      </c>
      <c r="G151" s="136" t="s">
        <v>454</v>
      </c>
      <c r="H151" s="136" t="s">
        <v>129</v>
      </c>
      <c r="I151" s="139"/>
      <c r="J151" s="152"/>
      <c r="K151" s="148"/>
      <c r="L151" s="154" t="s">
        <v>506</v>
      </c>
      <c r="M151" s="142"/>
    </row>
    <row r="152" ht="27.75" customHeight="1">
      <c r="A152" s="135" t="str">
        <f t="shared" si="4"/>
        <v>ทะเบียนขาด 804 วัน</v>
      </c>
      <c r="B152" s="113" t="str">
        <f t="shared" si="2"/>
        <v>ทะเบียนผลิต ขาด</v>
      </c>
      <c r="C152" s="136" t="s">
        <v>173</v>
      </c>
      <c r="D152" s="137">
        <v>45148.0</v>
      </c>
      <c r="E152" s="138" t="s">
        <v>174</v>
      </c>
      <c r="F152" s="136" t="s">
        <v>175</v>
      </c>
      <c r="G152" s="136" t="s">
        <v>446</v>
      </c>
      <c r="H152" s="136" t="s">
        <v>129</v>
      </c>
      <c r="I152" s="139"/>
      <c r="J152" s="140"/>
      <c r="K152" s="136"/>
      <c r="L152" s="154" t="s">
        <v>507</v>
      </c>
      <c r="M152" s="142"/>
    </row>
    <row r="153" ht="27.75" customHeight="1">
      <c r="A153" s="135" t="str">
        <f t="shared" si="4"/>
        <v>ทะเบียนขาด 1878 วัน</v>
      </c>
      <c r="B153" s="113" t="str">
        <f t="shared" si="2"/>
        <v>ใบอนุญาตผลิต ขาด</v>
      </c>
      <c r="C153" s="136" t="s">
        <v>176</v>
      </c>
      <c r="D153" s="137">
        <v>44074.0</v>
      </c>
      <c r="E153" s="138" t="s">
        <v>174</v>
      </c>
      <c r="F153" s="136" t="s">
        <v>175</v>
      </c>
      <c r="G153" s="136" t="s">
        <v>454</v>
      </c>
      <c r="H153" s="136" t="s">
        <v>129</v>
      </c>
      <c r="I153" s="139"/>
      <c r="J153" s="152"/>
      <c r="K153" s="153"/>
      <c r="L153" s="154" t="s">
        <v>508</v>
      </c>
      <c r="M153" s="142"/>
    </row>
    <row r="154" ht="27.75" customHeight="1">
      <c r="A154" s="135" t="str">
        <f t="shared" si="4"/>
        <v>ทะเบียนขาด 1232 วัน</v>
      </c>
      <c r="B154" s="113" t="str">
        <f t="shared" si="2"/>
        <v>ทะเบียนนำเข้า ขาด</v>
      </c>
      <c r="C154" s="136" t="s">
        <v>270</v>
      </c>
      <c r="D154" s="137">
        <v>44720.0</v>
      </c>
      <c r="E154" s="138" t="s">
        <v>271</v>
      </c>
      <c r="F154" s="136" t="s">
        <v>272</v>
      </c>
      <c r="G154" s="136" t="s">
        <v>449</v>
      </c>
      <c r="H154" s="136" t="s">
        <v>129</v>
      </c>
      <c r="I154" s="139"/>
      <c r="J154" s="140"/>
      <c r="K154" s="136"/>
      <c r="L154" s="154" t="s">
        <v>509</v>
      </c>
      <c r="M154" s="142"/>
    </row>
    <row r="155" ht="27.75" customHeight="1">
      <c r="A155" s="135" t="str">
        <f t="shared" si="4"/>
        <v>ทะเบียนขาด 2300 วัน</v>
      </c>
      <c r="B155" s="113" t="str">
        <f t="shared" si="2"/>
        <v>ใบอนุญาตนำเข้า ขาด</v>
      </c>
      <c r="C155" s="136" t="s">
        <v>273</v>
      </c>
      <c r="D155" s="143">
        <v>43652.0</v>
      </c>
      <c r="E155" s="138" t="s">
        <v>271</v>
      </c>
      <c r="F155" s="136" t="s">
        <v>272</v>
      </c>
      <c r="G155" s="136" t="s">
        <v>19</v>
      </c>
      <c r="H155" s="136" t="s">
        <v>129</v>
      </c>
      <c r="I155" s="139"/>
      <c r="J155" s="140"/>
      <c r="K155" s="136"/>
      <c r="L155" s="154" t="s">
        <v>510</v>
      </c>
      <c r="M155" s="142"/>
    </row>
    <row r="156" ht="27.75" customHeight="1">
      <c r="A156" s="135" t="str">
        <f t="shared" si="4"/>
        <v>ทะเบียนขาด 2715 วัน</v>
      </c>
      <c r="B156" s="113" t="str">
        <f t="shared" si="2"/>
        <v>ทะเบียนนำเข้า ขาด</v>
      </c>
      <c r="C156" s="136" t="s">
        <v>266</v>
      </c>
      <c r="D156" s="137">
        <v>43237.0</v>
      </c>
      <c r="E156" s="138" t="s">
        <v>267</v>
      </c>
      <c r="F156" s="136" t="s">
        <v>268</v>
      </c>
      <c r="G156" s="136" t="s">
        <v>449</v>
      </c>
      <c r="H156" s="136" t="s">
        <v>129</v>
      </c>
      <c r="I156" s="139"/>
      <c r="J156" s="140"/>
      <c r="K156" s="136"/>
      <c r="L156" s="154" t="s">
        <v>511</v>
      </c>
      <c r="M156" s="142" t="s">
        <v>451</v>
      </c>
    </row>
    <row r="157" ht="27.75" customHeight="1">
      <c r="A157" s="135" t="str">
        <f t="shared" si="4"/>
        <v>ทะเบียนขาด 2668 วัน</v>
      </c>
      <c r="B157" s="113" t="str">
        <f t="shared" si="2"/>
        <v>ใบอนุญาตนำเข้า ขาด</v>
      </c>
      <c r="C157" s="136" t="s">
        <v>269</v>
      </c>
      <c r="D157" s="143">
        <v>43284.0</v>
      </c>
      <c r="E157" s="138" t="s">
        <v>267</v>
      </c>
      <c r="F157" s="136" t="s">
        <v>268</v>
      </c>
      <c r="G157" s="136" t="s">
        <v>19</v>
      </c>
      <c r="H157" s="136" t="s">
        <v>129</v>
      </c>
      <c r="I157" s="139"/>
      <c r="J157" s="140"/>
      <c r="K157" s="136"/>
      <c r="L157" s="141"/>
      <c r="M157" s="142" t="s">
        <v>451</v>
      </c>
    </row>
    <row r="158" ht="27.75" customHeight="1">
      <c r="A158" s="135" t="str">
        <f t="shared" si="4"/>
        <v>ทะเบียนขาด 915 วัน</v>
      </c>
      <c r="B158" s="113" t="str">
        <f t="shared" si="2"/>
        <v>ทะเบียนผลิต ขาด</v>
      </c>
      <c r="C158" s="136" t="s">
        <v>512</v>
      </c>
      <c r="D158" s="137">
        <v>45037.0</v>
      </c>
      <c r="E158" s="138" t="s">
        <v>513</v>
      </c>
      <c r="F158" s="136" t="s">
        <v>514</v>
      </c>
      <c r="G158" s="136" t="s">
        <v>446</v>
      </c>
      <c r="H158" s="136" t="s">
        <v>129</v>
      </c>
      <c r="I158" s="139"/>
      <c r="J158" s="149"/>
      <c r="K158" s="150"/>
      <c r="L158" s="154" t="s">
        <v>515</v>
      </c>
      <c r="M158" s="142"/>
    </row>
    <row r="159" ht="27.75" customHeight="1">
      <c r="A159" s="135" t="str">
        <f t="shared" si="4"/>
        <v>ทะเบียนขาด 1998 วัน</v>
      </c>
      <c r="B159" s="113" t="str">
        <f t="shared" si="2"/>
        <v>ใบอนุญาตผลิต ขาด</v>
      </c>
      <c r="C159" s="136" t="s">
        <v>516</v>
      </c>
      <c r="D159" s="137">
        <v>43954.0</v>
      </c>
      <c r="E159" s="138" t="s">
        <v>513</v>
      </c>
      <c r="F159" s="136" t="s">
        <v>514</v>
      </c>
      <c r="G159" s="136" t="s">
        <v>454</v>
      </c>
      <c r="H159" s="136" t="s">
        <v>129</v>
      </c>
      <c r="I159" s="139"/>
      <c r="J159" s="149"/>
      <c r="K159" s="150"/>
      <c r="L159" s="154" t="s">
        <v>517</v>
      </c>
      <c r="M159" s="142"/>
    </row>
    <row r="160" ht="27.75" customHeight="1">
      <c r="A160" s="135" t="str">
        <f t="shared" si="4"/>
        <v>ทะเบียนขาด 2492 วัน</v>
      </c>
      <c r="B160" s="113" t="str">
        <f t="shared" si="2"/>
        <v>ทะเบียนนำเข้า ขาด</v>
      </c>
      <c r="C160" s="136" t="s">
        <v>259</v>
      </c>
      <c r="D160" s="137">
        <v>43460.0</v>
      </c>
      <c r="E160" s="138" t="s">
        <v>260</v>
      </c>
      <c r="F160" s="136" t="s">
        <v>261</v>
      </c>
      <c r="G160" s="136" t="s">
        <v>449</v>
      </c>
      <c r="H160" s="136" t="s">
        <v>129</v>
      </c>
      <c r="I160" s="139"/>
      <c r="J160" s="147"/>
      <c r="K160" s="148"/>
      <c r="L160" s="141"/>
      <c r="M160" s="142"/>
    </row>
    <row r="161" ht="27.75" customHeight="1">
      <c r="A161" s="135" t="str">
        <f t="shared" si="4"/>
        <v>ทะเบียนขาด 2070 วัน</v>
      </c>
      <c r="B161" s="113" t="str">
        <f t="shared" si="2"/>
        <v>ใบอนุญาตนำเข้า ขาด</v>
      </c>
      <c r="C161" s="136" t="s">
        <v>262</v>
      </c>
      <c r="D161" s="143">
        <v>43882.0</v>
      </c>
      <c r="E161" s="138" t="s">
        <v>260</v>
      </c>
      <c r="F161" s="136" t="s">
        <v>261</v>
      </c>
      <c r="G161" s="136" t="s">
        <v>19</v>
      </c>
      <c r="H161" s="136" t="s">
        <v>129</v>
      </c>
      <c r="I161" s="139"/>
      <c r="J161" s="147"/>
      <c r="K161" s="148"/>
      <c r="L161" s="141"/>
      <c r="M161" s="142"/>
    </row>
    <row r="162" ht="27.75" customHeight="1">
      <c r="A162" s="135" t="str">
        <f t="shared" si="4"/>
        <v>ทะเบียนขาด 1197 วัน</v>
      </c>
      <c r="B162" s="113" t="str">
        <f t="shared" si="2"/>
        <v>ทะเบียนผลิต ขาด</v>
      </c>
      <c r="C162" s="136" t="s">
        <v>325</v>
      </c>
      <c r="D162" s="137">
        <v>44755.0</v>
      </c>
      <c r="E162" s="138" t="s">
        <v>326</v>
      </c>
      <c r="F162" s="136" t="s">
        <v>327</v>
      </c>
      <c r="G162" s="136" t="s">
        <v>446</v>
      </c>
      <c r="H162" s="136" t="s">
        <v>129</v>
      </c>
      <c r="I162" s="139"/>
      <c r="J162" s="140"/>
      <c r="K162" s="136"/>
      <c r="L162" s="154" t="s">
        <v>518</v>
      </c>
      <c r="M162" s="142"/>
    </row>
    <row r="163" ht="27.75" customHeight="1">
      <c r="A163" s="135" t="str">
        <f t="shared" si="4"/>
        <v>ทะเบียนขาด 2279 วัน</v>
      </c>
      <c r="B163" s="113" t="str">
        <f t="shared" si="2"/>
        <v>ใบอนุญาตผลิต ขาด</v>
      </c>
      <c r="C163" s="136" t="s">
        <v>328</v>
      </c>
      <c r="D163" s="143">
        <v>43673.0</v>
      </c>
      <c r="E163" s="138" t="s">
        <v>326</v>
      </c>
      <c r="F163" s="136" t="s">
        <v>327</v>
      </c>
      <c r="G163" s="136" t="s">
        <v>454</v>
      </c>
      <c r="H163" s="136" t="s">
        <v>129</v>
      </c>
      <c r="I163" s="139"/>
      <c r="J163" s="140"/>
      <c r="K163" s="136"/>
      <c r="L163" s="154" t="s">
        <v>519</v>
      </c>
      <c r="M163" s="142"/>
    </row>
    <row r="164" ht="27.75" customHeight="1">
      <c r="A164" s="135" t="str">
        <f t="shared" si="4"/>
        <v>497 ปี 5 เดือน 30 วัน หรือเหลืออีก 181706 วัน</v>
      </c>
      <c r="B164" s="113" t="str">
        <f t="shared" si="2"/>
        <v>ทะเบียนผลิต ปกติ</v>
      </c>
      <c r="C164" s="136" t="s">
        <v>520</v>
      </c>
      <c r="D164" s="137">
        <v>227658.0</v>
      </c>
      <c r="E164" s="138" t="s">
        <v>211</v>
      </c>
      <c r="F164" s="136" t="s">
        <v>212</v>
      </c>
      <c r="G164" s="136" t="s">
        <v>446</v>
      </c>
      <c r="H164" s="136" t="s">
        <v>129</v>
      </c>
      <c r="I164" s="139"/>
      <c r="J164" s="140"/>
      <c r="K164" s="136"/>
      <c r="L164" s="154" t="s">
        <v>521</v>
      </c>
      <c r="M164" s="142"/>
    </row>
    <row r="165" ht="27.75" customHeight="1">
      <c r="A165" s="135" t="str">
        <f t="shared" si="4"/>
        <v>ทะเบียนขาด 1978 วัน</v>
      </c>
      <c r="B165" s="113" t="str">
        <f t="shared" si="2"/>
        <v>ใบอนุญาตผลิต ขาด</v>
      </c>
      <c r="C165" s="136" t="s">
        <v>213</v>
      </c>
      <c r="D165" s="143">
        <v>43974.0</v>
      </c>
      <c r="E165" s="138" t="s">
        <v>211</v>
      </c>
      <c r="F165" s="136" t="s">
        <v>212</v>
      </c>
      <c r="G165" s="136" t="s">
        <v>454</v>
      </c>
      <c r="H165" s="136" t="s">
        <v>129</v>
      </c>
      <c r="I165" s="139"/>
      <c r="J165" s="140"/>
      <c r="K165" s="136"/>
      <c r="L165" s="154" t="s">
        <v>522</v>
      </c>
      <c r="M165" s="142"/>
    </row>
    <row r="166" ht="27.75" customHeight="1">
      <c r="A166" s="135" t="str">
        <f t="shared" si="4"/>
        <v>ทะเบียนขาด 2529 วัน</v>
      </c>
      <c r="B166" s="113" t="str">
        <f t="shared" si="2"/>
        <v>ทะเบียนนำเข้า ขาด</v>
      </c>
      <c r="C166" s="136" t="s">
        <v>251</v>
      </c>
      <c r="D166" s="137">
        <v>43423.0</v>
      </c>
      <c r="E166" s="138" t="s">
        <v>252</v>
      </c>
      <c r="F166" s="136" t="s">
        <v>253</v>
      </c>
      <c r="G166" s="136" t="s">
        <v>449</v>
      </c>
      <c r="H166" s="136" t="s">
        <v>129</v>
      </c>
      <c r="I166" s="139"/>
      <c r="J166" s="147"/>
      <c r="K166" s="148"/>
      <c r="L166" s="154" t="s">
        <v>523</v>
      </c>
      <c r="M166" s="142"/>
    </row>
    <row r="167" ht="27.75" customHeight="1">
      <c r="A167" s="135" t="str">
        <f t="shared" si="4"/>
        <v>ทะเบียนขาด 2022 วัน</v>
      </c>
      <c r="B167" s="113" t="str">
        <f t="shared" si="2"/>
        <v>ใบอนุญาตนำเข้า ขาด</v>
      </c>
      <c r="C167" s="136" t="s">
        <v>254</v>
      </c>
      <c r="D167" s="143">
        <v>43930.0</v>
      </c>
      <c r="E167" s="138" t="s">
        <v>252</v>
      </c>
      <c r="F167" s="136" t="s">
        <v>253</v>
      </c>
      <c r="G167" s="136" t="s">
        <v>19</v>
      </c>
      <c r="H167" s="136" t="s">
        <v>129</v>
      </c>
      <c r="I167" s="139"/>
      <c r="J167" s="147"/>
      <c r="K167" s="148"/>
      <c r="L167" s="154" t="s">
        <v>524</v>
      </c>
      <c r="M167" s="142"/>
    </row>
    <row r="168" ht="27.75" customHeight="1">
      <c r="A168" s="135" t="str">
        <f t="shared" si="4"/>
        <v>ทะเบียนขาด 908 วัน</v>
      </c>
      <c r="B168" s="113" t="str">
        <f t="shared" si="2"/>
        <v>ทะเบียนผลิต ขาด</v>
      </c>
      <c r="C168" s="136" t="s">
        <v>185</v>
      </c>
      <c r="D168" s="137">
        <v>45044.0</v>
      </c>
      <c r="E168" s="138" t="s">
        <v>186</v>
      </c>
      <c r="F168" s="136" t="s">
        <v>187</v>
      </c>
      <c r="G168" s="136" t="s">
        <v>446</v>
      </c>
      <c r="H168" s="136" t="s">
        <v>129</v>
      </c>
      <c r="I168" s="139"/>
      <c r="J168" s="140"/>
      <c r="K168" s="136"/>
      <c r="L168" s="154" t="s">
        <v>525</v>
      </c>
      <c r="M168" s="142"/>
    </row>
    <row r="169" ht="27.75" customHeight="1">
      <c r="A169" s="135" t="str">
        <f t="shared" si="4"/>
        <v>ทะเบียนขาด 1978 วัน</v>
      </c>
      <c r="B169" s="113" t="str">
        <f t="shared" si="2"/>
        <v>ใบอนุญาตผลิต ขาด</v>
      </c>
      <c r="C169" s="136" t="s">
        <v>188</v>
      </c>
      <c r="D169" s="137">
        <v>43974.0</v>
      </c>
      <c r="E169" s="138" t="s">
        <v>186</v>
      </c>
      <c r="F169" s="136" t="s">
        <v>187</v>
      </c>
      <c r="G169" s="136" t="s">
        <v>454</v>
      </c>
      <c r="H169" s="136" t="s">
        <v>129</v>
      </c>
      <c r="I169" s="139"/>
      <c r="J169" s="140"/>
      <c r="K169" s="144"/>
      <c r="L169" s="154" t="s">
        <v>526</v>
      </c>
      <c r="M169" s="142"/>
    </row>
    <row r="170" ht="27.75" customHeight="1">
      <c r="A170" s="156" t="str">
        <f t="shared" si="4"/>
        <v>ทะเบียนขาด 2594 วัน</v>
      </c>
      <c r="B170" s="113" t="str">
        <f t="shared" si="2"/>
        <v>ใบอนุญาตผลิต ขาด</v>
      </c>
      <c r="C170" s="157" t="s">
        <v>376</v>
      </c>
      <c r="D170" s="158">
        <v>43358.0</v>
      </c>
      <c r="E170" s="159" t="s">
        <v>375</v>
      </c>
      <c r="F170" s="157" t="s">
        <v>356</v>
      </c>
      <c r="G170" s="157" t="s">
        <v>454</v>
      </c>
      <c r="H170" s="157" t="s">
        <v>333</v>
      </c>
      <c r="I170" s="139"/>
      <c r="J170" s="160"/>
      <c r="K170" s="148"/>
      <c r="L170" s="141"/>
      <c r="M170" s="142"/>
    </row>
    <row r="171" ht="27.75" customHeight="1">
      <c r="A171" s="156" t="str">
        <f t="shared" si="4"/>
        <v>ทะเบียนขาด 2594 วัน</v>
      </c>
      <c r="B171" s="113" t="str">
        <f t="shared" si="2"/>
        <v>ใบอนุญาตผลิต ขาด</v>
      </c>
      <c r="C171" s="157" t="s">
        <v>373</v>
      </c>
      <c r="D171" s="158">
        <v>43358.0</v>
      </c>
      <c r="E171" s="159" t="s">
        <v>372</v>
      </c>
      <c r="F171" s="157" t="s">
        <v>356</v>
      </c>
      <c r="G171" s="157" t="s">
        <v>454</v>
      </c>
      <c r="H171" s="157" t="s">
        <v>333</v>
      </c>
      <c r="I171" s="139"/>
      <c r="J171" s="160"/>
      <c r="K171" s="148"/>
      <c r="L171" s="141"/>
      <c r="M171" s="142"/>
    </row>
    <row r="172" ht="27.75" customHeight="1">
      <c r="A172" s="156" t="str">
        <f t="shared" si="4"/>
        <v>ทะเบียนขาด 2594 วัน</v>
      </c>
      <c r="B172" s="113" t="str">
        <f t="shared" si="2"/>
        <v>ใบอนุญาตผลิต ขาด</v>
      </c>
      <c r="C172" s="157" t="s">
        <v>370</v>
      </c>
      <c r="D172" s="158">
        <v>43358.0</v>
      </c>
      <c r="E172" s="159" t="s">
        <v>369</v>
      </c>
      <c r="F172" s="157" t="s">
        <v>356</v>
      </c>
      <c r="G172" s="157" t="s">
        <v>454</v>
      </c>
      <c r="H172" s="157" t="s">
        <v>333</v>
      </c>
      <c r="I172" s="139"/>
      <c r="J172" s="160"/>
      <c r="K172" s="148"/>
      <c r="L172" s="141"/>
      <c r="M172" s="142"/>
    </row>
    <row r="173" ht="27.75" customHeight="1">
      <c r="A173" s="156" t="str">
        <f t="shared" si="4"/>
        <v>ทะเบียนขาด 2585 วัน</v>
      </c>
      <c r="B173" s="113" t="str">
        <f t="shared" si="2"/>
        <v>ใบอนุญาตผลิต ขาด</v>
      </c>
      <c r="C173" s="157" t="s">
        <v>340</v>
      </c>
      <c r="D173" s="158">
        <v>43367.0</v>
      </c>
      <c r="E173" s="159" t="s">
        <v>338</v>
      </c>
      <c r="F173" s="159" t="s">
        <v>339</v>
      </c>
      <c r="G173" s="157" t="s">
        <v>454</v>
      </c>
      <c r="H173" s="157" t="s">
        <v>333</v>
      </c>
      <c r="I173" s="139">
        <v>1168.0</v>
      </c>
      <c r="J173" s="160"/>
      <c r="K173" s="148"/>
      <c r="L173" s="141"/>
      <c r="M173" s="142"/>
    </row>
    <row r="174" ht="27.75" customHeight="1">
      <c r="A174" s="156" t="str">
        <f t="shared" si="4"/>
        <v>ทะเบียนขาด 2585 วัน</v>
      </c>
      <c r="B174" s="113" t="str">
        <f t="shared" si="2"/>
        <v>ใบอนุญาตผลิต ขาด</v>
      </c>
      <c r="C174" s="157" t="s">
        <v>346</v>
      </c>
      <c r="D174" s="158">
        <v>43367.0</v>
      </c>
      <c r="E174" s="159" t="s">
        <v>345</v>
      </c>
      <c r="F174" s="159" t="s">
        <v>339</v>
      </c>
      <c r="G174" s="157" t="s">
        <v>454</v>
      </c>
      <c r="H174" s="157" t="s">
        <v>333</v>
      </c>
      <c r="I174" s="139" t="s">
        <v>27</v>
      </c>
      <c r="J174" s="160"/>
      <c r="K174" s="148"/>
      <c r="L174" s="141"/>
      <c r="M174" s="142"/>
    </row>
    <row r="175" ht="27.75" customHeight="1">
      <c r="A175" s="156" t="str">
        <f t="shared" si="4"/>
        <v>ทะเบียนขาด 2585 วัน</v>
      </c>
      <c r="B175" s="113" t="str">
        <f t="shared" si="2"/>
        <v>ใบอนุญาตผลิต ขาด</v>
      </c>
      <c r="C175" s="157" t="s">
        <v>343</v>
      </c>
      <c r="D175" s="158">
        <v>43367.0</v>
      </c>
      <c r="E175" s="159" t="s">
        <v>342</v>
      </c>
      <c r="F175" s="159" t="s">
        <v>339</v>
      </c>
      <c r="G175" s="157" t="s">
        <v>454</v>
      </c>
      <c r="H175" s="157" t="s">
        <v>333</v>
      </c>
      <c r="I175" s="139" t="s">
        <v>434</v>
      </c>
      <c r="J175" s="149"/>
      <c r="K175" s="150"/>
      <c r="L175" s="145"/>
      <c r="M175" s="142"/>
    </row>
    <row r="176" ht="27.75" customHeight="1">
      <c r="A176" s="156" t="str">
        <f t="shared" si="4"/>
        <v>ทะเบียนขาด 853 วัน</v>
      </c>
      <c r="B176" s="113" t="str">
        <f t="shared" si="2"/>
        <v>ทะเบียนนำเข้า ขาด</v>
      </c>
      <c r="C176" s="157" t="s">
        <v>334</v>
      </c>
      <c r="D176" s="161">
        <v>45099.0</v>
      </c>
      <c r="E176" s="159" t="s">
        <v>335</v>
      </c>
      <c r="F176" s="157" t="s">
        <v>336</v>
      </c>
      <c r="G176" s="157" t="s">
        <v>449</v>
      </c>
      <c r="H176" s="157" t="s">
        <v>333</v>
      </c>
      <c r="I176" s="139" t="s">
        <v>27</v>
      </c>
      <c r="J176" s="160"/>
      <c r="K176" s="150"/>
      <c r="L176" s="145"/>
      <c r="M176" s="142"/>
    </row>
    <row r="177" ht="27.75" customHeight="1">
      <c r="A177" s="156" t="str">
        <f t="shared" si="4"/>
        <v>ทะเบียนขาด 853 วัน</v>
      </c>
      <c r="B177" s="113" t="str">
        <f t="shared" si="2"/>
        <v>ทะเบียนนำเข้า ขาด</v>
      </c>
      <c r="C177" s="157" t="s">
        <v>329</v>
      </c>
      <c r="D177" s="161">
        <v>45099.0</v>
      </c>
      <c r="E177" s="159" t="s">
        <v>330</v>
      </c>
      <c r="F177" s="157" t="s">
        <v>331</v>
      </c>
      <c r="G177" s="157" t="s">
        <v>449</v>
      </c>
      <c r="H177" s="157" t="s">
        <v>333</v>
      </c>
      <c r="I177" s="139" t="s">
        <v>27</v>
      </c>
      <c r="J177" s="160"/>
      <c r="K177" s="150"/>
      <c r="L177" s="145"/>
      <c r="M177" s="142"/>
    </row>
    <row r="178" ht="27.75" customHeight="1">
      <c r="A178" s="156" t="str">
        <f t="shared" si="4"/>
        <v>ทะเบียนขาด 1539 วัน</v>
      </c>
      <c r="B178" s="113" t="str">
        <f t="shared" si="2"/>
        <v>ทะเบียนผลิต ขาด</v>
      </c>
      <c r="C178" s="157" t="s">
        <v>337</v>
      </c>
      <c r="D178" s="161">
        <v>44413.0</v>
      </c>
      <c r="E178" s="159" t="s">
        <v>338</v>
      </c>
      <c r="F178" s="159" t="s">
        <v>339</v>
      </c>
      <c r="G178" s="157" t="s">
        <v>446</v>
      </c>
      <c r="H178" s="157" t="s">
        <v>333</v>
      </c>
      <c r="I178" s="139">
        <v>1168.0</v>
      </c>
      <c r="J178" s="160"/>
      <c r="K178" s="148"/>
      <c r="L178" s="141"/>
      <c r="M178" s="142"/>
    </row>
    <row r="179" ht="27.75" customHeight="1">
      <c r="A179" s="156" t="str">
        <f t="shared" si="4"/>
        <v>ทะเบียนขาด 1539 วัน</v>
      </c>
      <c r="B179" s="113" t="str">
        <f t="shared" si="2"/>
        <v>ทะเบียนผลิต ขาด</v>
      </c>
      <c r="C179" s="157" t="s">
        <v>344</v>
      </c>
      <c r="D179" s="161">
        <v>44413.0</v>
      </c>
      <c r="E179" s="159" t="s">
        <v>345</v>
      </c>
      <c r="F179" s="159" t="s">
        <v>339</v>
      </c>
      <c r="G179" s="157" t="s">
        <v>446</v>
      </c>
      <c r="H179" s="157" t="s">
        <v>333</v>
      </c>
      <c r="I179" s="139" t="s">
        <v>27</v>
      </c>
      <c r="J179" s="160"/>
      <c r="K179" s="148"/>
      <c r="L179" s="141"/>
      <c r="M179" s="142"/>
    </row>
    <row r="180" ht="27.75" customHeight="1">
      <c r="A180" s="156" t="str">
        <f t="shared" si="4"/>
        <v>ทะเบียนขาด 1539 วัน</v>
      </c>
      <c r="B180" s="113" t="str">
        <f t="shared" si="2"/>
        <v>ทะเบียนผลิต ขาด</v>
      </c>
      <c r="C180" s="157" t="s">
        <v>341</v>
      </c>
      <c r="D180" s="161">
        <v>44413.0</v>
      </c>
      <c r="E180" s="159" t="s">
        <v>342</v>
      </c>
      <c r="F180" s="159" t="s">
        <v>339</v>
      </c>
      <c r="G180" s="157" t="s">
        <v>446</v>
      </c>
      <c r="H180" s="157" t="s">
        <v>333</v>
      </c>
      <c r="I180" s="139" t="s">
        <v>434</v>
      </c>
      <c r="J180" s="160"/>
      <c r="K180" s="148"/>
      <c r="L180" s="141"/>
      <c r="M180" s="142"/>
    </row>
    <row r="181" ht="27.75" customHeight="1">
      <c r="A181" s="156" t="str">
        <f t="shared" si="4"/>
        <v>ทะเบียนขาด 1827 วัน</v>
      </c>
      <c r="B181" s="113" t="str">
        <f t="shared" si="2"/>
        <v>ทะเบียนนำเข้า ขาด</v>
      </c>
      <c r="C181" s="157" t="s">
        <v>347</v>
      </c>
      <c r="D181" s="161">
        <v>44125.0</v>
      </c>
      <c r="E181" s="159" t="s">
        <v>348</v>
      </c>
      <c r="F181" s="159" t="s">
        <v>339</v>
      </c>
      <c r="G181" s="157" t="s">
        <v>449</v>
      </c>
      <c r="H181" s="157" t="s">
        <v>333</v>
      </c>
      <c r="I181" s="139" t="s">
        <v>27</v>
      </c>
      <c r="J181" s="160"/>
      <c r="K181" s="150"/>
      <c r="L181" s="145"/>
      <c r="M181" s="142"/>
    </row>
    <row r="182" ht="27.75" customHeight="1">
      <c r="A182" s="156" t="str">
        <f t="shared" si="4"/>
        <v>ทะเบียนขาด 2257 วัน</v>
      </c>
      <c r="B182" s="113" t="str">
        <f t="shared" si="2"/>
        <v>ทะเบียนผลิต ขาด</v>
      </c>
      <c r="C182" s="157" t="s">
        <v>374</v>
      </c>
      <c r="D182" s="161">
        <v>43695.0</v>
      </c>
      <c r="E182" s="159" t="s">
        <v>375</v>
      </c>
      <c r="F182" s="157" t="s">
        <v>356</v>
      </c>
      <c r="G182" s="157" t="s">
        <v>446</v>
      </c>
      <c r="H182" s="157" t="s">
        <v>333</v>
      </c>
      <c r="I182" s="139" t="s">
        <v>27</v>
      </c>
      <c r="J182" s="160"/>
      <c r="K182" s="148"/>
      <c r="L182" s="141"/>
      <c r="M182" s="142"/>
    </row>
    <row r="183" ht="27.75" customHeight="1">
      <c r="A183" s="156" t="str">
        <f t="shared" si="4"/>
        <v>ทะเบียนขาด 2257 วัน</v>
      </c>
      <c r="B183" s="113" t="str">
        <f t="shared" si="2"/>
        <v>ทะเบียนผลิต ขาด</v>
      </c>
      <c r="C183" s="157" t="s">
        <v>371</v>
      </c>
      <c r="D183" s="161">
        <v>43695.0</v>
      </c>
      <c r="E183" s="159" t="s">
        <v>372</v>
      </c>
      <c r="F183" s="157" t="s">
        <v>356</v>
      </c>
      <c r="G183" s="157" t="s">
        <v>446</v>
      </c>
      <c r="H183" s="157" t="s">
        <v>333</v>
      </c>
      <c r="I183" s="139" t="s">
        <v>27</v>
      </c>
      <c r="J183" s="160"/>
      <c r="K183" s="148"/>
      <c r="L183" s="141"/>
      <c r="M183" s="142"/>
    </row>
    <row r="184" ht="27.75" customHeight="1">
      <c r="A184" s="156" t="str">
        <f t="shared" si="4"/>
        <v>ทะเบียนขาด 2257 วัน</v>
      </c>
      <c r="B184" s="113" t="str">
        <f t="shared" si="2"/>
        <v>ทะเบียนผลิต ขาด</v>
      </c>
      <c r="C184" s="157" t="s">
        <v>368</v>
      </c>
      <c r="D184" s="161">
        <v>43695.0</v>
      </c>
      <c r="E184" s="159" t="s">
        <v>369</v>
      </c>
      <c r="F184" s="157" t="s">
        <v>356</v>
      </c>
      <c r="G184" s="157" t="s">
        <v>446</v>
      </c>
      <c r="H184" s="157" t="s">
        <v>333</v>
      </c>
      <c r="I184" s="139" t="s">
        <v>27</v>
      </c>
      <c r="J184" s="160"/>
      <c r="K184" s="148"/>
      <c r="L184" s="141"/>
      <c r="M184" s="142"/>
    </row>
    <row r="185" ht="27.75" customHeight="1">
      <c r="A185" s="156" t="str">
        <f t="shared" si="4"/>
        <v>ทะเบียนขาด 2463 วัน</v>
      </c>
      <c r="B185" s="113" t="str">
        <f t="shared" si="2"/>
        <v>ทะเบียนผลิต ขาด</v>
      </c>
      <c r="C185" s="157" t="s">
        <v>358</v>
      </c>
      <c r="D185" s="161">
        <v>43489.0</v>
      </c>
      <c r="E185" s="159" t="s">
        <v>359</v>
      </c>
      <c r="F185" s="157" t="s">
        <v>352</v>
      </c>
      <c r="G185" s="157" t="s">
        <v>446</v>
      </c>
      <c r="H185" s="157" t="s">
        <v>333</v>
      </c>
      <c r="I185" s="139" t="s">
        <v>27</v>
      </c>
      <c r="J185" s="160"/>
      <c r="K185" s="148"/>
      <c r="L185" s="141"/>
      <c r="M185" s="142"/>
    </row>
    <row r="186" ht="27.75" customHeight="1">
      <c r="A186" s="156" t="str">
        <f t="shared" si="4"/>
        <v>ทะเบียนขาด 2647 วัน</v>
      </c>
      <c r="B186" s="113" t="str">
        <f t="shared" si="2"/>
        <v>ทะเบียนนำเข้า ขาด</v>
      </c>
      <c r="C186" s="157" t="s">
        <v>350</v>
      </c>
      <c r="D186" s="161">
        <v>43305.0</v>
      </c>
      <c r="E186" s="159" t="s">
        <v>351</v>
      </c>
      <c r="F186" s="157" t="s">
        <v>352</v>
      </c>
      <c r="G186" s="157" t="s">
        <v>449</v>
      </c>
      <c r="H186" s="157" t="s">
        <v>333</v>
      </c>
      <c r="I186" s="139" t="s">
        <v>27</v>
      </c>
      <c r="J186" s="160"/>
      <c r="K186" s="148"/>
      <c r="L186" s="141"/>
      <c r="M186" s="142" t="s">
        <v>451</v>
      </c>
    </row>
    <row r="187" ht="27.75" customHeight="1">
      <c r="A187" s="156" t="str">
        <f t="shared" si="4"/>
        <v>ทะเบียนขาด 2655 วัน</v>
      </c>
      <c r="B187" s="113" t="str">
        <f t="shared" si="2"/>
        <v>ทะเบียนนำเข้า ขาด</v>
      </c>
      <c r="C187" s="157" t="s">
        <v>354</v>
      </c>
      <c r="D187" s="161">
        <v>43297.0</v>
      </c>
      <c r="E187" s="159" t="s">
        <v>355</v>
      </c>
      <c r="F187" s="157" t="s">
        <v>356</v>
      </c>
      <c r="G187" s="157" t="s">
        <v>449</v>
      </c>
      <c r="H187" s="157" t="s">
        <v>333</v>
      </c>
      <c r="I187" s="139" t="s">
        <v>27</v>
      </c>
      <c r="J187" s="160"/>
      <c r="K187" s="150"/>
      <c r="L187" s="145"/>
      <c r="M187" s="142"/>
    </row>
    <row r="188" ht="27.75" customHeight="1">
      <c r="A188" s="156" t="str">
        <f>if(D188="","",if(D188&lt;today(),"ทะเบียนขาด "&amp;today()-D188&amp;" วัน",((DATEDIF(today(),D188,"y") &amp; " ปี " &amp; DATEDIF(today(),D188,"ym") &amp; " เดือน "&amp; DATEDIF(today(),D188,"md") &amp; " วัน"))&amp;" หรือเหลืออีก "&amp;today()-D188&amp;" วัน"))</f>
        <v>ทะเบียนขาด 2655 วัน</v>
      </c>
      <c r="B188" s="113" t="str">
        <f t="shared" si="2"/>
        <v>ใบอนุญาตนำเข้า ขาด</v>
      </c>
      <c r="C188" s="157" t="s">
        <v>527</v>
      </c>
      <c r="D188" s="158">
        <v>43297.0</v>
      </c>
      <c r="E188" s="159" t="s">
        <v>355</v>
      </c>
      <c r="F188" s="157" t="s">
        <v>356</v>
      </c>
      <c r="G188" s="157" t="s">
        <v>19</v>
      </c>
      <c r="H188" s="157" t="s">
        <v>333</v>
      </c>
      <c r="I188" s="139"/>
      <c r="J188" s="160"/>
      <c r="K188" s="148"/>
      <c r="L188" s="141"/>
      <c r="M188" s="142"/>
    </row>
    <row r="189" ht="27.75" customHeight="1">
      <c r="A189" s="156" t="str">
        <f t="shared" ref="A189:A199" si="5">if(D189="","",if(D189&lt;today(),"ทะเบียนขาด "&amp;today()-D189&amp;" วัน",((DATEDIF(today(),D189,"y") &amp; " ปี " &amp; DATEDIF(today(),D189,"ym") &amp; " เดือน "&amp; DATEDIF(today(),D189,"md") &amp; " วัน"))&amp;" หรือเหลืออีก "&amp;ABS(today()-D189)&amp;" วัน"))</f>
        <v>ทะเบียนขาด 2682 วัน</v>
      </c>
      <c r="B189" s="113" t="str">
        <f t="shared" si="2"/>
        <v>ใบอนุญาตนำเข้า ขาด</v>
      </c>
      <c r="C189" s="157" t="s">
        <v>353</v>
      </c>
      <c r="D189" s="161">
        <v>43270.0</v>
      </c>
      <c r="E189" s="159" t="s">
        <v>351</v>
      </c>
      <c r="F189" s="157" t="s">
        <v>352</v>
      </c>
      <c r="G189" s="157" t="s">
        <v>19</v>
      </c>
      <c r="H189" s="157" t="s">
        <v>333</v>
      </c>
      <c r="I189" s="139" t="s">
        <v>27</v>
      </c>
      <c r="J189" s="160"/>
      <c r="K189" s="150"/>
      <c r="L189" s="145"/>
      <c r="M189" s="142"/>
    </row>
    <row r="190" ht="27.75" customHeight="1">
      <c r="A190" s="156" t="str">
        <f t="shared" si="5"/>
        <v>ทะเบียนขาด 2744 วัน</v>
      </c>
      <c r="B190" s="113" t="str">
        <f t="shared" si="2"/>
        <v>ทะเบียนนำเข้า ขาด</v>
      </c>
      <c r="C190" s="157" t="s">
        <v>361</v>
      </c>
      <c r="D190" s="161">
        <v>43208.0</v>
      </c>
      <c r="E190" s="159" t="s">
        <v>362</v>
      </c>
      <c r="F190" s="157" t="s">
        <v>363</v>
      </c>
      <c r="G190" s="157" t="s">
        <v>449</v>
      </c>
      <c r="H190" s="157" t="s">
        <v>333</v>
      </c>
      <c r="I190" s="139" t="s">
        <v>27</v>
      </c>
      <c r="J190" s="160"/>
      <c r="K190" s="148"/>
      <c r="L190" s="141"/>
      <c r="M190" s="142"/>
    </row>
    <row r="191" ht="27.75" customHeight="1">
      <c r="A191" s="156" t="str">
        <f t="shared" si="5"/>
        <v>ทะเบียนขาด 2744 วัน</v>
      </c>
      <c r="B191" s="113" t="str">
        <f t="shared" si="2"/>
        <v>ใบอนุญาตนำเข้า ขาด</v>
      </c>
      <c r="C191" s="157" t="s">
        <v>528</v>
      </c>
      <c r="D191" s="161">
        <v>43208.0</v>
      </c>
      <c r="E191" s="159" t="s">
        <v>362</v>
      </c>
      <c r="F191" s="157" t="s">
        <v>363</v>
      </c>
      <c r="G191" s="157" t="s">
        <v>19</v>
      </c>
      <c r="H191" s="157" t="s">
        <v>333</v>
      </c>
      <c r="I191" s="139" t="s">
        <v>27</v>
      </c>
      <c r="J191" s="160"/>
      <c r="K191" s="148"/>
      <c r="L191" s="141"/>
      <c r="M191" s="142"/>
    </row>
    <row r="192" ht="27.75" customHeight="1">
      <c r="A192" s="156" t="str">
        <f t="shared" si="5"/>
        <v>ทะเบียนขาด 2445 วัน</v>
      </c>
      <c r="B192" s="113" t="str">
        <f t="shared" si="2"/>
        <v>ใบอนุญาตนำเข้า ขาด</v>
      </c>
      <c r="C192" s="157" t="s">
        <v>529</v>
      </c>
      <c r="D192" s="161">
        <v>43507.0</v>
      </c>
      <c r="E192" s="159" t="s">
        <v>348</v>
      </c>
      <c r="F192" s="159" t="s">
        <v>339</v>
      </c>
      <c r="G192" s="157" t="s">
        <v>19</v>
      </c>
      <c r="H192" s="157" t="s">
        <v>333</v>
      </c>
      <c r="I192" s="139"/>
      <c r="J192" s="160"/>
      <c r="K192" s="150"/>
      <c r="L192" s="145"/>
      <c r="M192" s="142"/>
    </row>
    <row r="193" ht="27.75" customHeight="1">
      <c r="A193" s="156" t="str">
        <f t="shared" si="5"/>
        <v>ทะเบียนขาด 2582 วัน</v>
      </c>
      <c r="B193" s="113" t="str">
        <f t="shared" si="2"/>
        <v>ทะเบียนผลิต ขาด</v>
      </c>
      <c r="C193" s="157" t="s">
        <v>365</v>
      </c>
      <c r="D193" s="161">
        <v>43370.0</v>
      </c>
      <c r="E193" s="159" t="s">
        <v>366</v>
      </c>
      <c r="F193" s="157" t="s">
        <v>363</v>
      </c>
      <c r="G193" s="157" t="s">
        <v>446</v>
      </c>
      <c r="H193" s="157" t="s">
        <v>333</v>
      </c>
      <c r="I193" s="139" t="s">
        <v>27</v>
      </c>
      <c r="J193" s="160"/>
      <c r="K193" s="148"/>
      <c r="L193" s="141"/>
      <c r="M193" s="142"/>
    </row>
    <row r="194" ht="27.75" customHeight="1">
      <c r="A194" s="156" t="str">
        <f t="shared" si="5"/>
        <v>ทะเบียนขาด 2582 วัน</v>
      </c>
      <c r="B194" s="113" t="str">
        <f t="shared" si="2"/>
        <v>ทะเบียนผลิต ขาด</v>
      </c>
      <c r="C194" s="157" t="s">
        <v>377</v>
      </c>
      <c r="D194" s="161">
        <v>43370.0</v>
      </c>
      <c r="E194" s="159" t="s">
        <v>378</v>
      </c>
      <c r="F194" s="157" t="s">
        <v>363</v>
      </c>
      <c r="G194" s="157" t="s">
        <v>446</v>
      </c>
      <c r="H194" s="157" t="s">
        <v>333</v>
      </c>
      <c r="I194" s="139" t="s">
        <v>27</v>
      </c>
      <c r="J194" s="160"/>
      <c r="K194" s="148"/>
      <c r="L194" s="141"/>
      <c r="M194" s="142"/>
    </row>
    <row r="195" ht="27.75" customHeight="1">
      <c r="A195" s="162" t="str">
        <f t="shared" si="5"/>
        <v>ทะเบียนขาด 2609 วัน</v>
      </c>
      <c r="B195" s="113" t="str">
        <f t="shared" si="2"/>
        <v>ใบอนุญาตนำเข้า ขาด</v>
      </c>
      <c r="C195" s="157" t="s">
        <v>530</v>
      </c>
      <c r="D195" s="161">
        <v>43343.0</v>
      </c>
      <c r="E195" s="159" t="s">
        <v>335</v>
      </c>
      <c r="F195" s="157" t="s">
        <v>336</v>
      </c>
      <c r="G195" s="157" t="s">
        <v>19</v>
      </c>
      <c r="H195" s="157" t="s">
        <v>333</v>
      </c>
      <c r="I195" s="139" t="s">
        <v>27</v>
      </c>
      <c r="J195" s="160"/>
      <c r="K195" s="148"/>
      <c r="L195" s="141"/>
      <c r="M195" s="142"/>
    </row>
    <row r="196" ht="27.75" customHeight="1">
      <c r="A196" s="162" t="str">
        <f t="shared" si="5"/>
        <v>ทะเบียนขาด 2609 วัน</v>
      </c>
      <c r="B196" s="113" t="str">
        <f t="shared" si="2"/>
        <v>ใบอนุญาตนำเข้า ขาด</v>
      </c>
      <c r="C196" s="157" t="s">
        <v>531</v>
      </c>
      <c r="D196" s="161">
        <v>43343.0</v>
      </c>
      <c r="E196" s="159" t="s">
        <v>330</v>
      </c>
      <c r="F196" s="157" t="s">
        <v>331</v>
      </c>
      <c r="G196" s="157" t="s">
        <v>19</v>
      </c>
      <c r="H196" s="157" t="s">
        <v>333</v>
      </c>
      <c r="I196" s="139" t="s">
        <v>27</v>
      </c>
      <c r="J196" s="160"/>
      <c r="K196" s="150"/>
      <c r="L196" s="145"/>
      <c r="M196" s="142"/>
    </row>
    <row r="197" ht="27.75" customHeight="1">
      <c r="A197" s="156" t="str">
        <f t="shared" si="5"/>
        <v>ทะเบียนขาด 2550 วัน</v>
      </c>
      <c r="B197" s="113" t="str">
        <f t="shared" si="2"/>
        <v>ใบอนุญาตครอบครอง ขาด</v>
      </c>
      <c r="C197" s="157" t="s">
        <v>436</v>
      </c>
      <c r="D197" s="161">
        <v>43402.0</v>
      </c>
      <c r="E197" s="159" t="s">
        <v>532</v>
      </c>
      <c r="F197" s="163"/>
      <c r="G197" s="157" t="s">
        <v>533</v>
      </c>
      <c r="H197" s="157" t="s">
        <v>333</v>
      </c>
      <c r="I197" s="139">
        <v>1168.0</v>
      </c>
      <c r="J197" s="160"/>
      <c r="K197" s="150"/>
      <c r="L197" s="145"/>
      <c r="M197" s="142"/>
    </row>
    <row r="198" ht="27.75" customHeight="1">
      <c r="A198" s="156" t="str">
        <f t="shared" si="5"/>
        <v>ทะเบียนขาด 2550 วัน</v>
      </c>
      <c r="B198" s="113" t="str">
        <f t="shared" si="2"/>
        <v>ใบอนุญาตครอบครอง ขาด</v>
      </c>
      <c r="C198" s="157" t="s">
        <v>433</v>
      </c>
      <c r="D198" s="161">
        <v>43402.0</v>
      </c>
      <c r="E198" s="159" t="s">
        <v>534</v>
      </c>
      <c r="F198" s="163"/>
      <c r="G198" s="157" t="s">
        <v>533</v>
      </c>
      <c r="H198" s="157" t="s">
        <v>333</v>
      </c>
      <c r="I198" s="139" t="s">
        <v>434</v>
      </c>
      <c r="J198" s="160"/>
      <c r="K198" s="150"/>
      <c r="L198" s="145"/>
      <c r="M198" s="142"/>
    </row>
    <row r="199" ht="27.75" customHeight="1">
      <c r="A199" s="156" t="str">
        <f t="shared" si="5"/>
        <v>ทะเบียนขาด 2550 วัน</v>
      </c>
      <c r="B199" s="113" t="str">
        <f t="shared" si="2"/>
        <v>ใบอนุญาตครอบครอง ขาด</v>
      </c>
      <c r="C199" s="157" t="s">
        <v>535</v>
      </c>
      <c r="D199" s="161">
        <v>43402.0</v>
      </c>
      <c r="E199" s="159" t="s">
        <v>536</v>
      </c>
      <c r="F199" s="163"/>
      <c r="G199" s="157" t="s">
        <v>533</v>
      </c>
      <c r="H199" s="157" t="s">
        <v>333</v>
      </c>
      <c r="I199" s="139" t="s">
        <v>27</v>
      </c>
      <c r="J199" s="160"/>
      <c r="K199" s="150"/>
      <c r="L199" s="145"/>
      <c r="M199" s="142"/>
    </row>
    <row r="200" ht="27.75" customHeight="1">
      <c r="A200" s="164" t="str">
        <f t="shared" ref="A200:A204" si="6">if(D200="","",if(D200&lt;today(),"ทะเบียนขาด "&amp;today()-D200&amp;" วัน",((DATEDIF(today(),D200,"y") &amp; " ปี " &amp; DATEDIF(today(),D200,"ym") &amp; " เดือน "&amp; DATEDIF(today(),D200,"md") &amp; " วัน"))&amp;" หรือเหลืออีก "&amp;today()-D200&amp;" วัน"))</f>
        <v>ทะเบียนขาด 2433 วัน</v>
      </c>
      <c r="B200" s="113" t="str">
        <f t="shared" si="2"/>
        <v>ใบอนุญาตผลิต ขาด</v>
      </c>
      <c r="C200" s="157" t="s">
        <v>360</v>
      </c>
      <c r="D200" s="161">
        <v>43519.0</v>
      </c>
      <c r="E200" s="159" t="s">
        <v>359</v>
      </c>
      <c r="F200" s="157" t="s">
        <v>352</v>
      </c>
      <c r="G200" s="157" t="s">
        <v>454</v>
      </c>
      <c r="H200" s="157" t="s">
        <v>333</v>
      </c>
      <c r="I200" s="139" t="s">
        <v>27</v>
      </c>
      <c r="J200" s="160"/>
      <c r="K200" s="148"/>
      <c r="L200" s="141"/>
      <c r="M200" s="142" t="s">
        <v>451</v>
      </c>
    </row>
    <row r="201" ht="27.75" customHeight="1">
      <c r="A201" s="164" t="str">
        <f t="shared" si="6"/>
        <v>ทะเบียนขาด 2433 วัน</v>
      </c>
      <c r="B201" s="113" t="str">
        <f t="shared" si="2"/>
        <v>ใบอนุญาตผลิต ขาด</v>
      </c>
      <c r="C201" s="157" t="s">
        <v>367</v>
      </c>
      <c r="D201" s="161">
        <v>43519.0</v>
      </c>
      <c r="E201" s="159" t="s">
        <v>366</v>
      </c>
      <c r="F201" s="157" t="s">
        <v>363</v>
      </c>
      <c r="G201" s="157" t="s">
        <v>454</v>
      </c>
      <c r="H201" s="157" t="s">
        <v>333</v>
      </c>
      <c r="I201" s="139" t="s">
        <v>27</v>
      </c>
      <c r="J201" s="160"/>
      <c r="K201" s="148"/>
      <c r="L201" s="141"/>
      <c r="M201" s="142" t="s">
        <v>451</v>
      </c>
    </row>
    <row r="202" ht="27.75" customHeight="1">
      <c r="A202" s="164" t="str">
        <f t="shared" si="6"/>
        <v>ทะเบียนขาด 2433 วัน</v>
      </c>
      <c r="B202" s="113" t="str">
        <f t="shared" si="2"/>
        <v>ใบอนุญาตผลิต ขาด</v>
      </c>
      <c r="C202" s="157" t="s">
        <v>537</v>
      </c>
      <c r="D202" s="161">
        <v>43519.0</v>
      </c>
      <c r="E202" s="159" t="s">
        <v>378</v>
      </c>
      <c r="F202" s="157" t="s">
        <v>363</v>
      </c>
      <c r="G202" s="157" t="s">
        <v>454</v>
      </c>
      <c r="H202" s="157" t="s">
        <v>333</v>
      </c>
      <c r="I202" s="139" t="s">
        <v>27</v>
      </c>
      <c r="J202" s="160"/>
      <c r="K202" s="150"/>
      <c r="L202" s="145"/>
      <c r="M202" s="142" t="s">
        <v>451</v>
      </c>
    </row>
    <row r="203" ht="27.75" customHeight="1">
      <c r="A203" s="164" t="str">
        <f t="shared" si="6"/>
        <v>ทะเบียนขาด 3217 วัน</v>
      </c>
      <c r="B203" s="113" t="str">
        <f t="shared" si="2"/>
        <v>ทะเบียนผลิต ขาด</v>
      </c>
      <c r="C203" s="153" t="s">
        <v>21</v>
      </c>
      <c r="D203" s="165">
        <v>42735.0</v>
      </c>
      <c r="E203" s="166" t="s">
        <v>22</v>
      </c>
      <c r="F203" s="153" t="s">
        <v>23</v>
      </c>
      <c r="G203" s="153" t="s">
        <v>446</v>
      </c>
      <c r="H203" s="153" t="s">
        <v>26</v>
      </c>
      <c r="I203" s="139" t="s">
        <v>27</v>
      </c>
      <c r="J203" s="167" t="s">
        <v>538</v>
      </c>
      <c r="K203" s="168"/>
      <c r="L203" s="169"/>
      <c r="M203" s="142" t="s">
        <v>539</v>
      </c>
    </row>
    <row r="204" ht="27.75" customHeight="1">
      <c r="A204" s="164" t="str">
        <f t="shared" si="6"/>
        <v>ทะเบียนขาด 3217 วัน</v>
      </c>
      <c r="B204" s="113" t="str">
        <f t="shared" si="2"/>
        <v>ใบอนุญาตผลิต ขาด</v>
      </c>
      <c r="C204" s="153" t="s">
        <v>24</v>
      </c>
      <c r="D204" s="170">
        <v>42735.0</v>
      </c>
      <c r="E204" s="166" t="s">
        <v>22</v>
      </c>
      <c r="F204" s="153" t="s">
        <v>23</v>
      </c>
      <c r="G204" s="153" t="s">
        <v>454</v>
      </c>
      <c r="H204" s="153" t="s">
        <v>26</v>
      </c>
      <c r="I204" s="139" t="s">
        <v>27</v>
      </c>
      <c r="J204" s="167" t="s">
        <v>538</v>
      </c>
      <c r="K204" s="148"/>
      <c r="L204" s="141"/>
      <c r="M204" s="142" t="s">
        <v>539</v>
      </c>
    </row>
    <row r="205" ht="27.75" customHeight="1">
      <c r="A205" s="171" t="str">
        <f t="shared" ref="A205:A271" si="7">if(D205="","",if(D205&lt;today(),"ทะเบียนขาด "&amp;today()-D205&amp;" วัน",((DATEDIF(today(),D205,"y") &amp; " ปี " &amp; DATEDIF(today(),D205,"ym") &amp; " เดือน "&amp; DATEDIF(today(),D205,"md") &amp; " วัน"))&amp;" หรือเหลืออีก "&amp;ABS(today()-D205)&amp;" วัน"))</f>
        <v>ทะเบียนขาด 1391 วัน</v>
      </c>
      <c r="B205" s="113" t="str">
        <f t="shared" si="2"/>
        <v>ทะเบียนผลิต ขาด</v>
      </c>
      <c r="C205" s="172" t="s">
        <v>123</v>
      </c>
      <c r="D205" s="173">
        <v>44561.0</v>
      </c>
      <c r="E205" s="167" t="s">
        <v>124</v>
      </c>
      <c r="F205" s="172" t="s">
        <v>34</v>
      </c>
      <c r="G205" s="172" t="s">
        <v>446</v>
      </c>
      <c r="H205" s="172" t="s">
        <v>26</v>
      </c>
      <c r="I205" s="139" t="s">
        <v>27</v>
      </c>
      <c r="J205" s="167" t="s">
        <v>538</v>
      </c>
      <c r="K205" s="172"/>
      <c r="L205" s="141"/>
      <c r="M205" s="142"/>
    </row>
    <row r="206" ht="27.75" customHeight="1">
      <c r="A206" s="171" t="str">
        <f t="shared" si="7"/>
        <v>ทะเบียนขาด 1391 วัน</v>
      </c>
      <c r="B206" s="113" t="str">
        <f t="shared" si="2"/>
        <v>ทะเบียนผลิต ขาด</v>
      </c>
      <c r="C206" s="172" t="s">
        <v>423</v>
      </c>
      <c r="D206" s="173">
        <v>44561.0</v>
      </c>
      <c r="E206" s="167" t="s">
        <v>424</v>
      </c>
      <c r="F206" s="172" t="s">
        <v>425</v>
      </c>
      <c r="G206" s="172" t="s">
        <v>446</v>
      </c>
      <c r="H206" s="172" t="s">
        <v>26</v>
      </c>
      <c r="I206" s="139" t="s">
        <v>27</v>
      </c>
      <c r="J206" s="167" t="s">
        <v>451</v>
      </c>
      <c r="K206" s="174"/>
      <c r="L206" s="145"/>
      <c r="M206" s="142"/>
    </row>
    <row r="207" ht="27.75" customHeight="1">
      <c r="A207" s="171" t="str">
        <f t="shared" si="7"/>
        <v>ทะเบียนขาด 1756 วัน</v>
      </c>
      <c r="B207" s="113" t="str">
        <f t="shared" si="2"/>
        <v>ทะเบียนผลิต ขาด</v>
      </c>
      <c r="C207" s="172" t="s">
        <v>102</v>
      </c>
      <c r="D207" s="173">
        <v>44196.0</v>
      </c>
      <c r="E207" s="167" t="s">
        <v>103</v>
      </c>
      <c r="F207" s="172" t="s">
        <v>48</v>
      </c>
      <c r="G207" s="172" t="s">
        <v>446</v>
      </c>
      <c r="H207" s="172" t="s">
        <v>26</v>
      </c>
      <c r="I207" s="139" t="s">
        <v>27</v>
      </c>
      <c r="J207" s="167" t="s">
        <v>538</v>
      </c>
      <c r="K207" s="172"/>
      <c r="L207" s="141"/>
      <c r="M207" s="142"/>
    </row>
    <row r="208" ht="27.75" customHeight="1">
      <c r="A208" s="171" t="str">
        <f t="shared" si="7"/>
        <v>ทะเบียนขาด 1756 วัน</v>
      </c>
      <c r="B208" s="113" t="str">
        <f t="shared" si="2"/>
        <v>ทะเบียนผลิต ขาด</v>
      </c>
      <c r="C208" s="172" t="s">
        <v>105</v>
      </c>
      <c r="D208" s="173">
        <v>44196.0</v>
      </c>
      <c r="E208" s="167" t="s">
        <v>106</v>
      </c>
      <c r="F208" s="172" t="s">
        <v>48</v>
      </c>
      <c r="G208" s="172" t="s">
        <v>446</v>
      </c>
      <c r="H208" s="172" t="s">
        <v>26</v>
      </c>
      <c r="I208" s="139" t="s">
        <v>27</v>
      </c>
      <c r="J208" s="167" t="s">
        <v>538</v>
      </c>
      <c r="K208" s="172"/>
      <c r="L208" s="141"/>
      <c r="M208" s="142"/>
    </row>
    <row r="209" ht="27.75" customHeight="1">
      <c r="A209" s="171" t="str">
        <f t="shared" si="7"/>
        <v>ทะเบียนขาด 1756 วัน</v>
      </c>
      <c r="B209" s="113" t="str">
        <f t="shared" si="2"/>
        <v>ทะเบียนผลิต ขาด</v>
      </c>
      <c r="C209" s="172" t="s">
        <v>108</v>
      </c>
      <c r="D209" s="173">
        <v>44196.0</v>
      </c>
      <c r="E209" s="167" t="s">
        <v>109</v>
      </c>
      <c r="F209" s="172" t="s">
        <v>48</v>
      </c>
      <c r="G209" s="172" t="s">
        <v>446</v>
      </c>
      <c r="H209" s="172" t="s">
        <v>26</v>
      </c>
      <c r="I209" s="139" t="s">
        <v>27</v>
      </c>
      <c r="J209" s="167" t="s">
        <v>538</v>
      </c>
      <c r="K209" s="172"/>
      <c r="L209" s="141"/>
      <c r="M209" s="142"/>
    </row>
    <row r="210" ht="27.75" customHeight="1">
      <c r="A210" s="171" t="str">
        <f t="shared" si="7"/>
        <v>ทะเบียนขาด 2122 วัน</v>
      </c>
      <c r="B210" s="113" t="str">
        <f t="shared" si="2"/>
        <v>ทะเบียนผลิต ขาด</v>
      </c>
      <c r="C210" s="172" t="s">
        <v>540</v>
      </c>
      <c r="D210" s="173">
        <v>43830.0</v>
      </c>
      <c r="E210" s="167" t="s">
        <v>424</v>
      </c>
      <c r="F210" s="172" t="s">
        <v>425</v>
      </c>
      <c r="G210" s="172" t="s">
        <v>446</v>
      </c>
      <c r="H210" s="172" t="s">
        <v>26</v>
      </c>
      <c r="I210" s="139" t="s">
        <v>27</v>
      </c>
      <c r="J210" s="167"/>
      <c r="K210" s="172"/>
      <c r="L210" s="141"/>
      <c r="M210" s="142"/>
    </row>
    <row r="211" ht="27.75" customHeight="1">
      <c r="A211" s="171" t="str">
        <f t="shared" si="7"/>
        <v>ทะเบียนขาด 2487 วัน</v>
      </c>
      <c r="B211" s="113" t="str">
        <f t="shared" si="2"/>
        <v>ทะเบียนนำเข้า ขาด</v>
      </c>
      <c r="C211" s="172" t="s">
        <v>111</v>
      </c>
      <c r="D211" s="173">
        <v>43465.0</v>
      </c>
      <c r="E211" s="167" t="s">
        <v>112</v>
      </c>
      <c r="F211" s="172" t="s">
        <v>113</v>
      </c>
      <c r="G211" s="172" t="s">
        <v>449</v>
      </c>
      <c r="H211" s="172" t="s">
        <v>26</v>
      </c>
      <c r="I211" s="139" t="s">
        <v>27</v>
      </c>
      <c r="J211" s="167" t="s">
        <v>538</v>
      </c>
      <c r="K211" s="172"/>
      <c r="L211" s="154" t="s">
        <v>541</v>
      </c>
      <c r="M211" s="142"/>
    </row>
    <row r="212" ht="27.75" customHeight="1">
      <c r="A212" s="171" t="str">
        <f t="shared" si="7"/>
        <v>ทะเบียนขาด 2487 วัน</v>
      </c>
      <c r="B212" s="113" t="str">
        <f t="shared" si="2"/>
        <v>ทะเบียนนำเข้า ขาด</v>
      </c>
      <c r="C212" s="172" t="s">
        <v>115</v>
      </c>
      <c r="D212" s="173">
        <v>43465.0</v>
      </c>
      <c r="E212" s="167" t="s">
        <v>116</v>
      </c>
      <c r="F212" s="172" t="s">
        <v>117</v>
      </c>
      <c r="G212" s="172" t="s">
        <v>449</v>
      </c>
      <c r="H212" s="172" t="s">
        <v>26</v>
      </c>
      <c r="I212" s="139" t="s">
        <v>27</v>
      </c>
      <c r="J212" s="167" t="s">
        <v>538</v>
      </c>
      <c r="K212" s="172"/>
      <c r="L212" s="141"/>
      <c r="M212" s="142"/>
    </row>
    <row r="213" ht="27.75" customHeight="1">
      <c r="A213" s="171" t="str">
        <f t="shared" si="7"/>
        <v>ทะเบียนขาด 2487 วัน</v>
      </c>
      <c r="B213" s="113" t="str">
        <f t="shared" si="2"/>
        <v>ทะเบียนนำเข้า ขาด</v>
      </c>
      <c r="C213" s="172" t="s">
        <v>119</v>
      </c>
      <c r="D213" s="173">
        <v>43465.0</v>
      </c>
      <c r="E213" s="167" t="s">
        <v>120</v>
      </c>
      <c r="F213" s="172" t="s">
        <v>121</v>
      </c>
      <c r="G213" s="172" t="s">
        <v>449</v>
      </c>
      <c r="H213" s="172" t="s">
        <v>26</v>
      </c>
      <c r="I213" s="139" t="s">
        <v>27</v>
      </c>
      <c r="J213" s="167" t="s">
        <v>538</v>
      </c>
      <c r="K213" s="172"/>
      <c r="L213" s="141"/>
      <c r="M213" s="142"/>
    </row>
    <row r="214" ht="27.75" customHeight="1">
      <c r="A214" s="171" t="str">
        <f t="shared" si="7"/>
        <v>ทะเบียนขาด 2487 วัน</v>
      </c>
      <c r="B214" s="113" t="str">
        <f t="shared" si="2"/>
        <v>ใบอนุญาตนำเข้า ขาด</v>
      </c>
      <c r="C214" s="172" t="s">
        <v>114</v>
      </c>
      <c r="D214" s="175">
        <v>43465.0</v>
      </c>
      <c r="E214" s="167" t="s">
        <v>112</v>
      </c>
      <c r="F214" s="172" t="s">
        <v>113</v>
      </c>
      <c r="G214" s="172" t="s">
        <v>19</v>
      </c>
      <c r="H214" s="172" t="s">
        <v>26</v>
      </c>
      <c r="I214" s="139" t="s">
        <v>27</v>
      </c>
      <c r="J214" s="167" t="s">
        <v>538</v>
      </c>
      <c r="K214" s="174"/>
      <c r="L214" s="154" t="s">
        <v>542</v>
      </c>
      <c r="M214" s="142"/>
    </row>
    <row r="215" ht="27.75" customHeight="1">
      <c r="A215" s="171" t="str">
        <f t="shared" si="7"/>
        <v>ทะเบียนขาด 2487 วัน</v>
      </c>
      <c r="B215" s="113" t="str">
        <f t="shared" si="2"/>
        <v>ใบอนุญาตนำเข้า ขาด</v>
      </c>
      <c r="C215" s="172" t="s">
        <v>122</v>
      </c>
      <c r="D215" s="175">
        <v>43465.0</v>
      </c>
      <c r="E215" s="167" t="s">
        <v>120</v>
      </c>
      <c r="F215" s="172" t="s">
        <v>121</v>
      </c>
      <c r="G215" s="172" t="s">
        <v>19</v>
      </c>
      <c r="H215" s="172" t="s">
        <v>26</v>
      </c>
      <c r="I215" s="139" t="s">
        <v>27</v>
      </c>
      <c r="J215" s="167" t="s">
        <v>538</v>
      </c>
      <c r="K215" s="172"/>
      <c r="L215" s="141"/>
      <c r="M215" s="142"/>
    </row>
    <row r="216" ht="27.75" customHeight="1">
      <c r="A216" s="171" t="str">
        <f t="shared" si="7"/>
        <v>ทะเบียนขาด 2487 วัน</v>
      </c>
      <c r="B216" s="113" t="str">
        <f t="shared" si="2"/>
        <v>ใบอนุญาตนำเข้า ขาด</v>
      </c>
      <c r="C216" s="172" t="s">
        <v>118</v>
      </c>
      <c r="D216" s="175">
        <v>43465.0</v>
      </c>
      <c r="E216" s="167" t="s">
        <v>116</v>
      </c>
      <c r="F216" s="172" t="s">
        <v>117</v>
      </c>
      <c r="G216" s="172" t="s">
        <v>19</v>
      </c>
      <c r="H216" s="172" t="s">
        <v>26</v>
      </c>
      <c r="I216" s="139" t="s">
        <v>27</v>
      </c>
      <c r="J216" s="167" t="s">
        <v>538</v>
      </c>
      <c r="K216" s="172"/>
      <c r="L216" s="145"/>
      <c r="M216" s="142"/>
    </row>
    <row r="217" ht="27.75" customHeight="1">
      <c r="A217" s="171" t="str">
        <f t="shared" si="7"/>
        <v>ทะเบียนขาด 2487 วัน</v>
      </c>
      <c r="B217" s="113" t="str">
        <f t="shared" si="2"/>
        <v>ใบอนุญาตผลิต ขาด</v>
      </c>
      <c r="C217" s="172" t="s">
        <v>125</v>
      </c>
      <c r="D217" s="175">
        <v>43465.0</v>
      </c>
      <c r="E217" s="167" t="s">
        <v>124</v>
      </c>
      <c r="F217" s="172" t="s">
        <v>34</v>
      </c>
      <c r="G217" s="172" t="s">
        <v>454</v>
      </c>
      <c r="H217" s="172" t="s">
        <v>26</v>
      </c>
      <c r="I217" s="139" t="s">
        <v>27</v>
      </c>
      <c r="J217" s="167" t="s">
        <v>538</v>
      </c>
      <c r="K217" s="174"/>
      <c r="L217" s="145"/>
      <c r="M217" s="142"/>
    </row>
    <row r="218" ht="27.75" customHeight="1">
      <c r="A218" s="171" t="str">
        <f t="shared" si="7"/>
        <v>ทะเบียนขาด 661 วัน</v>
      </c>
      <c r="B218" s="113" t="str">
        <f t="shared" si="2"/>
        <v>ทะเบียนนำเข้า ขาด</v>
      </c>
      <c r="C218" s="172" t="s">
        <v>427</v>
      </c>
      <c r="D218" s="173">
        <v>45291.0</v>
      </c>
      <c r="E218" s="167" t="s">
        <v>428</v>
      </c>
      <c r="F218" s="172" t="s">
        <v>429</v>
      </c>
      <c r="G218" s="172" t="s">
        <v>449</v>
      </c>
      <c r="H218" s="172" t="s">
        <v>26</v>
      </c>
      <c r="I218" s="139" t="s">
        <v>27</v>
      </c>
      <c r="J218" s="167" t="s">
        <v>538</v>
      </c>
      <c r="K218" s="172"/>
      <c r="L218" s="141"/>
      <c r="M218" s="142"/>
    </row>
    <row r="219" ht="27.75" customHeight="1">
      <c r="A219" s="171" t="str">
        <f t="shared" si="7"/>
        <v>ทะเบียนขาด 661 วัน</v>
      </c>
      <c r="B219" s="113" t="str">
        <f t="shared" si="2"/>
        <v>ทะเบียนนำเข้า ขาด</v>
      </c>
      <c r="C219" s="172" t="s">
        <v>50</v>
      </c>
      <c r="D219" s="173">
        <v>45291.0</v>
      </c>
      <c r="E219" s="167" t="s">
        <v>51</v>
      </c>
      <c r="F219" s="172" t="s">
        <v>52</v>
      </c>
      <c r="G219" s="172" t="s">
        <v>449</v>
      </c>
      <c r="H219" s="172" t="s">
        <v>26</v>
      </c>
      <c r="I219" s="139" t="s">
        <v>27</v>
      </c>
      <c r="J219" s="167" t="s">
        <v>538</v>
      </c>
      <c r="K219" s="172"/>
      <c r="L219" s="141"/>
      <c r="M219" s="142"/>
    </row>
    <row r="220" ht="27.75" customHeight="1">
      <c r="A220" s="171" t="str">
        <f t="shared" si="7"/>
        <v>ทะเบียนขาด 1756 วัน</v>
      </c>
      <c r="B220" s="113" t="str">
        <f t="shared" si="2"/>
        <v>ใบอนุญาตผลิต ขาด</v>
      </c>
      <c r="C220" s="172" t="s">
        <v>49</v>
      </c>
      <c r="D220" s="175">
        <v>44196.0</v>
      </c>
      <c r="E220" s="167" t="s">
        <v>47</v>
      </c>
      <c r="F220" s="172" t="s">
        <v>48</v>
      </c>
      <c r="G220" s="172" t="s">
        <v>454</v>
      </c>
      <c r="H220" s="172" t="s">
        <v>26</v>
      </c>
      <c r="I220" s="139" t="s">
        <v>27</v>
      </c>
      <c r="J220" s="167" t="s">
        <v>538</v>
      </c>
      <c r="K220" s="172"/>
      <c r="L220" s="141"/>
      <c r="M220" s="142"/>
    </row>
    <row r="221" ht="27.75" customHeight="1">
      <c r="A221" s="171" t="str">
        <f t="shared" si="7"/>
        <v>ทะเบียนขาด 661 วัน</v>
      </c>
      <c r="B221" s="113" t="str">
        <f t="shared" si="2"/>
        <v>ทะเบียนผลิต ขาด</v>
      </c>
      <c r="C221" s="172" t="s">
        <v>99</v>
      </c>
      <c r="D221" s="173">
        <v>45291.0</v>
      </c>
      <c r="E221" s="167" t="s">
        <v>100</v>
      </c>
      <c r="F221" s="172" t="s">
        <v>34</v>
      </c>
      <c r="G221" s="172" t="s">
        <v>446</v>
      </c>
      <c r="H221" s="172" t="s">
        <v>26</v>
      </c>
      <c r="I221" s="139" t="s">
        <v>27</v>
      </c>
      <c r="J221" s="167" t="s">
        <v>538</v>
      </c>
      <c r="K221" s="172"/>
      <c r="L221" s="154" t="s">
        <v>543</v>
      </c>
      <c r="M221" s="142"/>
    </row>
    <row r="222" ht="27.75" customHeight="1">
      <c r="A222" s="171" t="str">
        <f t="shared" si="7"/>
        <v>ทะเบียนขาด 661 วัน</v>
      </c>
      <c r="B222" s="113" t="str">
        <f t="shared" si="2"/>
        <v>ทะเบียนผลิต ขาด</v>
      </c>
      <c r="C222" s="172" t="s">
        <v>84</v>
      </c>
      <c r="D222" s="173">
        <v>45291.0</v>
      </c>
      <c r="E222" s="167" t="s">
        <v>85</v>
      </c>
      <c r="F222" s="172" t="s">
        <v>30</v>
      </c>
      <c r="G222" s="172" t="s">
        <v>446</v>
      </c>
      <c r="H222" s="172" t="s">
        <v>26</v>
      </c>
      <c r="I222" s="139" t="s">
        <v>27</v>
      </c>
      <c r="J222" s="167" t="s">
        <v>538</v>
      </c>
      <c r="K222" s="172"/>
      <c r="L222" s="154" t="s">
        <v>544</v>
      </c>
      <c r="M222" s="142"/>
    </row>
    <row r="223" ht="27.75" customHeight="1">
      <c r="A223" s="171" t="str">
        <f t="shared" si="7"/>
        <v>ทะเบียนขาด 661 วัน</v>
      </c>
      <c r="B223" s="113" t="str">
        <f t="shared" si="2"/>
        <v>ทะเบียนผลิต ขาด</v>
      </c>
      <c r="C223" s="172" t="s">
        <v>81</v>
      </c>
      <c r="D223" s="173">
        <v>45291.0</v>
      </c>
      <c r="E223" s="167" t="s">
        <v>82</v>
      </c>
      <c r="F223" s="172" t="s">
        <v>30</v>
      </c>
      <c r="G223" s="172" t="s">
        <v>446</v>
      </c>
      <c r="H223" s="172" t="s">
        <v>26</v>
      </c>
      <c r="I223" s="139" t="s">
        <v>27</v>
      </c>
      <c r="J223" s="167" t="s">
        <v>538</v>
      </c>
      <c r="K223" s="172"/>
      <c r="L223" s="154" t="s">
        <v>545</v>
      </c>
      <c r="M223" s="142"/>
    </row>
    <row r="224" ht="27.75" customHeight="1">
      <c r="A224" s="171" t="str">
        <f t="shared" si="7"/>
        <v>ทะเบียนขาด 661 วัน</v>
      </c>
      <c r="B224" s="113" t="str">
        <f t="shared" si="2"/>
        <v>ทะเบียนผลิต ขาด</v>
      </c>
      <c r="C224" s="172" t="s">
        <v>36</v>
      </c>
      <c r="D224" s="173">
        <v>45291.0</v>
      </c>
      <c r="E224" s="167" t="s">
        <v>37</v>
      </c>
      <c r="F224" s="172" t="s">
        <v>34</v>
      </c>
      <c r="G224" s="172" t="s">
        <v>446</v>
      </c>
      <c r="H224" s="172" t="s">
        <v>26</v>
      </c>
      <c r="I224" s="139" t="s">
        <v>27</v>
      </c>
      <c r="J224" s="167" t="s">
        <v>538</v>
      </c>
      <c r="K224" s="172"/>
      <c r="L224" s="154" t="s">
        <v>546</v>
      </c>
      <c r="M224" s="142"/>
    </row>
    <row r="225" ht="27.75" customHeight="1">
      <c r="A225" s="171" t="str">
        <f t="shared" si="7"/>
        <v>ทะเบียนขาด 661 วัน</v>
      </c>
      <c r="B225" s="113" t="str">
        <f t="shared" si="2"/>
        <v>ทะเบียนผลิต ขาด</v>
      </c>
      <c r="C225" s="172" t="s">
        <v>93</v>
      </c>
      <c r="D225" s="173">
        <v>45291.0</v>
      </c>
      <c r="E225" s="167" t="s">
        <v>94</v>
      </c>
      <c r="F225" s="172" t="s">
        <v>34</v>
      </c>
      <c r="G225" s="172" t="s">
        <v>446</v>
      </c>
      <c r="H225" s="172" t="s">
        <v>26</v>
      </c>
      <c r="I225" s="139" t="s">
        <v>27</v>
      </c>
      <c r="J225" s="167" t="s">
        <v>538</v>
      </c>
      <c r="K225" s="172"/>
      <c r="L225" s="154" t="s">
        <v>547</v>
      </c>
      <c r="M225" s="142"/>
    </row>
    <row r="226" ht="27.75" customHeight="1">
      <c r="A226" s="171" t="str">
        <f t="shared" si="7"/>
        <v>ทะเบียนขาด 661 วัน</v>
      </c>
      <c r="B226" s="113" t="str">
        <f t="shared" si="2"/>
        <v>ทะเบียนผลิต ขาด</v>
      </c>
      <c r="C226" s="172" t="s">
        <v>28</v>
      </c>
      <c r="D226" s="173">
        <v>45291.0</v>
      </c>
      <c r="E226" s="167" t="s">
        <v>29</v>
      </c>
      <c r="F226" s="172" t="s">
        <v>30</v>
      </c>
      <c r="G226" s="172" t="s">
        <v>446</v>
      </c>
      <c r="H226" s="172" t="s">
        <v>26</v>
      </c>
      <c r="I226" s="139" t="s">
        <v>27</v>
      </c>
      <c r="J226" s="167" t="s">
        <v>538</v>
      </c>
      <c r="K226" s="172"/>
      <c r="L226" s="154" t="s">
        <v>548</v>
      </c>
      <c r="M226" s="142"/>
    </row>
    <row r="227" ht="27.75" customHeight="1">
      <c r="A227" s="171" t="str">
        <f t="shared" si="7"/>
        <v>ทะเบียนขาด 661 วัน</v>
      </c>
      <c r="B227" s="113" t="str">
        <f t="shared" si="2"/>
        <v>ทะเบียนผลิต ขาด</v>
      </c>
      <c r="C227" s="172" t="s">
        <v>96</v>
      </c>
      <c r="D227" s="173">
        <v>45291.0</v>
      </c>
      <c r="E227" s="167" t="s">
        <v>97</v>
      </c>
      <c r="F227" s="172" t="s">
        <v>34</v>
      </c>
      <c r="G227" s="172" t="s">
        <v>446</v>
      </c>
      <c r="H227" s="172" t="s">
        <v>26</v>
      </c>
      <c r="I227" s="139" t="s">
        <v>27</v>
      </c>
      <c r="J227" s="167" t="s">
        <v>538</v>
      </c>
      <c r="K227" s="172"/>
      <c r="L227" s="154" t="s">
        <v>549</v>
      </c>
      <c r="M227" s="142"/>
    </row>
    <row r="228" ht="27.75" customHeight="1">
      <c r="A228" s="171" t="str">
        <f t="shared" si="7"/>
        <v>ทะเบียนขาด 661 วัน</v>
      </c>
      <c r="B228" s="113" t="str">
        <f t="shared" si="2"/>
        <v>ทะเบียนผลิต ขาด</v>
      </c>
      <c r="C228" s="172" t="s">
        <v>78</v>
      </c>
      <c r="D228" s="173">
        <v>45291.0</v>
      </c>
      <c r="E228" s="167" t="s">
        <v>79</v>
      </c>
      <c r="F228" s="172" t="s">
        <v>30</v>
      </c>
      <c r="G228" s="172" t="s">
        <v>446</v>
      </c>
      <c r="H228" s="172" t="s">
        <v>26</v>
      </c>
      <c r="I228" s="139" t="s">
        <v>27</v>
      </c>
      <c r="J228" s="167" t="s">
        <v>538</v>
      </c>
      <c r="K228" s="172"/>
      <c r="L228" s="154" t="s">
        <v>550</v>
      </c>
      <c r="M228" s="142"/>
    </row>
    <row r="229" ht="27.75" customHeight="1">
      <c r="A229" s="171" t="str">
        <f t="shared" si="7"/>
        <v>ทะเบียนขาด 661 วัน</v>
      </c>
      <c r="B229" s="113" t="str">
        <f t="shared" si="2"/>
        <v>ทะเบียนผลิต ขาด</v>
      </c>
      <c r="C229" s="172" t="s">
        <v>87</v>
      </c>
      <c r="D229" s="173">
        <v>45291.0</v>
      </c>
      <c r="E229" s="167" t="s">
        <v>88</v>
      </c>
      <c r="F229" s="172" t="s">
        <v>30</v>
      </c>
      <c r="G229" s="172" t="s">
        <v>446</v>
      </c>
      <c r="H229" s="172" t="s">
        <v>26</v>
      </c>
      <c r="I229" s="139" t="s">
        <v>27</v>
      </c>
      <c r="J229" s="167" t="s">
        <v>538</v>
      </c>
      <c r="K229" s="172"/>
      <c r="L229" s="154" t="s">
        <v>551</v>
      </c>
      <c r="M229" s="142"/>
    </row>
    <row r="230" ht="27.75" customHeight="1">
      <c r="A230" s="171" t="str">
        <f t="shared" si="7"/>
        <v>ทะเบียนขาด 661 วัน</v>
      </c>
      <c r="B230" s="113" t="str">
        <f t="shared" si="2"/>
        <v>ทะเบียนผลิต ขาด</v>
      </c>
      <c r="C230" s="172" t="s">
        <v>63</v>
      </c>
      <c r="D230" s="173">
        <v>45291.0</v>
      </c>
      <c r="E230" s="167" t="s">
        <v>64</v>
      </c>
      <c r="F230" s="172" t="s">
        <v>30</v>
      </c>
      <c r="G230" s="172" t="s">
        <v>446</v>
      </c>
      <c r="H230" s="172" t="s">
        <v>26</v>
      </c>
      <c r="I230" s="139" t="s">
        <v>27</v>
      </c>
      <c r="J230" s="167" t="s">
        <v>538</v>
      </c>
      <c r="K230" s="172"/>
      <c r="L230" s="154" t="s">
        <v>552</v>
      </c>
      <c r="M230" s="142"/>
    </row>
    <row r="231" ht="27.75" customHeight="1">
      <c r="A231" s="171" t="str">
        <f t="shared" si="7"/>
        <v>ทะเบียนขาด 661 วัน</v>
      </c>
      <c r="B231" s="113" t="str">
        <f t="shared" si="2"/>
        <v>ทะเบียนผลิต ขาด</v>
      </c>
      <c r="C231" s="172" t="s">
        <v>60</v>
      </c>
      <c r="D231" s="173">
        <v>45291.0</v>
      </c>
      <c r="E231" s="167" t="s">
        <v>61</v>
      </c>
      <c r="F231" s="172" t="s">
        <v>30</v>
      </c>
      <c r="G231" s="172" t="s">
        <v>446</v>
      </c>
      <c r="H231" s="172" t="s">
        <v>26</v>
      </c>
      <c r="I231" s="139" t="s">
        <v>27</v>
      </c>
      <c r="J231" s="167" t="s">
        <v>538</v>
      </c>
      <c r="K231" s="172"/>
      <c r="L231" s="154" t="s">
        <v>553</v>
      </c>
      <c r="M231" s="142"/>
    </row>
    <row r="232" ht="27.75" customHeight="1">
      <c r="A232" s="171" t="str">
        <f t="shared" si="7"/>
        <v>ทะเบียนขาด 661 วัน</v>
      </c>
      <c r="B232" s="113" t="str">
        <f t="shared" si="2"/>
        <v>ทะเบียนผลิต ขาด</v>
      </c>
      <c r="C232" s="172" t="s">
        <v>75</v>
      </c>
      <c r="D232" s="173">
        <v>45291.0</v>
      </c>
      <c r="E232" s="167" t="s">
        <v>76</v>
      </c>
      <c r="F232" s="172" t="s">
        <v>30</v>
      </c>
      <c r="G232" s="172" t="s">
        <v>446</v>
      </c>
      <c r="H232" s="172" t="s">
        <v>26</v>
      </c>
      <c r="I232" s="139" t="s">
        <v>27</v>
      </c>
      <c r="J232" s="167" t="s">
        <v>538</v>
      </c>
      <c r="K232" s="172"/>
      <c r="L232" s="154" t="s">
        <v>554</v>
      </c>
      <c r="M232" s="142"/>
    </row>
    <row r="233" ht="27.75" customHeight="1">
      <c r="A233" s="171" t="str">
        <f t="shared" si="7"/>
        <v>ทะเบียนขาด 661 วัน</v>
      </c>
      <c r="B233" s="113" t="str">
        <f t="shared" si="2"/>
        <v>ทะเบียนผลิต ขาด</v>
      </c>
      <c r="C233" s="172" t="s">
        <v>72</v>
      </c>
      <c r="D233" s="173">
        <v>45291.0</v>
      </c>
      <c r="E233" s="167" t="s">
        <v>73</v>
      </c>
      <c r="F233" s="172" t="s">
        <v>30</v>
      </c>
      <c r="G233" s="172" t="s">
        <v>446</v>
      </c>
      <c r="H233" s="172" t="s">
        <v>26</v>
      </c>
      <c r="I233" s="139" t="s">
        <v>27</v>
      </c>
      <c r="J233" s="167" t="s">
        <v>538</v>
      </c>
      <c r="K233" s="172"/>
      <c r="L233" s="154" t="s">
        <v>555</v>
      </c>
      <c r="M233" s="142"/>
    </row>
    <row r="234" ht="27.75" customHeight="1">
      <c r="A234" s="171" t="str">
        <f t="shared" si="7"/>
        <v>ทะเบียนขาด 661 วัน</v>
      </c>
      <c r="B234" s="113" t="str">
        <f t="shared" si="2"/>
        <v>ทะเบียนผลิต ขาด</v>
      </c>
      <c r="C234" s="172" t="s">
        <v>431</v>
      </c>
      <c r="D234" s="173">
        <v>45291.0</v>
      </c>
      <c r="E234" s="167" t="s">
        <v>309</v>
      </c>
      <c r="F234" s="172" t="s">
        <v>30</v>
      </c>
      <c r="G234" s="172" t="s">
        <v>446</v>
      </c>
      <c r="H234" s="172" t="s">
        <v>26</v>
      </c>
      <c r="I234" s="139" t="s">
        <v>27</v>
      </c>
      <c r="J234" s="167" t="s">
        <v>538</v>
      </c>
      <c r="K234" s="172"/>
      <c r="L234" s="154" t="s">
        <v>556</v>
      </c>
      <c r="M234" s="142"/>
    </row>
    <row r="235" ht="27.75" customHeight="1">
      <c r="A235" s="171" t="str">
        <f t="shared" si="7"/>
        <v>ทะเบียนขาด 661 วัน</v>
      </c>
      <c r="B235" s="113" t="str">
        <f t="shared" si="2"/>
        <v>ทะเบียนผลิต ขาด</v>
      </c>
      <c r="C235" s="172" t="s">
        <v>69</v>
      </c>
      <c r="D235" s="173">
        <v>45291.0</v>
      </c>
      <c r="E235" s="167" t="s">
        <v>70</v>
      </c>
      <c r="F235" s="172" t="s">
        <v>30</v>
      </c>
      <c r="G235" s="172" t="s">
        <v>446</v>
      </c>
      <c r="H235" s="172" t="s">
        <v>26</v>
      </c>
      <c r="I235" s="139" t="s">
        <v>27</v>
      </c>
      <c r="J235" s="167" t="s">
        <v>538</v>
      </c>
      <c r="K235" s="172"/>
      <c r="L235" s="154" t="s">
        <v>557</v>
      </c>
      <c r="M235" s="142"/>
    </row>
    <row r="236" ht="27.75" customHeight="1">
      <c r="A236" s="171" t="str">
        <f t="shared" si="7"/>
        <v>ทะเบียนขาด 661 วัน</v>
      </c>
      <c r="B236" s="113" t="str">
        <f t="shared" si="2"/>
        <v>ทะเบียนผลิต ขาด</v>
      </c>
      <c r="C236" s="172" t="s">
        <v>54</v>
      </c>
      <c r="D236" s="173">
        <v>45291.0</v>
      </c>
      <c r="E236" s="167" t="s">
        <v>55</v>
      </c>
      <c r="F236" s="172" t="s">
        <v>48</v>
      </c>
      <c r="G236" s="172" t="s">
        <v>446</v>
      </c>
      <c r="H236" s="172" t="s">
        <v>26</v>
      </c>
      <c r="I236" s="139" t="s">
        <v>27</v>
      </c>
      <c r="J236" s="167" t="s">
        <v>538</v>
      </c>
      <c r="K236" s="172"/>
      <c r="L236" s="154" t="s">
        <v>558</v>
      </c>
      <c r="M236" s="142"/>
    </row>
    <row r="237" ht="27.75" customHeight="1">
      <c r="A237" s="171" t="str">
        <f t="shared" si="7"/>
        <v>ทะเบียนขาด 661 วัน</v>
      </c>
      <c r="B237" s="113" t="str">
        <f t="shared" si="2"/>
        <v>ทะเบียนผลิต ขาด</v>
      </c>
      <c r="C237" s="172" t="s">
        <v>32</v>
      </c>
      <c r="D237" s="173">
        <v>45291.0</v>
      </c>
      <c r="E237" s="167" t="s">
        <v>33</v>
      </c>
      <c r="F237" s="172" t="s">
        <v>34</v>
      </c>
      <c r="G237" s="172" t="s">
        <v>446</v>
      </c>
      <c r="H237" s="172" t="s">
        <v>26</v>
      </c>
      <c r="I237" s="139" t="s">
        <v>27</v>
      </c>
      <c r="J237" s="167" t="s">
        <v>538</v>
      </c>
      <c r="K237" s="172"/>
      <c r="L237" s="154" t="s">
        <v>559</v>
      </c>
      <c r="M237" s="142"/>
    </row>
    <row r="238" ht="27.75" customHeight="1">
      <c r="A238" s="171" t="str">
        <f t="shared" si="7"/>
        <v>ทะเบียนขาด 661 วัน</v>
      </c>
      <c r="B238" s="113" t="str">
        <f t="shared" si="2"/>
        <v>ทะเบียนผลิต ขาด</v>
      </c>
      <c r="C238" s="172" t="s">
        <v>90</v>
      </c>
      <c r="D238" s="173">
        <v>45291.0</v>
      </c>
      <c r="E238" s="167" t="s">
        <v>91</v>
      </c>
      <c r="F238" s="172" t="s">
        <v>34</v>
      </c>
      <c r="G238" s="172" t="s">
        <v>446</v>
      </c>
      <c r="H238" s="172" t="s">
        <v>26</v>
      </c>
      <c r="I238" s="139" t="s">
        <v>27</v>
      </c>
      <c r="J238" s="167" t="s">
        <v>538</v>
      </c>
      <c r="K238" s="172"/>
      <c r="L238" s="154" t="s">
        <v>560</v>
      </c>
      <c r="M238" s="142"/>
    </row>
    <row r="239" ht="27.75" customHeight="1">
      <c r="A239" s="171" t="str">
        <f t="shared" si="7"/>
        <v>ทะเบียนขาด 661 วัน</v>
      </c>
      <c r="B239" s="113" t="str">
        <f t="shared" si="2"/>
        <v>ทะเบียนผลิต ขาด</v>
      </c>
      <c r="C239" s="172" t="s">
        <v>66</v>
      </c>
      <c r="D239" s="173">
        <v>45291.0</v>
      </c>
      <c r="E239" s="167" t="s">
        <v>67</v>
      </c>
      <c r="F239" s="172" t="s">
        <v>30</v>
      </c>
      <c r="G239" s="172" t="s">
        <v>446</v>
      </c>
      <c r="H239" s="172" t="s">
        <v>26</v>
      </c>
      <c r="I239" s="139" t="s">
        <v>27</v>
      </c>
      <c r="J239" s="167" t="s">
        <v>538</v>
      </c>
      <c r="K239" s="172"/>
      <c r="L239" s="154" t="s">
        <v>561</v>
      </c>
      <c r="M239" s="142"/>
    </row>
    <row r="240" ht="27.75" customHeight="1">
      <c r="A240" s="171" t="str">
        <f t="shared" si="7"/>
        <v>ทะเบียนขาด 661 วัน</v>
      </c>
      <c r="B240" s="113" t="str">
        <f t="shared" si="2"/>
        <v>ทะเบียนผลิต ขาด</v>
      </c>
      <c r="C240" s="172" t="s">
        <v>43</v>
      </c>
      <c r="D240" s="173">
        <v>45291.0</v>
      </c>
      <c r="E240" s="167" t="s">
        <v>44</v>
      </c>
      <c r="F240" s="172" t="s">
        <v>34</v>
      </c>
      <c r="G240" s="172" t="s">
        <v>446</v>
      </c>
      <c r="H240" s="172" t="s">
        <v>26</v>
      </c>
      <c r="I240" s="139" t="s">
        <v>27</v>
      </c>
      <c r="J240" s="167" t="s">
        <v>538</v>
      </c>
      <c r="K240" s="172"/>
      <c r="L240" s="154" t="s">
        <v>562</v>
      </c>
      <c r="M240" s="142"/>
    </row>
    <row r="241" ht="27.75" customHeight="1">
      <c r="A241" s="171" t="str">
        <f t="shared" si="7"/>
        <v>ทะเบียนขาด 661 วัน</v>
      </c>
      <c r="B241" s="113" t="str">
        <f t="shared" si="2"/>
        <v>ทะเบียนผลิต ขาด</v>
      </c>
      <c r="C241" s="172" t="s">
        <v>57</v>
      </c>
      <c r="D241" s="173">
        <v>45291.0</v>
      </c>
      <c r="E241" s="167" t="s">
        <v>58</v>
      </c>
      <c r="F241" s="172" t="s">
        <v>48</v>
      </c>
      <c r="G241" s="172" t="s">
        <v>446</v>
      </c>
      <c r="H241" s="172" t="s">
        <v>26</v>
      </c>
      <c r="I241" s="139" t="s">
        <v>27</v>
      </c>
      <c r="J241" s="167" t="s">
        <v>538</v>
      </c>
      <c r="K241" s="172"/>
      <c r="L241" s="154" t="s">
        <v>563</v>
      </c>
      <c r="M241" s="142"/>
    </row>
    <row r="242" ht="27.75" customHeight="1">
      <c r="A242" s="171" t="str">
        <f t="shared" si="7"/>
        <v>ทะเบียนขาด 661 วัน</v>
      </c>
      <c r="B242" s="113" t="str">
        <f t="shared" si="2"/>
        <v>ทะเบียนนำเข้า ขาด</v>
      </c>
      <c r="C242" s="172" t="s">
        <v>39</v>
      </c>
      <c r="D242" s="173">
        <v>45291.0</v>
      </c>
      <c r="E242" s="167" t="s">
        <v>40</v>
      </c>
      <c r="F242" s="172" t="s">
        <v>41</v>
      </c>
      <c r="G242" s="172" t="s">
        <v>449</v>
      </c>
      <c r="H242" s="172" t="s">
        <v>26</v>
      </c>
      <c r="I242" s="139" t="s">
        <v>27</v>
      </c>
      <c r="J242" s="167" t="s">
        <v>538</v>
      </c>
      <c r="K242" s="172"/>
      <c r="L242" s="154" t="s">
        <v>564</v>
      </c>
      <c r="M242" s="142"/>
    </row>
    <row r="243" ht="27.75" customHeight="1">
      <c r="A243" s="171" t="str">
        <f t="shared" si="7"/>
        <v>ทะเบียนขาด 1756 วัน</v>
      </c>
      <c r="B243" s="113" t="str">
        <f t="shared" si="2"/>
        <v>ใบอนุญาตนำเข้า ขาด</v>
      </c>
      <c r="C243" s="172" t="s">
        <v>430</v>
      </c>
      <c r="D243" s="175">
        <v>44196.0</v>
      </c>
      <c r="E243" s="167" t="s">
        <v>428</v>
      </c>
      <c r="F243" s="172" t="s">
        <v>429</v>
      </c>
      <c r="G243" s="172" t="s">
        <v>19</v>
      </c>
      <c r="H243" s="172" t="s">
        <v>26</v>
      </c>
      <c r="I243" s="139" t="s">
        <v>27</v>
      </c>
      <c r="J243" s="167" t="s">
        <v>538</v>
      </c>
      <c r="K243" s="172"/>
      <c r="L243" s="141"/>
      <c r="M243" s="142"/>
    </row>
    <row r="244" ht="27.75" customHeight="1">
      <c r="A244" s="171" t="str">
        <f t="shared" si="7"/>
        <v>ทะเบียนขาด 1756 วัน</v>
      </c>
      <c r="B244" s="113" t="str">
        <f t="shared" si="2"/>
        <v>ใบอนุญาตนำเข้า ขาด</v>
      </c>
      <c r="C244" s="172" t="s">
        <v>53</v>
      </c>
      <c r="D244" s="175">
        <v>44196.0</v>
      </c>
      <c r="E244" s="167" t="s">
        <v>51</v>
      </c>
      <c r="F244" s="172" t="s">
        <v>52</v>
      </c>
      <c r="G244" s="172" t="s">
        <v>19</v>
      </c>
      <c r="H244" s="172" t="s">
        <v>26</v>
      </c>
      <c r="I244" s="139" t="s">
        <v>27</v>
      </c>
      <c r="J244" s="167" t="s">
        <v>538</v>
      </c>
      <c r="K244" s="172"/>
      <c r="L244" s="141"/>
      <c r="M244" s="142"/>
    </row>
    <row r="245" ht="27.75" customHeight="1">
      <c r="A245" s="171" t="str">
        <f t="shared" si="7"/>
        <v>ทะเบียนขาด 1756 วัน</v>
      </c>
      <c r="B245" s="113" t="str">
        <f t="shared" si="2"/>
        <v>ใบอนุญาตนำเข้า ขาด</v>
      </c>
      <c r="C245" s="172" t="s">
        <v>42</v>
      </c>
      <c r="D245" s="175">
        <v>44196.0</v>
      </c>
      <c r="E245" s="167" t="s">
        <v>40</v>
      </c>
      <c r="F245" s="172" t="s">
        <v>41</v>
      </c>
      <c r="G245" s="172" t="s">
        <v>19</v>
      </c>
      <c r="H245" s="172" t="s">
        <v>26</v>
      </c>
      <c r="I245" s="139" t="s">
        <v>27</v>
      </c>
      <c r="J245" s="167" t="s">
        <v>538</v>
      </c>
      <c r="K245" s="172"/>
      <c r="L245" s="141"/>
      <c r="M245" s="142"/>
    </row>
    <row r="246" ht="27.75" customHeight="1">
      <c r="A246" s="171" t="str">
        <f t="shared" si="7"/>
        <v>ทะเบียนขาด 661 วัน</v>
      </c>
      <c r="B246" s="113" t="str">
        <f t="shared" si="2"/>
        <v>ทะเบียนผลิต ขาด</v>
      </c>
      <c r="C246" s="172" t="s">
        <v>46</v>
      </c>
      <c r="D246" s="173">
        <v>45291.0</v>
      </c>
      <c r="E246" s="167" t="s">
        <v>47</v>
      </c>
      <c r="F246" s="172" t="s">
        <v>48</v>
      </c>
      <c r="G246" s="172" t="s">
        <v>446</v>
      </c>
      <c r="H246" s="172" t="s">
        <v>26</v>
      </c>
      <c r="I246" s="139" t="s">
        <v>27</v>
      </c>
      <c r="J246" s="167" t="s">
        <v>538</v>
      </c>
      <c r="K246" s="172"/>
      <c r="L246" s="154" t="s">
        <v>565</v>
      </c>
      <c r="M246" s="142"/>
    </row>
    <row r="247" ht="27.75" customHeight="1">
      <c r="A247" s="171" t="str">
        <f t="shared" si="7"/>
        <v>ทะเบียนขาด 1756 วัน</v>
      </c>
      <c r="B247" s="113" t="str">
        <f t="shared" si="2"/>
        <v>ใบอนุญาตผลิต ขาด</v>
      </c>
      <c r="C247" s="172" t="s">
        <v>101</v>
      </c>
      <c r="D247" s="175">
        <v>44196.0</v>
      </c>
      <c r="E247" s="167" t="s">
        <v>100</v>
      </c>
      <c r="F247" s="172" t="s">
        <v>34</v>
      </c>
      <c r="G247" s="172" t="s">
        <v>454</v>
      </c>
      <c r="H247" s="172" t="s">
        <v>26</v>
      </c>
      <c r="I247" s="139" t="s">
        <v>27</v>
      </c>
      <c r="J247" s="167" t="s">
        <v>538</v>
      </c>
      <c r="K247" s="172"/>
      <c r="L247" s="141"/>
      <c r="M247" s="142"/>
    </row>
    <row r="248" ht="27.75" customHeight="1">
      <c r="A248" s="171" t="str">
        <f t="shared" si="7"/>
        <v>ทะเบียนขาด 1756 วัน</v>
      </c>
      <c r="B248" s="113" t="str">
        <f t="shared" si="2"/>
        <v>ใบอนุญาตผลิต ขาด</v>
      </c>
      <c r="C248" s="172" t="s">
        <v>104</v>
      </c>
      <c r="D248" s="175">
        <v>44196.0</v>
      </c>
      <c r="E248" s="167" t="s">
        <v>103</v>
      </c>
      <c r="F248" s="172" t="s">
        <v>48</v>
      </c>
      <c r="G248" s="172" t="s">
        <v>454</v>
      </c>
      <c r="H248" s="172" t="s">
        <v>26</v>
      </c>
      <c r="I248" s="139" t="s">
        <v>27</v>
      </c>
      <c r="J248" s="167" t="s">
        <v>538</v>
      </c>
      <c r="K248" s="172"/>
      <c r="L248" s="141"/>
      <c r="M248" s="142"/>
    </row>
    <row r="249" ht="27.75" customHeight="1">
      <c r="A249" s="171" t="str">
        <f t="shared" si="7"/>
        <v>ทะเบียนขาด 1756 วัน</v>
      </c>
      <c r="B249" s="113" t="str">
        <f t="shared" si="2"/>
        <v>ใบอนุญาตผลิต ขาด</v>
      </c>
      <c r="C249" s="172" t="s">
        <v>86</v>
      </c>
      <c r="D249" s="175">
        <v>44196.0</v>
      </c>
      <c r="E249" s="167" t="s">
        <v>85</v>
      </c>
      <c r="F249" s="172" t="s">
        <v>30</v>
      </c>
      <c r="G249" s="172" t="s">
        <v>454</v>
      </c>
      <c r="H249" s="172" t="s">
        <v>26</v>
      </c>
      <c r="I249" s="139" t="s">
        <v>27</v>
      </c>
      <c r="J249" s="167" t="s">
        <v>538</v>
      </c>
      <c r="K249" s="172"/>
      <c r="L249" s="141"/>
      <c r="M249" s="142"/>
    </row>
    <row r="250" ht="27.75" customHeight="1">
      <c r="A250" s="171" t="str">
        <f t="shared" si="7"/>
        <v>ทะเบียนขาด 1756 วัน</v>
      </c>
      <c r="B250" s="113" t="str">
        <f t="shared" si="2"/>
        <v>ใบอนุญาตผลิต ขาด</v>
      </c>
      <c r="C250" s="172" t="s">
        <v>83</v>
      </c>
      <c r="D250" s="175">
        <v>44196.0</v>
      </c>
      <c r="E250" s="167" t="s">
        <v>82</v>
      </c>
      <c r="F250" s="172" t="s">
        <v>30</v>
      </c>
      <c r="G250" s="172" t="s">
        <v>454</v>
      </c>
      <c r="H250" s="172" t="s">
        <v>26</v>
      </c>
      <c r="I250" s="139" t="s">
        <v>27</v>
      </c>
      <c r="J250" s="167" t="s">
        <v>538</v>
      </c>
      <c r="K250" s="172"/>
      <c r="L250" s="141"/>
      <c r="M250" s="142"/>
    </row>
    <row r="251" ht="27.75" customHeight="1">
      <c r="A251" s="171" t="str">
        <f t="shared" si="7"/>
        <v>ทะเบียนขาด 1756 วัน</v>
      </c>
      <c r="B251" s="113" t="str">
        <f t="shared" si="2"/>
        <v>ใบอนุญาตผลิต ขาด</v>
      </c>
      <c r="C251" s="172" t="s">
        <v>38</v>
      </c>
      <c r="D251" s="175">
        <v>44196.0</v>
      </c>
      <c r="E251" s="167" t="s">
        <v>37</v>
      </c>
      <c r="F251" s="172" t="s">
        <v>34</v>
      </c>
      <c r="G251" s="172" t="s">
        <v>454</v>
      </c>
      <c r="H251" s="172" t="s">
        <v>26</v>
      </c>
      <c r="I251" s="139" t="s">
        <v>27</v>
      </c>
      <c r="J251" s="167" t="s">
        <v>538</v>
      </c>
      <c r="K251" s="172"/>
      <c r="L251" s="141"/>
      <c r="M251" s="142"/>
    </row>
    <row r="252" ht="27.75" customHeight="1">
      <c r="A252" s="171" t="str">
        <f t="shared" si="7"/>
        <v>ทะเบียนขาด 1756 วัน</v>
      </c>
      <c r="B252" s="113" t="str">
        <f t="shared" si="2"/>
        <v>ใบอนุญาตผลิต ขาด</v>
      </c>
      <c r="C252" s="172" t="s">
        <v>107</v>
      </c>
      <c r="D252" s="175">
        <v>44196.0</v>
      </c>
      <c r="E252" s="167" t="s">
        <v>106</v>
      </c>
      <c r="F252" s="172" t="s">
        <v>48</v>
      </c>
      <c r="G252" s="172" t="s">
        <v>454</v>
      </c>
      <c r="H252" s="172" t="s">
        <v>26</v>
      </c>
      <c r="I252" s="139" t="s">
        <v>27</v>
      </c>
      <c r="J252" s="167" t="s">
        <v>538</v>
      </c>
      <c r="K252" s="172"/>
      <c r="L252" s="141"/>
      <c r="M252" s="142"/>
    </row>
    <row r="253" ht="27.75" customHeight="1">
      <c r="A253" s="171" t="str">
        <f t="shared" si="7"/>
        <v>ทะเบียนขาด 1756 วัน</v>
      </c>
      <c r="B253" s="113" t="str">
        <f t="shared" si="2"/>
        <v>ใบอนุญาตผลิต ขาด</v>
      </c>
      <c r="C253" s="172" t="s">
        <v>95</v>
      </c>
      <c r="D253" s="175">
        <v>44196.0</v>
      </c>
      <c r="E253" s="167" t="s">
        <v>94</v>
      </c>
      <c r="F253" s="172" t="s">
        <v>34</v>
      </c>
      <c r="G253" s="172" t="s">
        <v>454</v>
      </c>
      <c r="H253" s="172" t="s">
        <v>26</v>
      </c>
      <c r="I253" s="139" t="s">
        <v>27</v>
      </c>
      <c r="J253" s="167" t="s">
        <v>538</v>
      </c>
      <c r="K253" s="172"/>
      <c r="L253" s="141"/>
      <c r="M253" s="142"/>
    </row>
    <row r="254" ht="27.75" customHeight="1">
      <c r="A254" s="171" t="str">
        <f t="shared" si="7"/>
        <v>ทะเบียนขาด 1756 วัน</v>
      </c>
      <c r="B254" s="113" t="str">
        <f t="shared" si="2"/>
        <v>ใบอนุญาตผลิต ขาด</v>
      </c>
      <c r="C254" s="172" t="s">
        <v>31</v>
      </c>
      <c r="D254" s="176">
        <v>44196.0</v>
      </c>
      <c r="E254" s="167" t="s">
        <v>29</v>
      </c>
      <c r="F254" s="172" t="s">
        <v>30</v>
      </c>
      <c r="G254" s="172" t="s">
        <v>454</v>
      </c>
      <c r="H254" s="172" t="s">
        <v>26</v>
      </c>
      <c r="I254" s="139" t="s">
        <v>27</v>
      </c>
      <c r="J254" s="167" t="s">
        <v>538</v>
      </c>
      <c r="K254" s="172"/>
      <c r="L254" s="141"/>
      <c r="M254" s="142"/>
    </row>
    <row r="255" ht="27.75" customHeight="1">
      <c r="A255" s="171" t="str">
        <f t="shared" si="7"/>
        <v>ทะเบียนขาด 1756 วัน</v>
      </c>
      <c r="B255" s="113" t="str">
        <f t="shared" si="2"/>
        <v>ใบอนุญาตผลิต ขาด</v>
      </c>
      <c r="C255" s="172" t="s">
        <v>98</v>
      </c>
      <c r="D255" s="175">
        <v>44196.0</v>
      </c>
      <c r="E255" s="167" t="s">
        <v>97</v>
      </c>
      <c r="F255" s="172" t="s">
        <v>34</v>
      </c>
      <c r="G255" s="172" t="s">
        <v>454</v>
      </c>
      <c r="H255" s="172" t="s">
        <v>26</v>
      </c>
      <c r="I255" s="139" t="s">
        <v>27</v>
      </c>
      <c r="J255" s="167" t="s">
        <v>538</v>
      </c>
      <c r="K255" s="172"/>
      <c r="L255" s="141"/>
      <c r="M255" s="142"/>
    </row>
    <row r="256" ht="27.75" customHeight="1">
      <c r="A256" s="171" t="str">
        <f t="shared" si="7"/>
        <v>ทะเบียนขาด 1756 วัน</v>
      </c>
      <c r="B256" s="113" t="str">
        <f t="shared" si="2"/>
        <v>ใบอนุญาตผลิต ขาด</v>
      </c>
      <c r="C256" s="172" t="s">
        <v>80</v>
      </c>
      <c r="D256" s="175">
        <v>44196.0</v>
      </c>
      <c r="E256" s="167" t="s">
        <v>79</v>
      </c>
      <c r="F256" s="172" t="s">
        <v>30</v>
      </c>
      <c r="G256" s="172" t="s">
        <v>454</v>
      </c>
      <c r="H256" s="172" t="s">
        <v>26</v>
      </c>
      <c r="I256" s="139" t="s">
        <v>27</v>
      </c>
      <c r="J256" s="167" t="s">
        <v>538</v>
      </c>
      <c r="K256" s="172"/>
      <c r="L256" s="141"/>
      <c r="M256" s="142"/>
    </row>
    <row r="257" ht="27.75" customHeight="1">
      <c r="A257" s="171" t="str">
        <f t="shared" si="7"/>
        <v>ทะเบียนขาด 1756 วัน</v>
      </c>
      <c r="B257" s="113" t="str">
        <f t="shared" si="2"/>
        <v>ใบอนุญาตผลิต ขาด</v>
      </c>
      <c r="C257" s="172" t="s">
        <v>89</v>
      </c>
      <c r="D257" s="175">
        <v>44196.0</v>
      </c>
      <c r="E257" s="167" t="s">
        <v>88</v>
      </c>
      <c r="F257" s="172" t="s">
        <v>30</v>
      </c>
      <c r="G257" s="172" t="s">
        <v>454</v>
      </c>
      <c r="H257" s="172" t="s">
        <v>26</v>
      </c>
      <c r="I257" s="139" t="s">
        <v>27</v>
      </c>
      <c r="J257" s="167" t="s">
        <v>538</v>
      </c>
      <c r="K257" s="172"/>
      <c r="L257" s="141"/>
      <c r="M257" s="142"/>
    </row>
    <row r="258" ht="27.75" customHeight="1">
      <c r="A258" s="171" t="str">
        <f t="shared" si="7"/>
        <v>ทะเบียนขาด 1756 วัน</v>
      </c>
      <c r="B258" s="113" t="str">
        <f t="shared" si="2"/>
        <v>ใบอนุญาตผลิต ขาด</v>
      </c>
      <c r="C258" s="172" t="s">
        <v>65</v>
      </c>
      <c r="D258" s="175">
        <v>44196.0</v>
      </c>
      <c r="E258" s="167" t="s">
        <v>64</v>
      </c>
      <c r="F258" s="172" t="s">
        <v>30</v>
      </c>
      <c r="G258" s="172" t="s">
        <v>454</v>
      </c>
      <c r="H258" s="172" t="s">
        <v>26</v>
      </c>
      <c r="I258" s="139" t="s">
        <v>27</v>
      </c>
      <c r="J258" s="167" t="s">
        <v>538</v>
      </c>
      <c r="K258" s="172"/>
      <c r="L258" s="141"/>
      <c r="M258" s="142"/>
    </row>
    <row r="259" ht="27.75" customHeight="1">
      <c r="A259" s="171" t="str">
        <f t="shared" si="7"/>
        <v>ทะเบียนขาด 1756 วัน</v>
      </c>
      <c r="B259" s="113" t="str">
        <f t="shared" si="2"/>
        <v>ใบอนุญาตผลิต ขาด</v>
      </c>
      <c r="C259" s="172" t="s">
        <v>62</v>
      </c>
      <c r="D259" s="175">
        <v>44196.0</v>
      </c>
      <c r="E259" s="167" t="s">
        <v>61</v>
      </c>
      <c r="F259" s="172" t="s">
        <v>30</v>
      </c>
      <c r="G259" s="172" t="s">
        <v>454</v>
      </c>
      <c r="H259" s="172" t="s">
        <v>26</v>
      </c>
      <c r="I259" s="139" t="s">
        <v>27</v>
      </c>
      <c r="J259" s="167" t="s">
        <v>538</v>
      </c>
      <c r="K259" s="172"/>
      <c r="L259" s="141"/>
      <c r="M259" s="142"/>
    </row>
    <row r="260" ht="27.75" customHeight="1">
      <c r="A260" s="171" t="str">
        <f t="shared" si="7"/>
        <v>ทะเบียนขาด 1756 วัน</v>
      </c>
      <c r="B260" s="113" t="str">
        <f t="shared" si="2"/>
        <v>ใบอนุญาตผลิต ขาด</v>
      </c>
      <c r="C260" s="172" t="s">
        <v>77</v>
      </c>
      <c r="D260" s="175">
        <v>44196.0</v>
      </c>
      <c r="E260" s="167" t="s">
        <v>76</v>
      </c>
      <c r="F260" s="172" t="s">
        <v>30</v>
      </c>
      <c r="G260" s="172" t="s">
        <v>454</v>
      </c>
      <c r="H260" s="172" t="s">
        <v>26</v>
      </c>
      <c r="I260" s="139" t="s">
        <v>27</v>
      </c>
      <c r="J260" s="167" t="s">
        <v>538</v>
      </c>
      <c r="K260" s="172"/>
      <c r="L260" s="141"/>
      <c r="M260" s="142"/>
    </row>
    <row r="261" ht="27.75" customHeight="1">
      <c r="A261" s="171" t="str">
        <f t="shared" si="7"/>
        <v>ทะเบียนขาด 1756 วัน</v>
      </c>
      <c r="B261" s="113" t="str">
        <f t="shared" si="2"/>
        <v>ใบอนุญาตผลิต ขาด</v>
      </c>
      <c r="C261" s="172" t="s">
        <v>74</v>
      </c>
      <c r="D261" s="175">
        <v>44196.0</v>
      </c>
      <c r="E261" s="167" t="s">
        <v>73</v>
      </c>
      <c r="F261" s="172" t="s">
        <v>30</v>
      </c>
      <c r="G261" s="172" t="s">
        <v>454</v>
      </c>
      <c r="H261" s="172" t="s">
        <v>26</v>
      </c>
      <c r="I261" s="139" t="s">
        <v>27</v>
      </c>
      <c r="J261" s="167" t="s">
        <v>538</v>
      </c>
      <c r="K261" s="172"/>
      <c r="L261" s="141"/>
      <c r="M261" s="142"/>
    </row>
    <row r="262" ht="27.75" customHeight="1">
      <c r="A262" s="171" t="str">
        <f t="shared" si="7"/>
        <v>ทะเบียนขาด 1756 วัน</v>
      </c>
      <c r="B262" s="113" t="str">
        <f t="shared" si="2"/>
        <v>ใบอนุญาตผลิต ขาด</v>
      </c>
      <c r="C262" s="172" t="s">
        <v>110</v>
      </c>
      <c r="D262" s="175">
        <v>44196.0</v>
      </c>
      <c r="E262" s="167" t="s">
        <v>109</v>
      </c>
      <c r="F262" s="172" t="s">
        <v>48</v>
      </c>
      <c r="G262" s="172" t="s">
        <v>454</v>
      </c>
      <c r="H262" s="172" t="s">
        <v>26</v>
      </c>
      <c r="I262" s="139" t="s">
        <v>27</v>
      </c>
      <c r="J262" s="167" t="s">
        <v>538</v>
      </c>
      <c r="K262" s="172"/>
      <c r="L262" s="141"/>
      <c r="M262" s="142"/>
    </row>
    <row r="263" ht="27.75" customHeight="1">
      <c r="A263" s="171" t="str">
        <f t="shared" si="7"/>
        <v>ทะเบียนขาด 1756 วัน</v>
      </c>
      <c r="B263" s="113" t="str">
        <f t="shared" si="2"/>
        <v>ใบอนุญาตผลิต ขาด</v>
      </c>
      <c r="C263" s="172" t="s">
        <v>432</v>
      </c>
      <c r="D263" s="175">
        <v>44196.0</v>
      </c>
      <c r="E263" s="167" t="s">
        <v>309</v>
      </c>
      <c r="F263" s="172" t="s">
        <v>30</v>
      </c>
      <c r="G263" s="172" t="s">
        <v>454</v>
      </c>
      <c r="H263" s="172" t="s">
        <v>26</v>
      </c>
      <c r="I263" s="139" t="s">
        <v>27</v>
      </c>
      <c r="J263" s="167" t="s">
        <v>538</v>
      </c>
      <c r="K263" s="172"/>
      <c r="L263" s="141"/>
      <c r="M263" s="142"/>
    </row>
    <row r="264" ht="27.75" customHeight="1">
      <c r="A264" s="171" t="str">
        <f t="shared" si="7"/>
        <v>ทะเบียนขาด 1756 วัน</v>
      </c>
      <c r="B264" s="113" t="str">
        <f t="shared" si="2"/>
        <v>ใบอนุญาตผลิต ขาด</v>
      </c>
      <c r="C264" s="172" t="s">
        <v>71</v>
      </c>
      <c r="D264" s="175">
        <v>44196.0</v>
      </c>
      <c r="E264" s="167" t="s">
        <v>70</v>
      </c>
      <c r="F264" s="172" t="s">
        <v>30</v>
      </c>
      <c r="G264" s="172" t="s">
        <v>454</v>
      </c>
      <c r="H264" s="172" t="s">
        <v>26</v>
      </c>
      <c r="I264" s="139" t="s">
        <v>27</v>
      </c>
      <c r="J264" s="167" t="s">
        <v>538</v>
      </c>
      <c r="K264" s="172"/>
      <c r="L264" s="141"/>
      <c r="M264" s="142"/>
    </row>
    <row r="265" ht="27.75" customHeight="1">
      <c r="A265" s="171" t="str">
        <f t="shared" si="7"/>
        <v>ทะเบียนขาด 1756 วัน</v>
      </c>
      <c r="B265" s="113" t="str">
        <f t="shared" si="2"/>
        <v>ใบอนุญาตผลิต ขาด</v>
      </c>
      <c r="C265" s="172" t="s">
        <v>56</v>
      </c>
      <c r="D265" s="175">
        <v>44196.0</v>
      </c>
      <c r="E265" s="167" t="s">
        <v>55</v>
      </c>
      <c r="F265" s="172" t="s">
        <v>48</v>
      </c>
      <c r="G265" s="172" t="s">
        <v>454</v>
      </c>
      <c r="H265" s="172" t="s">
        <v>26</v>
      </c>
      <c r="I265" s="139" t="s">
        <v>27</v>
      </c>
      <c r="J265" s="167" t="s">
        <v>538</v>
      </c>
      <c r="K265" s="172"/>
      <c r="L265" s="141"/>
      <c r="M265" s="142"/>
    </row>
    <row r="266" ht="27.75" customHeight="1">
      <c r="A266" s="171" t="str">
        <f t="shared" si="7"/>
        <v>ทะเบียนขาด 1756 วัน</v>
      </c>
      <c r="B266" s="113" t="str">
        <f t="shared" si="2"/>
        <v>ใบอนุญาตผลิต ขาด</v>
      </c>
      <c r="C266" s="172" t="s">
        <v>35</v>
      </c>
      <c r="D266" s="175">
        <v>44196.0</v>
      </c>
      <c r="E266" s="167" t="s">
        <v>33</v>
      </c>
      <c r="F266" s="172" t="s">
        <v>34</v>
      </c>
      <c r="G266" s="172" t="s">
        <v>454</v>
      </c>
      <c r="H266" s="172" t="s">
        <v>26</v>
      </c>
      <c r="I266" s="139" t="s">
        <v>27</v>
      </c>
      <c r="J266" s="167" t="s">
        <v>538</v>
      </c>
      <c r="K266" s="172"/>
      <c r="L266" s="141"/>
      <c r="M266" s="142"/>
    </row>
    <row r="267" ht="27.75" customHeight="1">
      <c r="A267" s="171" t="str">
        <f t="shared" si="7"/>
        <v>ทะเบียนขาด 1756 วัน</v>
      </c>
      <c r="B267" s="113" t="str">
        <f t="shared" si="2"/>
        <v>ใบอนุญาตผลิต ขาด</v>
      </c>
      <c r="C267" s="172" t="s">
        <v>92</v>
      </c>
      <c r="D267" s="175">
        <v>44196.0</v>
      </c>
      <c r="E267" s="167" t="s">
        <v>91</v>
      </c>
      <c r="F267" s="172" t="s">
        <v>34</v>
      </c>
      <c r="G267" s="172" t="s">
        <v>454</v>
      </c>
      <c r="H267" s="172" t="s">
        <v>26</v>
      </c>
      <c r="I267" s="139" t="s">
        <v>27</v>
      </c>
      <c r="J267" s="167" t="s">
        <v>538</v>
      </c>
      <c r="K267" s="172"/>
      <c r="L267" s="141"/>
      <c r="M267" s="142"/>
    </row>
    <row r="268" ht="27.75" customHeight="1">
      <c r="A268" s="171" t="str">
        <f t="shared" si="7"/>
        <v>ทะเบียนขาด 1756 วัน</v>
      </c>
      <c r="B268" s="113" t="str">
        <f t="shared" si="2"/>
        <v>ใบอนุญาตผลิต ขาด</v>
      </c>
      <c r="C268" s="172" t="s">
        <v>68</v>
      </c>
      <c r="D268" s="175">
        <v>44196.0</v>
      </c>
      <c r="E268" s="167" t="s">
        <v>67</v>
      </c>
      <c r="F268" s="172" t="s">
        <v>30</v>
      </c>
      <c r="G268" s="172" t="s">
        <v>454</v>
      </c>
      <c r="H268" s="172" t="s">
        <v>26</v>
      </c>
      <c r="I268" s="139" t="s">
        <v>27</v>
      </c>
      <c r="J268" s="167" t="s">
        <v>538</v>
      </c>
      <c r="K268" s="172"/>
      <c r="L268" s="141"/>
      <c r="M268" s="142"/>
    </row>
    <row r="269" ht="27.75" customHeight="1">
      <c r="A269" s="171" t="str">
        <f t="shared" si="7"/>
        <v>ทะเบียนขาด 1756 วัน</v>
      </c>
      <c r="B269" s="113" t="str">
        <f t="shared" si="2"/>
        <v>ใบอนุญาตผลิต ขาด</v>
      </c>
      <c r="C269" s="172" t="s">
        <v>45</v>
      </c>
      <c r="D269" s="175">
        <v>44196.0</v>
      </c>
      <c r="E269" s="167" t="s">
        <v>44</v>
      </c>
      <c r="F269" s="172" t="s">
        <v>34</v>
      </c>
      <c r="G269" s="172" t="s">
        <v>454</v>
      </c>
      <c r="H269" s="172" t="s">
        <v>26</v>
      </c>
      <c r="I269" s="139" t="s">
        <v>27</v>
      </c>
      <c r="J269" s="167" t="s">
        <v>538</v>
      </c>
      <c r="K269" s="172"/>
      <c r="L269" s="141"/>
      <c r="M269" s="142"/>
    </row>
    <row r="270" ht="27.75" customHeight="1">
      <c r="A270" s="171" t="str">
        <f t="shared" si="7"/>
        <v>ทะเบียนขาด 1756 วัน</v>
      </c>
      <c r="B270" s="113" t="str">
        <f t="shared" si="2"/>
        <v>ใบอนุญาตผลิต ขาด</v>
      </c>
      <c r="C270" s="172" t="s">
        <v>59</v>
      </c>
      <c r="D270" s="175">
        <v>44196.0</v>
      </c>
      <c r="E270" s="167" t="s">
        <v>58</v>
      </c>
      <c r="F270" s="172" t="s">
        <v>48</v>
      </c>
      <c r="G270" s="172" t="s">
        <v>454</v>
      </c>
      <c r="H270" s="172" t="s">
        <v>26</v>
      </c>
      <c r="I270" s="139" t="s">
        <v>27</v>
      </c>
      <c r="J270" s="167" t="s">
        <v>538</v>
      </c>
      <c r="K270" s="172"/>
      <c r="L270" s="141"/>
      <c r="M270" s="142"/>
    </row>
    <row r="271" ht="27.75" customHeight="1">
      <c r="A271" s="171" t="str">
        <f t="shared" si="7"/>
        <v>ทะเบียนขาด 2655 วัน</v>
      </c>
      <c r="B271" s="113" t="str">
        <f t="shared" si="2"/>
        <v>ใบอนุญาตโรงงาน ขาด</v>
      </c>
      <c r="C271" s="157" t="s">
        <v>437</v>
      </c>
      <c r="D271" s="161">
        <v>43297.0</v>
      </c>
      <c r="E271" s="159" t="s">
        <v>438</v>
      </c>
      <c r="F271" s="163"/>
      <c r="G271" s="157" t="s">
        <v>566</v>
      </c>
      <c r="H271" s="157" t="s">
        <v>439</v>
      </c>
      <c r="I271" s="139" t="s">
        <v>27</v>
      </c>
      <c r="J271" s="160"/>
      <c r="K271" s="150"/>
      <c r="L271" s="145"/>
      <c r="M271" s="142"/>
    </row>
    <row r="272" ht="27.75" customHeight="1">
      <c r="A272" s="164" t="str">
        <f t="shared" ref="A272:A273" si="8">if(D272="","",if(D272&lt;today(),"ทะเบียนขาด "&amp;today()-D272&amp;" วัน",((DATEDIF(today(),D272,"y") &amp; " ปี " &amp; DATEDIF(today(),D272,"ym") &amp; " เดือน "&amp; DATEDIF(today(),D272,"md") &amp; " วัน"))&amp;" หรือเหลืออีก "&amp;today()-D272&amp;" วัน"))</f>
        <v/>
      </c>
      <c r="B272" s="113" t="str">
        <f t="shared" si="2"/>
        <v/>
      </c>
      <c r="C272" s="120"/>
      <c r="D272" s="177"/>
      <c r="E272" s="178"/>
      <c r="F272" s="120"/>
      <c r="G272" s="120"/>
      <c r="H272" s="120"/>
      <c r="I272" s="120"/>
      <c r="J272" s="119"/>
      <c r="K272" s="120"/>
      <c r="L272" s="121"/>
      <c r="M272" s="178"/>
    </row>
    <row r="273" ht="27.75" customHeight="1">
      <c r="A273" s="164" t="str">
        <f t="shared" si="8"/>
        <v/>
      </c>
      <c r="B273" s="113" t="str">
        <f t="shared" si="2"/>
        <v/>
      </c>
      <c r="C273" s="179"/>
      <c r="D273" s="180"/>
      <c r="E273" s="181"/>
      <c r="F273" s="179"/>
      <c r="G273" s="179"/>
      <c r="H273" s="179"/>
      <c r="I273" s="179"/>
      <c r="J273" s="119"/>
      <c r="K273" s="120"/>
      <c r="L273" s="121"/>
      <c r="M273" s="181"/>
    </row>
    <row r="274" ht="27.75" customHeight="1">
      <c r="A274" s="182"/>
      <c r="B274" s="183"/>
      <c r="C274" s="120"/>
      <c r="D274" s="177"/>
      <c r="E274" s="178"/>
      <c r="F274" s="120"/>
      <c r="G274" s="120"/>
      <c r="H274" s="120"/>
      <c r="I274" s="120"/>
      <c r="J274" s="119"/>
      <c r="K274" s="120"/>
      <c r="L274" s="121"/>
      <c r="M274" s="178"/>
    </row>
    <row r="275" ht="27.75" customHeight="1">
      <c r="A275" s="182"/>
      <c r="B275" s="184"/>
      <c r="C275" s="179"/>
      <c r="D275" s="180"/>
      <c r="E275" s="181"/>
      <c r="F275" s="179"/>
      <c r="G275" s="179"/>
      <c r="H275" s="179"/>
      <c r="I275" s="179"/>
      <c r="J275" s="119"/>
      <c r="K275" s="120"/>
      <c r="L275" s="121"/>
      <c r="M275" s="181"/>
    </row>
    <row r="276" ht="27.75" customHeight="1">
      <c r="A276" s="182"/>
      <c r="B276" s="183"/>
      <c r="C276" s="120"/>
      <c r="D276" s="177"/>
      <c r="E276" s="178"/>
      <c r="F276" s="120"/>
      <c r="G276" s="120"/>
      <c r="H276" s="120"/>
      <c r="I276" s="120"/>
      <c r="J276" s="119"/>
      <c r="K276" s="120"/>
      <c r="L276" s="121"/>
      <c r="M276" s="178"/>
    </row>
    <row r="277" ht="27.75" customHeight="1">
      <c r="A277" s="182"/>
      <c r="B277" s="184"/>
      <c r="C277" s="179"/>
      <c r="D277" s="180"/>
      <c r="E277" s="181"/>
      <c r="F277" s="179"/>
      <c r="G277" s="179"/>
      <c r="H277" s="179"/>
      <c r="I277" s="179"/>
      <c r="J277" s="119"/>
      <c r="K277" s="120"/>
      <c r="L277" s="121"/>
      <c r="M277" s="181"/>
    </row>
    <row r="278" ht="27.75" customHeight="1">
      <c r="A278" s="182"/>
      <c r="B278" s="183"/>
      <c r="C278" s="120"/>
      <c r="D278" s="177"/>
      <c r="E278" s="178"/>
      <c r="F278" s="120"/>
      <c r="G278" s="120"/>
      <c r="H278" s="120"/>
      <c r="I278" s="120"/>
      <c r="J278" s="119"/>
      <c r="K278" s="120"/>
      <c r="L278" s="121"/>
      <c r="M278" s="178"/>
    </row>
    <row r="279" ht="27.75" customHeight="1">
      <c r="A279" s="182"/>
      <c r="B279" s="184"/>
      <c r="C279" s="179"/>
      <c r="D279" s="180"/>
      <c r="E279" s="181"/>
      <c r="F279" s="179"/>
      <c r="G279" s="179"/>
      <c r="H279" s="179"/>
      <c r="I279" s="179"/>
      <c r="J279" s="119"/>
      <c r="K279" s="120"/>
      <c r="L279" s="121"/>
      <c r="M279" s="181"/>
    </row>
    <row r="280" ht="27.75" customHeight="1">
      <c r="A280" s="182"/>
      <c r="B280" s="183"/>
      <c r="C280" s="120"/>
      <c r="D280" s="177"/>
      <c r="E280" s="178"/>
      <c r="F280" s="120"/>
      <c r="G280" s="120"/>
      <c r="H280" s="120"/>
      <c r="I280" s="120"/>
      <c r="J280" s="119"/>
      <c r="K280" s="120"/>
      <c r="L280" s="121"/>
      <c r="M280" s="178"/>
    </row>
    <row r="281" ht="27.75" customHeight="1">
      <c r="A281" s="182"/>
      <c r="B281" s="184"/>
      <c r="C281" s="179"/>
      <c r="D281" s="180"/>
      <c r="E281" s="181"/>
      <c r="F281" s="179"/>
      <c r="G281" s="179"/>
      <c r="H281" s="179"/>
      <c r="I281" s="179"/>
      <c r="J281" s="119"/>
      <c r="K281" s="120"/>
      <c r="L281" s="121"/>
      <c r="M281" s="181"/>
    </row>
    <row r="282" ht="27.75" customHeight="1">
      <c r="A282" s="182"/>
      <c r="B282" s="183"/>
      <c r="C282" s="120"/>
      <c r="D282" s="177"/>
      <c r="E282" s="178"/>
      <c r="F282" s="120"/>
      <c r="G282" s="120"/>
      <c r="H282" s="120"/>
      <c r="I282" s="120"/>
      <c r="J282" s="119"/>
      <c r="K282" s="120"/>
      <c r="L282" s="121"/>
      <c r="M282" s="178"/>
    </row>
    <row r="283" ht="27.75" customHeight="1">
      <c r="A283" s="182"/>
      <c r="B283" s="184"/>
      <c r="C283" s="179"/>
      <c r="D283" s="180"/>
      <c r="E283" s="181"/>
      <c r="F283" s="179"/>
      <c r="G283" s="179"/>
      <c r="H283" s="179"/>
      <c r="I283" s="179"/>
      <c r="J283" s="119"/>
      <c r="K283" s="120"/>
      <c r="L283" s="121"/>
      <c r="M283" s="181"/>
    </row>
    <row r="284" ht="27.75" customHeight="1">
      <c r="A284" s="182"/>
      <c r="B284" s="183"/>
      <c r="C284" s="120"/>
      <c r="D284" s="177"/>
      <c r="E284" s="178"/>
      <c r="F284" s="120"/>
      <c r="G284" s="120"/>
      <c r="H284" s="120"/>
      <c r="I284" s="120"/>
      <c r="J284" s="119"/>
      <c r="K284" s="120"/>
      <c r="L284" s="121"/>
      <c r="M284" s="178"/>
    </row>
    <row r="285" ht="27.75" customHeight="1">
      <c r="A285" s="182"/>
      <c r="B285" s="184"/>
      <c r="C285" s="179"/>
      <c r="D285" s="180"/>
      <c r="E285" s="181"/>
      <c r="F285" s="179"/>
      <c r="G285" s="179"/>
      <c r="H285" s="179"/>
      <c r="I285" s="179"/>
      <c r="J285" s="119"/>
      <c r="K285" s="120"/>
      <c r="L285" s="121"/>
      <c r="M285" s="181"/>
    </row>
    <row r="286" ht="27.75" customHeight="1">
      <c r="A286" s="182"/>
      <c r="B286" s="183"/>
      <c r="C286" s="120"/>
      <c r="D286" s="177"/>
      <c r="E286" s="178"/>
      <c r="F286" s="120"/>
      <c r="G286" s="120"/>
      <c r="H286" s="120"/>
      <c r="I286" s="120"/>
      <c r="J286" s="119"/>
      <c r="K286" s="120"/>
      <c r="L286" s="121"/>
      <c r="M286" s="178"/>
    </row>
    <row r="287" ht="27.75" customHeight="1">
      <c r="A287" s="182"/>
      <c r="B287" s="184"/>
      <c r="C287" s="179"/>
      <c r="D287" s="180"/>
      <c r="E287" s="181"/>
      <c r="F287" s="179"/>
      <c r="G287" s="179"/>
      <c r="H287" s="179"/>
      <c r="I287" s="179"/>
      <c r="J287" s="119"/>
      <c r="K287" s="120"/>
      <c r="L287" s="121"/>
      <c r="M287" s="181"/>
    </row>
    <row r="288" ht="27.75" customHeight="1">
      <c r="A288" s="182"/>
      <c r="B288" s="183"/>
      <c r="C288" s="120"/>
      <c r="D288" s="177"/>
      <c r="E288" s="178"/>
      <c r="F288" s="120"/>
      <c r="G288" s="120"/>
      <c r="H288" s="120"/>
      <c r="I288" s="120"/>
      <c r="J288" s="119"/>
      <c r="K288" s="120"/>
      <c r="L288" s="121"/>
      <c r="M288" s="178"/>
    </row>
    <row r="289" ht="27.75" customHeight="1">
      <c r="A289" s="182"/>
      <c r="B289" s="184"/>
      <c r="C289" s="179"/>
      <c r="D289" s="180"/>
      <c r="E289" s="181"/>
      <c r="F289" s="179"/>
      <c r="G289" s="179"/>
      <c r="H289" s="179"/>
      <c r="I289" s="179"/>
      <c r="J289" s="119"/>
      <c r="K289" s="120"/>
      <c r="L289" s="121"/>
      <c r="M289" s="181"/>
    </row>
    <row r="290" ht="27.75" customHeight="1">
      <c r="A290" s="182"/>
      <c r="B290" s="183"/>
      <c r="C290" s="120"/>
      <c r="D290" s="177"/>
      <c r="E290" s="178"/>
      <c r="F290" s="120"/>
      <c r="G290" s="120"/>
      <c r="H290" s="120"/>
      <c r="I290" s="120"/>
      <c r="J290" s="119"/>
      <c r="K290" s="120"/>
      <c r="L290" s="121"/>
      <c r="M290" s="178"/>
    </row>
    <row r="291" ht="27.75" customHeight="1">
      <c r="A291" s="182"/>
      <c r="B291" s="184"/>
      <c r="C291" s="179"/>
      <c r="D291" s="180"/>
      <c r="E291" s="181"/>
      <c r="F291" s="179"/>
      <c r="G291" s="179"/>
      <c r="H291" s="179"/>
      <c r="I291" s="179"/>
      <c r="J291" s="119"/>
      <c r="K291" s="120"/>
      <c r="L291" s="121"/>
      <c r="M291" s="181"/>
    </row>
    <row r="292" ht="27.75" customHeight="1">
      <c r="A292" s="182"/>
      <c r="B292" s="183"/>
      <c r="C292" s="120"/>
      <c r="D292" s="177"/>
      <c r="E292" s="178"/>
      <c r="F292" s="120"/>
      <c r="G292" s="120"/>
      <c r="H292" s="120"/>
      <c r="I292" s="120"/>
      <c r="J292" s="119"/>
      <c r="K292" s="120"/>
      <c r="L292" s="121"/>
      <c r="M292" s="178"/>
    </row>
    <row r="293" ht="27.75" customHeight="1">
      <c r="A293" s="182"/>
      <c r="B293" s="184"/>
      <c r="C293" s="179"/>
      <c r="D293" s="180"/>
      <c r="E293" s="181"/>
      <c r="F293" s="179"/>
      <c r="G293" s="179"/>
      <c r="H293" s="179"/>
      <c r="I293" s="179"/>
      <c r="J293" s="119"/>
      <c r="K293" s="120"/>
      <c r="L293" s="121"/>
      <c r="M293" s="181"/>
    </row>
    <row r="294" ht="27.75" customHeight="1">
      <c r="A294" s="182"/>
      <c r="B294" s="183"/>
      <c r="C294" s="120"/>
      <c r="D294" s="177"/>
      <c r="E294" s="178"/>
      <c r="F294" s="120"/>
      <c r="G294" s="120"/>
      <c r="H294" s="120"/>
      <c r="I294" s="120"/>
      <c r="J294" s="119"/>
      <c r="K294" s="120"/>
      <c r="L294" s="121"/>
      <c r="M294" s="178"/>
    </row>
    <row r="295" ht="27.75" customHeight="1">
      <c r="A295" s="182"/>
      <c r="B295" s="184"/>
      <c r="C295" s="179"/>
      <c r="D295" s="180"/>
      <c r="E295" s="181"/>
      <c r="F295" s="179"/>
      <c r="G295" s="179"/>
      <c r="H295" s="179"/>
      <c r="I295" s="179"/>
      <c r="J295" s="119"/>
      <c r="K295" s="120"/>
      <c r="L295" s="121"/>
      <c r="M295" s="181"/>
    </row>
    <row r="296" ht="27.75" customHeight="1">
      <c r="A296" s="182"/>
      <c r="B296" s="183"/>
      <c r="C296" s="120"/>
      <c r="D296" s="177"/>
      <c r="E296" s="178"/>
      <c r="F296" s="120"/>
      <c r="G296" s="120"/>
      <c r="H296" s="120"/>
      <c r="I296" s="120"/>
      <c r="J296" s="119"/>
      <c r="K296" s="120"/>
      <c r="L296" s="121"/>
      <c r="M296" s="178"/>
    </row>
    <row r="297" ht="27.75" customHeight="1">
      <c r="A297" s="182"/>
      <c r="B297" s="184"/>
      <c r="C297" s="179"/>
      <c r="D297" s="180"/>
      <c r="E297" s="181"/>
      <c r="F297" s="179"/>
      <c r="G297" s="179"/>
      <c r="H297" s="179"/>
      <c r="I297" s="179"/>
      <c r="J297" s="119"/>
      <c r="K297" s="120"/>
      <c r="L297" s="121"/>
      <c r="M297" s="181"/>
    </row>
    <row r="298" ht="27.75" customHeight="1">
      <c r="A298" s="182"/>
      <c r="B298" s="183"/>
      <c r="C298" s="120"/>
      <c r="D298" s="177"/>
      <c r="E298" s="178"/>
      <c r="F298" s="120"/>
      <c r="G298" s="120"/>
      <c r="H298" s="120"/>
      <c r="I298" s="120"/>
      <c r="J298" s="119"/>
      <c r="K298" s="120"/>
      <c r="L298" s="121"/>
      <c r="M298" s="178"/>
    </row>
    <row r="299" ht="27.75" customHeight="1">
      <c r="A299" s="182"/>
      <c r="B299" s="184"/>
      <c r="C299" s="179"/>
      <c r="D299" s="180"/>
      <c r="E299" s="181"/>
      <c r="F299" s="179"/>
      <c r="G299" s="179"/>
      <c r="H299" s="179"/>
      <c r="I299" s="179"/>
      <c r="J299" s="119"/>
      <c r="K299" s="120"/>
      <c r="L299" s="121"/>
      <c r="M299" s="181"/>
    </row>
    <row r="300" ht="27.75" customHeight="1">
      <c r="A300" s="182"/>
      <c r="B300" s="183"/>
      <c r="C300" s="120"/>
      <c r="D300" s="177"/>
      <c r="E300" s="178"/>
      <c r="F300" s="120"/>
      <c r="G300" s="120"/>
      <c r="H300" s="120"/>
      <c r="I300" s="120"/>
      <c r="J300" s="119"/>
      <c r="K300" s="120"/>
      <c r="L300" s="121"/>
      <c r="M300" s="178"/>
    </row>
    <row r="301" ht="27.75" customHeight="1">
      <c r="A301" s="182"/>
      <c r="B301" s="184"/>
      <c r="C301" s="179"/>
      <c r="D301" s="180"/>
      <c r="E301" s="181"/>
      <c r="F301" s="179"/>
      <c r="G301" s="179"/>
      <c r="H301" s="179"/>
      <c r="I301" s="179"/>
      <c r="J301" s="119"/>
      <c r="K301" s="120"/>
      <c r="L301" s="121"/>
      <c r="M301" s="181"/>
    </row>
    <row r="302" ht="27.75" customHeight="1">
      <c r="A302" s="182"/>
      <c r="B302" s="183"/>
      <c r="C302" s="120"/>
      <c r="D302" s="177"/>
      <c r="E302" s="178"/>
      <c r="F302" s="120"/>
      <c r="G302" s="120"/>
      <c r="H302" s="120"/>
      <c r="I302" s="120"/>
      <c r="J302" s="119"/>
      <c r="K302" s="120"/>
      <c r="L302" s="121"/>
      <c r="M302" s="178"/>
    </row>
    <row r="303" ht="27.75" customHeight="1">
      <c r="A303" s="182"/>
      <c r="B303" s="184"/>
      <c r="C303" s="179"/>
      <c r="D303" s="180"/>
      <c r="E303" s="181"/>
      <c r="F303" s="179"/>
      <c r="G303" s="179"/>
      <c r="H303" s="179"/>
      <c r="I303" s="179"/>
      <c r="J303" s="119"/>
      <c r="K303" s="120"/>
      <c r="L303" s="121"/>
      <c r="M303" s="181"/>
    </row>
    <row r="304" ht="27.75" customHeight="1">
      <c r="A304" s="182"/>
      <c r="B304" s="183"/>
      <c r="C304" s="120"/>
      <c r="D304" s="177"/>
      <c r="E304" s="178"/>
      <c r="F304" s="120"/>
      <c r="G304" s="120"/>
      <c r="H304" s="120"/>
      <c r="I304" s="120"/>
      <c r="J304" s="119"/>
      <c r="K304" s="120"/>
      <c r="L304" s="121"/>
      <c r="M304" s="178"/>
    </row>
    <row r="305" ht="27.75" customHeight="1">
      <c r="A305" s="182"/>
      <c r="B305" s="184"/>
      <c r="C305" s="179"/>
      <c r="D305" s="180"/>
      <c r="E305" s="181"/>
      <c r="F305" s="179"/>
      <c r="G305" s="179"/>
      <c r="H305" s="179"/>
      <c r="I305" s="179"/>
      <c r="J305" s="119"/>
      <c r="K305" s="120"/>
      <c r="L305" s="121"/>
      <c r="M305" s="181"/>
    </row>
    <row r="306" ht="27.75" customHeight="1">
      <c r="A306" s="182"/>
      <c r="B306" s="183"/>
      <c r="C306" s="120"/>
      <c r="D306" s="177"/>
      <c r="E306" s="178"/>
      <c r="F306" s="120"/>
      <c r="G306" s="120"/>
      <c r="H306" s="120"/>
      <c r="I306" s="120"/>
      <c r="J306" s="119"/>
      <c r="K306" s="120"/>
      <c r="L306" s="121"/>
      <c r="M306" s="178"/>
    </row>
    <row r="307" ht="27.75" customHeight="1">
      <c r="A307" s="182"/>
      <c r="B307" s="184"/>
      <c r="C307" s="179"/>
      <c r="D307" s="180"/>
      <c r="E307" s="181"/>
      <c r="F307" s="179"/>
      <c r="G307" s="179"/>
      <c r="H307" s="179"/>
      <c r="I307" s="179"/>
      <c r="J307" s="119"/>
      <c r="K307" s="120"/>
      <c r="L307" s="121"/>
      <c r="M307" s="181"/>
    </row>
    <row r="308" ht="27.75" customHeight="1">
      <c r="A308" s="182"/>
      <c r="B308" s="183"/>
      <c r="C308" s="120"/>
      <c r="D308" s="177"/>
      <c r="E308" s="178"/>
      <c r="F308" s="120"/>
      <c r="G308" s="120"/>
      <c r="H308" s="120"/>
      <c r="I308" s="120"/>
      <c r="J308" s="119"/>
      <c r="K308" s="120"/>
      <c r="L308" s="121"/>
      <c r="M308" s="178"/>
    </row>
    <row r="309" ht="27.75" customHeight="1">
      <c r="A309" s="182"/>
      <c r="B309" s="184"/>
      <c r="C309" s="179"/>
      <c r="D309" s="180"/>
      <c r="E309" s="181"/>
      <c r="F309" s="179"/>
      <c r="G309" s="179"/>
      <c r="H309" s="179"/>
      <c r="I309" s="179"/>
      <c r="J309" s="119"/>
      <c r="K309" s="120"/>
      <c r="L309" s="121"/>
      <c r="M309" s="181"/>
    </row>
    <row r="310" ht="27.75" customHeight="1">
      <c r="A310" s="182"/>
      <c r="B310" s="183"/>
      <c r="C310" s="120"/>
      <c r="D310" s="177"/>
      <c r="E310" s="178"/>
      <c r="F310" s="120"/>
      <c r="G310" s="120"/>
      <c r="H310" s="120"/>
      <c r="I310" s="120"/>
      <c r="J310" s="119"/>
      <c r="K310" s="120"/>
      <c r="L310" s="121"/>
      <c r="M310" s="178"/>
    </row>
    <row r="311" ht="27.75" customHeight="1">
      <c r="A311" s="182"/>
      <c r="B311" s="184"/>
      <c r="C311" s="179"/>
      <c r="D311" s="180"/>
      <c r="E311" s="181"/>
      <c r="F311" s="179"/>
      <c r="G311" s="179"/>
      <c r="H311" s="179"/>
      <c r="I311" s="179"/>
      <c r="J311" s="119"/>
      <c r="K311" s="120"/>
      <c r="L311" s="121"/>
      <c r="M311" s="181"/>
    </row>
    <row r="312" ht="27.75" customHeight="1">
      <c r="A312" s="182"/>
      <c r="B312" s="183"/>
      <c r="C312" s="120"/>
      <c r="D312" s="177"/>
      <c r="E312" s="178"/>
      <c r="F312" s="120"/>
      <c r="G312" s="120"/>
      <c r="H312" s="120"/>
      <c r="I312" s="120"/>
      <c r="J312" s="119"/>
      <c r="K312" s="120"/>
      <c r="L312" s="121"/>
      <c r="M312" s="178"/>
    </row>
    <row r="313" ht="27.75" customHeight="1">
      <c r="A313" s="182"/>
      <c r="B313" s="184"/>
      <c r="C313" s="179"/>
      <c r="D313" s="180"/>
      <c r="E313" s="181"/>
      <c r="F313" s="179"/>
      <c r="G313" s="179"/>
      <c r="H313" s="179"/>
      <c r="I313" s="179"/>
      <c r="J313" s="119"/>
      <c r="K313" s="120"/>
      <c r="L313" s="121"/>
      <c r="M313" s="181"/>
    </row>
    <row r="314" ht="27.75" customHeight="1">
      <c r="A314" s="182"/>
      <c r="B314" s="183"/>
      <c r="C314" s="120"/>
      <c r="D314" s="177"/>
      <c r="E314" s="178"/>
      <c r="F314" s="120"/>
      <c r="G314" s="120"/>
      <c r="H314" s="120"/>
      <c r="I314" s="120"/>
      <c r="J314" s="119"/>
      <c r="K314" s="120"/>
      <c r="L314" s="121"/>
      <c r="M314" s="178"/>
    </row>
    <row r="315" ht="27.75" customHeight="1">
      <c r="A315" s="182"/>
      <c r="B315" s="184"/>
      <c r="C315" s="179"/>
      <c r="D315" s="180"/>
      <c r="E315" s="181"/>
      <c r="F315" s="179"/>
      <c r="G315" s="179"/>
      <c r="H315" s="179"/>
      <c r="I315" s="179"/>
      <c r="J315" s="119"/>
      <c r="K315" s="120"/>
      <c r="L315" s="121"/>
      <c r="M315" s="181"/>
    </row>
    <row r="316" ht="27.75" customHeight="1">
      <c r="A316" s="182"/>
      <c r="B316" s="183"/>
      <c r="C316" s="120"/>
      <c r="D316" s="177"/>
      <c r="E316" s="178"/>
      <c r="F316" s="120"/>
      <c r="G316" s="120"/>
      <c r="H316" s="120"/>
      <c r="I316" s="120"/>
      <c r="J316" s="119"/>
      <c r="K316" s="120"/>
      <c r="L316" s="121"/>
      <c r="M316" s="178"/>
    </row>
    <row r="317" ht="27.75" customHeight="1">
      <c r="A317" s="182"/>
      <c r="B317" s="184"/>
      <c r="C317" s="179"/>
      <c r="D317" s="180"/>
      <c r="E317" s="181"/>
      <c r="F317" s="179"/>
      <c r="G317" s="179"/>
      <c r="H317" s="179"/>
      <c r="I317" s="179"/>
      <c r="J317" s="119"/>
      <c r="K317" s="120"/>
      <c r="L317" s="121"/>
      <c r="M317" s="181"/>
    </row>
    <row r="318" ht="27.75" customHeight="1">
      <c r="A318" s="182"/>
      <c r="B318" s="183"/>
      <c r="C318" s="120"/>
      <c r="D318" s="177"/>
      <c r="E318" s="178"/>
      <c r="F318" s="120"/>
      <c r="G318" s="120"/>
      <c r="H318" s="120"/>
      <c r="I318" s="120"/>
      <c r="J318" s="119"/>
      <c r="K318" s="120"/>
      <c r="L318" s="121"/>
      <c r="M318" s="178"/>
    </row>
    <row r="319" ht="27.75" customHeight="1">
      <c r="A319" s="182"/>
      <c r="B319" s="184"/>
      <c r="C319" s="179"/>
      <c r="D319" s="180"/>
      <c r="E319" s="181"/>
      <c r="F319" s="179"/>
      <c r="G319" s="179"/>
      <c r="H319" s="179"/>
      <c r="I319" s="179"/>
      <c r="J319" s="119"/>
      <c r="K319" s="120"/>
      <c r="L319" s="121"/>
      <c r="M319" s="181"/>
    </row>
    <row r="320" ht="27.75" customHeight="1">
      <c r="A320" s="182"/>
      <c r="B320" s="183"/>
      <c r="C320" s="120"/>
      <c r="D320" s="177"/>
      <c r="E320" s="178"/>
      <c r="F320" s="120"/>
      <c r="G320" s="120"/>
      <c r="H320" s="120"/>
      <c r="I320" s="120"/>
      <c r="J320" s="119"/>
      <c r="K320" s="120"/>
      <c r="L320" s="121"/>
      <c r="M320" s="178"/>
    </row>
    <row r="321" ht="27.75" customHeight="1">
      <c r="A321" s="182"/>
      <c r="B321" s="184"/>
      <c r="C321" s="179"/>
      <c r="D321" s="180"/>
      <c r="E321" s="181"/>
      <c r="F321" s="179"/>
      <c r="G321" s="179"/>
      <c r="H321" s="179"/>
      <c r="I321" s="179"/>
      <c r="J321" s="119"/>
      <c r="K321" s="120"/>
      <c r="L321" s="121"/>
      <c r="M321" s="181"/>
    </row>
    <row r="322" ht="27.75" customHeight="1">
      <c r="A322" s="182"/>
      <c r="B322" s="183"/>
      <c r="C322" s="120"/>
      <c r="D322" s="177"/>
      <c r="E322" s="178"/>
      <c r="F322" s="120"/>
      <c r="G322" s="120"/>
      <c r="H322" s="120"/>
      <c r="I322" s="120"/>
      <c r="J322" s="119"/>
      <c r="K322" s="120"/>
      <c r="L322" s="121"/>
      <c r="M322" s="178"/>
    </row>
    <row r="323" ht="27.75" customHeight="1">
      <c r="A323" s="182"/>
      <c r="B323" s="184"/>
      <c r="C323" s="179"/>
      <c r="D323" s="180"/>
      <c r="E323" s="181"/>
      <c r="F323" s="179"/>
      <c r="G323" s="179"/>
      <c r="H323" s="179"/>
      <c r="I323" s="179"/>
      <c r="J323" s="119"/>
      <c r="K323" s="120"/>
      <c r="L323" s="121"/>
      <c r="M323" s="181"/>
    </row>
    <row r="324" ht="27.75" customHeight="1">
      <c r="A324" s="182"/>
      <c r="B324" s="183"/>
      <c r="C324" s="120"/>
      <c r="D324" s="177"/>
      <c r="E324" s="178"/>
      <c r="F324" s="120"/>
      <c r="G324" s="120"/>
      <c r="H324" s="120"/>
      <c r="I324" s="120"/>
      <c r="J324" s="119"/>
      <c r="K324" s="120"/>
      <c r="L324" s="121"/>
      <c r="M324" s="178"/>
    </row>
    <row r="325" ht="27.75" customHeight="1">
      <c r="A325" s="182"/>
      <c r="B325" s="184"/>
      <c r="C325" s="179"/>
      <c r="D325" s="180"/>
      <c r="E325" s="181"/>
      <c r="F325" s="179"/>
      <c r="G325" s="179"/>
      <c r="H325" s="179"/>
      <c r="I325" s="179"/>
      <c r="J325" s="119"/>
      <c r="K325" s="120"/>
      <c r="L325" s="121"/>
      <c r="M325" s="181"/>
    </row>
    <row r="326" ht="27.75" customHeight="1">
      <c r="A326" s="182"/>
      <c r="B326" s="183"/>
      <c r="C326" s="120"/>
      <c r="D326" s="177"/>
      <c r="E326" s="178"/>
      <c r="F326" s="120"/>
      <c r="G326" s="120"/>
      <c r="H326" s="120"/>
      <c r="I326" s="120"/>
      <c r="J326" s="119"/>
      <c r="K326" s="120"/>
      <c r="L326" s="121"/>
      <c r="M326" s="178"/>
    </row>
    <row r="327" ht="27.75" customHeight="1">
      <c r="A327" s="182"/>
      <c r="B327" s="184"/>
      <c r="C327" s="179"/>
      <c r="D327" s="180"/>
      <c r="E327" s="181"/>
      <c r="F327" s="179"/>
      <c r="G327" s="179"/>
      <c r="H327" s="179"/>
      <c r="I327" s="179"/>
      <c r="J327" s="119"/>
      <c r="K327" s="120"/>
      <c r="L327" s="121"/>
      <c r="M327" s="181"/>
    </row>
    <row r="328" ht="27.75" customHeight="1">
      <c r="A328" s="182"/>
      <c r="B328" s="183"/>
      <c r="C328" s="120"/>
      <c r="D328" s="177"/>
      <c r="E328" s="178"/>
      <c r="F328" s="120"/>
      <c r="G328" s="120"/>
      <c r="H328" s="120"/>
      <c r="I328" s="120"/>
      <c r="J328" s="119"/>
      <c r="K328" s="120"/>
      <c r="L328" s="121"/>
      <c r="M328" s="178"/>
    </row>
    <row r="329" ht="27.75" customHeight="1">
      <c r="A329" s="182"/>
      <c r="B329" s="184"/>
      <c r="C329" s="179"/>
      <c r="D329" s="180"/>
      <c r="E329" s="181"/>
      <c r="F329" s="179"/>
      <c r="G329" s="179"/>
      <c r="H329" s="179"/>
      <c r="I329" s="179"/>
      <c r="J329" s="119"/>
      <c r="K329" s="120"/>
      <c r="L329" s="121"/>
      <c r="M329" s="181"/>
    </row>
    <row r="330" ht="27.75" customHeight="1">
      <c r="A330" s="182"/>
      <c r="B330" s="183"/>
      <c r="C330" s="120"/>
      <c r="D330" s="177"/>
      <c r="E330" s="178"/>
      <c r="F330" s="120"/>
      <c r="G330" s="120"/>
      <c r="H330" s="120"/>
      <c r="I330" s="120"/>
      <c r="J330" s="119"/>
      <c r="K330" s="120"/>
      <c r="L330" s="121"/>
      <c r="M330" s="178"/>
    </row>
    <row r="331" ht="27.75" customHeight="1">
      <c r="A331" s="182"/>
      <c r="B331" s="184"/>
      <c r="C331" s="179"/>
      <c r="D331" s="180"/>
      <c r="E331" s="181"/>
      <c r="F331" s="179"/>
      <c r="G331" s="179"/>
      <c r="H331" s="179"/>
      <c r="I331" s="179"/>
      <c r="J331" s="119"/>
      <c r="K331" s="120"/>
      <c r="L331" s="121"/>
      <c r="M331" s="181"/>
    </row>
    <row r="332" ht="27.75" customHeight="1">
      <c r="A332" s="182"/>
      <c r="B332" s="183"/>
      <c r="C332" s="120"/>
      <c r="D332" s="177"/>
      <c r="E332" s="178"/>
      <c r="F332" s="120"/>
      <c r="G332" s="120"/>
      <c r="H332" s="120"/>
      <c r="I332" s="120"/>
      <c r="J332" s="119"/>
      <c r="K332" s="120"/>
      <c r="L332" s="121"/>
      <c r="M332" s="178"/>
    </row>
    <row r="333" ht="27.75" customHeight="1">
      <c r="A333" s="182"/>
      <c r="B333" s="184"/>
      <c r="C333" s="179"/>
      <c r="D333" s="180"/>
      <c r="E333" s="181"/>
      <c r="F333" s="179"/>
      <c r="G333" s="179"/>
      <c r="H333" s="179"/>
      <c r="I333" s="179"/>
      <c r="J333" s="119"/>
      <c r="K333" s="120"/>
      <c r="L333" s="121"/>
      <c r="M333" s="181"/>
    </row>
    <row r="334" ht="27.75" customHeight="1">
      <c r="A334" s="182"/>
      <c r="B334" s="183"/>
      <c r="C334" s="120"/>
      <c r="D334" s="177"/>
      <c r="E334" s="178"/>
      <c r="F334" s="120"/>
      <c r="G334" s="120"/>
      <c r="H334" s="120"/>
      <c r="I334" s="120"/>
      <c r="J334" s="119"/>
      <c r="K334" s="120"/>
      <c r="L334" s="121"/>
      <c r="M334" s="178"/>
    </row>
    <row r="335" ht="27.75" customHeight="1">
      <c r="A335" s="182"/>
      <c r="B335" s="184"/>
      <c r="C335" s="179"/>
      <c r="D335" s="180"/>
      <c r="E335" s="181"/>
      <c r="F335" s="179"/>
      <c r="G335" s="179"/>
      <c r="H335" s="179"/>
      <c r="I335" s="179"/>
      <c r="J335" s="119"/>
      <c r="K335" s="120"/>
      <c r="L335" s="121"/>
      <c r="M335" s="181"/>
    </row>
    <row r="336" ht="27.75" customHeight="1">
      <c r="A336" s="182"/>
      <c r="B336" s="183"/>
      <c r="C336" s="120"/>
      <c r="D336" s="177"/>
      <c r="E336" s="178"/>
      <c r="F336" s="120"/>
      <c r="G336" s="120"/>
      <c r="H336" s="120"/>
      <c r="I336" s="120"/>
      <c r="J336" s="119"/>
      <c r="K336" s="120"/>
      <c r="L336" s="121"/>
      <c r="M336" s="178"/>
    </row>
    <row r="337" ht="27.75" customHeight="1">
      <c r="A337" s="182"/>
      <c r="B337" s="184"/>
      <c r="C337" s="179"/>
      <c r="D337" s="180"/>
      <c r="E337" s="181"/>
      <c r="F337" s="179"/>
      <c r="G337" s="179"/>
      <c r="H337" s="179"/>
      <c r="I337" s="179"/>
      <c r="J337" s="119"/>
      <c r="K337" s="120"/>
      <c r="L337" s="121"/>
      <c r="M337" s="181"/>
    </row>
    <row r="338" ht="27.75" customHeight="1">
      <c r="A338" s="182"/>
      <c r="B338" s="183"/>
      <c r="C338" s="120"/>
      <c r="D338" s="177"/>
      <c r="E338" s="178"/>
      <c r="F338" s="120"/>
      <c r="G338" s="120"/>
      <c r="H338" s="120"/>
      <c r="I338" s="120"/>
      <c r="J338" s="119"/>
      <c r="K338" s="120"/>
      <c r="L338" s="121"/>
      <c r="M338" s="178"/>
    </row>
    <row r="339" ht="27.75" customHeight="1">
      <c r="A339" s="182"/>
      <c r="B339" s="184"/>
      <c r="C339" s="179"/>
      <c r="D339" s="180"/>
      <c r="E339" s="181"/>
      <c r="F339" s="179"/>
      <c r="G339" s="179"/>
      <c r="H339" s="179"/>
      <c r="I339" s="179"/>
      <c r="J339" s="119"/>
      <c r="K339" s="120"/>
      <c r="L339" s="121"/>
      <c r="M339" s="181"/>
    </row>
    <row r="340" ht="27.75" customHeight="1">
      <c r="A340" s="182"/>
      <c r="B340" s="183"/>
      <c r="C340" s="120"/>
      <c r="D340" s="177"/>
      <c r="E340" s="178"/>
      <c r="F340" s="120"/>
      <c r="G340" s="120"/>
      <c r="H340" s="120"/>
      <c r="I340" s="120"/>
      <c r="J340" s="119"/>
      <c r="K340" s="120"/>
      <c r="L340" s="121"/>
      <c r="M340" s="178"/>
    </row>
    <row r="341" ht="27.75" customHeight="1">
      <c r="A341" s="182"/>
      <c r="B341" s="184"/>
      <c r="C341" s="179"/>
      <c r="D341" s="180"/>
      <c r="E341" s="181"/>
      <c r="F341" s="179"/>
      <c r="G341" s="179"/>
      <c r="H341" s="179"/>
      <c r="I341" s="179"/>
      <c r="J341" s="119"/>
      <c r="K341" s="120"/>
      <c r="L341" s="121"/>
      <c r="M341" s="181"/>
    </row>
    <row r="342" ht="27.75" customHeight="1">
      <c r="A342" s="182"/>
      <c r="B342" s="183"/>
      <c r="C342" s="120"/>
      <c r="D342" s="177"/>
      <c r="E342" s="178"/>
      <c r="F342" s="120"/>
      <c r="G342" s="120"/>
      <c r="H342" s="120"/>
      <c r="I342" s="120"/>
      <c r="J342" s="119"/>
      <c r="K342" s="120"/>
      <c r="L342" s="121"/>
      <c r="M342" s="178"/>
    </row>
    <row r="343" ht="27.75" customHeight="1">
      <c r="A343" s="182"/>
      <c r="B343" s="184"/>
      <c r="C343" s="179"/>
      <c r="D343" s="180"/>
      <c r="E343" s="181"/>
      <c r="F343" s="179"/>
      <c r="G343" s="179"/>
      <c r="H343" s="179"/>
      <c r="I343" s="179"/>
      <c r="J343" s="119"/>
      <c r="K343" s="120"/>
      <c r="L343" s="121"/>
      <c r="M343" s="181"/>
    </row>
    <row r="344" ht="27.75" customHeight="1">
      <c r="A344" s="182"/>
      <c r="B344" s="183"/>
      <c r="C344" s="120"/>
      <c r="D344" s="177"/>
      <c r="E344" s="178"/>
      <c r="F344" s="120"/>
      <c r="G344" s="120"/>
      <c r="H344" s="120"/>
      <c r="I344" s="120"/>
      <c r="J344" s="119"/>
      <c r="K344" s="120"/>
      <c r="L344" s="121"/>
      <c r="M344" s="178"/>
    </row>
    <row r="345" ht="27.75" customHeight="1">
      <c r="A345" s="182"/>
      <c r="B345" s="184"/>
      <c r="C345" s="179"/>
      <c r="D345" s="180"/>
      <c r="E345" s="181"/>
      <c r="F345" s="179"/>
      <c r="G345" s="179"/>
      <c r="H345" s="179"/>
      <c r="I345" s="179"/>
      <c r="J345" s="119"/>
      <c r="K345" s="120"/>
      <c r="L345" s="121"/>
      <c r="M345" s="181"/>
    </row>
    <row r="346" ht="27.75" customHeight="1">
      <c r="A346" s="182"/>
      <c r="B346" s="183"/>
      <c r="C346" s="120"/>
      <c r="D346" s="177"/>
      <c r="E346" s="178"/>
      <c r="F346" s="120"/>
      <c r="G346" s="120"/>
      <c r="H346" s="120"/>
      <c r="I346" s="120"/>
      <c r="J346" s="119"/>
      <c r="K346" s="120"/>
      <c r="L346" s="121"/>
      <c r="M346" s="178"/>
    </row>
    <row r="347" ht="27.75" customHeight="1">
      <c r="A347" s="182"/>
      <c r="B347" s="184"/>
      <c r="C347" s="179"/>
      <c r="D347" s="180"/>
      <c r="E347" s="181"/>
      <c r="F347" s="179"/>
      <c r="G347" s="179"/>
      <c r="H347" s="179"/>
      <c r="I347" s="179"/>
      <c r="J347" s="119"/>
      <c r="K347" s="120"/>
      <c r="L347" s="121"/>
      <c r="M347" s="181"/>
    </row>
    <row r="348" ht="27.75" customHeight="1">
      <c r="A348" s="182"/>
      <c r="B348" s="183"/>
      <c r="C348" s="120"/>
      <c r="D348" s="177"/>
      <c r="E348" s="178"/>
      <c r="F348" s="120"/>
      <c r="G348" s="120"/>
      <c r="H348" s="120"/>
      <c r="I348" s="120"/>
      <c r="J348" s="119"/>
      <c r="K348" s="120"/>
      <c r="L348" s="121"/>
      <c r="M348" s="178"/>
    </row>
    <row r="349" ht="27.75" customHeight="1">
      <c r="A349" s="182"/>
      <c r="B349" s="184"/>
      <c r="C349" s="179"/>
      <c r="D349" s="180"/>
      <c r="E349" s="181"/>
      <c r="F349" s="179"/>
      <c r="G349" s="179"/>
      <c r="H349" s="179"/>
      <c r="I349" s="179"/>
      <c r="J349" s="119"/>
      <c r="K349" s="120"/>
      <c r="L349" s="121"/>
      <c r="M349" s="181"/>
    </row>
    <row r="350" ht="27.75" customHeight="1">
      <c r="A350" s="182"/>
      <c r="B350" s="183"/>
      <c r="C350" s="120"/>
      <c r="D350" s="177"/>
      <c r="E350" s="178"/>
      <c r="F350" s="120"/>
      <c r="G350" s="120"/>
      <c r="H350" s="120"/>
      <c r="I350" s="120"/>
      <c r="J350" s="119"/>
      <c r="K350" s="120"/>
      <c r="L350" s="121"/>
      <c r="M350" s="178"/>
    </row>
    <row r="351" ht="27.75" customHeight="1">
      <c r="A351" s="182"/>
      <c r="B351" s="184"/>
      <c r="C351" s="179"/>
      <c r="D351" s="180"/>
      <c r="E351" s="181"/>
      <c r="F351" s="179"/>
      <c r="G351" s="179"/>
      <c r="H351" s="179"/>
      <c r="I351" s="179"/>
      <c r="J351" s="119"/>
      <c r="K351" s="120"/>
      <c r="L351" s="121"/>
      <c r="M351" s="181"/>
    </row>
    <row r="352" ht="27.75" customHeight="1">
      <c r="A352" s="182"/>
      <c r="B352" s="183"/>
      <c r="C352" s="120"/>
      <c r="D352" s="177"/>
      <c r="E352" s="178"/>
      <c r="F352" s="120"/>
      <c r="G352" s="120"/>
      <c r="H352" s="120"/>
      <c r="I352" s="120"/>
      <c r="J352" s="119"/>
      <c r="K352" s="120"/>
      <c r="L352" s="121"/>
      <c r="M352" s="178"/>
    </row>
    <row r="353" ht="27.75" customHeight="1">
      <c r="A353" s="182"/>
      <c r="B353" s="184"/>
      <c r="C353" s="179"/>
      <c r="D353" s="180"/>
      <c r="E353" s="181"/>
      <c r="F353" s="179"/>
      <c r="G353" s="179"/>
      <c r="H353" s="179"/>
      <c r="I353" s="179"/>
      <c r="J353" s="119"/>
      <c r="K353" s="120"/>
      <c r="L353" s="121"/>
      <c r="M353" s="181"/>
    </row>
    <row r="354" ht="27.75" customHeight="1">
      <c r="A354" s="182"/>
      <c r="B354" s="183"/>
      <c r="C354" s="120"/>
      <c r="D354" s="177"/>
      <c r="E354" s="178"/>
      <c r="F354" s="120"/>
      <c r="G354" s="120"/>
      <c r="H354" s="120"/>
      <c r="I354" s="120"/>
      <c r="J354" s="119"/>
      <c r="K354" s="120"/>
      <c r="L354" s="121"/>
      <c r="M354" s="178"/>
    </row>
    <row r="355" ht="27.75" customHeight="1">
      <c r="A355" s="182"/>
      <c r="B355" s="184"/>
      <c r="C355" s="179"/>
      <c r="D355" s="180"/>
      <c r="E355" s="181"/>
      <c r="F355" s="179"/>
      <c r="G355" s="179"/>
      <c r="H355" s="179"/>
      <c r="I355" s="179"/>
      <c r="J355" s="119"/>
      <c r="K355" s="120"/>
      <c r="L355" s="121"/>
      <c r="M355" s="181"/>
    </row>
    <row r="356" ht="27.75" customHeight="1">
      <c r="A356" s="182"/>
      <c r="B356" s="183"/>
      <c r="C356" s="120"/>
      <c r="D356" s="177"/>
      <c r="E356" s="178"/>
      <c r="F356" s="120"/>
      <c r="G356" s="120"/>
      <c r="H356" s="120"/>
      <c r="I356" s="120"/>
      <c r="J356" s="119"/>
      <c r="K356" s="120"/>
      <c r="L356" s="121"/>
      <c r="M356" s="178"/>
    </row>
    <row r="357" ht="27.75" customHeight="1">
      <c r="A357" s="182"/>
      <c r="B357" s="184"/>
      <c r="C357" s="179"/>
      <c r="D357" s="180"/>
      <c r="E357" s="181"/>
      <c r="F357" s="179"/>
      <c r="G357" s="179"/>
      <c r="H357" s="179"/>
      <c r="I357" s="179"/>
      <c r="J357" s="119"/>
      <c r="K357" s="120"/>
      <c r="L357" s="121"/>
      <c r="M357" s="181"/>
    </row>
    <row r="358" ht="27.75" customHeight="1">
      <c r="A358" s="182"/>
      <c r="B358" s="183"/>
      <c r="C358" s="120"/>
      <c r="D358" s="177"/>
      <c r="E358" s="178"/>
      <c r="F358" s="120"/>
      <c r="G358" s="120"/>
      <c r="H358" s="120"/>
      <c r="I358" s="120"/>
      <c r="J358" s="119"/>
      <c r="K358" s="120"/>
      <c r="L358" s="121"/>
      <c r="M358" s="178"/>
    </row>
    <row r="359" ht="27.75" customHeight="1">
      <c r="A359" s="182"/>
      <c r="B359" s="184"/>
      <c r="C359" s="179"/>
      <c r="D359" s="180"/>
      <c r="E359" s="181"/>
      <c r="F359" s="179"/>
      <c r="G359" s="179"/>
      <c r="H359" s="179"/>
      <c r="I359" s="179"/>
      <c r="J359" s="119"/>
      <c r="K359" s="120"/>
      <c r="L359" s="121"/>
      <c r="M359" s="181"/>
    </row>
    <row r="360" ht="27.75" customHeight="1">
      <c r="A360" s="182"/>
      <c r="B360" s="183"/>
      <c r="C360" s="120"/>
      <c r="D360" s="177"/>
      <c r="E360" s="178"/>
      <c r="F360" s="120"/>
      <c r="G360" s="120"/>
      <c r="H360" s="120"/>
      <c r="I360" s="120"/>
      <c r="J360" s="119"/>
      <c r="K360" s="120"/>
      <c r="L360" s="121"/>
      <c r="M360" s="178"/>
    </row>
    <row r="361" ht="27.75" customHeight="1">
      <c r="A361" s="182"/>
      <c r="B361" s="184"/>
      <c r="C361" s="179"/>
      <c r="D361" s="180"/>
      <c r="E361" s="181"/>
      <c r="F361" s="179"/>
      <c r="G361" s="179"/>
      <c r="H361" s="179"/>
      <c r="I361" s="179"/>
      <c r="J361" s="119"/>
      <c r="K361" s="120"/>
      <c r="L361" s="121"/>
      <c r="M361" s="181"/>
    </row>
    <row r="362" ht="27.75" customHeight="1">
      <c r="A362" s="182"/>
      <c r="B362" s="183"/>
      <c r="C362" s="120"/>
      <c r="D362" s="177"/>
      <c r="E362" s="178"/>
      <c r="F362" s="120"/>
      <c r="G362" s="120"/>
      <c r="H362" s="120"/>
      <c r="I362" s="120"/>
      <c r="J362" s="119"/>
      <c r="K362" s="120"/>
      <c r="L362" s="121"/>
      <c r="M362" s="178"/>
    </row>
    <row r="363" ht="27.75" customHeight="1">
      <c r="A363" s="182"/>
      <c r="B363" s="184"/>
      <c r="C363" s="179"/>
      <c r="D363" s="180"/>
      <c r="E363" s="181"/>
      <c r="F363" s="179"/>
      <c r="G363" s="179"/>
      <c r="H363" s="179"/>
      <c r="I363" s="179"/>
      <c r="J363" s="119"/>
      <c r="K363" s="120"/>
      <c r="L363" s="121"/>
      <c r="M363" s="181"/>
    </row>
    <row r="364" ht="27.75" customHeight="1">
      <c r="A364" s="182"/>
      <c r="B364" s="183"/>
      <c r="C364" s="120"/>
      <c r="D364" s="177"/>
      <c r="E364" s="178"/>
      <c r="F364" s="120"/>
      <c r="G364" s="120"/>
      <c r="H364" s="120"/>
      <c r="I364" s="120"/>
      <c r="J364" s="119"/>
      <c r="K364" s="120"/>
      <c r="L364" s="121"/>
      <c r="M364" s="178"/>
    </row>
    <row r="365" ht="27.75" customHeight="1">
      <c r="A365" s="182"/>
      <c r="B365" s="184"/>
      <c r="C365" s="179"/>
      <c r="D365" s="180"/>
      <c r="E365" s="181"/>
      <c r="F365" s="179"/>
      <c r="G365" s="179"/>
      <c r="H365" s="179"/>
      <c r="I365" s="179"/>
      <c r="J365" s="119"/>
      <c r="K365" s="120"/>
      <c r="L365" s="121"/>
      <c r="M365" s="181"/>
    </row>
    <row r="366" ht="27.75" customHeight="1">
      <c r="A366" s="182"/>
      <c r="B366" s="183"/>
      <c r="C366" s="120"/>
      <c r="D366" s="177"/>
      <c r="E366" s="178"/>
      <c r="F366" s="120"/>
      <c r="G366" s="120"/>
      <c r="H366" s="120"/>
      <c r="I366" s="120"/>
      <c r="J366" s="119"/>
      <c r="K366" s="120"/>
      <c r="L366" s="121"/>
      <c r="M366" s="178"/>
    </row>
    <row r="367" ht="27.75" customHeight="1">
      <c r="A367" s="182"/>
      <c r="B367" s="184"/>
      <c r="C367" s="179"/>
      <c r="D367" s="180"/>
      <c r="E367" s="181"/>
      <c r="F367" s="179"/>
      <c r="G367" s="179"/>
      <c r="H367" s="179"/>
      <c r="I367" s="179"/>
      <c r="J367" s="119"/>
      <c r="K367" s="120"/>
      <c r="L367" s="121"/>
      <c r="M367" s="181"/>
    </row>
    <row r="368" ht="27.75" customHeight="1">
      <c r="A368" s="182"/>
      <c r="B368" s="183"/>
      <c r="C368" s="120"/>
      <c r="D368" s="177"/>
      <c r="E368" s="178"/>
      <c r="F368" s="120"/>
      <c r="G368" s="120"/>
      <c r="H368" s="120"/>
      <c r="I368" s="120"/>
      <c r="J368" s="119"/>
      <c r="K368" s="120"/>
      <c r="L368" s="121"/>
      <c r="M368" s="178"/>
    </row>
    <row r="369" ht="27.75" customHeight="1">
      <c r="A369" s="182"/>
      <c r="B369" s="184"/>
      <c r="C369" s="179"/>
      <c r="D369" s="180"/>
      <c r="E369" s="181"/>
      <c r="F369" s="179"/>
      <c r="G369" s="179"/>
      <c r="H369" s="179"/>
      <c r="I369" s="179"/>
      <c r="J369" s="119"/>
      <c r="K369" s="120"/>
      <c r="L369" s="121"/>
      <c r="M369" s="181"/>
    </row>
    <row r="370" ht="27.75" customHeight="1">
      <c r="A370" s="182"/>
      <c r="B370" s="183"/>
      <c r="C370" s="120"/>
      <c r="D370" s="177"/>
      <c r="E370" s="178"/>
      <c r="F370" s="120"/>
      <c r="G370" s="120"/>
      <c r="H370" s="120"/>
      <c r="I370" s="120"/>
      <c r="J370" s="119"/>
      <c r="K370" s="120"/>
      <c r="L370" s="121"/>
      <c r="M370" s="178"/>
    </row>
    <row r="371" ht="27.75" customHeight="1">
      <c r="A371" s="182"/>
      <c r="B371" s="184"/>
      <c r="C371" s="179"/>
      <c r="D371" s="180"/>
      <c r="E371" s="181"/>
      <c r="F371" s="179"/>
      <c r="G371" s="179"/>
      <c r="H371" s="179"/>
      <c r="I371" s="179"/>
      <c r="J371" s="119"/>
      <c r="K371" s="120"/>
      <c r="L371" s="121"/>
      <c r="M371" s="181"/>
    </row>
    <row r="372" ht="27.75" customHeight="1">
      <c r="A372" s="182"/>
      <c r="B372" s="183"/>
      <c r="C372" s="120"/>
      <c r="D372" s="177"/>
      <c r="E372" s="178"/>
      <c r="F372" s="120"/>
      <c r="G372" s="120"/>
      <c r="H372" s="120"/>
      <c r="I372" s="120"/>
      <c r="J372" s="119"/>
      <c r="K372" s="120"/>
      <c r="L372" s="121"/>
      <c r="M372" s="178"/>
    </row>
    <row r="373" ht="27.75" customHeight="1">
      <c r="A373" s="182"/>
      <c r="B373" s="184"/>
      <c r="C373" s="179"/>
      <c r="D373" s="180"/>
      <c r="E373" s="181"/>
      <c r="F373" s="179"/>
      <c r="G373" s="179"/>
      <c r="H373" s="179"/>
      <c r="I373" s="179"/>
      <c r="J373" s="119"/>
      <c r="K373" s="120"/>
      <c r="L373" s="121"/>
      <c r="M373" s="181"/>
    </row>
    <row r="374" ht="27.75" customHeight="1">
      <c r="A374" s="182"/>
      <c r="B374" s="183"/>
      <c r="C374" s="120"/>
      <c r="D374" s="177"/>
      <c r="E374" s="178"/>
      <c r="F374" s="120"/>
      <c r="G374" s="120"/>
      <c r="H374" s="120"/>
      <c r="I374" s="120"/>
      <c r="J374" s="119"/>
      <c r="K374" s="120"/>
      <c r="L374" s="121"/>
      <c r="M374" s="178"/>
    </row>
    <row r="375" ht="27.75" customHeight="1">
      <c r="A375" s="182"/>
      <c r="B375" s="184"/>
      <c r="C375" s="179"/>
      <c r="D375" s="180"/>
      <c r="E375" s="181"/>
      <c r="F375" s="179"/>
      <c r="G375" s="179"/>
      <c r="H375" s="179"/>
      <c r="I375" s="179"/>
      <c r="J375" s="119"/>
      <c r="K375" s="120"/>
      <c r="L375" s="121"/>
      <c r="M375" s="181"/>
    </row>
    <row r="376" ht="27.75" customHeight="1">
      <c r="A376" s="182"/>
      <c r="B376" s="183"/>
      <c r="C376" s="120"/>
      <c r="D376" s="177"/>
      <c r="E376" s="178"/>
      <c r="F376" s="120"/>
      <c r="G376" s="120"/>
      <c r="H376" s="120"/>
      <c r="I376" s="120"/>
      <c r="J376" s="119"/>
      <c r="K376" s="120"/>
      <c r="L376" s="121"/>
      <c r="M376" s="178"/>
    </row>
    <row r="377" ht="27.75" customHeight="1">
      <c r="A377" s="182"/>
      <c r="B377" s="184"/>
      <c r="C377" s="179"/>
      <c r="D377" s="180"/>
      <c r="E377" s="181"/>
      <c r="F377" s="179"/>
      <c r="G377" s="179"/>
      <c r="H377" s="179"/>
      <c r="I377" s="179"/>
      <c r="J377" s="119"/>
      <c r="K377" s="120"/>
      <c r="L377" s="121"/>
      <c r="M377" s="181"/>
    </row>
    <row r="378" ht="27.75" customHeight="1">
      <c r="A378" s="182"/>
      <c r="B378" s="183"/>
      <c r="C378" s="120"/>
      <c r="D378" s="177"/>
      <c r="E378" s="178"/>
      <c r="F378" s="120"/>
      <c r="G378" s="120"/>
      <c r="H378" s="120"/>
      <c r="I378" s="120"/>
      <c r="J378" s="119"/>
      <c r="K378" s="120"/>
      <c r="L378" s="121"/>
      <c r="M378" s="178"/>
    </row>
    <row r="379" ht="27.75" customHeight="1">
      <c r="A379" s="182"/>
      <c r="B379" s="184"/>
      <c r="C379" s="179"/>
      <c r="D379" s="180"/>
      <c r="E379" s="181"/>
      <c r="F379" s="179"/>
      <c r="G379" s="179"/>
      <c r="H379" s="179"/>
      <c r="I379" s="179"/>
      <c r="J379" s="119"/>
      <c r="K379" s="120"/>
      <c r="L379" s="121"/>
      <c r="M379" s="181"/>
    </row>
    <row r="380" ht="27.75" customHeight="1">
      <c r="A380" s="182"/>
      <c r="B380" s="183"/>
      <c r="C380" s="120"/>
      <c r="D380" s="177"/>
      <c r="E380" s="178"/>
      <c r="F380" s="120"/>
      <c r="G380" s="120"/>
      <c r="H380" s="120"/>
      <c r="I380" s="120"/>
      <c r="J380" s="119"/>
      <c r="K380" s="120"/>
      <c r="L380" s="121"/>
      <c r="M380" s="178"/>
    </row>
    <row r="381" ht="27.75" customHeight="1">
      <c r="A381" s="182"/>
      <c r="B381" s="184"/>
      <c r="C381" s="179"/>
      <c r="D381" s="180"/>
      <c r="E381" s="181"/>
      <c r="F381" s="179"/>
      <c r="G381" s="179"/>
      <c r="H381" s="179"/>
      <c r="I381" s="179"/>
      <c r="J381" s="119"/>
      <c r="K381" s="120"/>
      <c r="L381" s="121"/>
      <c r="M381" s="181"/>
    </row>
    <row r="382" ht="27.75" customHeight="1">
      <c r="A382" s="182"/>
      <c r="B382" s="183"/>
      <c r="C382" s="120"/>
      <c r="D382" s="177"/>
      <c r="E382" s="178"/>
      <c r="F382" s="120"/>
      <c r="G382" s="120"/>
      <c r="H382" s="120"/>
      <c r="I382" s="120"/>
      <c r="J382" s="119"/>
      <c r="K382" s="120"/>
      <c r="L382" s="121"/>
      <c r="M382" s="178"/>
    </row>
    <row r="383" ht="27.75" customHeight="1">
      <c r="A383" s="182"/>
      <c r="B383" s="184"/>
      <c r="C383" s="179"/>
      <c r="D383" s="180"/>
      <c r="E383" s="181"/>
      <c r="F383" s="179"/>
      <c r="G383" s="179"/>
      <c r="H383" s="179"/>
      <c r="I383" s="179"/>
      <c r="J383" s="119"/>
      <c r="K383" s="120"/>
      <c r="L383" s="121"/>
      <c r="M383" s="181"/>
    </row>
    <row r="384" ht="27.75" customHeight="1">
      <c r="A384" s="182"/>
      <c r="B384" s="183"/>
      <c r="C384" s="120"/>
      <c r="D384" s="177"/>
      <c r="E384" s="178"/>
      <c r="F384" s="120"/>
      <c r="G384" s="120"/>
      <c r="H384" s="120"/>
      <c r="I384" s="120"/>
      <c r="J384" s="119"/>
      <c r="K384" s="120"/>
      <c r="L384" s="121"/>
      <c r="M384" s="178"/>
    </row>
    <row r="385" ht="27.75" customHeight="1">
      <c r="A385" s="182"/>
      <c r="B385" s="184"/>
      <c r="C385" s="179"/>
      <c r="D385" s="180"/>
      <c r="E385" s="181"/>
      <c r="F385" s="179"/>
      <c r="G385" s="179"/>
      <c r="H385" s="179"/>
      <c r="I385" s="179"/>
      <c r="J385" s="119"/>
      <c r="K385" s="120"/>
      <c r="L385" s="121"/>
      <c r="M385" s="181"/>
    </row>
    <row r="386" ht="27.75" customHeight="1">
      <c r="A386" s="182"/>
      <c r="B386" s="183"/>
      <c r="C386" s="120"/>
      <c r="D386" s="177"/>
      <c r="E386" s="178"/>
      <c r="F386" s="120"/>
      <c r="G386" s="120"/>
      <c r="H386" s="120"/>
      <c r="I386" s="120"/>
      <c r="J386" s="119"/>
      <c r="K386" s="120"/>
      <c r="L386" s="121"/>
      <c r="M386" s="178"/>
    </row>
    <row r="387" ht="27.75" customHeight="1">
      <c r="A387" s="182"/>
      <c r="B387" s="184"/>
      <c r="C387" s="179"/>
      <c r="D387" s="180"/>
      <c r="E387" s="181"/>
      <c r="F387" s="179"/>
      <c r="G387" s="179"/>
      <c r="H387" s="179"/>
      <c r="I387" s="179"/>
      <c r="J387" s="119"/>
      <c r="K387" s="120"/>
      <c r="L387" s="121"/>
      <c r="M387" s="181"/>
    </row>
    <row r="388" ht="27.75" customHeight="1">
      <c r="A388" s="182"/>
      <c r="B388" s="183"/>
      <c r="C388" s="120"/>
      <c r="D388" s="177"/>
      <c r="E388" s="178"/>
      <c r="F388" s="120"/>
      <c r="G388" s="120"/>
      <c r="H388" s="120"/>
      <c r="I388" s="120"/>
      <c r="J388" s="119"/>
      <c r="K388" s="120"/>
      <c r="L388" s="121"/>
      <c r="M388" s="178"/>
    </row>
    <row r="389" ht="27.75" customHeight="1">
      <c r="A389" s="182"/>
      <c r="B389" s="184"/>
      <c r="C389" s="179"/>
      <c r="D389" s="180"/>
      <c r="E389" s="181"/>
      <c r="F389" s="179"/>
      <c r="G389" s="179"/>
      <c r="H389" s="179"/>
      <c r="I389" s="179"/>
      <c r="J389" s="119"/>
      <c r="K389" s="120"/>
      <c r="L389" s="121"/>
      <c r="M389" s="181"/>
    </row>
    <row r="390" ht="27.75" customHeight="1">
      <c r="A390" s="182"/>
      <c r="B390" s="183"/>
      <c r="C390" s="120"/>
      <c r="D390" s="177"/>
      <c r="E390" s="178"/>
      <c r="F390" s="120"/>
      <c r="G390" s="120"/>
      <c r="H390" s="120"/>
      <c r="I390" s="120"/>
      <c r="J390" s="119"/>
      <c r="K390" s="120"/>
      <c r="L390" s="121"/>
      <c r="M390" s="178"/>
    </row>
    <row r="391" ht="27.75" customHeight="1">
      <c r="A391" s="182"/>
      <c r="B391" s="184"/>
      <c r="C391" s="179"/>
      <c r="D391" s="180"/>
      <c r="E391" s="181"/>
      <c r="F391" s="179"/>
      <c r="G391" s="179"/>
      <c r="H391" s="179"/>
      <c r="I391" s="179"/>
      <c r="J391" s="119"/>
      <c r="K391" s="120"/>
      <c r="L391" s="121"/>
      <c r="M391" s="181"/>
    </row>
    <row r="392" ht="27.75" customHeight="1">
      <c r="A392" s="182"/>
      <c r="B392" s="183"/>
      <c r="C392" s="120"/>
      <c r="D392" s="177"/>
      <c r="E392" s="178"/>
      <c r="F392" s="120"/>
      <c r="G392" s="120"/>
      <c r="H392" s="120"/>
      <c r="I392" s="120"/>
      <c r="J392" s="119"/>
      <c r="K392" s="120"/>
      <c r="L392" s="121"/>
      <c r="M392" s="178"/>
    </row>
    <row r="393" ht="27.75" customHeight="1">
      <c r="A393" s="182"/>
      <c r="B393" s="184"/>
      <c r="C393" s="179"/>
      <c r="D393" s="180"/>
      <c r="E393" s="181"/>
      <c r="F393" s="179"/>
      <c r="G393" s="179"/>
      <c r="H393" s="179"/>
      <c r="I393" s="179"/>
      <c r="J393" s="119"/>
      <c r="K393" s="120"/>
      <c r="L393" s="121"/>
      <c r="M393" s="181"/>
    </row>
    <row r="394" ht="27.75" customHeight="1">
      <c r="A394" s="182"/>
      <c r="B394" s="183"/>
      <c r="C394" s="120"/>
      <c r="D394" s="177"/>
      <c r="E394" s="178"/>
      <c r="F394" s="120"/>
      <c r="G394" s="120"/>
      <c r="H394" s="120"/>
      <c r="I394" s="120"/>
      <c r="J394" s="119"/>
      <c r="K394" s="120"/>
      <c r="L394" s="121"/>
      <c r="M394" s="178"/>
    </row>
    <row r="395" ht="27.75" customHeight="1">
      <c r="A395" s="182"/>
      <c r="B395" s="184"/>
      <c r="C395" s="179"/>
      <c r="D395" s="180"/>
      <c r="E395" s="181"/>
      <c r="F395" s="179"/>
      <c r="G395" s="179"/>
      <c r="H395" s="179"/>
      <c r="I395" s="179"/>
      <c r="J395" s="119"/>
      <c r="K395" s="120"/>
      <c r="L395" s="121"/>
      <c r="M395" s="181"/>
    </row>
    <row r="396" ht="27.75" customHeight="1">
      <c r="A396" s="182"/>
      <c r="B396" s="183"/>
      <c r="C396" s="120"/>
      <c r="D396" s="177"/>
      <c r="E396" s="178"/>
      <c r="F396" s="120"/>
      <c r="G396" s="120"/>
      <c r="H396" s="120"/>
      <c r="I396" s="120"/>
      <c r="J396" s="119"/>
      <c r="K396" s="120"/>
      <c r="L396" s="121"/>
      <c r="M396" s="178"/>
    </row>
    <row r="397" ht="27.75" customHeight="1">
      <c r="A397" s="182"/>
      <c r="B397" s="184"/>
      <c r="C397" s="179"/>
      <c r="D397" s="180"/>
      <c r="E397" s="181"/>
      <c r="F397" s="179"/>
      <c r="G397" s="179"/>
      <c r="H397" s="179"/>
      <c r="I397" s="179"/>
      <c r="J397" s="119"/>
      <c r="K397" s="120"/>
      <c r="L397" s="121"/>
      <c r="M397" s="181"/>
    </row>
    <row r="398" ht="27.75" customHeight="1">
      <c r="A398" s="182"/>
      <c r="B398" s="183"/>
      <c r="C398" s="120"/>
      <c r="D398" s="177"/>
      <c r="E398" s="178"/>
      <c r="F398" s="120"/>
      <c r="G398" s="120"/>
      <c r="H398" s="120"/>
      <c r="I398" s="120"/>
      <c r="J398" s="119"/>
      <c r="K398" s="120"/>
      <c r="L398" s="121"/>
      <c r="M398" s="178"/>
    </row>
    <row r="399" ht="27.75" customHeight="1">
      <c r="A399" s="182"/>
      <c r="B399" s="184"/>
      <c r="C399" s="179"/>
      <c r="D399" s="180"/>
      <c r="E399" s="181"/>
      <c r="F399" s="179"/>
      <c r="G399" s="179"/>
      <c r="H399" s="179"/>
      <c r="I399" s="179"/>
      <c r="J399" s="119"/>
      <c r="K399" s="120"/>
      <c r="L399" s="121"/>
      <c r="M399" s="181"/>
    </row>
    <row r="400" ht="27.75" customHeight="1">
      <c r="A400" s="182"/>
      <c r="B400" s="183"/>
      <c r="C400" s="120"/>
      <c r="D400" s="177"/>
      <c r="E400" s="178"/>
      <c r="F400" s="120"/>
      <c r="G400" s="120"/>
      <c r="H400" s="120"/>
      <c r="I400" s="120"/>
      <c r="J400" s="119"/>
      <c r="K400" s="120"/>
      <c r="L400" s="121"/>
      <c r="M400" s="178"/>
    </row>
    <row r="401" ht="27.75" customHeight="1">
      <c r="A401" s="182"/>
      <c r="B401" s="184"/>
      <c r="C401" s="179"/>
      <c r="D401" s="180"/>
      <c r="E401" s="181"/>
      <c r="F401" s="179"/>
      <c r="G401" s="179"/>
      <c r="H401" s="179"/>
      <c r="I401" s="179"/>
      <c r="J401" s="119"/>
      <c r="K401" s="120"/>
      <c r="L401" s="121"/>
      <c r="M401" s="181"/>
    </row>
    <row r="402" ht="27.75" customHeight="1">
      <c r="A402" s="182"/>
      <c r="B402" s="183"/>
      <c r="C402" s="120"/>
      <c r="D402" s="177"/>
      <c r="E402" s="178"/>
      <c r="F402" s="120"/>
      <c r="G402" s="120"/>
      <c r="H402" s="120"/>
      <c r="I402" s="120"/>
      <c r="J402" s="119"/>
      <c r="K402" s="120"/>
      <c r="L402" s="121"/>
      <c r="M402" s="178"/>
    </row>
    <row r="403" ht="27.75" customHeight="1">
      <c r="A403" s="182"/>
      <c r="B403" s="184"/>
      <c r="C403" s="179"/>
      <c r="D403" s="180"/>
      <c r="E403" s="181"/>
      <c r="F403" s="179"/>
      <c r="G403" s="179"/>
      <c r="H403" s="179"/>
      <c r="I403" s="179"/>
      <c r="J403" s="119"/>
      <c r="K403" s="120"/>
      <c r="L403" s="121"/>
      <c r="M403" s="181"/>
    </row>
    <row r="404" ht="27.75" customHeight="1">
      <c r="A404" s="182"/>
      <c r="B404" s="183"/>
      <c r="C404" s="120"/>
      <c r="D404" s="177"/>
      <c r="E404" s="178"/>
      <c r="F404" s="120"/>
      <c r="G404" s="120"/>
      <c r="H404" s="120"/>
      <c r="I404" s="120"/>
      <c r="J404" s="119"/>
      <c r="K404" s="120"/>
      <c r="L404" s="121"/>
      <c r="M404" s="178"/>
    </row>
    <row r="405" ht="27.75" customHeight="1">
      <c r="A405" s="182"/>
      <c r="B405" s="184"/>
      <c r="C405" s="179"/>
      <c r="D405" s="180"/>
      <c r="E405" s="181"/>
      <c r="F405" s="179"/>
      <c r="G405" s="179"/>
      <c r="H405" s="179"/>
      <c r="I405" s="179"/>
      <c r="J405" s="119"/>
      <c r="K405" s="120"/>
      <c r="L405" s="121"/>
      <c r="M405" s="181"/>
    </row>
    <row r="406" ht="27.75" customHeight="1">
      <c r="A406" s="182"/>
      <c r="B406" s="183"/>
      <c r="C406" s="120"/>
      <c r="D406" s="177"/>
      <c r="E406" s="178"/>
      <c r="F406" s="120"/>
      <c r="G406" s="120"/>
      <c r="H406" s="120"/>
      <c r="I406" s="120"/>
      <c r="J406" s="119"/>
      <c r="K406" s="120"/>
      <c r="L406" s="121"/>
      <c r="M406" s="178"/>
    </row>
    <row r="407" ht="27.75" customHeight="1">
      <c r="A407" s="182"/>
      <c r="B407" s="184"/>
      <c r="C407" s="179"/>
      <c r="D407" s="180"/>
      <c r="E407" s="181"/>
      <c r="F407" s="179"/>
      <c r="G407" s="179"/>
      <c r="H407" s="179"/>
      <c r="I407" s="179"/>
      <c r="J407" s="119"/>
      <c r="K407" s="120"/>
      <c r="L407" s="121"/>
      <c r="M407" s="181"/>
    </row>
    <row r="408" ht="27.75" customHeight="1">
      <c r="A408" s="182"/>
      <c r="B408" s="183"/>
      <c r="C408" s="120"/>
      <c r="D408" s="177"/>
      <c r="E408" s="178"/>
      <c r="F408" s="120"/>
      <c r="G408" s="120"/>
      <c r="H408" s="120"/>
      <c r="I408" s="120"/>
      <c r="J408" s="119"/>
      <c r="K408" s="120"/>
      <c r="L408" s="121"/>
      <c r="M408" s="178"/>
    </row>
    <row r="409" ht="27.75" customHeight="1">
      <c r="A409" s="182"/>
      <c r="B409" s="184"/>
      <c r="C409" s="179"/>
      <c r="D409" s="180"/>
      <c r="E409" s="181"/>
      <c r="F409" s="179"/>
      <c r="G409" s="179"/>
      <c r="H409" s="179"/>
      <c r="I409" s="179"/>
      <c r="J409" s="119"/>
      <c r="K409" s="120"/>
      <c r="L409" s="121"/>
      <c r="M409" s="181"/>
    </row>
    <row r="410" ht="27.75" customHeight="1">
      <c r="A410" s="182"/>
      <c r="B410" s="183"/>
      <c r="C410" s="120"/>
      <c r="D410" s="177"/>
      <c r="E410" s="178"/>
      <c r="F410" s="120"/>
      <c r="G410" s="120"/>
      <c r="H410" s="120"/>
      <c r="I410" s="120"/>
      <c r="J410" s="119"/>
      <c r="K410" s="120"/>
      <c r="L410" s="121"/>
      <c r="M410" s="178"/>
    </row>
    <row r="411" ht="27.75" customHeight="1">
      <c r="A411" s="182"/>
      <c r="B411" s="184"/>
      <c r="C411" s="179"/>
      <c r="D411" s="180"/>
      <c r="E411" s="181"/>
      <c r="F411" s="179"/>
      <c r="G411" s="179"/>
      <c r="H411" s="179"/>
      <c r="I411" s="179"/>
      <c r="J411" s="119"/>
      <c r="K411" s="120"/>
      <c r="L411" s="121"/>
      <c r="M411" s="181"/>
    </row>
    <row r="412" ht="27.75" customHeight="1">
      <c r="A412" s="182"/>
      <c r="B412" s="183"/>
      <c r="C412" s="120"/>
      <c r="D412" s="177"/>
      <c r="E412" s="178"/>
      <c r="F412" s="120"/>
      <c r="G412" s="120"/>
      <c r="H412" s="120"/>
      <c r="I412" s="120"/>
      <c r="J412" s="119"/>
      <c r="K412" s="120"/>
      <c r="L412" s="121"/>
      <c r="M412" s="178"/>
    </row>
    <row r="413" ht="27.75" customHeight="1">
      <c r="A413" s="182"/>
      <c r="B413" s="184"/>
      <c r="C413" s="179"/>
      <c r="D413" s="180"/>
      <c r="E413" s="181"/>
      <c r="F413" s="179"/>
      <c r="G413" s="179"/>
      <c r="H413" s="179"/>
      <c r="I413" s="179"/>
      <c r="J413" s="119"/>
      <c r="K413" s="120"/>
      <c r="L413" s="121"/>
      <c r="M413" s="181"/>
    </row>
    <row r="414" ht="27.75" customHeight="1">
      <c r="A414" s="182"/>
      <c r="B414" s="183"/>
      <c r="C414" s="120"/>
      <c r="D414" s="177"/>
      <c r="E414" s="178"/>
      <c r="F414" s="120"/>
      <c r="G414" s="120"/>
      <c r="H414" s="120"/>
      <c r="I414" s="120"/>
      <c r="J414" s="119"/>
      <c r="K414" s="120"/>
      <c r="L414" s="121"/>
      <c r="M414" s="178"/>
    </row>
    <row r="415" ht="27.75" customHeight="1">
      <c r="A415" s="182"/>
      <c r="B415" s="184"/>
      <c r="C415" s="179"/>
      <c r="D415" s="180"/>
      <c r="E415" s="181"/>
      <c r="F415" s="179"/>
      <c r="G415" s="179"/>
      <c r="H415" s="179"/>
      <c r="I415" s="179"/>
      <c r="J415" s="119"/>
      <c r="K415" s="120"/>
      <c r="L415" s="121"/>
      <c r="M415" s="181"/>
    </row>
    <row r="416" ht="27.75" customHeight="1">
      <c r="A416" s="182"/>
      <c r="B416" s="183"/>
      <c r="C416" s="120"/>
      <c r="D416" s="177"/>
      <c r="E416" s="178"/>
      <c r="F416" s="120"/>
      <c r="G416" s="120"/>
      <c r="H416" s="120"/>
      <c r="I416" s="120"/>
      <c r="J416" s="119"/>
      <c r="K416" s="120"/>
      <c r="L416" s="121"/>
      <c r="M416" s="178"/>
    </row>
    <row r="417" ht="27.75" customHeight="1">
      <c r="A417" s="182"/>
      <c r="B417" s="184"/>
      <c r="C417" s="179"/>
      <c r="D417" s="180"/>
      <c r="E417" s="181"/>
      <c r="F417" s="179"/>
      <c r="G417" s="179"/>
      <c r="H417" s="179"/>
      <c r="I417" s="179"/>
      <c r="J417" s="119"/>
      <c r="K417" s="120"/>
      <c r="L417" s="121"/>
      <c r="M417" s="181"/>
    </row>
    <row r="418" ht="27.75" customHeight="1">
      <c r="A418" s="182"/>
      <c r="B418" s="183"/>
      <c r="C418" s="120"/>
      <c r="D418" s="177"/>
      <c r="E418" s="178"/>
      <c r="F418" s="120"/>
      <c r="G418" s="120"/>
      <c r="H418" s="120"/>
      <c r="I418" s="120"/>
      <c r="J418" s="119"/>
      <c r="K418" s="120"/>
      <c r="L418" s="121"/>
      <c r="M418" s="178"/>
    </row>
    <row r="419" ht="27.75" customHeight="1">
      <c r="A419" s="182"/>
      <c r="B419" s="184"/>
      <c r="C419" s="179"/>
      <c r="D419" s="180"/>
      <c r="E419" s="181"/>
      <c r="F419" s="179"/>
      <c r="G419" s="179"/>
      <c r="H419" s="179"/>
      <c r="I419" s="179"/>
      <c r="J419" s="119"/>
      <c r="K419" s="120"/>
      <c r="L419" s="121"/>
      <c r="M419" s="181"/>
    </row>
    <row r="420" ht="27.75" customHeight="1">
      <c r="A420" s="182"/>
      <c r="B420" s="183"/>
      <c r="C420" s="120"/>
      <c r="D420" s="177"/>
      <c r="E420" s="178"/>
      <c r="F420" s="120"/>
      <c r="G420" s="120"/>
      <c r="H420" s="120"/>
      <c r="I420" s="120"/>
      <c r="J420" s="119"/>
      <c r="K420" s="120"/>
      <c r="L420" s="121"/>
      <c r="M420" s="178"/>
    </row>
    <row r="421" ht="27.75" customHeight="1">
      <c r="A421" s="182"/>
      <c r="B421" s="184"/>
      <c r="C421" s="179"/>
      <c r="D421" s="180"/>
      <c r="E421" s="181"/>
      <c r="F421" s="179"/>
      <c r="G421" s="179"/>
      <c r="H421" s="179"/>
      <c r="I421" s="179"/>
      <c r="J421" s="119"/>
      <c r="K421" s="120"/>
      <c r="L421" s="121"/>
      <c r="M421" s="181"/>
    </row>
    <row r="422" ht="27.75" customHeight="1">
      <c r="A422" s="182"/>
      <c r="B422" s="183"/>
      <c r="C422" s="120"/>
      <c r="D422" s="177"/>
      <c r="E422" s="178"/>
      <c r="F422" s="120"/>
      <c r="G422" s="120"/>
      <c r="H422" s="120"/>
      <c r="I422" s="120"/>
      <c r="J422" s="119"/>
      <c r="K422" s="120"/>
      <c r="L422" s="121"/>
      <c r="M422" s="178"/>
    </row>
    <row r="423" ht="27.75" customHeight="1">
      <c r="A423" s="182"/>
      <c r="B423" s="184"/>
      <c r="C423" s="179"/>
      <c r="D423" s="180"/>
      <c r="E423" s="181"/>
      <c r="F423" s="179"/>
      <c r="G423" s="179"/>
      <c r="H423" s="179"/>
      <c r="I423" s="179"/>
      <c r="J423" s="119"/>
      <c r="K423" s="120"/>
      <c r="L423" s="121"/>
      <c r="M423" s="181"/>
    </row>
    <row r="424" ht="27.75" customHeight="1">
      <c r="A424" s="182"/>
      <c r="B424" s="183"/>
      <c r="C424" s="120"/>
      <c r="D424" s="177"/>
      <c r="E424" s="178"/>
      <c r="F424" s="120"/>
      <c r="G424" s="120"/>
      <c r="H424" s="120"/>
      <c r="I424" s="120"/>
      <c r="J424" s="119"/>
      <c r="K424" s="120"/>
      <c r="L424" s="121"/>
      <c r="M424" s="178"/>
    </row>
    <row r="425" ht="27.75" customHeight="1">
      <c r="A425" s="182"/>
      <c r="B425" s="184"/>
      <c r="C425" s="179"/>
      <c r="D425" s="180"/>
      <c r="E425" s="181"/>
      <c r="F425" s="179"/>
      <c r="G425" s="179"/>
      <c r="H425" s="179"/>
      <c r="I425" s="179"/>
      <c r="J425" s="119"/>
      <c r="K425" s="120"/>
      <c r="L425" s="121"/>
      <c r="M425" s="181"/>
    </row>
    <row r="426" ht="27.75" customHeight="1">
      <c r="A426" s="182"/>
      <c r="B426" s="183"/>
      <c r="C426" s="120"/>
      <c r="D426" s="177"/>
      <c r="E426" s="178"/>
      <c r="F426" s="120"/>
      <c r="G426" s="120"/>
      <c r="H426" s="120"/>
      <c r="I426" s="120"/>
      <c r="J426" s="119"/>
      <c r="K426" s="120"/>
      <c r="L426" s="121"/>
      <c r="M426" s="178"/>
    </row>
    <row r="427" ht="27.75" customHeight="1">
      <c r="A427" s="182"/>
      <c r="B427" s="184"/>
      <c r="C427" s="179"/>
      <c r="D427" s="180"/>
      <c r="E427" s="181"/>
      <c r="F427" s="179"/>
      <c r="G427" s="179"/>
      <c r="H427" s="179"/>
      <c r="I427" s="179"/>
      <c r="J427" s="119"/>
      <c r="K427" s="120"/>
      <c r="L427" s="121"/>
      <c r="M427" s="181"/>
    </row>
    <row r="428" ht="27.75" customHeight="1">
      <c r="A428" s="182"/>
      <c r="B428" s="183"/>
      <c r="C428" s="120"/>
      <c r="D428" s="177"/>
      <c r="E428" s="178"/>
      <c r="F428" s="120"/>
      <c r="G428" s="120"/>
      <c r="H428" s="120"/>
      <c r="I428" s="120"/>
      <c r="J428" s="119"/>
      <c r="K428" s="120"/>
      <c r="L428" s="121"/>
      <c r="M428" s="178"/>
    </row>
    <row r="429" ht="27.75" customHeight="1">
      <c r="A429" s="182"/>
      <c r="B429" s="184"/>
      <c r="C429" s="179"/>
      <c r="D429" s="180"/>
      <c r="E429" s="181"/>
      <c r="F429" s="179"/>
      <c r="G429" s="179"/>
      <c r="H429" s="179"/>
      <c r="I429" s="179"/>
      <c r="J429" s="119"/>
      <c r="K429" s="120"/>
      <c r="L429" s="121"/>
      <c r="M429" s="181"/>
    </row>
    <row r="430" ht="27.75" customHeight="1">
      <c r="A430" s="182"/>
      <c r="B430" s="183"/>
      <c r="C430" s="120"/>
      <c r="D430" s="177"/>
      <c r="E430" s="178"/>
      <c r="F430" s="120"/>
      <c r="G430" s="120"/>
      <c r="H430" s="120"/>
      <c r="I430" s="120"/>
      <c r="J430" s="119"/>
      <c r="K430" s="120"/>
      <c r="L430" s="121"/>
      <c r="M430" s="178"/>
    </row>
    <row r="431" ht="27.75" customHeight="1">
      <c r="A431" s="182"/>
      <c r="B431" s="184"/>
      <c r="C431" s="179"/>
      <c r="D431" s="180"/>
      <c r="E431" s="181"/>
      <c r="F431" s="179"/>
      <c r="G431" s="179"/>
      <c r="H431" s="179"/>
      <c r="I431" s="179"/>
      <c r="J431" s="119"/>
      <c r="K431" s="120"/>
      <c r="L431" s="121"/>
      <c r="M431" s="181"/>
    </row>
    <row r="432" ht="27.75" customHeight="1">
      <c r="A432" s="182"/>
      <c r="B432" s="183"/>
      <c r="C432" s="120"/>
      <c r="D432" s="177"/>
      <c r="E432" s="178"/>
      <c r="F432" s="120"/>
      <c r="G432" s="120"/>
      <c r="H432" s="120"/>
      <c r="I432" s="120"/>
      <c r="J432" s="119"/>
      <c r="K432" s="120"/>
      <c r="L432" s="121"/>
      <c r="M432" s="178"/>
    </row>
    <row r="433" ht="27.75" customHeight="1">
      <c r="A433" s="182"/>
      <c r="B433" s="184"/>
      <c r="C433" s="179"/>
      <c r="D433" s="180"/>
      <c r="E433" s="181"/>
      <c r="F433" s="179"/>
      <c r="G433" s="179"/>
      <c r="H433" s="179"/>
      <c r="I433" s="179"/>
      <c r="J433" s="119"/>
      <c r="K433" s="120"/>
      <c r="L433" s="121"/>
      <c r="M433" s="181"/>
    </row>
    <row r="434" ht="27.75" customHeight="1">
      <c r="A434" s="182"/>
      <c r="B434" s="183"/>
      <c r="C434" s="120"/>
      <c r="D434" s="177"/>
      <c r="E434" s="178"/>
      <c r="F434" s="120"/>
      <c r="G434" s="120"/>
      <c r="H434" s="120"/>
      <c r="I434" s="120"/>
      <c r="J434" s="119"/>
      <c r="K434" s="120"/>
      <c r="L434" s="121"/>
      <c r="M434" s="178"/>
    </row>
    <row r="435" ht="27.75" customHeight="1">
      <c r="A435" s="182"/>
      <c r="B435" s="184"/>
      <c r="C435" s="179"/>
      <c r="D435" s="180"/>
      <c r="E435" s="181"/>
      <c r="F435" s="179"/>
      <c r="G435" s="179"/>
      <c r="H435" s="179"/>
      <c r="I435" s="179"/>
      <c r="J435" s="119"/>
      <c r="K435" s="120"/>
      <c r="L435" s="121"/>
      <c r="M435" s="181"/>
    </row>
    <row r="436" ht="27.75" customHeight="1">
      <c r="A436" s="182"/>
      <c r="B436" s="183"/>
      <c r="C436" s="120"/>
      <c r="D436" s="177"/>
      <c r="E436" s="178"/>
      <c r="F436" s="120"/>
      <c r="G436" s="120"/>
      <c r="H436" s="120"/>
      <c r="I436" s="120"/>
      <c r="J436" s="119"/>
      <c r="K436" s="120"/>
      <c r="L436" s="121"/>
      <c r="M436" s="178"/>
    </row>
    <row r="437" ht="27.75" customHeight="1">
      <c r="A437" s="182"/>
      <c r="B437" s="184"/>
      <c r="C437" s="179"/>
      <c r="D437" s="180"/>
      <c r="E437" s="181"/>
      <c r="F437" s="179"/>
      <c r="G437" s="179"/>
      <c r="H437" s="179"/>
      <c r="I437" s="179"/>
      <c r="J437" s="119"/>
      <c r="K437" s="120"/>
      <c r="L437" s="121"/>
      <c r="M437" s="181"/>
    </row>
    <row r="438" ht="27.75" customHeight="1">
      <c r="A438" s="182"/>
      <c r="B438" s="183"/>
      <c r="C438" s="120"/>
      <c r="D438" s="177"/>
      <c r="E438" s="178"/>
      <c r="F438" s="120"/>
      <c r="G438" s="120"/>
      <c r="H438" s="120"/>
      <c r="I438" s="120"/>
      <c r="J438" s="119"/>
      <c r="K438" s="120"/>
      <c r="L438" s="121"/>
      <c r="M438" s="178"/>
    </row>
    <row r="439" ht="27.75" customHeight="1">
      <c r="A439" s="182"/>
      <c r="B439" s="184"/>
      <c r="C439" s="179"/>
      <c r="D439" s="180"/>
      <c r="E439" s="181"/>
      <c r="F439" s="179"/>
      <c r="G439" s="179"/>
      <c r="H439" s="179"/>
      <c r="I439" s="179"/>
      <c r="J439" s="119"/>
      <c r="K439" s="120"/>
      <c r="L439" s="121"/>
      <c r="M439" s="181"/>
    </row>
    <row r="440" ht="27.75" customHeight="1">
      <c r="A440" s="182"/>
      <c r="B440" s="183"/>
      <c r="C440" s="120"/>
      <c r="D440" s="177"/>
      <c r="E440" s="178"/>
      <c r="F440" s="120"/>
      <c r="G440" s="120"/>
      <c r="H440" s="120"/>
      <c r="I440" s="120"/>
      <c r="J440" s="119"/>
      <c r="K440" s="120"/>
      <c r="L440" s="121"/>
      <c r="M440" s="178"/>
    </row>
    <row r="441" ht="27.75" customHeight="1">
      <c r="A441" s="182"/>
      <c r="B441" s="184"/>
      <c r="C441" s="179"/>
      <c r="D441" s="180"/>
      <c r="E441" s="181"/>
      <c r="F441" s="179"/>
      <c r="G441" s="179"/>
      <c r="H441" s="179"/>
      <c r="I441" s="179"/>
      <c r="J441" s="119"/>
      <c r="K441" s="120"/>
      <c r="L441" s="121"/>
      <c r="M441" s="181"/>
    </row>
    <row r="442" ht="27.75" customHeight="1">
      <c r="A442" s="182"/>
      <c r="B442" s="183"/>
      <c r="C442" s="120"/>
      <c r="D442" s="177"/>
      <c r="E442" s="178"/>
      <c r="F442" s="120"/>
      <c r="G442" s="120"/>
      <c r="H442" s="120"/>
      <c r="I442" s="120"/>
      <c r="J442" s="119"/>
      <c r="K442" s="120"/>
      <c r="L442" s="121"/>
      <c r="M442" s="178"/>
    </row>
    <row r="443" ht="27.75" customHeight="1">
      <c r="A443" s="182"/>
      <c r="B443" s="184"/>
      <c r="C443" s="179"/>
      <c r="D443" s="180"/>
      <c r="E443" s="181"/>
      <c r="F443" s="179"/>
      <c r="G443" s="179"/>
      <c r="H443" s="179"/>
      <c r="I443" s="179"/>
      <c r="J443" s="119"/>
      <c r="K443" s="120"/>
      <c r="L443" s="121"/>
      <c r="M443" s="181"/>
    </row>
    <row r="444" ht="27.75" customHeight="1">
      <c r="A444" s="182"/>
      <c r="B444" s="183"/>
      <c r="C444" s="120"/>
      <c r="D444" s="177"/>
      <c r="E444" s="178"/>
      <c r="F444" s="120"/>
      <c r="G444" s="120"/>
      <c r="H444" s="120"/>
      <c r="I444" s="120"/>
      <c r="J444" s="119"/>
      <c r="K444" s="120"/>
      <c r="L444" s="121"/>
      <c r="M444" s="178"/>
    </row>
    <row r="445" ht="27.75" customHeight="1">
      <c r="A445" s="182"/>
      <c r="B445" s="184"/>
      <c r="C445" s="179"/>
      <c r="D445" s="180"/>
      <c r="E445" s="181"/>
      <c r="F445" s="179"/>
      <c r="G445" s="179"/>
      <c r="H445" s="179"/>
      <c r="I445" s="179"/>
      <c r="J445" s="119"/>
      <c r="K445" s="120"/>
      <c r="L445" s="121"/>
      <c r="M445" s="181"/>
    </row>
    <row r="446" ht="27.75" customHeight="1">
      <c r="A446" s="182"/>
      <c r="B446" s="183"/>
      <c r="C446" s="120"/>
      <c r="D446" s="177"/>
      <c r="E446" s="178"/>
      <c r="F446" s="120"/>
      <c r="G446" s="120"/>
      <c r="H446" s="120"/>
      <c r="I446" s="120"/>
      <c r="J446" s="119"/>
      <c r="K446" s="120"/>
      <c r="L446" s="121"/>
      <c r="M446" s="178"/>
    </row>
    <row r="447" ht="27.75" customHeight="1">
      <c r="A447" s="182"/>
      <c r="B447" s="184"/>
      <c r="C447" s="179"/>
      <c r="D447" s="180"/>
      <c r="E447" s="181"/>
      <c r="F447" s="179"/>
      <c r="G447" s="179"/>
      <c r="H447" s="179"/>
      <c r="I447" s="179"/>
      <c r="J447" s="119"/>
      <c r="K447" s="120"/>
      <c r="L447" s="121"/>
      <c r="M447" s="181"/>
    </row>
    <row r="448" ht="27.75" customHeight="1">
      <c r="A448" s="182"/>
      <c r="B448" s="183"/>
      <c r="C448" s="120"/>
      <c r="D448" s="177"/>
      <c r="E448" s="178"/>
      <c r="F448" s="120"/>
      <c r="G448" s="120"/>
      <c r="H448" s="120"/>
      <c r="I448" s="120"/>
      <c r="J448" s="119"/>
      <c r="K448" s="120"/>
      <c r="L448" s="121"/>
      <c r="M448" s="178"/>
    </row>
    <row r="449" ht="27.75" customHeight="1">
      <c r="A449" s="182"/>
      <c r="B449" s="184"/>
      <c r="C449" s="179"/>
      <c r="D449" s="180"/>
      <c r="E449" s="181"/>
      <c r="F449" s="179"/>
      <c r="G449" s="179"/>
      <c r="H449" s="179"/>
      <c r="I449" s="179"/>
      <c r="J449" s="119"/>
      <c r="K449" s="120"/>
      <c r="L449" s="121"/>
      <c r="M449" s="181"/>
    </row>
    <row r="450" ht="27.75" customHeight="1">
      <c r="A450" s="182"/>
      <c r="B450" s="183"/>
      <c r="C450" s="120"/>
      <c r="D450" s="177"/>
      <c r="E450" s="178"/>
      <c r="F450" s="120"/>
      <c r="G450" s="120"/>
      <c r="H450" s="120"/>
      <c r="I450" s="120"/>
      <c r="J450" s="119"/>
      <c r="K450" s="120"/>
      <c r="L450" s="121"/>
      <c r="M450" s="178"/>
    </row>
    <row r="451" ht="27.75" customHeight="1">
      <c r="A451" s="182"/>
      <c r="B451" s="184"/>
      <c r="C451" s="179"/>
      <c r="D451" s="180"/>
      <c r="E451" s="181"/>
      <c r="F451" s="179"/>
      <c r="G451" s="179"/>
      <c r="H451" s="179"/>
      <c r="I451" s="179"/>
      <c r="J451" s="119"/>
      <c r="K451" s="120"/>
      <c r="L451" s="121"/>
      <c r="M451" s="181"/>
    </row>
    <row r="452" ht="27.75" customHeight="1">
      <c r="A452" s="182"/>
      <c r="B452" s="183"/>
      <c r="C452" s="120"/>
      <c r="D452" s="177"/>
      <c r="E452" s="178"/>
      <c r="F452" s="120"/>
      <c r="G452" s="120"/>
      <c r="H452" s="120"/>
      <c r="I452" s="120"/>
      <c r="J452" s="119"/>
      <c r="K452" s="120"/>
      <c r="L452" s="121"/>
      <c r="M452" s="178"/>
    </row>
    <row r="453" ht="27.75" customHeight="1">
      <c r="A453" s="182"/>
      <c r="B453" s="184"/>
      <c r="C453" s="179"/>
      <c r="D453" s="180"/>
      <c r="E453" s="181"/>
      <c r="F453" s="179"/>
      <c r="G453" s="179"/>
      <c r="H453" s="179"/>
      <c r="I453" s="179"/>
      <c r="J453" s="119"/>
      <c r="K453" s="120"/>
      <c r="L453" s="121"/>
      <c r="M453" s="181"/>
    </row>
    <row r="454" ht="27.75" customHeight="1">
      <c r="A454" s="182"/>
      <c r="B454" s="183"/>
      <c r="C454" s="120"/>
      <c r="D454" s="177"/>
      <c r="E454" s="178"/>
      <c r="F454" s="120"/>
      <c r="G454" s="120"/>
      <c r="H454" s="120"/>
      <c r="I454" s="120"/>
      <c r="J454" s="119"/>
      <c r="K454" s="120"/>
      <c r="L454" s="121"/>
      <c r="M454" s="178"/>
    </row>
    <row r="455" ht="27.75" customHeight="1">
      <c r="A455" s="182"/>
      <c r="B455" s="184"/>
      <c r="C455" s="179"/>
      <c r="D455" s="180"/>
      <c r="E455" s="181"/>
      <c r="F455" s="179"/>
      <c r="G455" s="179"/>
      <c r="H455" s="179"/>
      <c r="I455" s="179"/>
      <c r="J455" s="119"/>
      <c r="K455" s="120"/>
      <c r="L455" s="121"/>
      <c r="M455" s="181"/>
    </row>
    <row r="456" ht="27.75" customHeight="1">
      <c r="A456" s="182"/>
      <c r="B456" s="183"/>
      <c r="C456" s="120"/>
      <c r="D456" s="177"/>
      <c r="E456" s="178"/>
      <c r="F456" s="120"/>
      <c r="G456" s="120"/>
      <c r="H456" s="120"/>
      <c r="I456" s="120"/>
      <c r="J456" s="119"/>
      <c r="K456" s="120"/>
      <c r="L456" s="121"/>
      <c r="M456" s="178"/>
    </row>
    <row r="457" ht="27.75" customHeight="1">
      <c r="A457" s="182"/>
      <c r="B457" s="184"/>
      <c r="C457" s="179"/>
      <c r="D457" s="180"/>
      <c r="E457" s="181"/>
      <c r="F457" s="179"/>
      <c r="G457" s="179"/>
      <c r="H457" s="179"/>
      <c r="I457" s="179"/>
      <c r="J457" s="119"/>
      <c r="K457" s="120"/>
      <c r="L457" s="121"/>
      <c r="M457" s="181"/>
    </row>
    <row r="458" ht="27.75" customHeight="1">
      <c r="A458" s="182"/>
      <c r="B458" s="183"/>
      <c r="C458" s="120"/>
      <c r="D458" s="177"/>
      <c r="E458" s="178"/>
      <c r="F458" s="120"/>
      <c r="G458" s="120"/>
      <c r="H458" s="120"/>
      <c r="I458" s="120"/>
      <c r="J458" s="119"/>
      <c r="K458" s="120"/>
      <c r="L458" s="121"/>
      <c r="M458" s="178"/>
    </row>
    <row r="459" ht="27.75" customHeight="1">
      <c r="A459" s="182"/>
      <c r="B459" s="184"/>
      <c r="C459" s="179"/>
      <c r="D459" s="180"/>
      <c r="E459" s="181"/>
      <c r="F459" s="179"/>
      <c r="G459" s="179"/>
      <c r="H459" s="179"/>
      <c r="I459" s="179"/>
      <c r="J459" s="119"/>
      <c r="K459" s="120"/>
      <c r="L459" s="121"/>
      <c r="M459" s="181"/>
    </row>
    <row r="460" ht="27.75" customHeight="1">
      <c r="A460" s="182"/>
      <c r="B460" s="183"/>
      <c r="C460" s="120"/>
      <c r="D460" s="177"/>
      <c r="E460" s="178"/>
      <c r="F460" s="120"/>
      <c r="G460" s="120"/>
      <c r="H460" s="120"/>
      <c r="I460" s="120"/>
      <c r="J460" s="119"/>
      <c r="K460" s="120"/>
      <c r="L460" s="121"/>
      <c r="M460" s="178"/>
    </row>
    <row r="461" ht="27.75" customHeight="1">
      <c r="A461" s="182"/>
      <c r="B461" s="184"/>
      <c r="C461" s="179"/>
      <c r="D461" s="180"/>
      <c r="E461" s="181"/>
      <c r="F461" s="179"/>
      <c r="G461" s="179"/>
      <c r="H461" s="179"/>
      <c r="I461" s="179"/>
      <c r="J461" s="119"/>
      <c r="K461" s="120"/>
      <c r="L461" s="121"/>
      <c r="M461" s="181"/>
    </row>
    <row r="462" ht="27.75" customHeight="1">
      <c r="A462" s="182"/>
      <c r="B462" s="183"/>
      <c r="C462" s="120"/>
      <c r="D462" s="177"/>
      <c r="E462" s="178"/>
      <c r="F462" s="120"/>
      <c r="G462" s="120"/>
      <c r="H462" s="120"/>
      <c r="I462" s="120"/>
      <c r="J462" s="119"/>
      <c r="K462" s="120"/>
      <c r="L462" s="121"/>
      <c r="M462" s="178"/>
    </row>
    <row r="463" ht="27.75" customHeight="1">
      <c r="A463" s="182"/>
      <c r="B463" s="184"/>
      <c r="C463" s="179"/>
      <c r="D463" s="180"/>
      <c r="E463" s="181"/>
      <c r="F463" s="179"/>
      <c r="G463" s="179"/>
      <c r="H463" s="179"/>
      <c r="I463" s="179"/>
      <c r="J463" s="119"/>
      <c r="K463" s="120"/>
      <c r="L463" s="121"/>
      <c r="M463" s="181"/>
    </row>
    <row r="464" ht="27.75" customHeight="1">
      <c r="A464" s="182"/>
      <c r="B464" s="183"/>
      <c r="C464" s="120"/>
      <c r="D464" s="177"/>
      <c r="E464" s="178"/>
      <c r="F464" s="120"/>
      <c r="G464" s="120"/>
      <c r="H464" s="120"/>
      <c r="I464" s="120"/>
      <c r="J464" s="119"/>
      <c r="K464" s="120"/>
      <c r="L464" s="121"/>
      <c r="M464" s="178"/>
    </row>
    <row r="465" ht="27.75" customHeight="1">
      <c r="A465" s="182"/>
      <c r="B465" s="184"/>
      <c r="C465" s="179"/>
      <c r="D465" s="180"/>
      <c r="E465" s="181"/>
      <c r="F465" s="179"/>
      <c r="G465" s="179"/>
      <c r="H465" s="179"/>
      <c r="I465" s="179"/>
      <c r="J465" s="119"/>
      <c r="K465" s="120"/>
      <c r="L465" s="121"/>
      <c r="M465" s="181"/>
    </row>
    <row r="466" ht="27.75" customHeight="1">
      <c r="A466" s="182"/>
      <c r="B466" s="183"/>
      <c r="C466" s="120"/>
      <c r="D466" s="177"/>
      <c r="E466" s="178"/>
      <c r="F466" s="120"/>
      <c r="G466" s="120"/>
      <c r="H466" s="120"/>
      <c r="I466" s="120"/>
      <c r="J466" s="119"/>
      <c r="K466" s="120"/>
      <c r="L466" s="121"/>
      <c r="M466" s="178"/>
    </row>
    <row r="467" ht="27.75" customHeight="1">
      <c r="A467" s="182"/>
      <c r="B467" s="184"/>
      <c r="C467" s="179"/>
      <c r="D467" s="180"/>
      <c r="E467" s="181"/>
      <c r="F467" s="179"/>
      <c r="G467" s="179"/>
      <c r="H467" s="179"/>
      <c r="I467" s="179"/>
      <c r="J467" s="119"/>
      <c r="K467" s="120"/>
      <c r="L467" s="121"/>
      <c r="M467" s="181"/>
    </row>
    <row r="468" ht="27.75" customHeight="1">
      <c r="A468" s="182"/>
      <c r="B468" s="183"/>
      <c r="C468" s="120"/>
      <c r="D468" s="177"/>
      <c r="E468" s="178"/>
      <c r="F468" s="120"/>
      <c r="G468" s="120"/>
      <c r="H468" s="120"/>
      <c r="I468" s="120"/>
      <c r="J468" s="119"/>
      <c r="K468" s="120"/>
      <c r="L468" s="121"/>
      <c r="M468" s="178"/>
    </row>
    <row r="469" ht="27.75" customHeight="1">
      <c r="A469" s="182"/>
      <c r="B469" s="184"/>
      <c r="C469" s="179"/>
      <c r="D469" s="180"/>
      <c r="E469" s="181"/>
      <c r="F469" s="179"/>
      <c r="G469" s="179"/>
      <c r="H469" s="179"/>
      <c r="I469" s="179"/>
      <c r="J469" s="119"/>
      <c r="K469" s="120"/>
      <c r="L469" s="121"/>
      <c r="M469" s="181"/>
    </row>
    <row r="470" ht="27.75" customHeight="1">
      <c r="A470" s="182"/>
      <c r="B470" s="183"/>
      <c r="C470" s="120"/>
      <c r="D470" s="177"/>
      <c r="E470" s="178"/>
      <c r="F470" s="120"/>
      <c r="G470" s="120"/>
      <c r="H470" s="120"/>
      <c r="I470" s="120"/>
      <c r="J470" s="119"/>
      <c r="K470" s="120"/>
      <c r="L470" s="121"/>
      <c r="M470" s="178"/>
    </row>
    <row r="471" ht="27.75" customHeight="1">
      <c r="A471" s="182"/>
      <c r="B471" s="184"/>
      <c r="C471" s="179"/>
      <c r="D471" s="180"/>
      <c r="E471" s="181"/>
      <c r="F471" s="179"/>
      <c r="G471" s="179"/>
      <c r="H471" s="179"/>
      <c r="I471" s="179"/>
      <c r="J471" s="119"/>
      <c r="K471" s="120"/>
      <c r="L471" s="121"/>
      <c r="M471" s="181"/>
    </row>
    <row r="472" ht="27.75" customHeight="1">
      <c r="A472" s="182"/>
      <c r="B472" s="183"/>
      <c r="C472" s="120"/>
      <c r="D472" s="177"/>
      <c r="E472" s="178"/>
      <c r="F472" s="120"/>
      <c r="G472" s="120"/>
      <c r="H472" s="120"/>
      <c r="I472" s="120"/>
      <c r="J472" s="119"/>
      <c r="K472" s="120"/>
      <c r="L472" s="121"/>
      <c r="M472" s="178"/>
    </row>
    <row r="473" ht="27.75" customHeight="1">
      <c r="A473" s="182"/>
      <c r="B473" s="184"/>
      <c r="C473" s="179"/>
      <c r="D473" s="180"/>
      <c r="E473" s="181"/>
      <c r="F473" s="179"/>
      <c r="G473" s="179"/>
      <c r="H473" s="179"/>
      <c r="I473" s="179"/>
      <c r="J473" s="119"/>
      <c r="K473" s="120"/>
      <c r="L473" s="121"/>
      <c r="M473" s="181"/>
    </row>
    <row r="474" ht="27.75" customHeight="1">
      <c r="A474" s="182"/>
      <c r="B474" s="183"/>
      <c r="C474" s="120"/>
      <c r="D474" s="177"/>
      <c r="E474" s="178"/>
      <c r="F474" s="120"/>
      <c r="G474" s="120"/>
      <c r="H474" s="120"/>
      <c r="I474" s="120"/>
      <c r="J474" s="119"/>
      <c r="K474" s="120"/>
      <c r="L474" s="121"/>
      <c r="M474" s="178"/>
    </row>
    <row r="475" ht="27.75" customHeight="1">
      <c r="A475" s="182"/>
      <c r="B475" s="184"/>
      <c r="C475" s="179"/>
      <c r="D475" s="180"/>
      <c r="E475" s="181"/>
      <c r="F475" s="179"/>
      <c r="G475" s="179"/>
      <c r="H475" s="179"/>
      <c r="I475" s="179"/>
      <c r="J475" s="119"/>
      <c r="K475" s="120"/>
      <c r="L475" s="121"/>
      <c r="M475" s="181"/>
    </row>
    <row r="476" ht="27.75" customHeight="1">
      <c r="A476" s="182"/>
      <c r="B476" s="183"/>
      <c r="C476" s="120"/>
      <c r="D476" s="177"/>
      <c r="E476" s="178"/>
      <c r="F476" s="120"/>
      <c r="G476" s="120"/>
      <c r="H476" s="120"/>
      <c r="I476" s="120"/>
      <c r="J476" s="119"/>
      <c r="K476" s="120"/>
      <c r="L476" s="121"/>
      <c r="M476" s="178"/>
    </row>
    <row r="477" ht="27.75" customHeight="1">
      <c r="A477" s="182"/>
      <c r="B477" s="184"/>
      <c r="C477" s="179"/>
      <c r="D477" s="180"/>
      <c r="E477" s="181"/>
      <c r="F477" s="179"/>
      <c r="G477" s="179"/>
      <c r="H477" s="179"/>
      <c r="I477" s="179"/>
      <c r="J477" s="119"/>
      <c r="K477" s="120"/>
      <c r="L477" s="121"/>
      <c r="M477" s="181"/>
    </row>
    <row r="478" ht="27.75" customHeight="1">
      <c r="A478" s="182"/>
      <c r="B478" s="183"/>
      <c r="C478" s="120"/>
      <c r="D478" s="177"/>
      <c r="E478" s="178"/>
      <c r="F478" s="120"/>
      <c r="G478" s="120"/>
      <c r="H478" s="120"/>
      <c r="I478" s="120"/>
      <c r="J478" s="119"/>
      <c r="K478" s="120"/>
      <c r="L478" s="121"/>
      <c r="M478" s="178"/>
    </row>
    <row r="479" ht="27.75" customHeight="1">
      <c r="A479" s="182"/>
      <c r="B479" s="184"/>
      <c r="C479" s="179"/>
      <c r="D479" s="180"/>
      <c r="E479" s="181"/>
      <c r="F479" s="179"/>
      <c r="G479" s="179"/>
      <c r="H479" s="179"/>
      <c r="I479" s="179"/>
      <c r="J479" s="119"/>
      <c r="K479" s="120"/>
      <c r="L479" s="121"/>
      <c r="M479" s="181"/>
    </row>
    <row r="480" ht="27.75" customHeight="1">
      <c r="A480" s="182"/>
      <c r="B480" s="183"/>
      <c r="C480" s="120"/>
      <c r="D480" s="177"/>
      <c r="E480" s="178"/>
      <c r="F480" s="120"/>
      <c r="G480" s="120"/>
      <c r="H480" s="120"/>
      <c r="I480" s="120"/>
      <c r="J480" s="119"/>
      <c r="K480" s="120"/>
      <c r="L480" s="121"/>
      <c r="M480" s="178"/>
    </row>
    <row r="481" ht="27.75" customHeight="1">
      <c r="A481" s="182"/>
      <c r="B481" s="184"/>
      <c r="C481" s="179"/>
      <c r="D481" s="180"/>
      <c r="E481" s="181"/>
      <c r="F481" s="179"/>
      <c r="G481" s="179"/>
      <c r="H481" s="179"/>
      <c r="I481" s="179"/>
      <c r="J481" s="119"/>
      <c r="K481" s="120"/>
      <c r="L481" s="121"/>
      <c r="M481" s="181"/>
    </row>
    <row r="482" ht="27.75" customHeight="1">
      <c r="A482" s="182"/>
      <c r="B482" s="183"/>
      <c r="C482" s="120"/>
      <c r="D482" s="177"/>
      <c r="E482" s="178"/>
      <c r="F482" s="120"/>
      <c r="G482" s="120"/>
      <c r="H482" s="120"/>
      <c r="I482" s="120"/>
      <c r="J482" s="119"/>
      <c r="K482" s="120"/>
      <c r="L482" s="121"/>
      <c r="M482" s="178"/>
    </row>
    <row r="483" ht="27.75" customHeight="1">
      <c r="A483" s="182"/>
      <c r="B483" s="184"/>
      <c r="C483" s="179"/>
      <c r="D483" s="180"/>
      <c r="E483" s="181"/>
      <c r="F483" s="179"/>
      <c r="G483" s="179"/>
      <c r="H483" s="179"/>
      <c r="I483" s="179"/>
      <c r="J483" s="119"/>
      <c r="K483" s="120"/>
      <c r="L483" s="121"/>
      <c r="M483" s="181"/>
    </row>
    <row r="484" ht="27.75" customHeight="1">
      <c r="A484" s="182"/>
      <c r="B484" s="183"/>
      <c r="C484" s="120"/>
      <c r="D484" s="177"/>
      <c r="E484" s="178"/>
      <c r="F484" s="120"/>
      <c r="G484" s="120"/>
      <c r="H484" s="120"/>
      <c r="I484" s="120"/>
      <c r="J484" s="119"/>
      <c r="K484" s="120"/>
      <c r="L484" s="121"/>
      <c r="M484" s="178"/>
    </row>
    <row r="485" ht="27.75" customHeight="1">
      <c r="A485" s="182"/>
      <c r="B485" s="184"/>
      <c r="C485" s="179"/>
      <c r="D485" s="180"/>
      <c r="E485" s="181"/>
      <c r="F485" s="179"/>
      <c r="G485" s="179"/>
      <c r="H485" s="179"/>
      <c r="I485" s="179"/>
      <c r="J485" s="119"/>
      <c r="K485" s="120"/>
      <c r="L485" s="121"/>
      <c r="M485" s="181"/>
    </row>
    <row r="486" ht="27.75" customHeight="1">
      <c r="A486" s="182"/>
      <c r="B486" s="183"/>
      <c r="C486" s="120"/>
      <c r="D486" s="177"/>
      <c r="E486" s="178"/>
      <c r="F486" s="120"/>
      <c r="G486" s="120"/>
      <c r="H486" s="120"/>
      <c r="I486" s="120"/>
      <c r="J486" s="119"/>
      <c r="K486" s="120"/>
      <c r="L486" s="121"/>
      <c r="M486" s="178"/>
    </row>
    <row r="487" ht="27.75" customHeight="1">
      <c r="A487" s="182"/>
      <c r="B487" s="184"/>
      <c r="C487" s="179"/>
      <c r="D487" s="180"/>
      <c r="E487" s="181"/>
      <c r="F487" s="179"/>
      <c r="G487" s="179"/>
      <c r="H487" s="179"/>
      <c r="I487" s="179"/>
      <c r="J487" s="119"/>
      <c r="K487" s="120"/>
      <c r="L487" s="121"/>
      <c r="M487" s="181"/>
    </row>
    <row r="488" ht="27.75" customHeight="1">
      <c r="A488" s="182"/>
      <c r="B488" s="183"/>
      <c r="C488" s="120"/>
      <c r="D488" s="177"/>
      <c r="E488" s="178"/>
      <c r="F488" s="120"/>
      <c r="G488" s="120"/>
      <c r="H488" s="120"/>
      <c r="I488" s="120"/>
      <c r="J488" s="119"/>
      <c r="K488" s="120"/>
      <c r="L488" s="121"/>
      <c r="M488" s="178"/>
    </row>
    <row r="489" ht="27.75" customHeight="1">
      <c r="A489" s="182"/>
      <c r="B489" s="184"/>
      <c r="C489" s="179"/>
      <c r="D489" s="180"/>
      <c r="E489" s="181"/>
      <c r="F489" s="179"/>
      <c r="G489" s="179"/>
      <c r="H489" s="179"/>
      <c r="I489" s="179"/>
      <c r="J489" s="119"/>
      <c r="K489" s="120"/>
      <c r="L489" s="121"/>
      <c r="M489" s="181"/>
    </row>
    <row r="490" ht="27.75" customHeight="1">
      <c r="A490" s="182"/>
      <c r="B490" s="183"/>
      <c r="C490" s="120"/>
      <c r="D490" s="177"/>
      <c r="E490" s="178"/>
      <c r="F490" s="120"/>
      <c r="G490" s="120"/>
      <c r="H490" s="120"/>
      <c r="I490" s="120"/>
      <c r="J490" s="119"/>
      <c r="K490" s="120"/>
      <c r="L490" s="121"/>
      <c r="M490" s="178"/>
    </row>
    <row r="491" ht="27.75" customHeight="1">
      <c r="A491" s="182"/>
      <c r="B491" s="184"/>
      <c r="C491" s="179"/>
      <c r="D491" s="180"/>
      <c r="E491" s="181"/>
      <c r="F491" s="179"/>
      <c r="G491" s="179"/>
      <c r="H491" s="179"/>
      <c r="I491" s="179"/>
      <c r="J491" s="119"/>
      <c r="K491" s="120"/>
      <c r="L491" s="121"/>
      <c r="M491" s="181"/>
    </row>
    <row r="492" ht="27.75" customHeight="1">
      <c r="A492" s="182"/>
      <c r="B492" s="183"/>
      <c r="C492" s="120"/>
      <c r="D492" s="177"/>
      <c r="E492" s="178"/>
      <c r="F492" s="120"/>
      <c r="G492" s="120"/>
      <c r="H492" s="120"/>
      <c r="I492" s="120"/>
      <c r="J492" s="119"/>
      <c r="K492" s="120"/>
      <c r="L492" s="121"/>
      <c r="M492" s="178"/>
    </row>
    <row r="493" ht="27.75" customHeight="1">
      <c r="A493" s="182"/>
      <c r="B493" s="184"/>
      <c r="C493" s="179"/>
      <c r="D493" s="180"/>
      <c r="E493" s="181"/>
      <c r="F493" s="179"/>
      <c r="G493" s="179"/>
      <c r="H493" s="179"/>
      <c r="I493" s="179"/>
      <c r="J493" s="119"/>
      <c r="K493" s="120"/>
      <c r="L493" s="121"/>
      <c r="M493" s="181"/>
    </row>
    <row r="494" ht="27.75" customHeight="1">
      <c r="A494" s="182"/>
      <c r="B494" s="183"/>
      <c r="C494" s="120"/>
      <c r="D494" s="177"/>
      <c r="E494" s="178"/>
      <c r="F494" s="120"/>
      <c r="G494" s="120"/>
      <c r="H494" s="120"/>
      <c r="I494" s="120"/>
      <c r="J494" s="119"/>
      <c r="K494" s="120"/>
      <c r="L494" s="121"/>
      <c r="M494" s="178"/>
    </row>
    <row r="495" ht="27.75" customHeight="1">
      <c r="A495" s="182"/>
      <c r="B495" s="184"/>
      <c r="C495" s="179"/>
      <c r="D495" s="180"/>
      <c r="E495" s="181"/>
      <c r="F495" s="179"/>
      <c r="G495" s="179"/>
      <c r="H495" s="179"/>
      <c r="I495" s="179"/>
      <c r="J495" s="119"/>
      <c r="K495" s="120"/>
      <c r="L495" s="121"/>
      <c r="M495" s="181"/>
    </row>
    <row r="496" ht="27.75" customHeight="1">
      <c r="A496" s="182"/>
      <c r="B496" s="183"/>
      <c r="C496" s="120"/>
      <c r="D496" s="177"/>
      <c r="E496" s="178"/>
      <c r="F496" s="120"/>
      <c r="G496" s="120"/>
      <c r="H496" s="120"/>
      <c r="I496" s="120"/>
      <c r="J496" s="119"/>
      <c r="K496" s="120"/>
      <c r="L496" s="121"/>
      <c r="M496" s="178"/>
    </row>
    <row r="497" ht="27.75" customHeight="1">
      <c r="A497" s="182"/>
      <c r="B497" s="184"/>
      <c r="C497" s="179"/>
      <c r="D497" s="180"/>
      <c r="E497" s="181"/>
      <c r="F497" s="179"/>
      <c r="G497" s="179"/>
      <c r="H497" s="179"/>
      <c r="I497" s="179"/>
      <c r="J497" s="119"/>
      <c r="K497" s="120"/>
      <c r="L497" s="121"/>
      <c r="M497" s="181"/>
    </row>
    <row r="498" ht="27.75" customHeight="1">
      <c r="A498" s="182"/>
      <c r="B498" s="183"/>
      <c r="C498" s="120"/>
      <c r="D498" s="177"/>
      <c r="E498" s="178"/>
      <c r="F498" s="120"/>
      <c r="G498" s="120"/>
      <c r="H498" s="120"/>
      <c r="I498" s="120"/>
      <c r="J498" s="119"/>
      <c r="K498" s="120"/>
      <c r="L498" s="121"/>
      <c r="M498" s="178"/>
    </row>
    <row r="499" ht="27.75" customHeight="1">
      <c r="A499" s="182"/>
      <c r="B499" s="184"/>
      <c r="C499" s="179"/>
      <c r="D499" s="180"/>
      <c r="E499" s="181"/>
      <c r="F499" s="179"/>
      <c r="G499" s="179"/>
      <c r="H499" s="179"/>
      <c r="I499" s="179"/>
      <c r="J499" s="119"/>
      <c r="K499" s="120"/>
      <c r="L499" s="121"/>
      <c r="M499" s="181"/>
    </row>
    <row r="500" ht="27.75" customHeight="1">
      <c r="A500" s="182"/>
      <c r="B500" s="183"/>
      <c r="C500" s="120"/>
      <c r="D500" s="177"/>
      <c r="E500" s="178"/>
      <c r="F500" s="120"/>
      <c r="G500" s="120"/>
      <c r="H500" s="120"/>
      <c r="I500" s="120"/>
      <c r="J500" s="119"/>
      <c r="K500" s="120"/>
      <c r="L500" s="121"/>
      <c r="M500" s="178"/>
    </row>
    <row r="501" ht="27.75" customHeight="1">
      <c r="A501" s="182"/>
      <c r="B501" s="184"/>
      <c r="C501" s="179"/>
      <c r="D501" s="180"/>
      <c r="E501" s="181"/>
      <c r="F501" s="179"/>
      <c r="G501" s="179"/>
      <c r="H501" s="179"/>
      <c r="I501" s="179"/>
      <c r="J501" s="119"/>
      <c r="K501" s="120"/>
      <c r="L501" s="121"/>
      <c r="M501" s="181"/>
    </row>
    <row r="502" ht="27.75" customHeight="1">
      <c r="A502" s="182"/>
      <c r="B502" s="183"/>
      <c r="C502" s="120"/>
      <c r="D502" s="177"/>
      <c r="E502" s="178"/>
      <c r="F502" s="120"/>
      <c r="G502" s="120"/>
      <c r="H502" s="120"/>
      <c r="I502" s="120"/>
      <c r="J502" s="119"/>
      <c r="K502" s="120"/>
      <c r="L502" s="121"/>
      <c r="M502" s="178"/>
    </row>
    <row r="503" ht="27.75" customHeight="1">
      <c r="A503" s="182"/>
      <c r="B503" s="184"/>
      <c r="C503" s="179"/>
      <c r="D503" s="180"/>
      <c r="E503" s="181"/>
      <c r="F503" s="179"/>
      <c r="G503" s="179"/>
      <c r="H503" s="179"/>
      <c r="I503" s="179"/>
      <c r="J503" s="119"/>
      <c r="K503" s="120"/>
      <c r="L503" s="121"/>
      <c r="M503" s="181"/>
    </row>
    <row r="504" ht="27.75" customHeight="1">
      <c r="A504" s="182"/>
      <c r="B504" s="183"/>
      <c r="C504" s="120"/>
      <c r="D504" s="177"/>
      <c r="E504" s="178"/>
      <c r="F504" s="120"/>
      <c r="G504" s="120"/>
      <c r="H504" s="120"/>
      <c r="I504" s="120"/>
      <c r="J504" s="119"/>
      <c r="K504" s="120"/>
      <c r="L504" s="121"/>
      <c r="M504" s="178"/>
    </row>
    <row r="505" ht="27.75" customHeight="1">
      <c r="A505" s="182"/>
      <c r="B505" s="184"/>
      <c r="C505" s="179"/>
      <c r="D505" s="180"/>
      <c r="E505" s="181"/>
      <c r="F505" s="179"/>
      <c r="G505" s="179"/>
      <c r="H505" s="179"/>
      <c r="I505" s="179"/>
      <c r="J505" s="119"/>
      <c r="K505" s="120"/>
      <c r="L505" s="121"/>
      <c r="M505" s="181"/>
    </row>
    <row r="506" ht="27.75" customHeight="1">
      <c r="A506" s="182"/>
      <c r="B506" s="183"/>
      <c r="C506" s="120"/>
      <c r="D506" s="177"/>
      <c r="E506" s="178"/>
      <c r="F506" s="120"/>
      <c r="G506" s="120"/>
      <c r="H506" s="120"/>
      <c r="I506" s="120"/>
      <c r="J506" s="119"/>
      <c r="K506" s="120"/>
      <c r="L506" s="121"/>
      <c r="M506" s="178"/>
    </row>
    <row r="507" ht="27.75" customHeight="1">
      <c r="A507" s="182"/>
      <c r="B507" s="184"/>
      <c r="C507" s="179"/>
      <c r="D507" s="180"/>
      <c r="E507" s="181"/>
      <c r="F507" s="179"/>
      <c r="G507" s="179"/>
      <c r="H507" s="179"/>
      <c r="I507" s="179"/>
      <c r="J507" s="119"/>
      <c r="K507" s="120"/>
      <c r="L507" s="121"/>
      <c r="M507" s="181"/>
    </row>
    <row r="508" ht="27.75" customHeight="1">
      <c r="A508" s="182"/>
      <c r="B508" s="183"/>
      <c r="C508" s="120"/>
      <c r="D508" s="177"/>
      <c r="E508" s="178"/>
      <c r="F508" s="120"/>
      <c r="G508" s="120"/>
      <c r="H508" s="120"/>
      <c r="I508" s="120"/>
      <c r="J508" s="119"/>
      <c r="K508" s="120"/>
      <c r="L508" s="121"/>
      <c r="M508" s="178"/>
    </row>
    <row r="509" ht="27.75" customHeight="1">
      <c r="A509" s="182"/>
      <c r="B509" s="184"/>
      <c r="C509" s="179"/>
      <c r="D509" s="180"/>
      <c r="E509" s="181"/>
      <c r="F509" s="179"/>
      <c r="G509" s="179"/>
      <c r="H509" s="179"/>
      <c r="I509" s="179"/>
      <c r="J509" s="119"/>
      <c r="K509" s="120"/>
      <c r="L509" s="121"/>
      <c r="M509" s="181"/>
    </row>
    <row r="510" ht="27.75" customHeight="1">
      <c r="A510" s="182"/>
      <c r="B510" s="183"/>
      <c r="C510" s="120"/>
      <c r="D510" s="177"/>
      <c r="E510" s="178"/>
      <c r="F510" s="120"/>
      <c r="G510" s="120"/>
      <c r="H510" s="120"/>
      <c r="I510" s="120"/>
      <c r="J510" s="119"/>
      <c r="K510" s="120"/>
      <c r="L510" s="121"/>
      <c r="M510" s="178"/>
    </row>
    <row r="511" ht="27.75" customHeight="1">
      <c r="A511" s="182"/>
      <c r="B511" s="184"/>
      <c r="C511" s="179"/>
      <c r="D511" s="180"/>
      <c r="E511" s="181"/>
      <c r="F511" s="179"/>
      <c r="G511" s="179"/>
      <c r="H511" s="179"/>
      <c r="I511" s="179"/>
      <c r="J511" s="119"/>
      <c r="K511" s="120"/>
      <c r="L511" s="121"/>
      <c r="M511" s="181"/>
    </row>
    <row r="512" ht="27.75" customHeight="1">
      <c r="A512" s="182"/>
      <c r="B512" s="183"/>
      <c r="C512" s="120"/>
      <c r="D512" s="177"/>
      <c r="E512" s="178"/>
      <c r="F512" s="120"/>
      <c r="G512" s="120"/>
      <c r="H512" s="120"/>
      <c r="I512" s="120"/>
      <c r="J512" s="119"/>
      <c r="K512" s="120"/>
      <c r="L512" s="121"/>
      <c r="M512" s="178"/>
    </row>
    <row r="513" ht="27.75" customHeight="1">
      <c r="A513" s="182"/>
      <c r="B513" s="184"/>
      <c r="C513" s="179"/>
      <c r="D513" s="180"/>
      <c r="E513" s="181"/>
      <c r="F513" s="179"/>
      <c r="G513" s="179"/>
      <c r="H513" s="179"/>
      <c r="I513" s="179"/>
      <c r="J513" s="119"/>
      <c r="K513" s="120"/>
      <c r="L513" s="121"/>
      <c r="M513" s="181"/>
    </row>
    <row r="514" ht="27.75" customHeight="1">
      <c r="A514" s="182"/>
      <c r="B514" s="183"/>
      <c r="C514" s="120"/>
      <c r="D514" s="177"/>
      <c r="E514" s="178"/>
      <c r="F514" s="120"/>
      <c r="G514" s="120"/>
      <c r="H514" s="120"/>
      <c r="I514" s="120"/>
      <c r="J514" s="119"/>
      <c r="K514" s="120"/>
      <c r="L514" s="121"/>
      <c r="M514" s="178"/>
    </row>
    <row r="515" ht="27.75" customHeight="1">
      <c r="A515" s="182"/>
      <c r="B515" s="184"/>
      <c r="C515" s="179"/>
      <c r="D515" s="180"/>
      <c r="E515" s="181"/>
      <c r="F515" s="179"/>
      <c r="G515" s="179"/>
      <c r="H515" s="179"/>
      <c r="I515" s="179"/>
      <c r="J515" s="119"/>
      <c r="K515" s="120"/>
      <c r="L515" s="121"/>
      <c r="M515" s="181"/>
    </row>
    <row r="516" ht="27.75" customHeight="1">
      <c r="A516" s="182"/>
      <c r="B516" s="183"/>
      <c r="C516" s="120"/>
      <c r="D516" s="177"/>
      <c r="E516" s="178"/>
      <c r="F516" s="120"/>
      <c r="G516" s="120"/>
      <c r="H516" s="120"/>
      <c r="I516" s="120"/>
      <c r="J516" s="119"/>
      <c r="K516" s="120"/>
      <c r="L516" s="121"/>
      <c r="M516" s="178"/>
    </row>
    <row r="517" ht="27.75" customHeight="1">
      <c r="A517" s="182"/>
      <c r="B517" s="184"/>
      <c r="C517" s="179"/>
      <c r="D517" s="180"/>
      <c r="E517" s="181"/>
      <c r="F517" s="179"/>
      <c r="G517" s="179"/>
      <c r="H517" s="179"/>
      <c r="I517" s="179"/>
      <c r="J517" s="119"/>
      <c r="K517" s="120"/>
      <c r="L517" s="121"/>
      <c r="M517" s="181"/>
    </row>
    <row r="518" ht="27.75" customHeight="1">
      <c r="A518" s="182"/>
      <c r="B518" s="183"/>
      <c r="C518" s="120"/>
      <c r="D518" s="177"/>
      <c r="E518" s="178"/>
      <c r="F518" s="120"/>
      <c r="G518" s="120"/>
      <c r="H518" s="120"/>
      <c r="I518" s="120"/>
      <c r="J518" s="119"/>
      <c r="K518" s="120"/>
      <c r="L518" s="121"/>
      <c r="M518" s="178"/>
    </row>
    <row r="519" ht="27.75" customHeight="1">
      <c r="A519" s="182"/>
      <c r="B519" s="184"/>
      <c r="C519" s="179"/>
      <c r="D519" s="180"/>
      <c r="E519" s="181"/>
      <c r="F519" s="179"/>
      <c r="G519" s="179"/>
      <c r="H519" s="179"/>
      <c r="I519" s="179"/>
      <c r="J519" s="119"/>
      <c r="K519" s="120"/>
      <c r="L519" s="121"/>
      <c r="M519" s="181"/>
    </row>
    <row r="520" ht="27.75" customHeight="1">
      <c r="A520" s="182"/>
      <c r="B520" s="183"/>
      <c r="C520" s="120"/>
      <c r="D520" s="177"/>
      <c r="E520" s="178"/>
      <c r="F520" s="120"/>
      <c r="G520" s="120"/>
      <c r="H520" s="120"/>
      <c r="I520" s="120"/>
      <c r="J520" s="119"/>
      <c r="K520" s="120"/>
      <c r="L520" s="121"/>
      <c r="M520" s="178"/>
    </row>
    <row r="521" ht="27.75" customHeight="1">
      <c r="A521" s="182"/>
      <c r="B521" s="184"/>
      <c r="C521" s="179"/>
      <c r="D521" s="180"/>
      <c r="E521" s="181"/>
      <c r="F521" s="179"/>
      <c r="G521" s="179"/>
      <c r="H521" s="179"/>
      <c r="I521" s="179"/>
      <c r="J521" s="119"/>
      <c r="K521" s="120"/>
      <c r="L521" s="121"/>
      <c r="M521" s="181"/>
    </row>
    <row r="522" ht="27.75" customHeight="1">
      <c r="A522" s="182"/>
      <c r="B522" s="183"/>
      <c r="C522" s="120"/>
      <c r="D522" s="177"/>
      <c r="E522" s="178"/>
      <c r="F522" s="120"/>
      <c r="G522" s="120"/>
      <c r="H522" s="120"/>
      <c r="I522" s="120"/>
      <c r="J522" s="119"/>
      <c r="K522" s="120"/>
      <c r="L522" s="121"/>
      <c r="M522" s="178"/>
    </row>
    <row r="523" ht="27.75" customHeight="1">
      <c r="A523" s="182"/>
      <c r="B523" s="184"/>
      <c r="C523" s="179"/>
      <c r="D523" s="180"/>
      <c r="E523" s="181"/>
      <c r="F523" s="179"/>
      <c r="G523" s="179"/>
      <c r="H523" s="179"/>
      <c r="I523" s="179"/>
      <c r="J523" s="119"/>
      <c r="K523" s="120"/>
      <c r="L523" s="121"/>
      <c r="M523" s="181"/>
    </row>
    <row r="524" ht="27.75" customHeight="1">
      <c r="A524" s="182"/>
      <c r="B524" s="183"/>
      <c r="C524" s="120"/>
      <c r="D524" s="177"/>
      <c r="E524" s="178"/>
      <c r="F524" s="120"/>
      <c r="G524" s="120"/>
      <c r="H524" s="120"/>
      <c r="I524" s="120"/>
      <c r="J524" s="119"/>
      <c r="K524" s="120"/>
      <c r="L524" s="121"/>
      <c r="M524" s="178"/>
    </row>
    <row r="525" ht="27.75" customHeight="1">
      <c r="A525" s="182"/>
      <c r="B525" s="184"/>
      <c r="C525" s="179"/>
      <c r="D525" s="180"/>
      <c r="E525" s="181"/>
      <c r="F525" s="179"/>
      <c r="G525" s="179"/>
      <c r="H525" s="179"/>
      <c r="I525" s="179"/>
      <c r="J525" s="119"/>
      <c r="K525" s="120"/>
      <c r="L525" s="121"/>
      <c r="M525" s="181"/>
    </row>
    <row r="526" ht="27.75" customHeight="1">
      <c r="A526" s="182"/>
      <c r="B526" s="183"/>
      <c r="C526" s="120"/>
      <c r="D526" s="177"/>
      <c r="E526" s="178"/>
      <c r="F526" s="120"/>
      <c r="G526" s="120"/>
      <c r="H526" s="120"/>
      <c r="I526" s="120"/>
      <c r="J526" s="119"/>
      <c r="K526" s="120"/>
      <c r="L526" s="121"/>
      <c r="M526" s="178"/>
    </row>
    <row r="527" ht="27.75" customHeight="1">
      <c r="A527" s="182"/>
      <c r="B527" s="184"/>
      <c r="C527" s="179"/>
      <c r="D527" s="180"/>
      <c r="E527" s="181"/>
      <c r="F527" s="179"/>
      <c r="G527" s="179"/>
      <c r="H527" s="179"/>
      <c r="I527" s="179"/>
      <c r="J527" s="119"/>
      <c r="K527" s="120"/>
      <c r="L527" s="121"/>
      <c r="M527" s="181"/>
    </row>
    <row r="528" ht="27.75" customHeight="1">
      <c r="A528" s="182"/>
      <c r="B528" s="183"/>
      <c r="C528" s="120"/>
      <c r="D528" s="177"/>
      <c r="E528" s="178"/>
      <c r="F528" s="120"/>
      <c r="G528" s="120"/>
      <c r="H528" s="120"/>
      <c r="I528" s="120"/>
      <c r="J528" s="119"/>
      <c r="K528" s="120"/>
      <c r="L528" s="121"/>
      <c r="M528" s="178"/>
    </row>
    <row r="529" ht="27.75" customHeight="1">
      <c r="A529" s="182"/>
      <c r="B529" s="184"/>
      <c r="C529" s="179"/>
      <c r="D529" s="180"/>
      <c r="E529" s="181"/>
      <c r="F529" s="179"/>
      <c r="G529" s="179"/>
      <c r="H529" s="179"/>
      <c r="I529" s="179"/>
      <c r="J529" s="119"/>
      <c r="K529" s="120"/>
      <c r="L529" s="121"/>
      <c r="M529" s="181"/>
    </row>
    <row r="530" ht="27.75" customHeight="1">
      <c r="A530" s="182"/>
      <c r="B530" s="183"/>
      <c r="C530" s="120"/>
      <c r="D530" s="177"/>
      <c r="E530" s="178"/>
      <c r="F530" s="120"/>
      <c r="G530" s="120"/>
      <c r="H530" s="120"/>
      <c r="I530" s="120"/>
      <c r="J530" s="119"/>
      <c r="K530" s="120"/>
      <c r="L530" s="121"/>
      <c r="M530" s="178"/>
    </row>
    <row r="531" ht="27.75" customHeight="1">
      <c r="A531" s="182"/>
      <c r="B531" s="184"/>
      <c r="C531" s="179"/>
      <c r="D531" s="180"/>
      <c r="E531" s="181"/>
      <c r="F531" s="179"/>
      <c r="G531" s="179"/>
      <c r="H531" s="179"/>
      <c r="I531" s="179"/>
      <c r="J531" s="119"/>
      <c r="K531" s="120"/>
      <c r="L531" s="121"/>
      <c r="M531" s="181"/>
    </row>
    <row r="532" ht="27.75" customHeight="1">
      <c r="A532" s="182"/>
      <c r="B532" s="183"/>
      <c r="C532" s="120"/>
      <c r="D532" s="177"/>
      <c r="E532" s="178"/>
      <c r="F532" s="120"/>
      <c r="G532" s="120"/>
      <c r="H532" s="120"/>
      <c r="I532" s="120"/>
      <c r="J532" s="119"/>
      <c r="K532" s="120"/>
      <c r="L532" s="121"/>
      <c r="M532" s="178"/>
    </row>
    <row r="533" ht="27.75" customHeight="1">
      <c r="A533" s="182"/>
      <c r="B533" s="184"/>
      <c r="C533" s="179"/>
      <c r="D533" s="180"/>
      <c r="E533" s="181"/>
      <c r="F533" s="179"/>
      <c r="G533" s="179"/>
      <c r="H533" s="179"/>
      <c r="I533" s="179"/>
      <c r="J533" s="119"/>
      <c r="K533" s="120"/>
      <c r="L533" s="121"/>
      <c r="M533" s="181"/>
    </row>
    <row r="534" ht="27.75" customHeight="1">
      <c r="A534" s="182"/>
      <c r="B534" s="183"/>
      <c r="C534" s="120"/>
      <c r="D534" s="177"/>
      <c r="E534" s="178"/>
      <c r="F534" s="120"/>
      <c r="G534" s="120"/>
      <c r="H534" s="120"/>
      <c r="I534" s="120"/>
      <c r="J534" s="119"/>
      <c r="K534" s="120"/>
      <c r="L534" s="121"/>
      <c r="M534" s="178"/>
    </row>
    <row r="535" ht="27.75" customHeight="1">
      <c r="A535" s="182"/>
      <c r="B535" s="184"/>
      <c r="C535" s="179"/>
      <c r="D535" s="180"/>
      <c r="E535" s="181"/>
      <c r="F535" s="179"/>
      <c r="G535" s="179"/>
      <c r="H535" s="179"/>
      <c r="I535" s="179"/>
      <c r="J535" s="119"/>
      <c r="K535" s="120"/>
      <c r="L535" s="121"/>
      <c r="M535" s="181"/>
    </row>
    <row r="536" ht="27.75" customHeight="1">
      <c r="A536" s="182"/>
      <c r="B536" s="183"/>
      <c r="C536" s="120"/>
      <c r="D536" s="177"/>
      <c r="E536" s="178"/>
      <c r="F536" s="120"/>
      <c r="G536" s="120"/>
      <c r="H536" s="120"/>
      <c r="I536" s="120"/>
      <c r="J536" s="119"/>
      <c r="K536" s="120"/>
      <c r="L536" s="121"/>
      <c r="M536" s="178"/>
    </row>
    <row r="537" ht="27.75" customHeight="1">
      <c r="A537" s="182"/>
      <c r="B537" s="184"/>
      <c r="C537" s="179"/>
      <c r="D537" s="180"/>
      <c r="E537" s="181"/>
      <c r="F537" s="179"/>
      <c r="G537" s="179"/>
      <c r="H537" s="179"/>
      <c r="I537" s="179"/>
      <c r="J537" s="119"/>
      <c r="K537" s="120"/>
      <c r="L537" s="121"/>
      <c r="M537" s="181"/>
    </row>
    <row r="538" ht="27.75" customHeight="1">
      <c r="A538" s="182"/>
      <c r="B538" s="183"/>
      <c r="C538" s="120"/>
      <c r="D538" s="177"/>
      <c r="E538" s="178"/>
      <c r="F538" s="120"/>
      <c r="G538" s="120"/>
      <c r="H538" s="120"/>
      <c r="I538" s="120"/>
      <c r="J538" s="119"/>
      <c r="K538" s="120"/>
      <c r="L538" s="121"/>
      <c r="M538" s="178"/>
    </row>
    <row r="539" ht="27.75" customHeight="1">
      <c r="A539" s="182"/>
      <c r="B539" s="184"/>
      <c r="C539" s="179"/>
      <c r="D539" s="180"/>
      <c r="E539" s="181"/>
      <c r="F539" s="179"/>
      <c r="G539" s="179"/>
      <c r="H539" s="179"/>
      <c r="I539" s="179"/>
      <c r="J539" s="119"/>
      <c r="K539" s="120"/>
      <c r="L539" s="121"/>
      <c r="M539" s="181"/>
    </row>
    <row r="540" ht="27.75" customHeight="1">
      <c r="A540" s="182"/>
      <c r="B540" s="183"/>
      <c r="C540" s="120"/>
      <c r="D540" s="177"/>
      <c r="E540" s="178"/>
      <c r="F540" s="120"/>
      <c r="G540" s="120"/>
      <c r="H540" s="120"/>
      <c r="I540" s="120"/>
      <c r="J540" s="119"/>
      <c r="K540" s="120"/>
      <c r="L540" s="121"/>
      <c r="M540" s="178"/>
    </row>
    <row r="541" ht="27.75" customHeight="1">
      <c r="A541" s="182"/>
      <c r="B541" s="184"/>
      <c r="C541" s="179"/>
      <c r="D541" s="180"/>
      <c r="E541" s="181"/>
      <c r="F541" s="179"/>
      <c r="G541" s="179"/>
      <c r="H541" s="179"/>
      <c r="I541" s="179"/>
      <c r="J541" s="119"/>
      <c r="K541" s="120"/>
      <c r="L541" s="121"/>
      <c r="M541" s="181"/>
    </row>
    <row r="542" ht="27.75" customHeight="1">
      <c r="A542" s="182"/>
      <c r="B542" s="183"/>
      <c r="C542" s="120"/>
      <c r="D542" s="177"/>
      <c r="E542" s="178"/>
      <c r="F542" s="120"/>
      <c r="G542" s="120"/>
      <c r="H542" s="120"/>
      <c r="I542" s="120"/>
      <c r="J542" s="119"/>
      <c r="K542" s="120"/>
      <c r="L542" s="121"/>
      <c r="M542" s="178"/>
    </row>
    <row r="543" ht="27.75" customHeight="1">
      <c r="A543" s="182"/>
      <c r="B543" s="184"/>
      <c r="C543" s="179"/>
      <c r="D543" s="180"/>
      <c r="E543" s="181"/>
      <c r="F543" s="179"/>
      <c r="G543" s="179"/>
      <c r="H543" s="179"/>
      <c r="I543" s="179"/>
      <c r="J543" s="119"/>
      <c r="K543" s="120"/>
      <c r="L543" s="121"/>
      <c r="M543" s="181"/>
    </row>
    <row r="544" ht="27.75" customHeight="1">
      <c r="A544" s="182"/>
      <c r="B544" s="183"/>
      <c r="C544" s="120"/>
      <c r="D544" s="177"/>
      <c r="E544" s="178"/>
      <c r="F544" s="120"/>
      <c r="G544" s="120"/>
      <c r="H544" s="120"/>
      <c r="I544" s="120"/>
      <c r="J544" s="119"/>
      <c r="K544" s="120"/>
      <c r="L544" s="121"/>
      <c r="M544" s="178"/>
    </row>
    <row r="545" ht="27.75" customHeight="1">
      <c r="A545" s="182"/>
      <c r="B545" s="184"/>
      <c r="C545" s="179"/>
      <c r="D545" s="180"/>
      <c r="E545" s="181"/>
      <c r="F545" s="179"/>
      <c r="G545" s="179"/>
      <c r="H545" s="179"/>
      <c r="I545" s="179"/>
      <c r="J545" s="119"/>
      <c r="K545" s="120"/>
      <c r="L545" s="121"/>
      <c r="M545" s="181"/>
    </row>
    <row r="546" ht="27.75" customHeight="1">
      <c r="A546" s="182"/>
      <c r="B546" s="183"/>
      <c r="C546" s="120"/>
      <c r="D546" s="177"/>
      <c r="E546" s="178"/>
      <c r="F546" s="120"/>
      <c r="G546" s="120"/>
      <c r="H546" s="120"/>
      <c r="I546" s="120"/>
      <c r="J546" s="119"/>
      <c r="K546" s="120"/>
      <c r="L546" s="121"/>
      <c r="M546" s="178"/>
    </row>
    <row r="547" ht="27.75" customHeight="1">
      <c r="A547" s="182"/>
      <c r="B547" s="184"/>
      <c r="C547" s="179"/>
      <c r="D547" s="180"/>
      <c r="E547" s="181"/>
      <c r="F547" s="179"/>
      <c r="G547" s="179"/>
      <c r="H547" s="179"/>
      <c r="I547" s="179"/>
      <c r="J547" s="119"/>
      <c r="K547" s="120"/>
      <c r="L547" s="121"/>
      <c r="M547" s="181"/>
    </row>
    <row r="548" ht="27.75" customHeight="1">
      <c r="A548" s="182"/>
      <c r="B548" s="183"/>
      <c r="C548" s="120"/>
      <c r="D548" s="177"/>
      <c r="E548" s="178"/>
      <c r="F548" s="120"/>
      <c r="G548" s="120"/>
      <c r="H548" s="120"/>
      <c r="I548" s="120"/>
      <c r="J548" s="119"/>
      <c r="K548" s="120"/>
      <c r="L548" s="121"/>
      <c r="M548" s="178"/>
    </row>
    <row r="549" ht="27.75" customHeight="1">
      <c r="A549" s="182"/>
      <c r="B549" s="184"/>
      <c r="C549" s="179"/>
      <c r="D549" s="180"/>
      <c r="E549" s="181"/>
      <c r="F549" s="179"/>
      <c r="G549" s="179"/>
      <c r="H549" s="179"/>
      <c r="I549" s="179"/>
      <c r="J549" s="119"/>
      <c r="K549" s="120"/>
      <c r="L549" s="121"/>
      <c r="M549" s="181"/>
    </row>
    <row r="550" ht="27.75" customHeight="1">
      <c r="A550" s="182"/>
      <c r="B550" s="183"/>
      <c r="C550" s="120"/>
      <c r="D550" s="177"/>
      <c r="E550" s="178"/>
      <c r="F550" s="120"/>
      <c r="G550" s="120"/>
      <c r="H550" s="120"/>
      <c r="I550" s="120"/>
      <c r="J550" s="119"/>
      <c r="K550" s="120"/>
      <c r="L550" s="121"/>
      <c r="M550" s="178"/>
    </row>
    <row r="551" ht="27.75" customHeight="1">
      <c r="A551" s="182"/>
      <c r="B551" s="184"/>
      <c r="C551" s="179"/>
      <c r="D551" s="180"/>
      <c r="E551" s="181"/>
      <c r="F551" s="179"/>
      <c r="G551" s="179"/>
      <c r="H551" s="179"/>
      <c r="I551" s="179"/>
      <c r="J551" s="119"/>
      <c r="K551" s="120"/>
      <c r="L551" s="121"/>
      <c r="M551" s="181"/>
    </row>
    <row r="552" ht="27.75" customHeight="1">
      <c r="A552" s="182"/>
      <c r="B552" s="183"/>
      <c r="C552" s="120"/>
      <c r="D552" s="177"/>
      <c r="E552" s="178"/>
      <c r="F552" s="120"/>
      <c r="G552" s="120"/>
      <c r="H552" s="120"/>
      <c r="I552" s="120"/>
      <c r="J552" s="119"/>
      <c r="K552" s="120"/>
      <c r="L552" s="121"/>
      <c r="M552" s="178"/>
    </row>
    <row r="553" ht="27.75" customHeight="1">
      <c r="A553" s="182"/>
      <c r="B553" s="184"/>
      <c r="C553" s="179"/>
      <c r="D553" s="180"/>
      <c r="E553" s="181"/>
      <c r="F553" s="179"/>
      <c r="G553" s="179"/>
      <c r="H553" s="179"/>
      <c r="I553" s="179"/>
      <c r="J553" s="119"/>
      <c r="K553" s="120"/>
      <c r="L553" s="121"/>
      <c r="M553" s="181"/>
    </row>
    <row r="554" ht="27.75" customHeight="1">
      <c r="A554" s="182"/>
      <c r="B554" s="183"/>
      <c r="C554" s="120"/>
      <c r="D554" s="177"/>
      <c r="E554" s="178"/>
      <c r="F554" s="120"/>
      <c r="G554" s="120"/>
      <c r="H554" s="120"/>
      <c r="I554" s="120"/>
      <c r="J554" s="119"/>
      <c r="K554" s="120"/>
      <c r="L554" s="121"/>
      <c r="M554" s="178"/>
    </row>
    <row r="555" ht="27.75" customHeight="1">
      <c r="A555" s="182"/>
      <c r="B555" s="184"/>
      <c r="C555" s="179"/>
      <c r="D555" s="180"/>
      <c r="E555" s="181"/>
      <c r="F555" s="179"/>
      <c r="G555" s="179"/>
      <c r="H555" s="179"/>
      <c r="I555" s="179"/>
      <c r="J555" s="119"/>
      <c r="K555" s="120"/>
      <c r="L555" s="121"/>
      <c r="M555" s="181"/>
    </row>
    <row r="556" ht="27.75" customHeight="1">
      <c r="A556" s="182"/>
      <c r="B556" s="183"/>
      <c r="C556" s="120"/>
      <c r="D556" s="177"/>
      <c r="E556" s="178"/>
      <c r="F556" s="120"/>
      <c r="G556" s="120"/>
      <c r="H556" s="120"/>
      <c r="I556" s="120"/>
      <c r="J556" s="119"/>
      <c r="K556" s="120"/>
      <c r="L556" s="121"/>
      <c r="M556" s="178"/>
    </row>
    <row r="557" ht="27.75" customHeight="1">
      <c r="A557" s="182"/>
      <c r="B557" s="184"/>
      <c r="C557" s="179"/>
      <c r="D557" s="180"/>
      <c r="E557" s="181"/>
      <c r="F557" s="179"/>
      <c r="G557" s="179"/>
      <c r="H557" s="179"/>
      <c r="I557" s="179"/>
      <c r="J557" s="119"/>
      <c r="K557" s="120"/>
      <c r="L557" s="121"/>
      <c r="M557" s="181"/>
    </row>
    <row r="558" ht="27.75" customHeight="1">
      <c r="A558" s="182"/>
      <c r="B558" s="183"/>
      <c r="C558" s="120"/>
      <c r="D558" s="177"/>
      <c r="E558" s="178"/>
      <c r="F558" s="120"/>
      <c r="G558" s="120"/>
      <c r="H558" s="120"/>
      <c r="I558" s="120"/>
      <c r="J558" s="119"/>
      <c r="K558" s="120"/>
      <c r="L558" s="121"/>
      <c r="M558" s="178"/>
    </row>
    <row r="559" ht="27.75" customHeight="1">
      <c r="A559" s="182"/>
      <c r="B559" s="184"/>
      <c r="C559" s="179"/>
      <c r="D559" s="180"/>
      <c r="E559" s="181"/>
      <c r="F559" s="179"/>
      <c r="G559" s="179"/>
      <c r="H559" s="179"/>
      <c r="I559" s="179"/>
      <c r="J559" s="119"/>
      <c r="K559" s="120"/>
      <c r="L559" s="121"/>
      <c r="M559" s="181"/>
    </row>
    <row r="560" ht="27.75" customHeight="1">
      <c r="A560" s="182"/>
      <c r="B560" s="183"/>
      <c r="C560" s="120"/>
      <c r="D560" s="177"/>
      <c r="E560" s="178"/>
      <c r="F560" s="120"/>
      <c r="G560" s="120"/>
      <c r="H560" s="120"/>
      <c r="I560" s="120"/>
      <c r="J560" s="119"/>
      <c r="K560" s="120"/>
      <c r="L560" s="121"/>
      <c r="M560" s="178"/>
    </row>
    <row r="561" ht="27.75" customHeight="1">
      <c r="A561" s="182"/>
      <c r="B561" s="184"/>
      <c r="C561" s="179"/>
      <c r="D561" s="180"/>
      <c r="E561" s="181"/>
      <c r="F561" s="179"/>
      <c r="G561" s="179"/>
      <c r="H561" s="179"/>
      <c r="I561" s="179"/>
      <c r="J561" s="119"/>
      <c r="K561" s="120"/>
      <c r="L561" s="121"/>
      <c r="M561" s="181"/>
    </row>
    <row r="562" ht="27.75" customHeight="1">
      <c r="A562" s="182"/>
      <c r="B562" s="183"/>
      <c r="C562" s="120"/>
      <c r="D562" s="177"/>
      <c r="E562" s="178"/>
      <c r="F562" s="120"/>
      <c r="G562" s="120"/>
      <c r="H562" s="120"/>
      <c r="I562" s="120"/>
      <c r="J562" s="119"/>
      <c r="K562" s="120"/>
      <c r="L562" s="121"/>
      <c r="M562" s="178"/>
    </row>
    <row r="563" ht="27.75" customHeight="1">
      <c r="A563" s="182"/>
      <c r="B563" s="184"/>
      <c r="C563" s="179"/>
      <c r="D563" s="180"/>
      <c r="E563" s="181"/>
      <c r="F563" s="179"/>
      <c r="G563" s="179"/>
      <c r="H563" s="179"/>
      <c r="I563" s="179"/>
      <c r="J563" s="119"/>
      <c r="K563" s="120"/>
      <c r="L563" s="121"/>
      <c r="M563" s="181"/>
    </row>
    <row r="564" ht="27.75" customHeight="1">
      <c r="A564" s="182"/>
      <c r="B564" s="183"/>
      <c r="C564" s="120"/>
      <c r="D564" s="177"/>
      <c r="E564" s="178"/>
      <c r="F564" s="120"/>
      <c r="G564" s="120"/>
      <c r="H564" s="120"/>
      <c r="I564" s="120"/>
      <c r="J564" s="119"/>
      <c r="K564" s="120"/>
      <c r="L564" s="121"/>
      <c r="M564" s="178"/>
    </row>
    <row r="565" ht="27.75" customHeight="1">
      <c r="A565" s="182"/>
      <c r="B565" s="184"/>
      <c r="C565" s="179"/>
      <c r="D565" s="180"/>
      <c r="E565" s="181"/>
      <c r="F565" s="179"/>
      <c r="G565" s="179"/>
      <c r="H565" s="179"/>
      <c r="I565" s="179"/>
      <c r="J565" s="119"/>
      <c r="K565" s="120"/>
      <c r="L565" s="121"/>
      <c r="M565" s="181"/>
    </row>
    <row r="566" ht="27.75" customHeight="1">
      <c r="A566" s="182"/>
      <c r="B566" s="183"/>
      <c r="C566" s="120"/>
      <c r="D566" s="177"/>
      <c r="E566" s="178"/>
      <c r="F566" s="120"/>
      <c r="G566" s="120"/>
      <c r="H566" s="120"/>
      <c r="I566" s="120"/>
      <c r="J566" s="119"/>
      <c r="K566" s="120"/>
      <c r="L566" s="121"/>
      <c r="M566" s="178"/>
    </row>
    <row r="567" ht="27.75" customHeight="1">
      <c r="A567" s="182"/>
      <c r="B567" s="184"/>
      <c r="C567" s="179"/>
      <c r="D567" s="180"/>
      <c r="E567" s="181"/>
      <c r="F567" s="179"/>
      <c r="G567" s="179"/>
      <c r="H567" s="179"/>
      <c r="I567" s="179"/>
      <c r="J567" s="119"/>
      <c r="K567" s="120"/>
      <c r="L567" s="121"/>
      <c r="M567" s="181"/>
    </row>
    <row r="568" ht="27.75" customHeight="1">
      <c r="A568" s="182"/>
      <c r="B568" s="183"/>
      <c r="C568" s="120"/>
      <c r="D568" s="177"/>
      <c r="E568" s="178"/>
      <c r="F568" s="120"/>
      <c r="G568" s="120"/>
      <c r="H568" s="120"/>
      <c r="I568" s="120"/>
      <c r="J568" s="119"/>
      <c r="K568" s="120"/>
      <c r="L568" s="121"/>
      <c r="M568" s="178"/>
    </row>
    <row r="569" ht="27.75" customHeight="1">
      <c r="A569" s="182"/>
      <c r="B569" s="184"/>
      <c r="C569" s="179"/>
      <c r="D569" s="180"/>
      <c r="E569" s="181"/>
      <c r="F569" s="179"/>
      <c r="G569" s="179"/>
      <c r="H569" s="179"/>
      <c r="I569" s="179"/>
      <c r="J569" s="119"/>
      <c r="K569" s="120"/>
      <c r="L569" s="121"/>
      <c r="M569" s="181"/>
    </row>
    <row r="570" ht="27.75" customHeight="1">
      <c r="A570" s="182"/>
      <c r="B570" s="183"/>
      <c r="C570" s="120"/>
      <c r="D570" s="177"/>
      <c r="E570" s="178"/>
      <c r="F570" s="120"/>
      <c r="G570" s="120"/>
      <c r="H570" s="120"/>
      <c r="I570" s="120"/>
      <c r="J570" s="119"/>
      <c r="K570" s="120"/>
      <c r="L570" s="121"/>
      <c r="M570" s="178"/>
    </row>
    <row r="571" ht="27.75" customHeight="1">
      <c r="A571" s="182"/>
      <c r="B571" s="184"/>
      <c r="C571" s="179"/>
      <c r="D571" s="180"/>
      <c r="E571" s="181"/>
      <c r="F571" s="179"/>
      <c r="G571" s="179"/>
      <c r="H571" s="179"/>
      <c r="I571" s="179"/>
      <c r="J571" s="119"/>
      <c r="K571" s="120"/>
      <c r="L571" s="121"/>
      <c r="M571" s="181"/>
    </row>
    <row r="572" ht="27.75" customHeight="1">
      <c r="A572" s="182"/>
      <c r="B572" s="183"/>
      <c r="C572" s="120"/>
      <c r="D572" s="177"/>
      <c r="E572" s="178"/>
      <c r="F572" s="120"/>
      <c r="G572" s="120"/>
      <c r="H572" s="120"/>
      <c r="I572" s="120"/>
      <c r="J572" s="119"/>
      <c r="K572" s="120"/>
      <c r="L572" s="121"/>
      <c r="M572" s="178"/>
    </row>
    <row r="573" ht="27.75" customHeight="1">
      <c r="A573" s="182"/>
      <c r="B573" s="184"/>
      <c r="C573" s="179"/>
      <c r="D573" s="180"/>
      <c r="E573" s="181"/>
      <c r="F573" s="179"/>
      <c r="G573" s="179"/>
      <c r="H573" s="179"/>
      <c r="I573" s="179"/>
      <c r="J573" s="119"/>
      <c r="K573" s="120"/>
      <c r="L573" s="121"/>
      <c r="M573" s="181"/>
    </row>
    <row r="574" ht="27.75" customHeight="1">
      <c r="A574" s="182"/>
      <c r="B574" s="183"/>
      <c r="C574" s="120"/>
      <c r="D574" s="177"/>
      <c r="E574" s="178"/>
      <c r="F574" s="120"/>
      <c r="G574" s="120"/>
      <c r="H574" s="120"/>
      <c r="I574" s="120"/>
      <c r="J574" s="119"/>
      <c r="K574" s="120"/>
      <c r="L574" s="121"/>
      <c r="M574" s="178"/>
    </row>
    <row r="575" ht="27.75" customHeight="1">
      <c r="A575" s="182"/>
      <c r="B575" s="184"/>
      <c r="C575" s="179"/>
      <c r="D575" s="180"/>
      <c r="E575" s="181"/>
      <c r="F575" s="179"/>
      <c r="G575" s="179"/>
      <c r="H575" s="179"/>
      <c r="I575" s="179"/>
      <c r="J575" s="119"/>
      <c r="K575" s="120"/>
      <c r="L575" s="121"/>
      <c r="M575" s="181"/>
    </row>
    <row r="576" ht="27.75" customHeight="1">
      <c r="A576" s="182"/>
      <c r="B576" s="183"/>
      <c r="C576" s="120"/>
      <c r="D576" s="177"/>
      <c r="E576" s="178"/>
      <c r="F576" s="120"/>
      <c r="G576" s="120"/>
      <c r="H576" s="120"/>
      <c r="I576" s="120"/>
      <c r="J576" s="119"/>
      <c r="K576" s="120"/>
      <c r="L576" s="121"/>
      <c r="M576" s="178"/>
    </row>
    <row r="577" ht="27.75" customHeight="1">
      <c r="A577" s="182"/>
      <c r="B577" s="184"/>
      <c r="C577" s="179"/>
      <c r="D577" s="180"/>
      <c r="E577" s="181"/>
      <c r="F577" s="179"/>
      <c r="G577" s="179"/>
      <c r="H577" s="179"/>
      <c r="I577" s="179"/>
      <c r="J577" s="119"/>
      <c r="K577" s="120"/>
      <c r="L577" s="121"/>
      <c r="M577" s="181"/>
    </row>
    <row r="578" ht="27.75" customHeight="1">
      <c r="A578" s="182"/>
      <c r="B578" s="183"/>
      <c r="C578" s="120"/>
      <c r="D578" s="177"/>
      <c r="E578" s="178"/>
      <c r="F578" s="120"/>
      <c r="G578" s="120"/>
      <c r="H578" s="120"/>
      <c r="I578" s="120"/>
      <c r="J578" s="119"/>
      <c r="K578" s="120"/>
      <c r="L578" s="121"/>
      <c r="M578" s="178"/>
    </row>
    <row r="579" ht="27.75" customHeight="1">
      <c r="A579" s="182"/>
      <c r="B579" s="184"/>
      <c r="C579" s="179"/>
      <c r="D579" s="180"/>
      <c r="E579" s="181"/>
      <c r="F579" s="179"/>
      <c r="G579" s="179"/>
      <c r="H579" s="179"/>
      <c r="I579" s="179"/>
      <c r="J579" s="119"/>
      <c r="K579" s="120"/>
      <c r="L579" s="121"/>
      <c r="M579" s="181"/>
    </row>
    <row r="580" ht="27.75" customHeight="1">
      <c r="A580" s="182"/>
      <c r="B580" s="183"/>
      <c r="C580" s="120"/>
      <c r="D580" s="177"/>
      <c r="E580" s="178"/>
      <c r="F580" s="120"/>
      <c r="G580" s="120"/>
      <c r="H580" s="120"/>
      <c r="I580" s="120"/>
      <c r="J580" s="119"/>
      <c r="K580" s="120"/>
      <c r="L580" s="121"/>
      <c r="M580" s="178"/>
    </row>
    <row r="581" ht="27.75" customHeight="1">
      <c r="A581" s="182"/>
      <c r="B581" s="184"/>
      <c r="C581" s="179"/>
      <c r="D581" s="180"/>
      <c r="E581" s="181"/>
      <c r="F581" s="179"/>
      <c r="G581" s="179"/>
      <c r="H581" s="179"/>
      <c r="I581" s="179"/>
      <c r="J581" s="119"/>
      <c r="K581" s="120"/>
      <c r="L581" s="121"/>
      <c r="M581" s="181"/>
    </row>
    <row r="582" ht="27.75" customHeight="1">
      <c r="A582" s="182"/>
      <c r="B582" s="183"/>
      <c r="C582" s="120"/>
      <c r="D582" s="177"/>
      <c r="E582" s="178"/>
      <c r="F582" s="120"/>
      <c r="G582" s="120"/>
      <c r="H582" s="120"/>
      <c r="I582" s="120"/>
      <c r="J582" s="119"/>
      <c r="K582" s="120"/>
      <c r="L582" s="121"/>
      <c r="M582" s="178"/>
    </row>
    <row r="583" ht="27.75" customHeight="1">
      <c r="A583" s="182"/>
      <c r="B583" s="184"/>
      <c r="C583" s="179"/>
      <c r="D583" s="180"/>
      <c r="E583" s="181"/>
      <c r="F583" s="179"/>
      <c r="G583" s="179"/>
      <c r="H583" s="179"/>
      <c r="I583" s="179"/>
      <c r="J583" s="119"/>
      <c r="K583" s="120"/>
      <c r="L583" s="121"/>
      <c r="M583" s="181"/>
    </row>
    <row r="584" ht="27.75" customHeight="1">
      <c r="A584" s="182"/>
      <c r="B584" s="183"/>
      <c r="C584" s="120"/>
      <c r="D584" s="177"/>
      <c r="E584" s="178"/>
      <c r="F584" s="120"/>
      <c r="G584" s="120"/>
      <c r="H584" s="120"/>
      <c r="I584" s="120"/>
      <c r="J584" s="119"/>
      <c r="K584" s="120"/>
      <c r="L584" s="121"/>
      <c r="M584" s="178"/>
    </row>
    <row r="585" ht="27.75" customHeight="1">
      <c r="A585" s="182"/>
      <c r="B585" s="184"/>
      <c r="C585" s="179"/>
      <c r="D585" s="180"/>
      <c r="E585" s="181"/>
      <c r="F585" s="179"/>
      <c r="G585" s="179"/>
      <c r="H585" s="179"/>
      <c r="I585" s="179"/>
      <c r="J585" s="119"/>
      <c r="K585" s="120"/>
      <c r="L585" s="121"/>
      <c r="M585" s="181"/>
    </row>
    <row r="586" ht="27.75" customHeight="1">
      <c r="A586" s="182"/>
      <c r="B586" s="183"/>
      <c r="C586" s="120"/>
      <c r="D586" s="177"/>
      <c r="E586" s="178"/>
      <c r="F586" s="120"/>
      <c r="G586" s="120"/>
      <c r="H586" s="120"/>
      <c r="I586" s="120"/>
      <c r="J586" s="119"/>
      <c r="K586" s="120"/>
      <c r="L586" s="121"/>
      <c r="M586" s="178"/>
    </row>
    <row r="587" ht="27.75" customHeight="1">
      <c r="A587" s="182"/>
      <c r="B587" s="184"/>
      <c r="C587" s="179"/>
      <c r="D587" s="180"/>
      <c r="E587" s="181"/>
      <c r="F587" s="179"/>
      <c r="G587" s="179"/>
      <c r="H587" s="179"/>
      <c r="I587" s="179"/>
      <c r="J587" s="119"/>
      <c r="K587" s="120"/>
      <c r="L587" s="121"/>
      <c r="M587" s="181"/>
    </row>
    <row r="588" ht="27.75" customHeight="1">
      <c r="A588" s="182"/>
      <c r="B588" s="183"/>
      <c r="C588" s="120"/>
      <c r="D588" s="177"/>
      <c r="E588" s="178"/>
      <c r="F588" s="120"/>
      <c r="G588" s="120"/>
      <c r="H588" s="120"/>
      <c r="I588" s="120"/>
      <c r="J588" s="119"/>
      <c r="K588" s="120"/>
      <c r="L588" s="121"/>
      <c r="M588" s="178"/>
    </row>
    <row r="589" ht="27.75" customHeight="1">
      <c r="A589" s="182"/>
      <c r="B589" s="184"/>
      <c r="C589" s="179"/>
      <c r="D589" s="180"/>
      <c r="E589" s="181"/>
      <c r="F589" s="179"/>
      <c r="G589" s="179"/>
      <c r="H589" s="179"/>
      <c r="I589" s="179"/>
      <c r="J589" s="119"/>
      <c r="K589" s="120"/>
      <c r="L589" s="121"/>
      <c r="M589" s="181"/>
    </row>
    <row r="590" ht="27.75" customHeight="1">
      <c r="A590" s="182"/>
      <c r="B590" s="183"/>
      <c r="C590" s="120"/>
      <c r="D590" s="177"/>
      <c r="E590" s="178"/>
      <c r="F590" s="120"/>
      <c r="G590" s="120"/>
      <c r="H590" s="120"/>
      <c r="I590" s="120"/>
      <c r="J590" s="119"/>
      <c r="K590" s="120"/>
      <c r="L590" s="121"/>
      <c r="M590" s="178"/>
    </row>
    <row r="591" ht="27.75" customHeight="1">
      <c r="A591" s="182"/>
      <c r="B591" s="184"/>
      <c r="C591" s="179"/>
      <c r="D591" s="180"/>
      <c r="E591" s="181"/>
      <c r="F591" s="179"/>
      <c r="G591" s="179"/>
      <c r="H591" s="179"/>
      <c r="I591" s="179"/>
      <c r="J591" s="119"/>
      <c r="K591" s="120"/>
      <c r="L591" s="121"/>
      <c r="M591" s="181"/>
    </row>
    <row r="592" ht="27.75" customHeight="1">
      <c r="A592" s="182"/>
      <c r="B592" s="183"/>
      <c r="C592" s="120"/>
      <c r="D592" s="177"/>
      <c r="E592" s="178"/>
      <c r="F592" s="120"/>
      <c r="G592" s="120"/>
      <c r="H592" s="120"/>
      <c r="I592" s="120"/>
      <c r="J592" s="119"/>
      <c r="K592" s="120"/>
      <c r="L592" s="121"/>
      <c r="M592" s="178"/>
    </row>
    <row r="593" ht="27.75" customHeight="1">
      <c r="A593" s="182"/>
      <c r="B593" s="184"/>
      <c r="C593" s="179"/>
      <c r="D593" s="180"/>
      <c r="E593" s="181"/>
      <c r="F593" s="179"/>
      <c r="G593" s="179"/>
      <c r="H593" s="179"/>
      <c r="I593" s="179"/>
      <c r="J593" s="119"/>
      <c r="K593" s="120"/>
      <c r="L593" s="121"/>
      <c r="M593" s="181"/>
    </row>
    <row r="594" ht="27.75" customHeight="1">
      <c r="A594" s="182"/>
      <c r="B594" s="183"/>
      <c r="C594" s="120"/>
      <c r="D594" s="177"/>
      <c r="E594" s="178"/>
      <c r="F594" s="120"/>
      <c r="G594" s="120"/>
      <c r="H594" s="120"/>
      <c r="I594" s="120"/>
      <c r="J594" s="119"/>
      <c r="K594" s="120"/>
      <c r="L594" s="121"/>
      <c r="M594" s="178"/>
    </row>
    <row r="595" ht="27.75" customHeight="1">
      <c r="A595" s="182"/>
      <c r="B595" s="184"/>
      <c r="C595" s="179"/>
      <c r="D595" s="180"/>
      <c r="E595" s="181"/>
      <c r="F595" s="179"/>
      <c r="G595" s="179"/>
      <c r="H595" s="179"/>
      <c r="I595" s="179"/>
      <c r="J595" s="119"/>
      <c r="K595" s="120"/>
      <c r="L595" s="121"/>
      <c r="M595" s="181"/>
    </row>
    <row r="596" ht="27.75" customHeight="1">
      <c r="A596" s="182"/>
      <c r="B596" s="183"/>
      <c r="C596" s="120"/>
      <c r="D596" s="177"/>
      <c r="E596" s="178"/>
      <c r="F596" s="120"/>
      <c r="G596" s="120"/>
      <c r="H596" s="120"/>
      <c r="I596" s="120"/>
      <c r="J596" s="119"/>
      <c r="K596" s="120"/>
      <c r="L596" s="121"/>
      <c r="M596" s="178"/>
    </row>
    <row r="597" ht="27.75" customHeight="1">
      <c r="A597" s="182"/>
      <c r="B597" s="184"/>
      <c r="C597" s="179"/>
      <c r="D597" s="180"/>
      <c r="E597" s="181"/>
      <c r="F597" s="179"/>
      <c r="G597" s="179"/>
      <c r="H597" s="179"/>
      <c r="I597" s="179"/>
      <c r="J597" s="119"/>
      <c r="K597" s="120"/>
      <c r="L597" s="121"/>
      <c r="M597" s="181"/>
    </row>
    <row r="598" ht="27.75" customHeight="1">
      <c r="A598" s="182"/>
      <c r="B598" s="183"/>
      <c r="C598" s="120"/>
      <c r="D598" s="177"/>
      <c r="E598" s="178"/>
      <c r="F598" s="120"/>
      <c r="G598" s="120"/>
      <c r="H598" s="120"/>
      <c r="I598" s="120"/>
      <c r="J598" s="119"/>
      <c r="K598" s="120"/>
      <c r="L598" s="121"/>
      <c r="M598" s="178"/>
    </row>
    <row r="599" ht="27.75" customHeight="1">
      <c r="A599" s="182"/>
      <c r="B599" s="184"/>
      <c r="C599" s="179"/>
      <c r="D599" s="180"/>
      <c r="E599" s="181"/>
      <c r="F599" s="179"/>
      <c r="G599" s="179"/>
      <c r="H599" s="179"/>
      <c r="I599" s="179"/>
      <c r="J599" s="119"/>
      <c r="K599" s="120"/>
      <c r="L599" s="121"/>
      <c r="M599" s="181"/>
    </row>
    <row r="600" ht="27.75" customHeight="1">
      <c r="A600" s="182"/>
      <c r="B600" s="183"/>
      <c r="C600" s="120"/>
      <c r="D600" s="177"/>
      <c r="E600" s="178"/>
      <c r="F600" s="120"/>
      <c r="G600" s="120"/>
      <c r="H600" s="120"/>
      <c r="I600" s="120"/>
      <c r="J600" s="119"/>
      <c r="K600" s="120"/>
      <c r="L600" s="121"/>
      <c r="M600" s="178"/>
    </row>
    <row r="601" ht="27.75" customHeight="1">
      <c r="A601" s="182"/>
      <c r="B601" s="184"/>
      <c r="C601" s="179"/>
      <c r="D601" s="180"/>
      <c r="E601" s="181"/>
      <c r="F601" s="179"/>
      <c r="G601" s="179"/>
      <c r="H601" s="179"/>
      <c r="I601" s="179"/>
      <c r="J601" s="119"/>
      <c r="K601" s="120"/>
      <c r="L601" s="121"/>
      <c r="M601" s="181"/>
    </row>
    <row r="602" ht="27.75" customHeight="1">
      <c r="A602" s="182"/>
      <c r="B602" s="183"/>
      <c r="C602" s="120"/>
      <c r="D602" s="177"/>
      <c r="E602" s="178"/>
      <c r="F602" s="120"/>
      <c r="G602" s="120"/>
      <c r="H602" s="120"/>
      <c r="I602" s="120"/>
      <c r="J602" s="119"/>
      <c r="K602" s="120"/>
      <c r="L602" s="121"/>
      <c r="M602" s="178"/>
    </row>
    <row r="603" ht="27.75" customHeight="1">
      <c r="A603" s="182"/>
      <c r="B603" s="184"/>
      <c r="C603" s="179"/>
      <c r="D603" s="180"/>
      <c r="E603" s="181"/>
      <c r="F603" s="179"/>
      <c r="G603" s="179"/>
      <c r="H603" s="179"/>
      <c r="I603" s="179"/>
      <c r="J603" s="119"/>
      <c r="K603" s="120"/>
      <c r="L603" s="121"/>
      <c r="M603" s="181"/>
    </row>
    <row r="604" ht="27.75" customHeight="1">
      <c r="A604" s="182"/>
      <c r="B604" s="183"/>
      <c r="C604" s="120"/>
      <c r="D604" s="177"/>
      <c r="E604" s="178"/>
      <c r="F604" s="120"/>
      <c r="G604" s="120"/>
      <c r="H604" s="120"/>
      <c r="I604" s="120"/>
      <c r="J604" s="119"/>
      <c r="K604" s="120"/>
      <c r="L604" s="121"/>
      <c r="M604" s="178"/>
    </row>
    <row r="605" ht="27.75" customHeight="1">
      <c r="A605" s="182"/>
      <c r="B605" s="184"/>
      <c r="C605" s="179"/>
      <c r="D605" s="180"/>
      <c r="E605" s="181"/>
      <c r="F605" s="179"/>
      <c r="G605" s="179"/>
      <c r="H605" s="179"/>
      <c r="I605" s="179"/>
      <c r="J605" s="119"/>
      <c r="K605" s="120"/>
      <c r="L605" s="121"/>
      <c r="M605" s="181"/>
    </row>
    <row r="606" ht="27.75" customHeight="1">
      <c r="A606" s="182"/>
      <c r="B606" s="183"/>
      <c r="C606" s="120"/>
      <c r="D606" s="177"/>
      <c r="E606" s="178"/>
      <c r="F606" s="120"/>
      <c r="G606" s="120"/>
      <c r="H606" s="120"/>
      <c r="I606" s="120"/>
      <c r="J606" s="119"/>
      <c r="K606" s="120"/>
      <c r="L606" s="121"/>
      <c r="M606" s="178"/>
    </row>
    <row r="607" ht="27.75" customHeight="1">
      <c r="A607" s="182"/>
      <c r="B607" s="184"/>
      <c r="C607" s="179"/>
      <c r="D607" s="180"/>
      <c r="E607" s="181"/>
      <c r="F607" s="179"/>
      <c r="G607" s="179"/>
      <c r="H607" s="179"/>
      <c r="I607" s="179"/>
      <c r="J607" s="119"/>
      <c r="K607" s="120"/>
      <c r="L607" s="121"/>
      <c r="M607" s="181"/>
    </row>
    <row r="608" ht="27.75" customHeight="1">
      <c r="A608" s="182"/>
      <c r="B608" s="183"/>
      <c r="C608" s="120"/>
      <c r="D608" s="177"/>
      <c r="E608" s="178"/>
      <c r="F608" s="120"/>
      <c r="G608" s="120"/>
      <c r="H608" s="120"/>
      <c r="I608" s="120"/>
      <c r="J608" s="119"/>
      <c r="K608" s="120"/>
      <c r="L608" s="121"/>
      <c r="M608" s="178"/>
    </row>
    <row r="609" ht="27.75" customHeight="1">
      <c r="A609" s="182"/>
      <c r="B609" s="184"/>
      <c r="C609" s="179"/>
      <c r="D609" s="180"/>
      <c r="E609" s="181"/>
      <c r="F609" s="179"/>
      <c r="G609" s="179"/>
      <c r="H609" s="179"/>
      <c r="I609" s="179"/>
      <c r="J609" s="119"/>
      <c r="K609" s="120"/>
      <c r="L609" s="121"/>
      <c r="M609" s="181"/>
    </row>
    <row r="610" ht="27.75" customHeight="1">
      <c r="A610" s="182"/>
      <c r="B610" s="183"/>
      <c r="C610" s="120"/>
      <c r="D610" s="177"/>
      <c r="E610" s="178"/>
      <c r="F610" s="120"/>
      <c r="G610" s="120"/>
      <c r="H610" s="120"/>
      <c r="I610" s="120"/>
      <c r="J610" s="119"/>
      <c r="K610" s="120"/>
      <c r="L610" s="121"/>
      <c r="M610" s="178"/>
    </row>
    <row r="611" ht="27.75" customHeight="1">
      <c r="A611" s="182"/>
      <c r="B611" s="184"/>
      <c r="C611" s="179"/>
      <c r="D611" s="180"/>
      <c r="E611" s="181"/>
      <c r="F611" s="179"/>
      <c r="G611" s="179"/>
      <c r="H611" s="179"/>
      <c r="I611" s="179"/>
      <c r="J611" s="119"/>
      <c r="K611" s="120"/>
      <c r="L611" s="121"/>
      <c r="M611" s="181"/>
    </row>
    <row r="612" ht="27.75" customHeight="1">
      <c r="A612" s="182"/>
      <c r="B612" s="183"/>
      <c r="C612" s="120"/>
      <c r="D612" s="177"/>
      <c r="E612" s="178"/>
      <c r="F612" s="120"/>
      <c r="G612" s="120"/>
      <c r="H612" s="120"/>
      <c r="I612" s="120"/>
      <c r="J612" s="119"/>
      <c r="K612" s="120"/>
      <c r="L612" s="121"/>
      <c r="M612" s="178"/>
    </row>
    <row r="613" ht="27.75" customHeight="1">
      <c r="A613" s="182"/>
      <c r="B613" s="184"/>
      <c r="C613" s="179"/>
      <c r="D613" s="180"/>
      <c r="E613" s="181"/>
      <c r="F613" s="179"/>
      <c r="G613" s="179"/>
      <c r="H613" s="179"/>
      <c r="I613" s="179"/>
      <c r="J613" s="119"/>
      <c r="K613" s="120"/>
      <c r="L613" s="121"/>
      <c r="M613" s="181"/>
    </row>
    <row r="614" ht="27.75" customHeight="1">
      <c r="A614" s="182"/>
      <c r="B614" s="183"/>
      <c r="C614" s="120"/>
      <c r="D614" s="177"/>
      <c r="E614" s="178"/>
      <c r="F614" s="120"/>
      <c r="G614" s="120"/>
      <c r="H614" s="120"/>
      <c r="I614" s="120"/>
      <c r="J614" s="119"/>
      <c r="K614" s="120"/>
      <c r="L614" s="121"/>
      <c r="M614" s="178"/>
    </row>
    <row r="615" ht="27.75" customHeight="1">
      <c r="A615" s="182"/>
      <c r="B615" s="184"/>
      <c r="C615" s="179"/>
      <c r="D615" s="180"/>
      <c r="E615" s="181"/>
      <c r="F615" s="179"/>
      <c r="G615" s="179"/>
      <c r="H615" s="179"/>
      <c r="I615" s="179"/>
      <c r="J615" s="119"/>
      <c r="K615" s="120"/>
      <c r="L615" s="121"/>
      <c r="M615" s="181"/>
    </row>
    <row r="616" ht="27.75" customHeight="1">
      <c r="A616" s="182"/>
      <c r="B616" s="183"/>
      <c r="C616" s="120"/>
      <c r="D616" s="177"/>
      <c r="E616" s="178"/>
      <c r="F616" s="120"/>
      <c r="G616" s="120"/>
      <c r="H616" s="120"/>
      <c r="I616" s="120"/>
      <c r="J616" s="119"/>
      <c r="K616" s="120"/>
      <c r="L616" s="121"/>
      <c r="M616" s="178"/>
    </row>
    <row r="617" ht="27.75" customHeight="1">
      <c r="A617" s="182"/>
      <c r="B617" s="184"/>
      <c r="C617" s="179"/>
      <c r="D617" s="180"/>
      <c r="E617" s="181"/>
      <c r="F617" s="179"/>
      <c r="G617" s="179"/>
      <c r="H617" s="179"/>
      <c r="I617" s="179"/>
      <c r="J617" s="119"/>
      <c r="K617" s="120"/>
      <c r="L617" s="121"/>
      <c r="M617" s="181"/>
    </row>
    <row r="618" ht="27.75" customHeight="1">
      <c r="A618" s="182"/>
      <c r="B618" s="183"/>
      <c r="C618" s="120"/>
      <c r="D618" s="177"/>
      <c r="E618" s="178"/>
      <c r="F618" s="120"/>
      <c r="G618" s="120"/>
      <c r="H618" s="120"/>
      <c r="I618" s="120"/>
      <c r="J618" s="119"/>
      <c r="K618" s="120"/>
      <c r="L618" s="121"/>
      <c r="M618" s="178"/>
    </row>
    <row r="619" ht="27.75" customHeight="1">
      <c r="A619" s="182"/>
      <c r="B619" s="184"/>
      <c r="C619" s="179"/>
      <c r="D619" s="180"/>
      <c r="E619" s="181"/>
      <c r="F619" s="179"/>
      <c r="G619" s="179"/>
      <c r="H619" s="179"/>
      <c r="I619" s="179"/>
      <c r="J619" s="119"/>
      <c r="K619" s="120"/>
      <c r="L619" s="121"/>
      <c r="M619" s="181"/>
    </row>
    <row r="620" ht="27.75" customHeight="1">
      <c r="A620" s="182"/>
      <c r="B620" s="183"/>
      <c r="C620" s="120"/>
      <c r="D620" s="177"/>
      <c r="E620" s="178"/>
      <c r="F620" s="120"/>
      <c r="G620" s="120"/>
      <c r="H620" s="120"/>
      <c r="I620" s="120"/>
      <c r="J620" s="119"/>
      <c r="K620" s="120"/>
      <c r="L620" s="121"/>
      <c r="M620" s="178"/>
    </row>
    <row r="621" ht="27.75" customHeight="1">
      <c r="A621" s="182"/>
      <c r="B621" s="184"/>
      <c r="C621" s="179"/>
      <c r="D621" s="180"/>
      <c r="E621" s="181"/>
      <c r="F621" s="179"/>
      <c r="G621" s="179"/>
      <c r="H621" s="179"/>
      <c r="I621" s="179"/>
      <c r="J621" s="119"/>
      <c r="K621" s="120"/>
      <c r="L621" s="121"/>
      <c r="M621" s="181"/>
    </row>
    <row r="622" ht="27.75" customHeight="1">
      <c r="A622" s="182"/>
      <c r="B622" s="183"/>
      <c r="C622" s="120"/>
      <c r="D622" s="177"/>
      <c r="E622" s="178"/>
      <c r="F622" s="120"/>
      <c r="G622" s="120"/>
      <c r="H622" s="120"/>
      <c r="I622" s="120"/>
      <c r="J622" s="119"/>
      <c r="K622" s="120"/>
      <c r="L622" s="121"/>
      <c r="M622" s="178"/>
    </row>
    <row r="623" ht="27.75" customHeight="1">
      <c r="A623" s="182"/>
      <c r="B623" s="184"/>
      <c r="C623" s="179"/>
      <c r="D623" s="180"/>
      <c r="E623" s="181"/>
      <c r="F623" s="179"/>
      <c r="G623" s="179"/>
      <c r="H623" s="179"/>
      <c r="I623" s="179"/>
      <c r="J623" s="119"/>
      <c r="K623" s="120"/>
      <c r="L623" s="121"/>
      <c r="M623" s="181"/>
    </row>
    <row r="624" ht="27.75" customHeight="1">
      <c r="A624" s="182"/>
      <c r="B624" s="183"/>
      <c r="C624" s="120"/>
      <c r="D624" s="177"/>
      <c r="E624" s="178"/>
      <c r="F624" s="120"/>
      <c r="G624" s="120"/>
      <c r="H624" s="120"/>
      <c r="I624" s="120"/>
      <c r="J624" s="119"/>
      <c r="K624" s="120"/>
      <c r="L624" s="121"/>
      <c r="M624" s="178"/>
    </row>
    <row r="625" ht="27.75" customHeight="1">
      <c r="A625" s="182"/>
      <c r="B625" s="184"/>
      <c r="C625" s="179"/>
      <c r="D625" s="180"/>
      <c r="E625" s="181"/>
      <c r="F625" s="179"/>
      <c r="G625" s="179"/>
      <c r="H625" s="179"/>
      <c r="I625" s="179"/>
      <c r="J625" s="119"/>
      <c r="K625" s="120"/>
      <c r="L625" s="121"/>
      <c r="M625" s="181"/>
    </row>
    <row r="626" ht="27.75" customHeight="1">
      <c r="A626" s="182"/>
      <c r="B626" s="183"/>
      <c r="C626" s="120"/>
      <c r="D626" s="177"/>
      <c r="E626" s="178"/>
      <c r="F626" s="120"/>
      <c r="G626" s="120"/>
      <c r="H626" s="120"/>
      <c r="I626" s="120"/>
      <c r="J626" s="119"/>
      <c r="K626" s="120"/>
      <c r="L626" s="121"/>
      <c r="M626" s="178"/>
    </row>
    <row r="627" ht="27.75" customHeight="1">
      <c r="A627" s="182"/>
      <c r="B627" s="184"/>
      <c r="C627" s="179"/>
      <c r="D627" s="180"/>
      <c r="E627" s="181"/>
      <c r="F627" s="179"/>
      <c r="G627" s="179"/>
      <c r="H627" s="179"/>
      <c r="I627" s="179"/>
      <c r="J627" s="119"/>
      <c r="K627" s="120"/>
      <c r="L627" s="121"/>
      <c r="M627" s="181"/>
    </row>
    <row r="628" ht="27.75" customHeight="1">
      <c r="A628" s="182"/>
      <c r="B628" s="183"/>
      <c r="C628" s="120"/>
      <c r="D628" s="177"/>
      <c r="E628" s="178"/>
      <c r="F628" s="120"/>
      <c r="G628" s="120"/>
      <c r="H628" s="120"/>
      <c r="I628" s="120"/>
      <c r="J628" s="119"/>
      <c r="K628" s="120"/>
      <c r="L628" s="121"/>
      <c r="M628" s="178"/>
    </row>
    <row r="629" ht="27.75" customHeight="1">
      <c r="A629" s="182"/>
      <c r="B629" s="184"/>
      <c r="C629" s="179"/>
      <c r="D629" s="180"/>
      <c r="E629" s="181"/>
      <c r="F629" s="179"/>
      <c r="G629" s="179"/>
      <c r="H629" s="179"/>
      <c r="I629" s="179"/>
      <c r="J629" s="119"/>
      <c r="K629" s="120"/>
      <c r="L629" s="121"/>
      <c r="M629" s="181"/>
    </row>
    <row r="630" ht="27.75" customHeight="1">
      <c r="A630" s="182"/>
      <c r="B630" s="183"/>
      <c r="C630" s="120"/>
      <c r="D630" s="177"/>
      <c r="E630" s="178"/>
      <c r="F630" s="120"/>
      <c r="G630" s="120"/>
      <c r="H630" s="120"/>
      <c r="I630" s="120"/>
      <c r="J630" s="119"/>
      <c r="K630" s="120"/>
      <c r="L630" s="121"/>
      <c r="M630" s="178"/>
    </row>
    <row r="631" ht="27.75" customHeight="1">
      <c r="A631" s="182"/>
      <c r="B631" s="184"/>
      <c r="C631" s="179"/>
      <c r="D631" s="180"/>
      <c r="E631" s="181"/>
      <c r="F631" s="179"/>
      <c r="G631" s="179"/>
      <c r="H631" s="179"/>
      <c r="I631" s="179"/>
      <c r="J631" s="119"/>
      <c r="K631" s="120"/>
      <c r="L631" s="121"/>
      <c r="M631" s="181"/>
    </row>
    <row r="632" ht="27.75" customHeight="1">
      <c r="A632" s="182"/>
      <c r="B632" s="183"/>
      <c r="C632" s="120"/>
      <c r="D632" s="177"/>
      <c r="E632" s="178"/>
      <c r="F632" s="120"/>
      <c r="G632" s="120"/>
      <c r="H632" s="120"/>
      <c r="I632" s="120"/>
      <c r="J632" s="119"/>
      <c r="K632" s="120"/>
      <c r="L632" s="121"/>
      <c r="M632" s="178"/>
    </row>
    <row r="633" ht="27.75" customHeight="1">
      <c r="A633" s="182"/>
      <c r="B633" s="184"/>
      <c r="C633" s="179"/>
      <c r="D633" s="180"/>
      <c r="E633" s="181"/>
      <c r="F633" s="179"/>
      <c r="G633" s="179"/>
      <c r="H633" s="179"/>
      <c r="I633" s="179"/>
      <c r="J633" s="119"/>
      <c r="K633" s="120"/>
      <c r="L633" s="121"/>
      <c r="M633" s="181"/>
    </row>
    <row r="634" ht="27.75" customHeight="1">
      <c r="A634" s="182"/>
      <c r="B634" s="183"/>
      <c r="C634" s="120"/>
      <c r="D634" s="177"/>
      <c r="E634" s="178"/>
      <c r="F634" s="120"/>
      <c r="G634" s="120"/>
      <c r="H634" s="120"/>
      <c r="I634" s="120"/>
      <c r="J634" s="119"/>
      <c r="K634" s="120"/>
      <c r="L634" s="121"/>
      <c r="M634" s="178"/>
    </row>
    <row r="635" ht="27.75" customHeight="1">
      <c r="A635" s="182"/>
      <c r="B635" s="184"/>
      <c r="C635" s="179"/>
      <c r="D635" s="180"/>
      <c r="E635" s="181"/>
      <c r="F635" s="179"/>
      <c r="G635" s="179"/>
      <c r="H635" s="179"/>
      <c r="I635" s="179"/>
      <c r="J635" s="119"/>
      <c r="K635" s="120"/>
      <c r="L635" s="121"/>
      <c r="M635" s="181"/>
    </row>
    <row r="636" ht="27.75" customHeight="1">
      <c r="A636" s="182"/>
      <c r="B636" s="183"/>
      <c r="C636" s="120"/>
      <c r="D636" s="177"/>
      <c r="E636" s="178"/>
      <c r="F636" s="120"/>
      <c r="G636" s="120"/>
      <c r="H636" s="120"/>
      <c r="I636" s="120"/>
      <c r="J636" s="119"/>
      <c r="K636" s="120"/>
      <c r="L636" s="121"/>
      <c r="M636" s="178"/>
    </row>
    <row r="637" ht="27.75" customHeight="1">
      <c r="A637" s="182"/>
      <c r="B637" s="184"/>
      <c r="C637" s="179"/>
      <c r="D637" s="180"/>
      <c r="E637" s="181"/>
      <c r="F637" s="179"/>
      <c r="G637" s="179"/>
      <c r="H637" s="179"/>
      <c r="I637" s="179"/>
      <c r="J637" s="119"/>
      <c r="K637" s="120"/>
      <c r="L637" s="121"/>
      <c r="M637" s="181"/>
    </row>
    <row r="638" ht="27.75" customHeight="1">
      <c r="A638" s="182"/>
      <c r="B638" s="183"/>
      <c r="C638" s="120"/>
      <c r="D638" s="177"/>
      <c r="E638" s="178"/>
      <c r="F638" s="120"/>
      <c r="G638" s="120"/>
      <c r="H638" s="120"/>
      <c r="I638" s="120"/>
      <c r="J638" s="119"/>
      <c r="K638" s="120"/>
      <c r="L638" s="121"/>
      <c r="M638" s="178"/>
    </row>
    <row r="639" ht="27.75" customHeight="1">
      <c r="A639" s="182"/>
      <c r="B639" s="184"/>
      <c r="C639" s="179"/>
      <c r="D639" s="180"/>
      <c r="E639" s="181"/>
      <c r="F639" s="179"/>
      <c r="G639" s="179"/>
      <c r="H639" s="179"/>
      <c r="I639" s="179"/>
      <c r="J639" s="119"/>
      <c r="K639" s="120"/>
      <c r="L639" s="121"/>
      <c r="M639" s="181"/>
    </row>
    <row r="640" ht="27.75" customHeight="1">
      <c r="A640" s="182"/>
      <c r="B640" s="183"/>
      <c r="C640" s="120"/>
      <c r="D640" s="177"/>
      <c r="E640" s="178"/>
      <c r="F640" s="120"/>
      <c r="G640" s="120"/>
      <c r="H640" s="120"/>
      <c r="I640" s="120"/>
      <c r="J640" s="119"/>
      <c r="K640" s="120"/>
      <c r="L640" s="121"/>
      <c r="M640" s="178"/>
    </row>
    <row r="641" ht="27.75" customHeight="1">
      <c r="A641" s="182"/>
      <c r="B641" s="184"/>
      <c r="C641" s="179"/>
      <c r="D641" s="180"/>
      <c r="E641" s="181"/>
      <c r="F641" s="179"/>
      <c r="G641" s="179"/>
      <c r="H641" s="179"/>
      <c r="I641" s="179"/>
      <c r="J641" s="119"/>
      <c r="K641" s="120"/>
      <c r="L641" s="121"/>
      <c r="M641" s="181"/>
    </row>
    <row r="642" ht="27.75" customHeight="1">
      <c r="A642" s="182"/>
      <c r="B642" s="183"/>
      <c r="C642" s="120"/>
      <c r="D642" s="177"/>
      <c r="E642" s="178"/>
      <c r="F642" s="120"/>
      <c r="G642" s="120"/>
      <c r="H642" s="120"/>
      <c r="I642" s="120"/>
      <c r="J642" s="119"/>
      <c r="K642" s="120"/>
      <c r="L642" s="121"/>
      <c r="M642" s="178"/>
    </row>
    <row r="643" ht="27.75" customHeight="1">
      <c r="A643" s="182"/>
      <c r="B643" s="184"/>
      <c r="C643" s="179"/>
      <c r="D643" s="180"/>
      <c r="E643" s="181"/>
      <c r="F643" s="179"/>
      <c r="G643" s="179"/>
      <c r="H643" s="179"/>
      <c r="I643" s="179"/>
      <c r="J643" s="119"/>
      <c r="K643" s="120"/>
      <c r="L643" s="121"/>
      <c r="M643" s="181"/>
    </row>
    <row r="644" ht="27.75" customHeight="1">
      <c r="A644" s="182"/>
      <c r="B644" s="183"/>
      <c r="C644" s="120"/>
      <c r="D644" s="177"/>
      <c r="E644" s="178"/>
      <c r="F644" s="120"/>
      <c r="G644" s="120"/>
      <c r="H644" s="120"/>
      <c r="I644" s="120"/>
      <c r="J644" s="119"/>
      <c r="K644" s="120"/>
      <c r="L644" s="121"/>
      <c r="M644" s="178"/>
    </row>
    <row r="645" ht="27.75" customHeight="1">
      <c r="A645" s="182"/>
      <c r="B645" s="184"/>
      <c r="C645" s="179"/>
      <c r="D645" s="180"/>
      <c r="E645" s="181"/>
      <c r="F645" s="179"/>
      <c r="G645" s="179"/>
      <c r="H645" s="179"/>
      <c r="I645" s="179"/>
      <c r="J645" s="119"/>
      <c r="K645" s="120"/>
      <c r="L645" s="121"/>
      <c r="M645" s="181"/>
    </row>
    <row r="646" ht="27.75" customHeight="1">
      <c r="A646" s="182"/>
      <c r="B646" s="183"/>
      <c r="C646" s="120"/>
      <c r="D646" s="177"/>
      <c r="E646" s="178"/>
      <c r="F646" s="120"/>
      <c r="G646" s="120"/>
      <c r="H646" s="120"/>
      <c r="I646" s="120"/>
      <c r="J646" s="119"/>
      <c r="K646" s="120"/>
      <c r="L646" s="121"/>
      <c r="M646" s="178"/>
    </row>
    <row r="647" ht="27.75" customHeight="1">
      <c r="A647" s="182"/>
      <c r="B647" s="184"/>
      <c r="C647" s="179"/>
      <c r="D647" s="180"/>
      <c r="E647" s="181"/>
      <c r="F647" s="179"/>
      <c r="G647" s="179"/>
      <c r="H647" s="179"/>
      <c r="I647" s="179"/>
      <c r="J647" s="119"/>
      <c r="K647" s="120"/>
      <c r="L647" s="121"/>
      <c r="M647" s="181"/>
    </row>
    <row r="648" ht="27.75" customHeight="1">
      <c r="A648" s="182"/>
      <c r="B648" s="183"/>
      <c r="C648" s="120"/>
      <c r="D648" s="177"/>
      <c r="E648" s="178"/>
      <c r="F648" s="120"/>
      <c r="G648" s="120"/>
      <c r="H648" s="120"/>
      <c r="I648" s="120"/>
      <c r="J648" s="119"/>
      <c r="K648" s="120"/>
      <c r="L648" s="121"/>
      <c r="M648" s="178"/>
    </row>
    <row r="649" ht="27.75" customHeight="1">
      <c r="A649" s="182"/>
      <c r="B649" s="184"/>
      <c r="C649" s="179"/>
      <c r="D649" s="180"/>
      <c r="E649" s="181"/>
      <c r="F649" s="179"/>
      <c r="G649" s="179"/>
      <c r="H649" s="179"/>
      <c r="I649" s="179"/>
      <c r="J649" s="119"/>
      <c r="K649" s="120"/>
      <c r="L649" s="121"/>
      <c r="M649" s="181"/>
    </row>
    <row r="650" ht="27.75" customHeight="1">
      <c r="A650" s="182"/>
      <c r="B650" s="183"/>
      <c r="C650" s="120"/>
      <c r="D650" s="177"/>
      <c r="E650" s="178"/>
      <c r="F650" s="120"/>
      <c r="G650" s="120"/>
      <c r="H650" s="120"/>
      <c r="I650" s="120"/>
      <c r="J650" s="119"/>
      <c r="K650" s="120"/>
      <c r="L650" s="121"/>
      <c r="M650" s="178"/>
    </row>
    <row r="651" ht="27.75" customHeight="1">
      <c r="A651" s="182"/>
      <c r="B651" s="184"/>
      <c r="C651" s="179"/>
      <c r="D651" s="180"/>
      <c r="E651" s="181"/>
      <c r="F651" s="179"/>
      <c r="G651" s="179"/>
      <c r="H651" s="179"/>
      <c r="I651" s="179"/>
      <c r="J651" s="119"/>
      <c r="K651" s="120"/>
      <c r="L651" s="121"/>
      <c r="M651" s="181"/>
    </row>
    <row r="652" ht="27.75" customHeight="1">
      <c r="A652" s="182"/>
      <c r="B652" s="183"/>
      <c r="C652" s="120"/>
      <c r="D652" s="177"/>
      <c r="E652" s="178"/>
      <c r="F652" s="120"/>
      <c r="G652" s="120"/>
      <c r="H652" s="120"/>
      <c r="I652" s="120"/>
      <c r="J652" s="119"/>
      <c r="K652" s="120"/>
      <c r="L652" s="121"/>
      <c r="M652" s="178"/>
    </row>
    <row r="653" ht="27.75" customHeight="1">
      <c r="A653" s="182"/>
      <c r="B653" s="184"/>
      <c r="C653" s="179"/>
      <c r="D653" s="180"/>
      <c r="E653" s="181"/>
      <c r="F653" s="179"/>
      <c r="G653" s="179"/>
      <c r="H653" s="179"/>
      <c r="I653" s="179"/>
      <c r="J653" s="119"/>
      <c r="K653" s="120"/>
      <c r="L653" s="121"/>
      <c r="M653" s="181"/>
    </row>
    <row r="654" ht="27.75" customHeight="1">
      <c r="A654" s="182"/>
      <c r="B654" s="183"/>
      <c r="C654" s="120"/>
      <c r="D654" s="177"/>
      <c r="E654" s="178"/>
      <c r="F654" s="120"/>
      <c r="G654" s="120"/>
      <c r="H654" s="120"/>
      <c r="I654" s="120"/>
      <c r="J654" s="119"/>
      <c r="K654" s="120"/>
      <c r="L654" s="121"/>
      <c r="M654" s="178"/>
    </row>
    <row r="655" ht="27.75" customHeight="1">
      <c r="A655" s="182"/>
      <c r="B655" s="184"/>
      <c r="C655" s="179"/>
      <c r="D655" s="180"/>
      <c r="E655" s="181"/>
      <c r="F655" s="179"/>
      <c r="G655" s="179"/>
      <c r="H655" s="179"/>
      <c r="I655" s="179"/>
      <c r="J655" s="119"/>
      <c r="K655" s="120"/>
      <c r="L655" s="121"/>
      <c r="M655" s="181"/>
    </row>
    <row r="656" ht="27.75" customHeight="1">
      <c r="A656" s="182"/>
      <c r="B656" s="183"/>
      <c r="C656" s="120"/>
      <c r="D656" s="177"/>
      <c r="E656" s="178"/>
      <c r="F656" s="120"/>
      <c r="G656" s="120"/>
      <c r="H656" s="120"/>
      <c r="I656" s="120"/>
      <c r="J656" s="119"/>
      <c r="K656" s="120"/>
      <c r="L656" s="121"/>
      <c r="M656" s="178"/>
    </row>
    <row r="657" ht="27.75" customHeight="1">
      <c r="A657" s="182"/>
      <c r="B657" s="184"/>
      <c r="C657" s="179"/>
      <c r="D657" s="180"/>
      <c r="E657" s="181"/>
      <c r="F657" s="179"/>
      <c r="G657" s="179"/>
      <c r="H657" s="179"/>
      <c r="I657" s="179"/>
      <c r="J657" s="119"/>
      <c r="K657" s="120"/>
      <c r="L657" s="121"/>
      <c r="M657" s="181"/>
    </row>
    <row r="658" ht="27.75" customHeight="1">
      <c r="A658" s="182"/>
      <c r="B658" s="183"/>
      <c r="C658" s="120"/>
      <c r="D658" s="177"/>
      <c r="E658" s="178"/>
      <c r="F658" s="120"/>
      <c r="G658" s="120"/>
      <c r="H658" s="120"/>
      <c r="I658" s="120"/>
      <c r="J658" s="119"/>
      <c r="K658" s="120"/>
      <c r="L658" s="121"/>
      <c r="M658" s="178"/>
    </row>
    <row r="659" ht="27.75" customHeight="1">
      <c r="A659" s="182"/>
      <c r="B659" s="184"/>
      <c r="C659" s="179"/>
      <c r="D659" s="180"/>
      <c r="E659" s="181"/>
      <c r="F659" s="179"/>
      <c r="G659" s="179"/>
      <c r="H659" s="179"/>
      <c r="I659" s="179"/>
      <c r="J659" s="119"/>
      <c r="K659" s="120"/>
      <c r="L659" s="121"/>
      <c r="M659" s="181"/>
    </row>
    <row r="660" ht="27.75" customHeight="1">
      <c r="A660" s="182"/>
      <c r="B660" s="183"/>
      <c r="C660" s="120"/>
      <c r="D660" s="177"/>
      <c r="E660" s="178"/>
      <c r="F660" s="120"/>
      <c r="G660" s="120"/>
      <c r="H660" s="120"/>
      <c r="I660" s="120"/>
      <c r="J660" s="119"/>
      <c r="K660" s="120"/>
      <c r="L660" s="121"/>
      <c r="M660" s="178"/>
    </row>
    <row r="661" ht="27.75" customHeight="1">
      <c r="A661" s="182"/>
      <c r="B661" s="184"/>
      <c r="C661" s="179"/>
      <c r="D661" s="180"/>
      <c r="E661" s="181"/>
      <c r="F661" s="179"/>
      <c r="G661" s="179"/>
      <c r="H661" s="179"/>
      <c r="I661" s="179"/>
      <c r="J661" s="119"/>
      <c r="K661" s="120"/>
      <c r="L661" s="121"/>
      <c r="M661" s="181"/>
    </row>
    <row r="662" ht="27.75" customHeight="1">
      <c r="A662" s="182"/>
      <c r="B662" s="183"/>
      <c r="C662" s="120"/>
      <c r="D662" s="177"/>
      <c r="E662" s="178"/>
      <c r="F662" s="120"/>
      <c r="G662" s="120"/>
      <c r="H662" s="120"/>
      <c r="I662" s="120"/>
      <c r="J662" s="119"/>
      <c r="K662" s="120"/>
      <c r="L662" s="121"/>
      <c r="M662" s="178"/>
    </row>
    <row r="663" ht="27.75" customHeight="1">
      <c r="A663" s="182"/>
      <c r="B663" s="184"/>
      <c r="C663" s="179"/>
      <c r="D663" s="180"/>
      <c r="E663" s="181"/>
      <c r="F663" s="179"/>
      <c r="G663" s="179"/>
      <c r="H663" s="179"/>
      <c r="I663" s="179"/>
      <c r="J663" s="119"/>
      <c r="K663" s="120"/>
      <c r="L663" s="121"/>
      <c r="M663" s="181"/>
    </row>
    <row r="664" ht="27.75" customHeight="1">
      <c r="A664" s="182"/>
      <c r="B664" s="183"/>
      <c r="C664" s="120"/>
      <c r="D664" s="177"/>
      <c r="E664" s="178"/>
      <c r="F664" s="120"/>
      <c r="G664" s="120"/>
      <c r="H664" s="120"/>
      <c r="I664" s="120"/>
      <c r="J664" s="119"/>
      <c r="K664" s="120"/>
      <c r="L664" s="121"/>
      <c r="M664" s="178"/>
    </row>
    <row r="665" ht="27.75" customHeight="1">
      <c r="A665" s="182"/>
      <c r="B665" s="184"/>
      <c r="C665" s="179"/>
      <c r="D665" s="180"/>
      <c r="E665" s="181"/>
      <c r="F665" s="179"/>
      <c r="G665" s="179"/>
      <c r="H665" s="179"/>
      <c r="I665" s="179"/>
      <c r="J665" s="119"/>
      <c r="K665" s="120"/>
      <c r="L665" s="121"/>
      <c r="M665" s="181"/>
    </row>
    <row r="666" ht="27.75" customHeight="1">
      <c r="A666" s="182"/>
      <c r="B666" s="183"/>
      <c r="C666" s="120"/>
      <c r="D666" s="177"/>
      <c r="E666" s="178"/>
      <c r="F666" s="120"/>
      <c r="G666" s="120"/>
      <c r="H666" s="120"/>
      <c r="I666" s="120"/>
      <c r="J666" s="119"/>
      <c r="K666" s="120"/>
      <c r="L666" s="121"/>
      <c r="M666" s="178"/>
    </row>
    <row r="667" ht="27.75" customHeight="1">
      <c r="A667" s="182"/>
      <c r="B667" s="184"/>
      <c r="C667" s="179"/>
      <c r="D667" s="180"/>
      <c r="E667" s="181"/>
      <c r="F667" s="179"/>
      <c r="G667" s="179"/>
      <c r="H667" s="179"/>
      <c r="I667" s="179"/>
      <c r="J667" s="119"/>
      <c r="K667" s="120"/>
      <c r="L667" s="121"/>
      <c r="M667" s="181"/>
    </row>
    <row r="668" ht="27.75" customHeight="1">
      <c r="A668" s="182"/>
      <c r="B668" s="183"/>
      <c r="C668" s="120"/>
      <c r="D668" s="177"/>
      <c r="E668" s="178"/>
      <c r="F668" s="120"/>
      <c r="G668" s="120"/>
      <c r="H668" s="120"/>
      <c r="I668" s="120"/>
      <c r="J668" s="119"/>
      <c r="K668" s="120"/>
      <c r="L668" s="121"/>
      <c r="M668" s="178"/>
    </row>
    <row r="669" ht="27.75" customHeight="1">
      <c r="A669" s="182"/>
      <c r="B669" s="184"/>
      <c r="C669" s="179"/>
      <c r="D669" s="180"/>
      <c r="E669" s="181"/>
      <c r="F669" s="179"/>
      <c r="G669" s="179"/>
      <c r="H669" s="179"/>
      <c r="I669" s="179"/>
      <c r="J669" s="119"/>
      <c r="K669" s="120"/>
      <c r="L669" s="121"/>
      <c r="M669" s="181"/>
    </row>
    <row r="670" ht="27.75" customHeight="1">
      <c r="A670" s="182"/>
      <c r="B670" s="183"/>
      <c r="C670" s="120"/>
      <c r="D670" s="177"/>
      <c r="E670" s="178"/>
      <c r="F670" s="120"/>
      <c r="G670" s="120"/>
      <c r="H670" s="120"/>
      <c r="I670" s="120"/>
      <c r="J670" s="119"/>
      <c r="K670" s="120"/>
      <c r="L670" s="121"/>
      <c r="M670" s="178"/>
    </row>
    <row r="671" ht="27.75" customHeight="1">
      <c r="A671" s="182"/>
      <c r="B671" s="184"/>
      <c r="C671" s="179"/>
      <c r="D671" s="180"/>
      <c r="E671" s="181"/>
      <c r="F671" s="179"/>
      <c r="G671" s="179"/>
      <c r="H671" s="179"/>
      <c r="I671" s="179"/>
      <c r="J671" s="119"/>
      <c r="K671" s="120"/>
      <c r="L671" s="121"/>
      <c r="M671" s="181"/>
    </row>
    <row r="672" ht="27.75" customHeight="1">
      <c r="A672" s="182"/>
      <c r="B672" s="183"/>
      <c r="C672" s="120"/>
      <c r="D672" s="177"/>
      <c r="E672" s="178"/>
      <c r="F672" s="120"/>
      <c r="G672" s="120"/>
      <c r="H672" s="120"/>
      <c r="I672" s="120"/>
      <c r="J672" s="119"/>
      <c r="K672" s="120"/>
      <c r="L672" s="121"/>
      <c r="M672" s="178"/>
    </row>
    <row r="673" ht="27.75" customHeight="1">
      <c r="A673" s="182"/>
      <c r="B673" s="184"/>
      <c r="C673" s="179"/>
      <c r="D673" s="180"/>
      <c r="E673" s="181"/>
      <c r="F673" s="179"/>
      <c r="G673" s="179"/>
      <c r="H673" s="179"/>
      <c r="I673" s="179"/>
      <c r="J673" s="119"/>
      <c r="K673" s="120"/>
      <c r="L673" s="121"/>
      <c r="M673" s="181"/>
    </row>
    <row r="674" ht="27.75" customHeight="1">
      <c r="A674" s="182"/>
      <c r="B674" s="183"/>
      <c r="C674" s="120"/>
      <c r="D674" s="177"/>
      <c r="E674" s="178"/>
      <c r="F674" s="120"/>
      <c r="G674" s="120"/>
      <c r="H674" s="120"/>
      <c r="I674" s="120"/>
      <c r="J674" s="119"/>
      <c r="K674" s="120"/>
      <c r="L674" s="121"/>
      <c r="M674" s="178"/>
    </row>
    <row r="675" ht="27.75" customHeight="1">
      <c r="A675" s="182"/>
      <c r="B675" s="184"/>
      <c r="C675" s="179"/>
      <c r="D675" s="180"/>
      <c r="E675" s="181"/>
      <c r="F675" s="179"/>
      <c r="G675" s="179"/>
      <c r="H675" s="179"/>
      <c r="I675" s="179"/>
      <c r="J675" s="119"/>
      <c r="K675" s="120"/>
      <c r="L675" s="121"/>
      <c r="M675" s="181"/>
    </row>
    <row r="676" ht="27.75" customHeight="1">
      <c r="A676" s="182"/>
      <c r="B676" s="183"/>
      <c r="C676" s="120"/>
      <c r="D676" s="177"/>
      <c r="E676" s="178"/>
      <c r="F676" s="120"/>
      <c r="G676" s="120"/>
      <c r="H676" s="120"/>
      <c r="I676" s="120"/>
      <c r="J676" s="119"/>
      <c r="K676" s="120"/>
      <c r="L676" s="121"/>
      <c r="M676" s="178"/>
    </row>
    <row r="677" ht="27.75" customHeight="1">
      <c r="A677" s="182"/>
      <c r="B677" s="184"/>
      <c r="C677" s="179"/>
      <c r="D677" s="180"/>
      <c r="E677" s="181"/>
      <c r="F677" s="179"/>
      <c r="G677" s="179"/>
      <c r="H677" s="179"/>
      <c r="I677" s="179"/>
      <c r="J677" s="119"/>
      <c r="K677" s="120"/>
      <c r="L677" s="121"/>
      <c r="M677" s="181"/>
    </row>
    <row r="678" ht="27.75" customHeight="1">
      <c r="A678" s="182"/>
      <c r="B678" s="183"/>
      <c r="C678" s="120"/>
      <c r="D678" s="177"/>
      <c r="E678" s="178"/>
      <c r="F678" s="120"/>
      <c r="G678" s="120"/>
      <c r="H678" s="120"/>
      <c r="I678" s="120"/>
      <c r="J678" s="119"/>
      <c r="K678" s="120"/>
      <c r="L678" s="121"/>
      <c r="M678" s="178"/>
    </row>
    <row r="679" ht="27.75" customHeight="1">
      <c r="A679" s="182"/>
      <c r="B679" s="184"/>
      <c r="C679" s="179"/>
      <c r="D679" s="180"/>
      <c r="E679" s="181"/>
      <c r="F679" s="179"/>
      <c r="G679" s="179"/>
      <c r="H679" s="179"/>
      <c r="I679" s="179"/>
      <c r="J679" s="119"/>
      <c r="K679" s="120"/>
      <c r="L679" s="121"/>
      <c r="M679" s="181"/>
    </row>
    <row r="680" ht="27.75" customHeight="1">
      <c r="A680" s="182"/>
      <c r="B680" s="183"/>
      <c r="C680" s="120"/>
      <c r="D680" s="177"/>
      <c r="E680" s="178"/>
      <c r="F680" s="120"/>
      <c r="G680" s="120"/>
      <c r="H680" s="120"/>
      <c r="I680" s="120"/>
      <c r="J680" s="119"/>
      <c r="K680" s="120"/>
      <c r="L680" s="121"/>
      <c r="M680" s="178"/>
    </row>
    <row r="681" ht="27.75" customHeight="1">
      <c r="A681" s="182"/>
      <c r="B681" s="184"/>
      <c r="C681" s="179"/>
      <c r="D681" s="180"/>
      <c r="E681" s="181"/>
      <c r="F681" s="179"/>
      <c r="G681" s="179"/>
      <c r="H681" s="179"/>
      <c r="I681" s="179"/>
      <c r="J681" s="119"/>
      <c r="K681" s="120"/>
      <c r="L681" s="121"/>
      <c r="M681" s="181"/>
    </row>
    <row r="682" ht="27.75" customHeight="1">
      <c r="A682" s="182"/>
      <c r="B682" s="183"/>
      <c r="C682" s="120"/>
      <c r="D682" s="177"/>
      <c r="E682" s="178"/>
      <c r="F682" s="120"/>
      <c r="G682" s="120"/>
      <c r="H682" s="120"/>
      <c r="I682" s="120"/>
      <c r="J682" s="119"/>
      <c r="K682" s="120"/>
      <c r="L682" s="121"/>
      <c r="M682" s="178"/>
    </row>
    <row r="683" ht="27.75" customHeight="1">
      <c r="A683" s="182"/>
      <c r="B683" s="184"/>
      <c r="C683" s="179"/>
      <c r="D683" s="180"/>
      <c r="E683" s="181"/>
      <c r="F683" s="179"/>
      <c r="G683" s="179"/>
      <c r="H683" s="179"/>
      <c r="I683" s="179"/>
      <c r="J683" s="119"/>
      <c r="K683" s="120"/>
      <c r="L683" s="121"/>
      <c r="M683" s="181"/>
    </row>
    <row r="684" ht="27.75" customHeight="1">
      <c r="A684" s="182"/>
      <c r="B684" s="183"/>
      <c r="C684" s="120"/>
      <c r="D684" s="177"/>
      <c r="E684" s="178"/>
      <c r="F684" s="120"/>
      <c r="G684" s="120"/>
      <c r="H684" s="120"/>
      <c r="I684" s="120"/>
      <c r="J684" s="119"/>
      <c r="K684" s="120"/>
      <c r="L684" s="121"/>
      <c r="M684" s="178"/>
    </row>
    <row r="685" ht="27.75" customHeight="1">
      <c r="A685" s="182"/>
      <c r="B685" s="184"/>
      <c r="C685" s="179"/>
      <c r="D685" s="180"/>
      <c r="E685" s="181"/>
      <c r="F685" s="179"/>
      <c r="G685" s="179"/>
      <c r="H685" s="179"/>
      <c r="I685" s="179"/>
      <c r="J685" s="119"/>
      <c r="K685" s="120"/>
      <c r="L685" s="121"/>
      <c r="M685" s="181"/>
    </row>
    <row r="686" ht="27.75" customHeight="1">
      <c r="A686" s="182"/>
      <c r="B686" s="183"/>
      <c r="C686" s="120"/>
      <c r="D686" s="177"/>
      <c r="E686" s="178"/>
      <c r="F686" s="120"/>
      <c r="G686" s="120"/>
      <c r="H686" s="120"/>
      <c r="I686" s="120"/>
      <c r="J686" s="119"/>
      <c r="K686" s="120"/>
      <c r="L686" s="121"/>
      <c r="M686" s="178"/>
    </row>
    <row r="687" ht="27.75" customHeight="1">
      <c r="A687" s="182"/>
      <c r="B687" s="184"/>
      <c r="C687" s="179"/>
      <c r="D687" s="180"/>
      <c r="E687" s="181"/>
      <c r="F687" s="179"/>
      <c r="G687" s="179"/>
      <c r="H687" s="179"/>
      <c r="I687" s="179"/>
      <c r="J687" s="119"/>
      <c r="K687" s="120"/>
      <c r="L687" s="121"/>
      <c r="M687" s="181"/>
    </row>
    <row r="688" ht="27.75" customHeight="1">
      <c r="A688" s="182"/>
      <c r="B688" s="183"/>
      <c r="C688" s="120"/>
      <c r="D688" s="177"/>
      <c r="E688" s="178"/>
      <c r="F688" s="120"/>
      <c r="G688" s="120"/>
      <c r="H688" s="120"/>
      <c r="I688" s="120"/>
      <c r="J688" s="119"/>
      <c r="K688" s="120"/>
      <c r="L688" s="121"/>
      <c r="M688" s="178"/>
    </row>
    <row r="689" ht="27.75" customHeight="1">
      <c r="A689" s="182"/>
      <c r="B689" s="184"/>
      <c r="C689" s="179"/>
      <c r="D689" s="180"/>
      <c r="E689" s="181"/>
      <c r="F689" s="179"/>
      <c r="G689" s="179"/>
      <c r="H689" s="179"/>
      <c r="I689" s="179"/>
      <c r="J689" s="119"/>
      <c r="K689" s="120"/>
      <c r="L689" s="121"/>
      <c r="M689" s="181"/>
    </row>
    <row r="690" ht="27.75" customHeight="1">
      <c r="A690" s="182"/>
      <c r="B690" s="183"/>
      <c r="C690" s="120"/>
      <c r="D690" s="177"/>
      <c r="E690" s="178"/>
      <c r="F690" s="120"/>
      <c r="G690" s="120"/>
      <c r="H690" s="120"/>
      <c r="I690" s="120"/>
      <c r="J690" s="119"/>
      <c r="K690" s="120"/>
      <c r="L690" s="121"/>
      <c r="M690" s="178"/>
    </row>
    <row r="691" ht="27.75" customHeight="1">
      <c r="A691" s="182"/>
      <c r="B691" s="184"/>
      <c r="C691" s="179"/>
      <c r="D691" s="180"/>
      <c r="E691" s="181"/>
      <c r="F691" s="179"/>
      <c r="G691" s="179"/>
      <c r="H691" s="179"/>
      <c r="I691" s="179"/>
      <c r="J691" s="119"/>
      <c r="K691" s="120"/>
      <c r="L691" s="121"/>
      <c r="M691" s="181"/>
    </row>
    <row r="692" ht="27.75" customHeight="1">
      <c r="A692" s="182"/>
      <c r="B692" s="183"/>
      <c r="C692" s="120"/>
      <c r="D692" s="177"/>
      <c r="E692" s="178"/>
      <c r="F692" s="120"/>
      <c r="G692" s="120"/>
      <c r="H692" s="120"/>
      <c r="I692" s="120"/>
      <c r="J692" s="119"/>
      <c r="K692" s="120"/>
      <c r="L692" s="121"/>
      <c r="M692" s="178"/>
    </row>
    <row r="693" ht="27.75" customHeight="1">
      <c r="A693" s="182"/>
      <c r="B693" s="184"/>
      <c r="C693" s="179"/>
      <c r="D693" s="180"/>
      <c r="E693" s="181"/>
      <c r="F693" s="179"/>
      <c r="G693" s="179"/>
      <c r="H693" s="179"/>
      <c r="I693" s="179"/>
      <c r="J693" s="119"/>
      <c r="K693" s="120"/>
      <c r="L693" s="121"/>
      <c r="M693" s="181"/>
    </row>
    <row r="694" ht="27.75" customHeight="1">
      <c r="A694" s="182"/>
      <c r="B694" s="183"/>
      <c r="C694" s="120"/>
      <c r="D694" s="177"/>
      <c r="E694" s="178"/>
      <c r="F694" s="120"/>
      <c r="G694" s="120"/>
      <c r="H694" s="120"/>
      <c r="I694" s="120"/>
      <c r="J694" s="119"/>
      <c r="K694" s="120"/>
      <c r="L694" s="121"/>
      <c r="M694" s="178"/>
    </row>
    <row r="695" ht="27.75" customHeight="1">
      <c r="A695" s="182"/>
      <c r="B695" s="184"/>
      <c r="C695" s="179"/>
      <c r="D695" s="180"/>
      <c r="E695" s="181"/>
      <c r="F695" s="179"/>
      <c r="G695" s="179"/>
      <c r="H695" s="179"/>
      <c r="I695" s="179"/>
      <c r="J695" s="119"/>
      <c r="K695" s="120"/>
      <c r="L695" s="121"/>
      <c r="M695" s="181"/>
    </row>
    <row r="696" ht="27.75" customHeight="1">
      <c r="A696" s="182"/>
      <c r="B696" s="183"/>
      <c r="C696" s="120"/>
      <c r="D696" s="177"/>
      <c r="E696" s="178"/>
      <c r="F696" s="120"/>
      <c r="G696" s="120"/>
      <c r="H696" s="120"/>
      <c r="I696" s="120"/>
      <c r="J696" s="119"/>
      <c r="K696" s="120"/>
      <c r="L696" s="121"/>
      <c r="M696" s="178"/>
    </row>
    <row r="697" ht="27.75" customHeight="1">
      <c r="A697" s="182"/>
      <c r="B697" s="184"/>
      <c r="C697" s="179"/>
      <c r="D697" s="180"/>
      <c r="E697" s="181"/>
      <c r="F697" s="179"/>
      <c r="G697" s="179"/>
      <c r="H697" s="179"/>
      <c r="I697" s="179"/>
      <c r="J697" s="119"/>
      <c r="K697" s="120"/>
      <c r="L697" s="121"/>
      <c r="M697" s="181"/>
    </row>
    <row r="698" ht="27.75" customHeight="1">
      <c r="A698" s="182"/>
      <c r="B698" s="183"/>
      <c r="C698" s="120"/>
      <c r="D698" s="177"/>
      <c r="E698" s="178"/>
      <c r="F698" s="120"/>
      <c r="G698" s="120"/>
      <c r="H698" s="120"/>
      <c r="I698" s="120"/>
      <c r="J698" s="119"/>
      <c r="K698" s="120"/>
      <c r="L698" s="121"/>
      <c r="M698" s="178"/>
    </row>
    <row r="699" ht="27.75" customHeight="1">
      <c r="A699" s="182"/>
      <c r="B699" s="184"/>
      <c r="C699" s="179"/>
      <c r="D699" s="180"/>
      <c r="E699" s="181"/>
      <c r="F699" s="179"/>
      <c r="G699" s="179"/>
      <c r="H699" s="179"/>
      <c r="I699" s="179"/>
      <c r="J699" s="119"/>
      <c r="K699" s="120"/>
      <c r="L699" s="121"/>
      <c r="M699" s="181"/>
    </row>
    <row r="700" ht="27.75" customHeight="1">
      <c r="A700" s="182"/>
      <c r="B700" s="183"/>
      <c r="C700" s="120"/>
      <c r="D700" s="177"/>
      <c r="E700" s="178"/>
      <c r="F700" s="120"/>
      <c r="G700" s="120"/>
      <c r="H700" s="120"/>
      <c r="I700" s="120"/>
      <c r="J700" s="119"/>
      <c r="K700" s="120"/>
      <c r="L700" s="121"/>
      <c r="M700" s="178"/>
    </row>
    <row r="701" ht="27.75" customHeight="1">
      <c r="A701" s="182"/>
      <c r="B701" s="184"/>
      <c r="C701" s="179"/>
      <c r="D701" s="180"/>
      <c r="E701" s="181"/>
      <c r="F701" s="179"/>
      <c r="G701" s="179"/>
      <c r="H701" s="179"/>
      <c r="I701" s="179"/>
      <c r="J701" s="119"/>
      <c r="K701" s="120"/>
      <c r="L701" s="121"/>
      <c r="M701" s="181"/>
    </row>
    <row r="702" ht="27.75" customHeight="1">
      <c r="A702" s="182"/>
      <c r="B702" s="183"/>
      <c r="C702" s="120"/>
      <c r="D702" s="177"/>
      <c r="E702" s="178"/>
      <c r="F702" s="120"/>
      <c r="G702" s="120"/>
      <c r="H702" s="120"/>
      <c r="I702" s="120"/>
      <c r="J702" s="119"/>
      <c r="K702" s="120"/>
      <c r="L702" s="121"/>
      <c r="M702" s="178"/>
    </row>
    <row r="703" ht="27.75" customHeight="1">
      <c r="A703" s="182"/>
      <c r="B703" s="184"/>
      <c r="C703" s="179"/>
      <c r="D703" s="180"/>
      <c r="E703" s="181"/>
      <c r="F703" s="179"/>
      <c r="G703" s="179"/>
      <c r="H703" s="179"/>
      <c r="I703" s="179"/>
      <c r="J703" s="119"/>
      <c r="K703" s="120"/>
      <c r="L703" s="121"/>
      <c r="M703" s="181"/>
    </row>
    <row r="704" ht="27.75" customHeight="1">
      <c r="A704" s="182"/>
      <c r="B704" s="183"/>
      <c r="C704" s="120"/>
      <c r="D704" s="177"/>
      <c r="E704" s="178"/>
      <c r="F704" s="120"/>
      <c r="G704" s="120"/>
      <c r="H704" s="120"/>
      <c r="I704" s="120"/>
      <c r="J704" s="119"/>
      <c r="K704" s="120"/>
      <c r="L704" s="121"/>
      <c r="M704" s="178"/>
    </row>
    <row r="705" ht="27.75" customHeight="1">
      <c r="A705" s="182"/>
      <c r="B705" s="184"/>
      <c r="C705" s="179"/>
      <c r="D705" s="180"/>
      <c r="E705" s="181"/>
      <c r="F705" s="179"/>
      <c r="G705" s="179"/>
      <c r="H705" s="179"/>
      <c r="I705" s="179"/>
      <c r="J705" s="119"/>
      <c r="K705" s="120"/>
      <c r="L705" s="121"/>
      <c r="M705" s="181"/>
    </row>
    <row r="706" ht="27.75" customHeight="1">
      <c r="A706" s="182"/>
      <c r="B706" s="183"/>
      <c r="C706" s="120"/>
      <c r="D706" s="177"/>
      <c r="E706" s="178"/>
      <c r="F706" s="120"/>
      <c r="G706" s="120"/>
      <c r="H706" s="120"/>
      <c r="I706" s="120"/>
      <c r="J706" s="119"/>
      <c r="K706" s="120"/>
      <c r="L706" s="121"/>
      <c r="M706" s="178"/>
    </row>
    <row r="707" ht="27.75" customHeight="1">
      <c r="A707" s="182"/>
      <c r="B707" s="184"/>
      <c r="C707" s="179"/>
      <c r="D707" s="180"/>
      <c r="E707" s="181"/>
      <c r="F707" s="179"/>
      <c r="G707" s="179"/>
      <c r="H707" s="179"/>
      <c r="I707" s="179"/>
      <c r="J707" s="119"/>
      <c r="K707" s="120"/>
      <c r="L707" s="121"/>
      <c r="M707" s="181"/>
    </row>
    <row r="708" ht="27.75" customHeight="1">
      <c r="A708" s="182"/>
      <c r="B708" s="183"/>
      <c r="C708" s="120"/>
      <c r="D708" s="177"/>
      <c r="E708" s="178"/>
      <c r="F708" s="120"/>
      <c r="G708" s="120"/>
      <c r="H708" s="120"/>
      <c r="I708" s="120"/>
      <c r="J708" s="119"/>
      <c r="K708" s="120"/>
      <c r="L708" s="121"/>
      <c r="M708" s="178"/>
    </row>
    <row r="709" ht="27.75" customHeight="1">
      <c r="A709" s="182"/>
      <c r="B709" s="184"/>
      <c r="C709" s="179"/>
      <c r="D709" s="180"/>
      <c r="E709" s="181"/>
      <c r="F709" s="179"/>
      <c r="G709" s="179"/>
      <c r="H709" s="179"/>
      <c r="I709" s="179"/>
      <c r="J709" s="119"/>
      <c r="K709" s="120"/>
      <c r="L709" s="121"/>
      <c r="M709" s="181"/>
    </row>
    <row r="710" ht="27.75" customHeight="1">
      <c r="A710" s="182"/>
      <c r="B710" s="183"/>
      <c r="C710" s="120"/>
      <c r="D710" s="177"/>
      <c r="E710" s="178"/>
      <c r="F710" s="120"/>
      <c r="G710" s="120"/>
      <c r="H710" s="120"/>
      <c r="I710" s="120"/>
      <c r="J710" s="119"/>
      <c r="K710" s="120"/>
      <c r="L710" s="121"/>
      <c r="M710" s="178"/>
    </row>
    <row r="711" ht="27.75" customHeight="1">
      <c r="A711" s="182"/>
      <c r="B711" s="184"/>
      <c r="C711" s="179"/>
      <c r="D711" s="180"/>
      <c r="E711" s="181"/>
      <c r="F711" s="179"/>
      <c r="G711" s="179"/>
      <c r="H711" s="179"/>
      <c r="I711" s="179"/>
      <c r="J711" s="119"/>
      <c r="K711" s="120"/>
      <c r="L711" s="121"/>
      <c r="M711" s="181"/>
    </row>
    <row r="712" ht="27.75" customHeight="1">
      <c r="A712" s="182"/>
      <c r="B712" s="183"/>
      <c r="C712" s="120"/>
      <c r="D712" s="177"/>
      <c r="E712" s="178"/>
      <c r="F712" s="120"/>
      <c r="G712" s="120"/>
      <c r="H712" s="120"/>
      <c r="I712" s="120"/>
      <c r="J712" s="119"/>
      <c r="K712" s="120"/>
      <c r="L712" s="121"/>
      <c r="M712" s="178"/>
    </row>
    <row r="713" ht="27.75" customHeight="1">
      <c r="A713" s="182"/>
      <c r="B713" s="184"/>
      <c r="C713" s="179"/>
      <c r="D713" s="180"/>
      <c r="E713" s="181"/>
      <c r="F713" s="179"/>
      <c r="G713" s="179"/>
      <c r="H713" s="179"/>
      <c r="I713" s="179"/>
      <c r="J713" s="119"/>
      <c r="K713" s="120"/>
      <c r="L713" s="121"/>
      <c r="M713" s="181"/>
    </row>
    <row r="714" ht="27.75" customHeight="1">
      <c r="A714" s="182"/>
      <c r="B714" s="183"/>
      <c r="C714" s="120"/>
      <c r="D714" s="177"/>
      <c r="E714" s="178"/>
      <c r="F714" s="120"/>
      <c r="G714" s="120"/>
      <c r="H714" s="120"/>
      <c r="I714" s="120"/>
      <c r="J714" s="119"/>
      <c r="K714" s="120"/>
      <c r="L714" s="121"/>
      <c r="M714" s="178"/>
    </row>
    <row r="715" ht="27.75" customHeight="1">
      <c r="A715" s="182"/>
      <c r="B715" s="184"/>
      <c r="C715" s="179"/>
      <c r="D715" s="180"/>
      <c r="E715" s="181"/>
      <c r="F715" s="179"/>
      <c r="G715" s="179"/>
      <c r="H715" s="179"/>
      <c r="I715" s="179"/>
      <c r="J715" s="119"/>
      <c r="K715" s="120"/>
      <c r="L715" s="121"/>
      <c r="M715" s="181"/>
    </row>
    <row r="716" ht="27.75" customHeight="1">
      <c r="A716" s="182"/>
      <c r="B716" s="183"/>
      <c r="C716" s="120"/>
      <c r="D716" s="177"/>
      <c r="E716" s="178"/>
      <c r="F716" s="120"/>
      <c r="G716" s="120"/>
      <c r="H716" s="120"/>
      <c r="I716" s="120"/>
      <c r="J716" s="119"/>
      <c r="K716" s="120"/>
      <c r="L716" s="121"/>
      <c r="M716" s="178"/>
    </row>
    <row r="717" ht="27.75" customHeight="1">
      <c r="A717" s="182"/>
      <c r="B717" s="184"/>
      <c r="C717" s="179"/>
      <c r="D717" s="180"/>
      <c r="E717" s="181"/>
      <c r="F717" s="179"/>
      <c r="G717" s="179"/>
      <c r="H717" s="179"/>
      <c r="I717" s="179"/>
      <c r="J717" s="119"/>
      <c r="K717" s="120"/>
      <c r="L717" s="121"/>
      <c r="M717" s="181"/>
    </row>
    <row r="718" ht="27.75" customHeight="1">
      <c r="A718" s="182"/>
      <c r="B718" s="183"/>
      <c r="C718" s="120"/>
      <c r="D718" s="177"/>
      <c r="E718" s="178"/>
      <c r="F718" s="120"/>
      <c r="G718" s="120"/>
      <c r="H718" s="120"/>
      <c r="I718" s="120"/>
      <c r="J718" s="119"/>
      <c r="K718" s="120"/>
      <c r="L718" s="121"/>
      <c r="M718" s="178"/>
    </row>
    <row r="719" ht="27.75" customHeight="1">
      <c r="A719" s="182"/>
      <c r="B719" s="184"/>
      <c r="C719" s="179"/>
      <c r="D719" s="180"/>
      <c r="E719" s="181"/>
      <c r="F719" s="179"/>
      <c r="G719" s="179"/>
      <c r="H719" s="179"/>
      <c r="I719" s="179"/>
      <c r="J719" s="119"/>
      <c r="K719" s="120"/>
      <c r="L719" s="121"/>
      <c r="M719" s="181"/>
    </row>
    <row r="720" ht="27.75" customHeight="1">
      <c r="A720" s="182"/>
      <c r="B720" s="183"/>
      <c r="C720" s="120"/>
      <c r="D720" s="177"/>
      <c r="E720" s="178"/>
      <c r="F720" s="120"/>
      <c r="G720" s="120"/>
      <c r="H720" s="120"/>
      <c r="I720" s="120"/>
      <c r="J720" s="119"/>
      <c r="K720" s="120"/>
      <c r="L720" s="121"/>
      <c r="M720" s="178"/>
    </row>
    <row r="721" ht="27.75" customHeight="1">
      <c r="A721" s="182"/>
      <c r="B721" s="184"/>
      <c r="C721" s="179"/>
      <c r="D721" s="180"/>
      <c r="E721" s="181"/>
      <c r="F721" s="179"/>
      <c r="G721" s="179"/>
      <c r="H721" s="179"/>
      <c r="I721" s="179"/>
      <c r="J721" s="119"/>
      <c r="K721" s="120"/>
      <c r="L721" s="121"/>
      <c r="M721" s="181"/>
    </row>
    <row r="722" ht="27.75" customHeight="1">
      <c r="A722" s="182"/>
      <c r="B722" s="183"/>
      <c r="C722" s="120"/>
      <c r="D722" s="177"/>
      <c r="E722" s="178"/>
      <c r="F722" s="120"/>
      <c r="G722" s="120"/>
      <c r="H722" s="120"/>
      <c r="I722" s="120"/>
      <c r="J722" s="119"/>
      <c r="K722" s="120"/>
      <c r="L722" s="121"/>
      <c r="M722" s="178"/>
    </row>
    <row r="723" ht="27.75" customHeight="1">
      <c r="A723" s="182"/>
      <c r="B723" s="184"/>
      <c r="C723" s="179"/>
      <c r="D723" s="180"/>
      <c r="E723" s="181"/>
      <c r="F723" s="179"/>
      <c r="G723" s="179"/>
      <c r="H723" s="179"/>
      <c r="I723" s="179"/>
      <c r="J723" s="119"/>
      <c r="K723" s="120"/>
      <c r="L723" s="121"/>
      <c r="M723" s="181"/>
    </row>
    <row r="724" ht="27.75" customHeight="1">
      <c r="A724" s="182"/>
      <c r="B724" s="183"/>
      <c r="C724" s="120"/>
      <c r="D724" s="177"/>
      <c r="E724" s="178"/>
      <c r="F724" s="120"/>
      <c r="G724" s="120"/>
      <c r="H724" s="120"/>
      <c r="I724" s="120"/>
      <c r="J724" s="119"/>
      <c r="K724" s="120"/>
      <c r="L724" s="121"/>
      <c r="M724" s="178"/>
    </row>
    <row r="725" ht="27.75" customHeight="1">
      <c r="A725" s="182"/>
      <c r="B725" s="184"/>
      <c r="C725" s="179"/>
      <c r="D725" s="180"/>
      <c r="E725" s="181"/>
      <c r="F725" s="179"/>
      <c r="G725" s="179"/>
      <c r="H725" s="179"/>
      <c r="I725" s="179"/>
      <c r="J725" s="119"/>
      <c r="K725" s="120"/>
      <c r="L725" s="121"/>
      <c r="M725" s="181"/>
    </row>
    <row r="726" ht="27.75" customHeight="1">
      <c r="A726" s="182"/>
      <c r="B726" s="183"/>
      <c r="C726" s="120"/>
      <c r="D726" s="177"/>
      <c r="E726" s="178"/>
      <c r="F726" s="120"/>
      <c r="G726" s="120"/>
      <c r="H726" s="120"/>
      <c r="I726" s="120"/>
      <c r="J726" s="119"/>
      <c r="K726" s="120"/>
      <c r="L726" s="121"/>
      <c r="M726" s="178"/>
    </row>
    <row r="727" ht="27.75" customHeight="1">
      <c r="A727" s="182"/>
      <c r="B727" s="184"/>
      <c r="C727" s="179"/>
      <c r="D727" s="180"/>
      <c r="E727" s="181"/>
      <c r="F727" s="179"/>
      <c r="G727" s="179"/>
      <c r="H727" s="179"/>
      <c r="I727" s="179"/>
      <c r="J727" s="119"/>
      <c r="K727" s="120"/>
      <c r="L727" s="121"/>
      <c r="M727" s="181"/>
    </row>
    <row r="728" ht="27.75" customHeight="1">
      <c r="A728" s="182"/>
      <c r="B728" s="183"/>
      <c r="C728" s="120"/>
      <c r="D728" s="177"/>
      <c r="E728" s="178"/>
      <c r="F728" s="120"/>
      <c r="G728" s="120"/>
      <c r="H728" s="120"/>
      <c r="I728" s="120"/>
      <c r="J728" s="119"/>
      <c r="K728" s="120"/>
      <c r="L728" s="121"/>
      <c r="M728" s="178"/>
    </row>
    <row r="729" ht="27.75" customHeight="1">
      <c r="A729" s="182"/>
      <c r="B729" s="184"/>
      <c r="C729" s="179"/>
      <c r="D729" s="180"/>
      <c r="E729" s="181"/>
      <c r="F729" s="179"/>
      <c r="G729" s="179"/>
      <c r="H729" s="179"/>
      <c r="I729" s="179"/>
      <c r="J729" s="119"/>
      <c r="K729" s="120"/>
      <c r="L729" s="121"/>
      <c r="M729" s="181"/>
    </row>
    <row r="730" ht="27.75" customHeight="1">
      <c r="A730" s="182"/>
      <c r="B730" s="183"/>
      <c r="C730" s="120"/>
      <c r="D730" s="177"/>
      <c r="E730" s="178"/>
      <c r="F730" s="120"/>
      <c r="G730" s="120"/>
      <c r="H730" s="120"/>
      <c r="I730" s="120"/>
      <c r="J730" s="119"/>
      <c r="K730" s="120"/>
      <c r="L730" s="121"/>
      <c r="M730" s="178"/>
    </row>
    <row r="731" ht="27.75" customHeight="1">
      <c r="A731" s="182"/>
      <c r="B731" s="184"/>
      <c r="C731" s="179"/>
      <c r="D731" s="180"/>
      <c r="E731" s="181"/>
      <c r="F731" s="179"/>
      <c r="G731" s="179"/>
      <c r="H731" s="179"/>
      <c r="I731" s="179"/>
      <c r="J731" s="119"/>
      <c r="K731" s="120"/>
      <c r="L731" s="121"/>
      <c r="M731" s="181"/>
    </row>
    <row r="732" ht="27.75" customHeight="1">
      <c r="A732" s="182"/>
      <c r="B732" s="183"/>
      <c r="C732" s="120"/>
      <c r="D732" s="177"/>
      <c r="E732" s="178"/>
      <c r="F732" s="120"/>
      <c r="G732" s="120"/>
      <c r="H732" s="120"/>
      <c r="I732" s="120"/>
      <c r="J732" s="119"/>
      <c r="K732" s="120"/>
      <c r="L732" s="121"/>
      <c r="M732" s="178"/>
    </row>
    <row r="733" ht="27.75" customHeight="1">
      <c r="A733" s="182"/>
      <c r="B733" s="184"/>
      <c r="C733" s="179"/>
      <c r="D733" s="180"/>
      <c r="E733" s="181"/>
      <c r="F733" s="179"/>
      <c r="G733" s="179"/>
      <c r="H733" s="179"/>
      <c r="I733" s="179"/>
      <c r="J733" s="119"/>
      <c r="K733" s="120"/>
      <c r="L733" s="121"/>
      <c r="M733" s="181"/>
    </row>
    <row r="734" ht="27.75" customHeight="1">
      <c r="A734" s="182"/>
      <c r="B734" s="183"/>
      <c r="C734" s="120"/>
      <c r="D734" s="177"/>
      <c r="E734" s="178"/>
      <c r="F734" s="120"/>
      <c r="G734" s="120"/>
      <c r="H734" s="120"/>
      <c r="I734" s="120"/>
      <c r="J734" s="119"/>
      <c r="K734" s="120"/>
      <c r="L734" s="121"/>
      <c r="M734" s="178"/>
    </row>
    <row r="735" ht="27.75" customHeight="1">
      <c r="A735" s="182"/>
      <c r="B735" s="184"/>
      <c r="C735" s="179"/>
      <c r="D735" s="180"/>
      <c r="E735" s="181"/>
      <c r="F735" s="179"/>
      <c r="G735" s="179"/>
      <c r="H735" s="179"/>
      <c r="I735" s="179"/>
      <c r="J735" s="119"/>
      <c r="K735" s="120"/>
      <c r="L735" s="121"/>
      <c r="M735" s="181"/>
    </row>
    <row r="736" ht="27.75" customHeight="1">
      <c r="A736" s="182"/>
      <c r="B736" s="183"/>
      <c r="C736" s="120"/>
      <c r="D736" s="177"/>
      <c r="E736" s="178"/>
      <c r="F736" s="120"/>
      <c r="G736" s="120"/>
      <c r="H736" s="120"/>
      <c r="I736" s="120"/>
      <c r="J736" s="119"/>
      <c r="K736" s="120"/>
      <c r="L736" s="121"/>
      <c r="M736" s="178"/>
    </row>
    <row r="737" ht="27.75" customHeight="1">
      <c r="A737" s="182"/>
      <c r="B737" s="184"/>
      <c r="C737" s="179"/>
      <c r="D737" s="180"/>
      <c r="E737" s="181"/>
      <c r="F737" s="179"/>
      <c r="G737" s="179"/>
      <c r="H737" s="179"/>
      <c r="I737" s="179"/>
      <c r="J737" s="119"/>
      <c r="K737" s="120"/>
      <c r="L737" s="121"/>
      <c r="M737" s="181"/>
    </row>
    <row r="738" ht="27.75" customHeight="1">
      <c r="A738" s="182"/>
      <c r="B738" s="183"/>
      <c r="C738" s="120"/>
      <c r="D738" s="177"/>
      <c r="E738" s="178"/>
      <c r="F738" s="120"/>
      <c r="G738" s="120"/>
      <c r="H738" s="120"/>
      <c r="I738" s="120"/>
      <c r="J738" s="119"/>
      <c r="K738" s="120"/>
      <c r="L738" s="121"/>
      <c r="M738" s="178"/>
    </row>
    <row r="739" ht="27.75" customHeight="1">
      <c r="A739" s="182"/>
      <c r="B739" s="184"/>
      <c r="C739" s="179"/>
      <c r="D739" s="180"/>
      <c r="E739" s="181"/>
      <c r="F739" s="179"/>
      <c r="G739" s="179"/>
      <c r="H739" s="179"/>
      <c r="I739" s="179"/>
      <c r="J739" s="119"/>
      <c r="K739" s="120"/>
      <c r="L739" s="121"/>
      <c r="M739" s="181"/>
    </row>
    <row r="740" ht="27.75" customHeight="1">
      <c r="A740" s="182"/>
      <c r="B740" s="183"/>
      <c r="C740" s="120"/>
      <c r="D740" s="177"/>
      <c r="E740" s="178"/>
      <c r="F740" s="120"/>
      <c r="G740" s="120"/>
      <c r="H740" s="120"/>
      <c r="I740" s="120"/>
      <c r="J740" s="119"/>
      <c r="K740" s="120"/>
      <c r="L740" s="121"/>
      <c r="M740" s="178"/>
    </row>
    <row r="741" ht="27.75" customHeight="1">
      <c r="A741" s="182"/>
      <c r="B741" s="184"/>
      <c r="C741" s="179"/>
      <c r="D741" s="180"/>
      <c r="E741" s="181"/>
      <c r="F741" s="179"/>
      <c r="G741" s="179"/>
      <c r="H741" s="179"/>
      <c r="I741" s="179"/>
      <c r="J741" s="119"/>
      <c r="K741" s="120"/>
      <c r="L741" s="121"/>
      <c r="M741" s="181"/>
    </row>
    <row r="742" ht="27.75" customHeight="1">
      <c r="A742" s="182"/>
      <c r="B742" s="183"/>
      <c r="C742" s="120"/>
      <c r="D742" s="177"/>
      <c r="E742" s="178"/>
      <c r="F742" s="120"/>
      <c r="G742" s="120"/>
      <c r="H742" s="120"/>
      <c r="I742" s="120"/>
      <c r="J742" s="119"/>
      <c r="K742" s="120"/>
      <c r="L742" s="121"/>
      <c r="M742" s="178"/>
    </row>
    <row r="743" ht="27.75" customHeight="1">
      <c r="A743" s="182"/>
      <c r="B743" s="184"/>
      <c r="C743" s="179"/>
      <c r="D743" s="180"/>
      <c r="E743" s="181"/>
      <c r="F743" s="179"/>
      <c r="G743" s="179"/>
      <c r="H743" s="179"/>
      <c r="I743" s="179"/>
      <c r="J743" s="119"/>
      <c r="K743" s="120"/>
      <c r="L743" s="121"/>
      <c r="M743" s="181"/>
    </row>
    <row r="744" ht="27.75" customHeight="1">
      <c r="A744" s="182"/>
      <c r="B744" s="183"/>
      <c r="C744" s="120"/>
      <c r="D744" s="177"/>
      <c r="E744" s="178"/>
      <c r="F744" s="120"/>
      <c r="G744" s="120"/>
      <c r="H744" s="120"/>
      <c r="I744" s="120"/>
      <c r="J744" s="119"/>
      <c r="K744" s="120"/>
      <c r="L744" s="121"/>
      <c r="M744" s="178"/>
    </row>
    <row r="745" ht="27.75" customHeight="1">
      <c r="A745" s="182"/>
      <c r="B745" s="184"/>
      <c r="C745" s="179"/>
      <c r="D745" s="180"/>
      <c r="E745" s="181"/>
      <c r="F745" s="179"/>
      <c r="G745" s="179"/>
      <c r="H745" s="179"/>
      <c r="I745" s="179"/>
      <c r="J745" s="119"/>
      <c r="K745" s="120"/>
      <c r="L745" s="121"/>
      <c r="M745" s="181"/>
    </row>
    <row r="746" ht="27.75" customHeight="1">
      <c r="A746" s="182"/>
      <c r="B746" s="183"/>
      <c r="C746" s="120"/>
      <c r="D746" s="177"/>
      <c r="E746" s="178"/>
      <c r="F746" s="120"/>
      <c r="G746" s="120"/>
      <c r="H746" s="120"/>
      <c r="I746" s="120"/>
      <c r="J746" s="119"/>
      <c r="K746" s="120"/>
      <c r="L746" s="121"/>
      <c r="M746" s="178"/>
    </row>
    <row r="747" ht="27.75" customHeight="1">
      <c r="A747" s="182"/>
      <c r="B747" s="184"/>
      <c r="C747" s="179"/>
      <c r="D747" s="180"/>
      <c r="E747" s="181"/>
      <c r="F747" s="179"/>
      <c r="G747" s="179"/>
      <c r="H747" s="179"/>
      <c r="I747" s="179"/>
      <c r="J747" s="119"/>
      <c r="K747" s="120"/>
      <c r="L747" s="121"/>
      <c r="M747" s="181"/>
    </row>
    <row r="748" ht="27.75" customHeight="1">
      <c r="A748" s="182"/>
      <c r="B748" s="183"/>
      <c r="C748" s="120"/>
      <c r="D748" s="177"/>
      <c r="E748" s="178"/>
      <c r="F748" s="120"/>
      <c r="G748" s="120"/>
      <c r="H748" s="120"/>
      <c r="I748" s="120"/>
      <c r="J748" s="119"/>
      <c r="K748" s="120"/>
      <c r="L748" s="121"/>
      <c r="M748" s="178"/>
    </row>
    <row r="749" ht="27.75" customHeight="1">
      <c r="A749" s="182"/>
      <c r="B749" s="184"/>
      <c r="C749" s="179"/>
      <c r="D749" s="180"/>
      <c r="E749" s="181"/>
      <c r="F749" s="179"/>
      <c r="G749" s="179"/>
      <c r="H749" s="179"/>
      <c r="I749" s="179"/>
      <c r="J749" s="119"/>
      <c r="K749" s="120"/>
      <c r="L749" s="121"/>
      <c r="M749" s="181"/>
    </row>
    <row r="750" ht="27.75" customHeight="1">
      <c r="A750" s="182"/>
      <c r="B750" s="183"/>
      <c r="C750" s="120"/>
      <c r="D750" s="177"/>
      <c r="E750" s="178"/>
      <c r="F750" s="120"/>
      <c r="G750" s="120"/>
      <c r="H750" s="120"/>
      <c r="I750" s="120"/>
      <c r="J750" s="119"/>
      <c r="K750" s="120"/>
      <c r="L750" s="121"/>
      <c r="M750" s="178"/>
    </row>
    <row r="751" ht="27.75" customHeight="1">
      <c r="A751" s="182"/>
      <c r="B751" s="184"/>
      <c r="C751" s="179"/>
      <c r="D751" s="180"/>
      <c r="E751" s="181"/>
      <c r="F751" s="179"/>
      <c r="G751" s="179"/>
      <c r="H751" s="179"/>
      <c r="I751" s="179"/>
      <c r="J751" s="119"/>
      <c r="K751" s="120"/>
      <c r="L751" s="121"/>
      <c r="M751" s="181"/>
    </row>
    <row r="752" ht="27.75" customHeight="1">
      <c r="A752" s="182"/>
      <c r="B752" s="183"/>
      <c r="C752" s="120"/>
      <c r="D752" s="177"/>
      <c r="E752" s="178"/>
      <c r="F752" s="120"/>
      <c r="G752" s="120"/>
      <c r="H752" s="120"/>
      <c r="I752" s="120"/>
      <c r="J752" s="119"/>
      <c r="K752" s="120"/>
      <c r="L752" s="121"/>
      <c r="M752" s="178"/>
    </row>
    <row r="753" ht="27.75" customHeight="1">
      <c r="A753" s="182"/>
      <c r="B753" s="184"/>
      <c r="C753" s="179"/>
      <c r="D753" s="180"/>
      <c r="E753" s="181"/>
      <c r="F753" s="179"/>
      <c r="G753" s="179"/>
      <c r="H753" s="179"/>
      <c r="I753" s="179"/>
      <c r="J753" s="119"/>
      <c r="K753" s="120"/>
      <c r="L753" s="121"/>
      <c r="M753" s="181"/>
    </row>
    <row r="754" ht="27.75" customHeight="1">
      <c r="A754" s="182"/>
      <c r="B754" s="183"/>
      <c r="C754" s="120"/>
      <c r="D754" s="177"/>
      <c r="E754" s="178"/>
      <c r="F754" s="120"/>
      <c r="G754" s="120"/>
      <c r="H754" s="120"/>
      <c r="I754" s="120"/>
      <c r="J754" s="119"/>
      <c r="K754" s="120"/>
      <c r="L754" s="121"/>
      <c r="M754" s="178"/>
    </row>
    <row r="755" ht="27.75" customHeight="1">
      <c r="A755" s="182"/>
      <c r="B755" s="184"/>
      <c r="C755" s="179"/>
      <c r="D755" s="180"/>
      <c r="E755" s="181"/>
      <c r="F755" s="179"/>
      <c r="G755" s="179"/>
      <c r="H755" s="179"/>
      <c r="I755" s="179"/>
      <c r="J755" s="119"/>
      <c r="K755" s="120"/>
      <c r="L755" s="121"/>
      <c r="M755" s="181"/>
    </row>
    <row r="756" ht="27.75" customHeight="1">
      <c r="A756" s="182"/>
      <c r="B756" s="183"/>
      <c r="C756" s="120"/>
      <c r="D756" s="177"/>
      <c r="E756" s="178"/>
      <c r="F756" s="120"/>
      <c r="G756" s="120"/>
      <c r="H756" s="120"/>
      <c r="I756" s="120"/>
      <c r="J756" s="119"/>
      <c r="K756" s="120"/>
      <c r="L756" s="121"/>
      <c r="M756" s="178"/>
    </row>
    <row r="757" ht="27.75" customHeight="1">
      <c r="A757" s="182"/>
      <c r="B757" s="184"/>
      <c r="C757" s="179"/>
      <c r="D757" s="180"/>
      <c r="E757" s="181"/>
      <c r="F757" s="179"/>
      <c r="G757" s="179"/>
      <c r="H757" s="179"/>
      <c r="I757" s="179"/>
      <c r="J757" s="119"/>
      <c r="K757" s="120"/>
      <c r="L757" s="121"/>
      <c r="M757" s="181"/>
    </row>
    <row r="758" ht="27.75" customHeight="1">
      <c r="A758" s="182"/>
      <c r="B758" s="183"/>
      <c r="C758" s="120"/>
      <c r="D758" s="177"/>
      <c r="E758" s="178"/>
      <c r="F758" s="120"/>
      <c r="G758" s="120"/>
      <c r="H758" s="120"/>
      <c r="I758" s="120"/>
      <c r="J758" s="119"/>
      <c r="K758" s="120"/>
      <c r="L758" s="121"/>
      <c r="M758" s="178"/>
    </row>
    <row r="759" ht="27.75" customHeight="1">
      <c r="A759" s="182"/>
      <c r="B759" s="184"/>
      <c r="C759" s="179"/>
      <c r="D759" s="180"/>
      <c r="E759" s="181"/>
      <c r="F759" s="179"/>
      <c r="G759" s="179"/>
      <c r="H759" s="179"/>
      <c r="I759" s="179"/>
      <c r="J759" s="119"/>
      <c r="K759" s="120"/>
      <c r="L759" s="121"/>
      <c r="M759" s="181"/>
    </row>
    <row r="760" ht="27.75" customHeight="1">
      <c r="A760" s="182"/>
      <c r="B760" s="183"/>
      <c r="C760" s="120"/>
      <c r="D760" s="177"/>
      <c r="E760" s="178"/>
      <c r="F760" s="120"/>
      <c r="G760" s="120"/>
      <c r="H760" s="120"/>
      <c r="I760" s="120"/>
      <c r="J760" s="119"/>
      <c r="K760" s="120"/>
      <c r="L760" s="121"/>
      <c r="M760" s="178"/>
    </row>
    <row r="761" ht="27.75" customHeight="1">
      <c r="A761" s="182"/>
      <c r="B761" s="184"/>
      <c r="C761" s="179"/>
      <c r="D761" s="180"/>
      <c r="E761" s="181"/>
      <c r="F761" s="179"/>
      <c r="G761" s="179"/>
      <c r="H761" s="179"/>
      <c r="I761" s="179"/>
      <c r="J761" s="119"/>
      <c r="K761" s="120"/>
      <c r="L761" s="121"/>
      <c r="M761" s="181"/>
    </row>
    <row r="762" ht="27.75" customHeight="1">
      <c r="A762" s="182"/>
      <c r="B762" s="183"/>
      <c r="C762" s="120"/>
      <c r="D762" s="177"/>
      <c r="E762" s="178"/>
      <c r="F762" s="120"/>
      <c r="G762" s="120"/>
      <c r="H762" s="120"/>
      <c r="I762" s="120"/>
      <c r="J762" s="119"/>
      <c r="K762" s="120"/>
      <c r="L762" s="121"/>
      <c r="M762" s="178"/>
    </row>
    <row r="763" ht="27.75" customHeight="1">
      <c r="A763" s="182"/>
      <c r="B763" s="184"/>
      <c r="C763" s="179"/>
      <c r="D763" s="180"/>
      <c r="E763" s="181"/>
      <c r="F763" s="179"/>
      <c r="G763" s="179"/>
      <c r="H763" s="179"/>
      <c r="I763" s="179"/>
      <c r="J763" s="119"/>
      <c r="K763" s="120"/>
      <c r="L763" s="121"/>
      <c r="M763" s="181"/>
    </row>
    <row r="764" ht="27.75" customHeight="1">
      <c r="A764" s="182"/>
      <c r="B764" s="183"/>
      <c r="C764" s="120"/>
      <c r="D764" s="177"/>
      <c r="E764" s="178"/>
      <c r="F764" s="120"/>
      <c r="G764" s="120"/>
      <c r="H764" s="120"/>
      <c r="I764" s="120"/>
      <c r="J764" s="119"/>
      <c r="K764" s="120"/>
      <c r="L764" s="121"/>
      <c r="M764" s="178"/>
    </row>
    <row r="765" ht="27.75" customHeight="1">
      <c r="A765" s="182"/>
      <c r="B765" s="184"/>
      <c r="C765" s="179"/>
      <c r="D765" s="180"/>
      <c r="E765" s="181"/>
      <c r="F765" s="179"/>
      <c r="G765" s="179"/>
      <c r="H765" s="179"/>
      <c r="I765" s="179"/>
      <c r="J765" s="119"/>
      <c r="K765" s="120"/>
      <c r="L765" s="121"/>
      <c r="M765" s="181"/>
    </row>
    <row r="766" ht="27.75" customHeight="1">
      <c r="A766" s="182"/>
      <c r="B766" s="183"/>
      <c r="C766" s="120"/>
      <c r="D766" s="177"/>
      <c r="E766" s="178"/>
      <c r="F766" s="120"/>
      <c r="G766" s="120"/>
      <c r="H766" s="120"/>
      <c r="I766" s="120"/>
      <c r="J766" s="119"/>
      <c r="K766" s="120"/>
      <c r="L766" s="121"/>
      <c r="M766" s="178"/>
    </row>
    <row r="767" ht="27.75" customHeight="1">
      <c r="A767" s="182"/>
      <c r="B767" s="184"/>
      <c r="C767" s="179"/>
      <c r="D767" s="180"/>
      <c r="E767" s="181"/>
      <c r="F767" s="179"/>
      <c r="G767" s="179"/>
      <c r="H767" s="179"/>
      <c r="I767" s="179"/>
      <c r="J767" s="119"/>
      <c r="K767" s="120"/>
      <c r="L767" s="121"/>
      <c r="M767" s="181"/>
    </row>
    <row r="768" ht="27.75" customHeight="1">
      <c r="A768" s="182"/>
      <c r="B768" s="183"/>
      <c r="C768" s="120"/>
      <c r="D768" s="177"/>
      <c r="E768" s="178"/>
      <c r="F768" s="120"/>
      <c r="G768" s="120"/>
      <c r="H768" s="120"/>
      <c r="I768" s="120"/>
      <c r="J768" s="119"/>
      <c r="K768" s="120"/>
      <c r="L768" s="121"/>
      <c r="M768" s="178"/>
    </row>
    <row r="769" ht="27.75" customHeight="1">
      <c r="A769" s="182"/>
      <c r="B769" s="184"/>
      <c r="C769" s="179"/>
      <c r="D769" s="180"/>
      <c r="E769" s="181"/>
      <c r="F769" s="179"/>
      <c r="G769" s="179"/>
      <c r="H769" s="179"/>
      <c r="I769" s="179"/>
      <c r="J769" s="119"/>
      <c r="K769" s="120"/>
      <c r="L769" s="121"/>
      <c r="M769" s="181"/>
    </row>
    <row r="770" ht="27.75" customHeight="1">
      <c r="A770" s="182"/>
      <c r="B770" s="183"/>
      <c r="C770" s="120"/>
      <c r="D770" s="177"/>
      <c r="E770" s="178"/>
      <c r="F770" s="120"/>
      <c r="G770" s="120"/>
      <c r="H770" s="120"/>
      <c r="I770" s="120"/>
      <c r="J770" s="119"/>
      <c r="K770" s="120"/>
      <c r="L770" s="121"/>
      <c r="M770" s="178"/>
    </row>
    <row r="771" ht="27.75" customHeight="1">
      <c r="A771" s="182"/>
      <c r="B771" s="184"/>
      <c r="C771" s="179"/>
      <c r="D771" s="180"/>
      <c r="E771" s="181"/>
      <c r="F771" s="179"/>
      <c r="G771" s="179"/>
      <c r="H771" s="179"/>
      <c r="I771" s="179"/>
      <c r="J771" s="119"/>
      <c r="K771" s="120"/>
      <c r="L771" s="121"/>
      <c r="M771" s="181"/>
    </row>
    <row r="772" ht="27.75" customHeight="1">
      <c r="A772" s="182"/>
      <c r="B772" s="183"/>
      <c r="C772" s="120"/>
      <c r="D772" s="177"/>
      <c r="E772" s="178"/>
      <c r="F772" s="120"/>
      <c r="G772" s="120"/>
      <c r="H772" s="120"/>
      <c r="I772" s="120"/>
      <c r="J772" s="119"/>
      <c r="K772" s="120"/>
      <c r="L772" s="121"/>
      <c r="M772" s="178"/>
    </row>
    <row r="773" ht="27.75" customHeight="1">
      <c r="A773" s="182"/>
      <c r="B773" s="184"/>
      <c r="C773" s="179"/>
      <c r="D773" s="180"/>
      <c r="E773" s="181"/>
      <c r="F773" s="179"/>
      <c r="G773" s="179"/>
      <c r="H773" s="179"/>
      <c r="I773" s="179"/>
      <c r="J773" s="119"/>
      <c r="K773" s="120"/>
      <c r="L773" s="121"/>
      <c r="M773" s="181"/>
    </row>
    <row r="774" ht="27.75" customHeight="1">
      <c r="A774" s="182"/>
      <c r="B774" s="183"/>
      <c r="C774" s="120"/>
      <c r="D774" s="177"/>
      <c r="E774" s="178"/>
      <c r="F774" s="120"/>
      <c r="G774" s="120"/>
      <c r="H774" s="120"/>
      <c r="I774" s="120"/>
      <c r="J774" s="119"/>
      <c r="K774" s="120"/>
      <c r="L774" s="121"/>
      <c r="M774" s="178"/>
    </row>
    <row r="775" ht="27.75" customHeight="1">
      <c r="A775" s="182"/>
      <c r="B775" s="184"/>
      <c r="C775" s="179"/>
      <c r="D775" s="180"/>
      <c r="E775" s="181"/>
      <c r="F775" s="179"/>
      <c r="G775" s="179"/>
      <c r="H775" s="179"/>
      <c r="I775" s="179"/>
      <c r="J775" s="119"/>
      <c r="K775" s="120"/>
      <c r="L775" s="121"/>
      <c r="M775" s="181"/>
    </row>
    <row r="776" ht="27.75" customHeight="1">
      <c r="A776" s="182"/>
      <c r="B776" s="183"/>
      <c r="C776" s="120"/>
      <c r="D776" s="177"/>
      <c r="E776" s="178"/>
      <c r="F776" s="120"/>
      <c r="G776" s="120"/>
      <c r="H776" s="120"/>
      <c r="I776" s="120"/>
      <c r="J776" s="119"/>
      <c r="K776" s="120"/>
      <c r="L776" s="121"/>
      <c r="M776" s="178"/>
    </row>
    <row r="777" ht="27.75" customHeight="1">
      <c r="A777" s="182"/>
      <c r="B777" s="184"/>
      <c r="C777" s="179"/>
      <c r="D777" s="180"/>
      <c r="E777" s="181"/>
      <c r="F777" s="179"/>
      <c r="G777" s="179"/>
      <c r="H777" s="179"/>
      <c r="I777" s="179"/>
      <c r="J777" s="119"/>
      <c r="K777" s="120"/>
      <c r="L777" s="121"/>
      <c r="M777" s="181"/>
    </row>
    <row r="778" ht="27.75" customHeight="1">
      <c r="A778" s="182"/>
      <c r="B778" s="183"/>
      <c r="C778" s="120"/>
      <c r="D778" s="177"/>
      <c r="E778" s="178"/>
      <c r="F778" s="120"/>
      <c r="G778" s="120"/>
      <c r="H778" s="120"/>
      <c r="I778" s="120"/>
      <c r="J778" s="119"/>
      <c r="K778" s="120"/>
      <c r="L778" s="121"/>
      <c r="M778" s="178"/>
    </row>
    <row r="779" ht="27.75" customHeight="1">
      <c r="A779" s="182"/>
      <c r="B779" s="184"/>
      <c r="C779" s="179"/>
      <c r="D779" s="180"/>
      <c r="E779" s="181"/>
      <c r="F779" s="179"/>
      <c r="G779" s="179"/>
      <c r="H779" s="179"/>
      <c r="I779" s="179"/>
      <c r="J779" s="119"/>
      <c r="K779" s="120"/>
      <c r="L779" s="121"/>
      <c r="M779" s="181"/>
    </row>
    <row r="780" ht="27.75" customHeight="1">
      <c r="A780" s="182"/>
      <c r="B780" s="183"/>
      <c r="C780" s="120"/>
      <c r="D780" s="177"/>
      <c r="E780" s="178"/>
      <c r="F780" s="120"/>
      <c r="G780" s="120"/>
      <c r="H780" s="120"/>
      <c r="I780" s="120"/>
      <c r="J780" s="119"/>
      <c r="K780" s="120"/>
      <c r="L780" s="121"/>
      <c r="M780" s="178"/>
    </row>
    <row r="781" ht="27.75" customHeight="1">
      <c r="A781" s="182"/>
      <c r="B781" s="184"/>
      <c r="C781" s="179"/>
      <c r="D781" s="180"/>
      <c r="E781" s="181"/>
      <c r="F781" s="179"/>
      <c r="G781" s="179"/>
      <c r="H781" s="179"/>
      <c r="I781" s="179"/>
      <c r="J781" s="119"/>
      <c r="K781" s="120"/>
      <c r="L781" s="121"/>
      <c r="M781" s="181"/>
    </row>
    <row r="782" ht="27.75" customHeight="1">
      <c r="A782" s="182"/>
      <c r="B782" s="183"/>
      <c r="C782" s="120"/>
      <c r="D782" s="177"/>
      <c r="E782" s="178"/>
      <c r="F782" s="120"/>
      <c r="G782" s="120"/>
      <c r="H782" s="120"/>
      <c r="I782" s="120"/>
      <c r="J782" s="119"/>
      <c r="K782" s="120"/>
      <c r="L782" s="121"/>
      <c r="M782" s="178"/>
    </row>
    <row r="783" ht="27.75" customHeight="1">
      <c r="A783" s="182"/>
      <c r="B783" s="184"/>
      <c r="C783" s="179"/>
      <c r="D783" s="180"/>
      <c r="E783" s="181"/>
      <c r="F783" s="179"/>
      <c r="G783" s="179"/>
      <c r="H783" s="179"/>
      <c r="I783" s="179"/>
      <c r="J783" s="119"/>
      <c r="K783" s="120"/>
      <c r="L783" s="121"/>
      <c r="M783" s="181"/>
    </row>
    <row r="784" ht="27.75" customHeight="1">
      <c r="A784" s="182"/>
      <c r="B784" s="183"/>
      <c r="C784" s="120"/>
      <c r="D784" s="177"/>
      <c r="E784" s="178"/>
      <c r="F784" s="120"/>
      <c r="G784" s="120"/>
      <c r="H784" s="120"/>
      <c r="I784" s="120"/>
      <c r="J784" s="119"/>
      <c r="K784" s="120"/>
      <c r="L784" s="121"/>
      <c r="M784" s="178"/>
    </row>
    <row r="785" ht="27.75" customHeight="1">
      <c r="A785" s="182"/>
      <c r="B785" s="184"/>
      <c r="C785" s="179"/>
      <c r="D785" s="180"/>
      <c r="E785" s="181"/>
      <c r="F785" s="179"/>
      <c r="G785" s="179"/>
      <c r="H785" s="179"/>
      <c r="I785" s="179"/>
      <c r="J785" s="119"/>
      <c r="K785" s="120"/>
      <c r="L785" s="121"/>
      <c r="M785" s="181"/>
    </row>
    <row r="786" ht="27.75" customHeight="1">
      <c r="A786" s="182"/>
      <c r="B786" s="183"/>
      <c r="C786" s="120"/>
      <c r="D786" s="177"/>
      <c r="E786" s="178"/>
      <c r="F786" s="120"/>
      <c r="G786" s="120"/>
      <c r="H786" s="120"/>
      <c r="I786" s="120"/>
      <c r="J786" s="119"/>
      <c r="K786" s="120"/>
      <c r="L786" s="121"/>
      <c r="M786" s="178"/>
    </row>
    <row r="787" ht="27.75" customHeight="1">
      <c r="A787" s="182"/>
      <c r="B787" s="184"/>
      <c r="C787" s="179"/>
      <c r="D787" s="180"/>
      <c r="E787" s="181"/>
      <c r="F787" s="179"/>
      <c r="G787" s="179"/>
      <c r="H787" s="179"/>
      <c r="I787" s="179"/>
      <c r="J787" s="119"/>
      <c r="K787" s="120"/>
      <c r="L787" s="121"/>
      <c r="M787" s="181"/>
    </row>
    <row r="788" ht="27.75" customHeight="1">
      <c r="A788" s="182"/>
      <c r="B788" s="183"/>
      <c r="C788" s="120"/>
      <c r="D788" s="177"/>
      <c r="E788" s="178"/>
      <c r="F788" s="120"/>
      <c r="G788" s="120"/>
      <c r="H788" s="120"/>
      <c r="I788" s="120"/>
      <c r="J788" s="119"/>
      <c r="K788" s="120"/>
      <c r="L788" s="121"/>
      <c r="M788" s="178"/>
    </row>
    <row r="789" ht="27.75" customHeight="1">
      <c r="A789" s="182"/>
      <c r="B789" s="184"/>
      <c r="C789" s="179"/>
      <c r="D789" s="180"/>
      <c r="E789" s="181"/>
      <c r="F789" s="179"/>
      <c r="G789" s="179"/>
      <c r="H789" s="179"/>
      <c r="I789" s="179"/>
      <c r="J789" s="119"/>
      <c r="K789" s="120"/>
      <c r="L789" s="121"/>
      <c r="M789" s="181"/>
    </row>
    <row r="790" ht="27.75" customHeight="1">
      <c r="A790" s="182"/>
      <c r="B790" s="183"/>
      <c r="C790" s="120"/>
      <c r="D790" s="177"/>
      <c r="E790" s="178"/>
      <c r="F790" s="120"/>
      <c r="G790" s="120"/>
      <c r="H790" s="120"/>
      <c r="I790" s="120"/>
      <c r="J790" s="119"/>
      <c r="K790" s="120"/>
      <c r="L790" s="121"/>
      <c r="M790" s="178"/>
    </row>
    <row r="791" ht="27.75" customHeight="1">
      <c r="A791" s="182"/>
      <c r="B791" s="184"/>
      <c r="C791" s="179"/>
      <c r="D791" s="180"/>
      <c r="E791" s="181"/>
      <c r="F791" s="179"/>
      <c r="G791" s="179"/>
      <c r="H791" s="179"/>
      <c r="I791" s="179"/>
      <c r="J791" s="119"/>
      <c r="K791" s="120"/>
      <c r="L791" s="121"/>
      <c r="M791" s="181"/>
    </row>
    <row r="792" ht="27.75" customHeight="1">
      <c r="A792" s="182"/>
      <c r="B792" s="183"/>
      <c r="C792" s="120"/>
      <c r="D792" s="177"/>
      <c r="E792" s="178"/>
      <c r="F792" s="120"/>
      <c r="G792" s="120"/>
      <c r="H792" s="120"/>
      <c r="I792" s="120"/>
      <c r="J792" s="119"/>
      <c r="K792" s="120"/>
      <c r="L792" s="121"/>
      <c r="M792" s="178"/>
    </row>
    <row r="793" ht="27.75" customHeight="1">
      <c r="A793" s="182"/>
      <c r="B793" s="184"/>
      <c r="C793" s="179"/>
      <c r="D793" s="180"/>
      <c r="E793" s="181"/>
      <c r="F793" s="179"/>
      <c r="G793" s="179"/>
      <c r="H793" s="179"/>
      <c r="I793" s="179"/>
      <c r="J793" s="119"/>
      <c r="K793" s="120"/>
      <c r="L793" s="121"/>
      <c r="M793" s="181"/>
    </row>
    <row r="794" ht="27.75" customHeight="1">
      <c r="A794" s="182"/>
      <c r="B794" s="183"/>
      <c r="C794" s="120"/>
      <c r="D794" s="177"/>
      <c r="E794" s="178"/>
      <c r="F794" s="120"/>
      <c r="G794" s="120"/>
      <c r="H794" s="120"/>
      <c r="I794" s="120"/>
      <c r="J794" s="119"/>
      <c r="K794" s="120"/>
      <c r="L794" s="121"/>
      <c r="M794" s="178"/>
    </row>
    <row r="795" ht="27.75" customHeight="1">
      <c r="A795" s="182"/>
      <c r="B795" s="184"/>
      <c r="C795" s="179"/>
      <c r="D795" s="180"/>
      <c r="E795" s="181"/>
      <c r="F795" s="179"/>
      <c r="G795" s="179"/>
      <c r="H795" s="179"/>
      <c r="I795" s="179"/>
      <c r="J795" s="119"/>
      <c r="K795" s="120"/>
      <c r="L795" s="121"/>
      <c r="M795" s="181"/>
    </row>
    <row r="796" ht="27.75" customHeight="1">
      <c r="A796" s="182"/>
      <c r="B796" s="183"/>
      <c r="C796" s="120"/>
      <c r="D796" s="177"/>
      <c r="E796" s="178"/>
      <c r="F796" s="120"/>
      <c r="G796" s="120"/>
      <c r="H796" s="120"/>
      <c r="I796" s="120"/>
      <c r="J796" s="119"/>
      <c r="K796" s="120"/>
      <c r="L796" s="121"/>
      <c r="M796" s="178"/>
    </row>
    <row r="797" ht="27.75" customHeight="1">
      <c r="A797" s="182"/>
      <c r="B797" s="184"/>
      <c r="C797" s="179"/>
      <c r="D797" s="180"/>
      <c r="E797" s="181"/>
      <c r="F797" s="179"/>
      <c r="G797" s="179"/>
      <c r="H797" s="179"/>
      <c r="I797" s="179"/>
      <c r="J797" s="119"/>
      <c r="K797" s="120"/>
      <c r="L797" s="121"/>
      <c r="M797" s="181"/>
    </row>
    <row r="798" ht="27.75" customHeight="1">
      <c r="A798" s="182"/>
      <c r="B798" s="183"/>
      <c r="C798" s="120"/>
      <c r="D798" s="177"/>
      <c r="E798" s="178"/>
      <c r="F798" s="120"/>
      <c r="G798" s="120"/>
      <c r="H798" s="120"/>
      <c r="I798" s="120"/>
      <c r="J798" s="119"/>
      <c r="K798" s="120"/>
      <c r="L798" s="121"/>
      <c r="M798" s="178"/>
    </row>
    <row r="799" ht="27.75" customHeight="1">
      <c r="A799" s="182"/>
      <c r="B799" s="184"/>
      <c r="C799" s="179"/>
      <c r="D799" s="180"/>
      <c r="E799" s="181"/>
      <c r="F799" s="179"/>
      <c r="G799" s="179"/>
      <c r="H799" s="179"/>
      <c r="I799" s="179"/>
      <c r="J799" s="119"/>
      <c r="K799" s="120"/>
      <c r="L799" s="121"/>
      <c r="M799" s="181"/>
    </row>
    <row r="800" ht="27.75" customHeight="1">
      <c r="A800" s="182"/>
      <c r="B800" s="183"/>
      <c r="C800" s="120"/>
      <c r="D800" s="177"/>
      <c r="E800" s="178"/>
      <c r="F800" s="120"/>
      <c r="G800" s="120"/>
      <c r="H800" s="120"/>
      <c r="I800" s="120"/>
      <c r="J800" s="119"/>
      <c r="K800" s="120"/>
      <c r="L800" s="121"/>
      <c r="M800" s="178"/>
    </row>
    <row r="801" ht="27.75" customHeight="1">
      <c r="A801" s="182"/>
      <c r="B801" s="184"/>
      <c r="C801" s="179"/>
      <c r="D801" s="180"/>
      <c r="E801" s="181"/>
      <c r="F801" s="179"/>
      <c r="G801" s="179"/>
      <c r="H801" s="179"/>
      <c r="I801" s="179"/>
      <c r="J801" s="119"/>
      <c r="K801" s="120"/>
      <c r="L801" s="121"/>
      <c r="M801" s="181"/>
    </row>
    <row r="802" ht="27.75" customHeight="1">
      <c r="A802" s="182"/>
      <c r="B802" s="183"/>
      <c r="C802" s="120"/>
      <c r="D802" s="177"/>
      <c r="E802" s="178"/>
      <c r="F802" s="120"/>
      <c r="G802" s="120"/>
      <c r="H802" s="120"/>
      <c r="I802" s="120"/>
      <c r="J802" s="119"/>
      <c r="K802" s="120"/>
      <c r="L802" s="121"/>
      <c r="M802" s="178"/>
    </row>
    <row r="803" ht="27.75" customHeight="1">
      <c r="A803" s="182"/>
      <c r="B803" s="184"/>
      <c r="C803" s="179"/>
      <c r="D803" s="180"/>
      <c r="E803" s="181"/>
      <c r="F803" s="179"/>
      <c r="G803" s="179"/>
      <c r="H803" s="179"/>
      <c r="I803" s="179"/>
      <c r="J803" s="119"/>
      <c r="K803" s="120"/>
      <c r="L803" s="121"/>
      <c r="M803" s="181"/>
    </row>
    <row r="804" ht="27.75" customHeight="1">
      <c r="A804" s="182"/>
      <c r="B804" s="183"/>
      <c r="C804" s="120"/>
      <c r="D804" s="177"/>
      <c r="E804" s="178"/>
      <c r="F804" s="120"/>
      <c r="G804" s="120"/>
      <c r="H804" s="120"/>
      <c r="I804" s="120"/>
      <c r="J804" s="119"/>
      <c r="K804" s="120"/>
      <c r="L804" s="121"/>
      <c r="M804" s="178"/>
    </row>
    <row r="805" ht="27.75" customHeight="1">
      <c r="A805" s="182"/>
      <c r="B805" s="184"/>
      <c r="C805" s="179"/>
      <c r="D805" s="180"/>
      <c r="E805" s="181"/>
      <c r="F805" s="179"/>
      <c r="G805" s="179"/>
      <c r="H805" s="179"/>
      <c r="I805" s="179"/>
      <c r="J805" s="119"/>
      <c r="K805" s="120"/>
      <c r="L805" s="121"/>
      <c r="M805" s="181"/>
    </row>
    <row r="806" ht="27.75" customHeight="1">
      <c r="A806" s="182"/>
      <c r="B806" s="183"/>
      <c r="C806" s="120"/>
      <c r="D806" s="177"/>
      <c r="E806" s="178"/>
      <c r="F806" s="120"/>
      <c r="G806" s="120"/>
      <c r="H806" s="120"/>
      <c r="I806" s="120"/>
      <c r="J806" s="119"/>
      <c r="K806" s="120"/>
      <c r="L806" s="121"/>
      <c r="M806" s="178"/>
    </row>
    <row r="807" ht="27.75" customHeight="1">
      <c r="A807" s="182"/>
      <c r="B807" s="184"/>
      <c r="C807" s="179"/>
      <c r="D807" s="180"/>
      <c r="E807" s="181"/>
      <c r="F807" s="179"/>
      <c r="G807" s="179"/>
      <c r="H807" s="179"/>
      <c r="I807" s="179"/>
      <c r="J807" s="119"/>
      <c r="K807" s="120"/>
      <c r="L807" s="121"/>
      <c r="M807" s="181"/>
    </row>
    <row r="808" ht="27.75" customHeight="1">
      <c r="A808" s="182"/>
      <c r="B808" s="183"/>
      <c r="C808" s="120"/>
      <c r="D808" s="177"/>
      <c r="E808" s="178"/>
      <c r="F808" s="120"/>
      <c r="G808" s="120"/>
      <c r="H808" s="120"/>
      <c r="I808" s="120"/>
      <c r="J808" s="119"/>
      <c r="K808" s="120"/>
      <c r="L808" s="121"/>
      <c r="M808" s="178"/>
    </row>
    <row r="809" ht="27.75" customHeight="1">
      <c r="A809" s="182"/>
      <c r="B809" s="184"/>
      <c r="C809" s="179"/>
      <c r="D809" s="180"/>
      <c r="E809" s="181"/>
      <c r="F809" s="179"/>
      <c r="G809" s="179"/>
      <c r="H809" s="179"/>
      <c r="I809" s="179"/>
      <c r="J809" s="119"/>
      <c r="K809" s="120"/>
      <c r="L809" s="121"/>
      <c r="M809" s="181"/>
    </row>
    <row r="810" ht="27.75" customHeight="1">
      <c r="A810" s="182"/>
      <c r="B810" s="183"/>
      <c r="C810" s="120"/>
      <c r="D810" s="177"/>
      <c r="E810" s="178"/>
      <c r="F810" s="120"/>
      <c r="G810" s="120"/>
      <c r="H810" s="120"/>
      <c r="I810" s="120"/>
      <c r="J810" s="119"/>
      <c r="K810" s="120"/>
      <c r="L810" s="121"/>
      <c r="M810" s="178"/>
    </row>
    <row r="811" ht="27.75" customHeight="1">
      <c r="A811" s="182"/>
      <c r="B811" s="184"/>
      <c r="C811" s="179"/>
      <c r="D811" s="180"/>
      <c r="E811" s="181"/>
      <c r="F811" s="179"/>
      <c r="G811" s="179"/>
      <c r="H811" s="179"/>
      <c r="I811" s="179"/>
      <c r="J811" s="119"/>
      <c r="K811" s="120"/>
      <c r="L811" s="121"/>
      <c r="M811" s="181"/>
    </row>
    <row r="812" ht="27.75" customHeight="1">
      <c r="A812" s="182"/>
      <c r="B812" s="183"/>
      <c r="C812" s="120"/>
      <c r="D812" s="177"/>
      <c r="E812" s="178"/>
      <c r="F812" s="120"/>
      <c r="G812" s="120"/>
      <c r="H812" s="120"/>
      <c r="I812" s="120"/>
      <c r="J812" s="119"/>
      <c r="K812" s="120"/>
      <c r="L812" s="121"/>
      <c r="M812" s="178"/>
    </row>
    <row r="813" ht="27.75" customHeight="1">
      <c r="A813" s="182"/>
      <c r="B813" s="184"/>
      <c r="C813" s="179"/>
      <c r="D813" s="180"/>
      <c r="E813" s="181"/>
      <c r="F813" s="179"/>
      <c r="G813" s="179"/>
      <c r="H813" s="179"/>
      <c r="I813" s="179"/>
      <c r="J813" s="119"/>
      <c r="K813" s="120"/>
      <c r="L813" s="121"/>
      <c r="M813" s="181"/>
    </row>
    <row r="814" ht="27.75" customHeight="1">
      <c r="A814" s="182"/>
      <c r="B814" s="183"/>
      <c r="C814" s="120"/>
      <c r="D814" s="177"/>
      <c r="E814" s="178"/>
      <c r="F814" s="120"/>
      <c r="G814" s="120"/>
      <c r="H814" s="120"/>
      <c r="I814" s="120"/>
      <c r="J814" s="119"/>
      <c r="K814" s="120"/>
      <c r="L814" s="121"/>
      <c r="M814" s="178"/>
    </row>
    <row r="815" ht="27.75" customHeight="1">
      <c r="A815" s="182"/>
      <c r="B815" s="184"/>
      <c r="C815" s="179"/>
      <c r="D815" s="180"/>
      <c r="E815" s="181"/>
      <c r="F815" s="179"/>
      <c r="G815" s="179"/>
      <c r="H815" s="179"/>
      <c r="I815" s="179"/>
      <c r="J815" s="119"/>
      <c r="K815" s="120"/>
      <c r="L815" s="121"/>
      <c r="M815" s="181"/>
    </row>
    <row r="816" ht="27.75" customHeight="1">
      <c r="A816" s="182"/>
      <c r="B816" s="183"/>
      <c r="C816" s="120"/>
      <c r="D816" s="177"/>
      <c r="E816" s="178"/>
      <c r="F816" s="120"/>
      <c r="G816" s="120"/>
      <c r="H816" s="120"/>
      <c r="I816" s="120"/>
      <c r="J816" s="119"/>
      <c r="K816" s="120"/>
      <c r="L816" s="121"/>
      <c r="M816" s="178"/>
    </row>
    <row r="817" ht="27.75" customHeight="1">
      <c r="A817" s="182"/>
      <c r="B817" s="184"/>
      <c r="C817" s="179"/>
      <c r="D817" s="180"/>
      <c r="E817" s="181"/>
      <c r="F817" s="179"/>
      <c r="G817" s="179"/>
      <c r="H817" s="179"/>
      <c r="I817" s="179"/>
      <c r="J817" s="119"/>
      <c r="K817" s="120"/>
      <c r="L817" s="121"/>
      <c r="M817" s="181"/>
    </row>
    <row r="818" ht="27.75" customHeight="1">
      <c r="A818" s="182"/>
      <c r="B818" s="183"/>
      <c r="C818" s="120"/>
      <c r="D818" s="177"/>
      <c r="E818" s="178"/>
      <c r="F818" s="120"/>
      <c r="G818" s="120"/>
      <c r="H818" s="120"/>
      <c r="I818" s="120"/>
      <c r="J818" s="119"/>
      <c r="K818" s="120"/>
      <c r="L818" s="121"/>
      <c r="M818" s="178"/>
    </row>
    <row r="819" ht="27.75" customHeight="1">
      <c r="A819" s="182"/>
      <c r="B819" s="184"/>
      <c r="C819" s="179"/>
      <c r="D819" s="180"/>
      <c r="E819" s="181"/>
      <c r="F819" s="179"/>
      <c r="G819" s="179"/>
      <c r="H819" s="179"/>
      <c r="I819" s="179"/>
      <c r="J819" s="119"/>
      <c r="K819" s="120"/>
      <c r="L819" s="121"/>
      <c r="M819" s="181"/>
    </row>
    <row r="820" ht="27.75" customHeight="1">
      <c r="A820" s="182"/>
      <c r="B820" s="183"/>
      <c r="C820" s="120"/>
      <c r="D820" s="177"/>
      <c r="E820" s="178"/>
      <c r="F820" s="120"/>
      <c r="G820" s="120"/>
      <c r="H820" s="120"/>
      <c r="I820" s="120"/>
      <c r="J820" s="119"/>
      <c r="K820" s="120"/>
      <c r="L820" s="121"/>
      <c r="M820" s="178"/>
    </row>
    <row r="821" ht="27.75" customHeight="1">
      <c r="A821" s="182"/>
      <c r="B821" s="184"/>
      <c r="C821" s="179"/>
      <c r="D821" s="180"/>
      <c r="E821" s="181"/>
      <c r="F821" s="179"/>
      <c r="G821" s="179"/>
      <c r="H821" s="179"/>
      <c r="I821" s="179"/>
      <c r="J821" s="119"/>
      <c r="K821" s="120"/>
      <c r="L821" s="121"/>
      <c r="M821" s="181"/>
    </row>
    <row r="822" ht="27.75" customHeight="1">
      <c r="A822" s="182"/>
      <c r="B822" s="183"/>
      <c r="C822" s="120"/>
      <c r="D822" s="177"/>
      <c r="E822" s="178"/>
      <c r="F822" s="120"/>
      <c r="G822" s="120"/>
      <c r="H822" s="120"/>
      <c r="I822" s="120"/>
      <c r="J822" s="119"/>
      <c r="K822" s="120"/>
      <c r="L822" s="121"/>
      <c r="M822" s="178"/>
    </row>
    <row r="823" ht="27.75" customHeight="1">
      <c r="A823" s="182"/>
      <c r="B823" s="184"/>
      <c r="C823" s="179"/>
      <c r="D823" s="180"/>
      <c r="E823" s="181"/>
      <c r="F823" s="179"/>
      <c r="G823" s="179"/>
      <c r="H823" s="179"/>
      <c r="I823" s="179"/>
      <c r="J823" s="119"/>
      <c r="K823" s="120"/>
      <c r="L823" s="121"/>
      <c r="M823" s="181"/>
    </row>
    <row r="824" ht="27.75" customHeight="1">
      <c r="A824" s="182"/>
      <c r="B824" s="183"/>
      <c r="C824" s="120"/>
      <c r="D824" s="177"/>
      <c r="E824" s="178"/>
      <c r="F824" s="120"/>
      <c r="G824" s="120"/>
      <c r="H824" s="120"/>
      <c r="I824" s="120"/>
      <c r="J824" s="119"/>
      <c r="K824" s="120"/>
      <c r="L824" s="121"/>
      <c r="M824" s="178"/>
    </row>
    <row r="825" ht="27.75" customHeight="1">
      <c r="A825" s="182"/>
      <c r="B825" s="184"/>
      <c r="C825" s="179"/>
      <c r="D825" s="180"/>
      <c r="E825" s="181"/>
      <c r="F825" s="179"/>
      <c r="G825" s="179"/>
      <c r="H825" s="179"/>
      <c r="I825" s="179"/>
      <c r="J825" s="119"/>
      <c r="K825" s="120"/>
      <c r="L825" s="121"/>
      <c r="M825" s="181"/>
    </row>
    <row r="826" ht="27.75" customHeight="1">
      <c r="A826" s="182"/>
      <c r="B826" s="183"/>
      <c r="C826" s="120"/>
      <c r="D826" s="177"/>
      <c r="E826" s="178"/>
      <c r="F826" s="120"/>
      <c r="G826" s="120"/>
      <c r="H826" s="120"/>
      <c r="I826" s="120"/>
      <c r="J826" s="119"/>
      <c r="K826" s="120"/>
      <c r="L826" s="121"/>
      <c r="M826" s="178"/>
    </row>
    <row r="827" ht="27.75" customHeight="1">
      <c r="A827" s="182"/>
      <c r="B827" s="184"/>
      <c r="C827" s="179"/>
      <c r="D827" s="180"/>
      <c r="E827" s="181"/>
      <c r="F827" s="179"/>
      <c r="G827" s="179"/>
      <c r="H827" s="179"/>
      <c r="I827" s="179"/>
      <c r="J827" s="119"/>
      <c r="K827" s="120"/>
      <c r="L827" s="121"/>
      <c r="M827" s="181"/>
    </row>
    <row r="828" ht="27.75" customHeight="1">
      <c r="A828" s="182"/>
      <c r="B828" s="183"/>
      <c r="C828" s="120"/>
      <c r="D828" s="177"/>
      <c r="E828" s="178"/>
      <c r="F828" s="120"/>
      <c r="G828" s="120"/>
      <c r="H828" s="120"/>
      <c r="I828" s="120"/>
      <c r="J828" s="119"/>
      <c r="K828" s="120"/>
      <c r="L828" s="121"/>
      <c r="M828" s="178"/>
    </row>
    <row r="829" ht="27.75" customHeight="1">
      <c r="A829" s="182"/>
      <c r="B829" s="184"/>
      <c r="C829" s="179"/>
      <c r="D829" s="180"/>
      <c r="E829" s="181"/>
      <c r="F829" s="179"/>
      <c r="G829" s="179"/>
      <c r="H829" s="179"/>
      <c r="I829" s="179"/>
      <c r="J829" s="119"/>
      <c r="K829" s="120"/>
      <c r="L829" s="121"/>
      <c r="M829" s="181"/>
    </row>
    <row r="830" ht="27.75" customHeight="1">
      <c r="A830" s="182"/>
      <c r="B830" s="183"/>
      <c r="C830" s="120"/>
      <c r="D830" s="177"/>
      <c r="E830" s="178"/>
      <c r="F830" s="120"/>
      <c r="G830" s="120"/>
      <c r="H830" s="120"/>
      <c r="I830" s="120"/>
      <c r="J830" s="119"/>
      <c r="K830" s="120"/>
      <c r="L830" s="121"/>
      <c r="M830" s="178"/>
    </row>
    <row r="831" ht="27.75" customHeight="1">
      <c r="A831" s="182"/>
      <c r="B831" s="184"/>
      <c r="C831" s="179"/>
      <c r="D831" s="180"/>
      <c r="E831" s="181"/>
      <c r="F831" s="179"/>
      <c r="G831" s="179"/>
      <c r="H831" s="179"/>
      <c r="I831" s="179"/>
      <c r="J831" s="119"/>
      <c r="K831" s="120"/>
      <c r="L831" s="121"/>
      <c r="M831" s="181"/>
    </row>
    <row r="832" ht="27.75" customHeight="1">
      <c r="A832" s="182"/>
      <c r="B832" s="183"/>
      <c r="C832" s="120"/>
      <c r="D832" s="177"/>
      <c r="E832" s="178"/>
      <c r="F832" s="120"/>
      <c r="G832" s="120"/>
      <c r="H832" s="120"/>
      <c r="I832" s="120"/>
      <c r="J832" s="119"/>
      <c r="K832" s="120"/>
      <c r="L832" s="121"/>
      <c r="M832" s="178"/>
    </row>
    <row r="833" ht="27.75" customHeight="1">
      <c r="A833" s="182"/>
      <c r="B833" s="184"/>
      <c r="C833" s="179"/>
      <c r="D833" s="180"/>
      <c r="E833" s="181"/>
      <c r="F833" s="179"/>
      <c r="G833" s="179"/>
      <c r="H833" s="179"/>
      <c r="I833" s="179"/>
      <c r="J833" s="119"/>
      <c r="K833" s="120"/>
      <c r="L833" s="121"/>
      <c r="M833" s="181"/>
    </row>
    <row r="834" ht="27.75" customHeight="1">
      <c r="A834" s="182"/>
      <c r="B834" s="183"/>
      <c r="C834" s="120"/>
      <c r="D834" s="177"/>
      <c r="E834" s="178"/>
      <c r="F834" s="120"/>
      <c r="G834" s="120"/>
      <c r="H834" s="120"/>
      <c r="I834" s="120"/>
      <c r="J834" s="119"/>
      <c r="K834" s="120"/>
      <c r="L834" s="121"/>
      <c r="M834" s="178"/>
    </row>
    <row r="835" ht="27.75" customHeight="1">
      <c r="A835" s="182"/>
      <c r="B835" s="184"/>
      <c r="C835" s="179"/>
      <c r="D835" s="180"/>
      <c r="E835" s="181"/>
      <c r="F835" s="179"/>
      <c r="G835" s="179"/>
      <c r="H835" s="179"/>
      <c r="I835" s="179"/>
      <c r="J835" s="119"/>
      <c r="K835" s="120"/>
      <c r="L835" s="121"/>
      <c r="M835" s="181"/>
    </row>
    <row r="836" ht="27.75" customHeight="1">
      <c r="A836" s="182"/>
      <c r="B836" s="183"/>
      <c r="C836" s="120"/>
      <c r="D836" s="177"/>
      <c r="E836" s="178"/>
      <c r="F836" s="120"/>
      <c r="G836" s="120"/>
      <c r="H836" s="120"/>
      <c r="I836" s="120"/>
      <c r="J836" s="119"/>
      <c r="K836" s="120"/>
      <c r="L836" s="121"/>
      <c r="M836" s="178"/>
    </row>
    <row r="837" ht="27.75" customHeight="1">
      <c r="A837" s="182"/>
      <c r="B837" s="184"/>
      <c r="C837" s="179"/>
      <c r="D837" s="180"/>
      <c r="E837" s="181"/>
      <c r="F837" s="179"/>
      <c r="G837" s="179"/>
      <c r="H837" s="179"/>
      <c r="I837" s="179"/>
      <c r="J837" s="119"/>
      <c r="K837" s="120"/>
      <c r="L837" s="121"/>
      <c r="M837" s="181"/>
    </row>
    <row r="838" ht="27.75" customHeight="1">
      <c r="A838" s="182"/>
      <c r="B838" s="183"/>
      <c r="C838" s="120"/>
      <c r="D838" s="177"/>
      <c r="E838" s="178"/>
      <c r="F838" s="120"/>
      <c r="G838" s="120"/>
      <c r="H838" s="120"/>
      <c r="I838" s="120"/>
      <c r="J838" s="119"/>
      <c r="K838" s="120"/>
      <c r="L838" s="121"/>
      <c r="M838" s="178"/>
    </row>
    <row r="839" ht="27.75" customHeight="1">
      <c r="A839" s="182"/>
      <c r="B839" s="184"/>
      <c r="C839" s="179"/>
      <c r="D839" s="180"/>
      <c r="E839" s="181"/>
      <c r="F839" s="179"/>
      <c r="G839" s="179"/>
      <c r="H839" s="179"/>
      <c r="I839" s="179"/>
      <c r="J839" s="119"/>
      <c r="K839" s="120"/>
      <c r="L839" s="121"/>
      <c r="M839" s="181"/>
    </row>
    <row r="840" ht="27.75" customHeight="1">
      <c r="A840" s="182"/>
      <c r="B840" s="183"/>
      <c r="C840" s="120"/>
      <c r="D840" s="177"/>
      <c r="E840" s="178"/>
      <c r="F840" s="120"/>
      <c r="G840" s="120"/>
      <c r="H840" s="120"/>
      <c r="I840" s="120"/>
      <c r="J840" s="119"/>
      <c r="K840" s="120"/>
      <c r="L840" s="121"/>
      <c r="M840" s="178"/>
    </row>
    <row r="841" ht="27.75" customHeight="1">
      <c r="A841" s="182"/>
      <c r="B841" s="184"/>
      <c r="C841" s="179"/>
      <c r="D841" s="180"/>
      <c r="E841" s="181"/>
      <c r="F841" s="179"/>
      <c r="G841" s="179"/>
      <c r="H841" s="179"/>
      <c r="I841" s="179"/>
      <c r="J841" s="119"/>
      <c r="K841" s="120"/>
      <c r="L841" s="121"/>
      <c r="M841" s="181"/>
    </row>
    <row r="842" ht="27.75" customHeight="1">
      <c r="A842" s="182"/>
      <c r="B842" s="183"/>
      <c r="C842" s="120"/>
      <c r="D842" s="177"/>
      <c r="E842" s="178"/>
      <c r="F842" s="120"/>
      <c r="G842" s="120"/>
      <c r="H842" s="120"/>
      <c r="I842" s="120"/>
      <c r="J842" s="119"/>
      <c r="K842" s="120"/>
      <c r="L842" s="121"/>
      <c r="M842" s="178"/>
    </row>
    <row r="843" ht="27.75" customHeight="1">
      <c r="A843" s="182"/>
      <c r="B843" s="184"/>
      <c r="C843" s="179"/>
      <c r="D843" s="180"/>
      <c r="E843" s="181"/>
      <c r="F843" s="179"/>
      <c r="G843" s="179"/>
      <c r="H843" s="179"/>
      <c r="I843" s="179"/>
      <c r="J843" s="119"/>
      <c r="K843" s="120"/>
      <c r="L843" s="121"/>
      <c r="M843" s="181"/>
    </row>
    <row r="844" ht="27.75" customHeight="1">
      <c r="A844" s="182"/>
      <c r="B844" s="183"/>
      <c r="C844" s="120"/>
      <c r="D844" s="177"/>
      <c r="E844" s="178"/>
      <c r="F844" s="120"/>
      <c r="G844" s="120"/>
      <c r="H844" s="120"/>
      <c r="I844" s="120"/>
      <c r="J844" s="119"/>
      <c r="K844" s="120"/>
      <c r="L844" s="121"/>
      <c r="M844" s="178"/>
    </row>
    <row r="845" ht="27.75" customHeight="1">
      <c r="A845" s="182"/>
      <c r="B845" s="184"/>
      <c r="C845" s="179"/>
      <c r="D845" s="180"/>
      <c r="E845" s="181"/>
      <c r="F845" s="179"/>
      <c r="G845" s="179"/>
      <c r="H845" s="179"/>
      <c r="I845" s="179"/>
      <c r="J845" s="119"/>
      <c r="K845" s="120"/>
      <c r="L845" s="121"/>
      <c r="M845" s="181"/>
    </row>
    <row r="846" ht="27.75" customHeight="1">
      <c r="A846" s="182"/>
      <c r="B846" s="183"/>
      <c r="C846" s="120"/>
      <c r="D846" s="177"/>
      <c r="E846" s="178"/>
      <c r="F846" s="120"/>
      <c r="G846" s="120"/>
      <c r="H846" s="120"/>
      <c r="I846" s="120"/>
      <c r="J846" s="119"/>
      <c r="K846" s="120"/>
      <c r="L846" s="121"/>
      <c r="M846" s="178"/>
    </row>
    <row r="847" ht="27.75" customHeight="1">
      <c r="A847" s="182"/>
      <c r="B847" s="184"/>
      <c r="C847" s="179"/>
      <c r="D847" s="180"/>
      <c r="E847" s="181"/>
      <c r="F847" s="179"/>
      <c r="G847" s="179"/>
      <c r="H847" s="179"/>
      <c r="I847" s="179"/>
      <c r="J847" s="119"/>
      <c r="K847" s="120"/>
      <c r="L847" s="121"/>
      <c r="M847" s="181"/>
    </row>
    <row r="848" ht="27.75" customHeight="1">
      <c r="A848" s="182"/>
      <c r="B848" s="183"/>
      <c r="C848" s="120"/>
      <c r="D848" s="177"/>
      <c r="E848" s="178"/>
      <c r="F848" s="120"/>
      <c r="G848" s="120"/>
      <c r="H848" s="120"/>
      <c r="I848" s="120"/>
      <c r="J848" s="119"/>
      <c r="K848" s="120"/>
      <c r="L848" s="121"/>
      <c r="M848" s="178"/>
    </row>
    <row r="849" ht="27.75" customHeight="1">
      <c r="A849" s="182"/>
      <c r="B849" s="184"/>
      <c r="C849" s="179"/>
      <c r="D849" s="180"/>
      <c r="E849" s="181"/>
      <c r="F849" s="179"/>
      <c r="G849" s="179"/>
      <c r="H849" s="179"/>
      <c r="I849" s="179"/>
      <c r="J849" s="119"/>
      <c r="K849" s="120"/>
      <c r="L849" s="121"/>
      <c r="M849" s="181"/>
    </row>
    <row r="850" ht="27.75" customHeight="1">
      <c r="A850" s="182"/>
      <c r="B850" s="183"/>
      <c r="C850" s="120"/>
      <c r="D850" s="177"/>
      <c r="E850" s="178"/>
      <c r="F850" s="120"/>
      <c r="G850" s="120"/>
      <c r="H850" s="120"/>
      <c r="I850" s="120"/>
      <c r="J850" s="119"/>
      <c r="K850" s="120"/>
      <c r="L850" s="121"/>
      <c r="M850" s="178"/>
    </row>
    <row r="851" ht="27.75" customHeight="1">
      <c r="A851" s="182"/>
      <c r="B851" s="184"/>
      <c r="C851" s="179"/>
      <c r="D851" s="180"/>
      <c r="E851" s="181"/>
      <c r="F851" s="179"/>
      <c r="G851" s="179"/>
      <c r="H851" s="179"/>
      <c r="I851" s="179"/>
      <c r="J851" s="119"/>
      <c r="K851" s="120"/>
      <c r="L851" s="121"/>
      <c r="M851" s="181"/>
    </row>
    <row r="852" ht="27.75" customHeight="1">
      <c r="A852" s="182"/>
      <c r="B852" s="183"/>
      <c r="C852" s="120"/>
      <c r="D852" s="177"/>
      <c r="E852" s="178"/>
      <c r="F852" s="120"/>
      <c r="G852" s="120"/>
      <c r="H852" s="120"/>
      <c r="I852" s="120"/>
      <c r="J852" s="119"/>
      <c r="K852" s="120"/>
      <c r="L852" s="121"/>
      <c r="M852" s="178"/>
    </row>
    <row r="853" ht="27.75" customHeight="1">
      <c r="A853" s="182"/>
      <c r="B853" s="184"/>
      <c r="C853" s="179"/>
      <c r="D853" s="180"/>
      <c r="E853" s="181"/>
      <c r="F853" s="179"/>
      <c r="G853" s="179"/>
      <c r="H853" s="179"/>
      <c r="I853" s="179"/>
      <c r="J853" s="119"/>
      <c r="K853" s="120"/>
      <c r="L853" s="121"/>
      <c r="M853" s="181"/>
    </row>
    <row r="854" ht="27.75" customHeight="1">
      <c r="A854" s="182"/>
      <c r="B854" s="183"/>
      <c r="C854" s="120"/>
      <c r="D854" s="177"/>
      <c r="E854" s="178"/>
      <c r="F854" s="120"/>
      <c r="G854" s="120"/>
      <c r="H854" s="120"/>
      <c r="I854" s="120"/>
      <c r="J854" s="119"/>
      <c r="K854" s="120"/>
      <c r="L854" s="121"/>
      <c r="M854" s="178"/>
    </row>
    <row r="855" ht="27.75" customHeight="1">
      <c r="A855" s="182"/>
      <c r="B855" s="184"/>
      <c r="C855" s="179"/>
      <c r="D855" s="180"/>
      <c r="E855" s="181"/>
      <c r="F855" s="179"/>
      <c r="G855" s="179"/>
      <c r="H855" s="179"/>
      <c r="I855" s="179"/>
      <c r="J855" s="119"/>
      <c r="K855" s="120"/>
      <c r="L855" s="121"/>
      <c r="M855" s="181"/>
    </row>
    <row r="856" ht="27.75" customHeight="1">
      <c r="A856" s="182"/>
      <c r="B856" s="183"/>
      <c r="C856" s="120"/>
      <c r="D856" s="177"/>
      <c r="E856" s="178"/>
      <c r="F856" s="120"/>
      <c r="G856" s="120"/>
      <c r="H856" s="120"/>
      <c r="I856" s="120"/>
      <c r="J856" s="119"/>
      <c r="K856" s="120"/>
      <c r="L856" s="121"/>
      <c r="M856" s="178"/>
    </row>
    <row r="857" ht="27.75" customHeight="1">
      <c r="A857" s="182"/>
      <c r="B857" s="184"/>
      <c r="C857" s="179"/>
      <c r="D857" s="180"/>
      <c r="E857" s="181"/>
      <c r="F857" s="179"/>
      <c r="G857" s="179"/>
      <c r="H857" s="179"/>
      <c r="I857" s="179"/>
      <c r="J857" s="119"/>
      <c r="K857" s="120"/>
      <c r="L857" s="121"/>
      <c r="M857" s="181"/>
    </row>
    <row r="858" ht="27.75" customHeight="1">
      <c r="A858" s="182"/>
      <c r="B858" s="183"/>
      <c r="C858" s="120"/>
      <c r="D858" s="177"/>
      <c r="E858" s="178"/>
      <c r="F858" s="120"/>
      <c r="G858" s="120"/>
      <c r="H858" s="120"/>
      <c r="I858" s="120"/>
      <c r="J858" s="119"/>
      <c r="K858" s="120"/>
      <c r="L858" s="121"/>
      <c r="M858" s="178"/>
    </row>
    <row r="859" ht="27.75" customHeight="1">
      <c r="A859" s="182"/>
      <c r="B859" s="184"/>
      <c r="C859" s="179"/>
      <c r="D859" s="180"/>
      <c r="E859" s="181"/>
      <c r="F859" s="179"/>
      <c r="G859" s="179"/>
      <c r="H859" s="179"/>
      <c r="I859" s="179"/>
      <c r="J859" s="119"/>
      <c r="K859" s="120"/>
      <c r="L859" s="121"/>
      <c r="M859" s="181"/>
    </row>
    <row r="860" ht="27.75" customHeight="1">
      <c r="A860" s="182"/>
      <c r="B860" s="183"/>
      <c r="C860" s="120"/>
      <c r="D860" s="177"/>
      <c r="E860" s="178"/>
      <c r="F860" s="120"/>
      <c r="G860" s="120"/>
      <c r="H860" s="120"/>
      <c r="I860" s="120"/>
      <c r="J860" s="119"/>
      <c r="K860" s="120"/>
      <c r="L860" s="121"/>
      <c r="M860" s="178"/>
    </row>
    <row r="861" ht="27.75" customHeight="1">
      <c r="A861" s="182"/>
      <c r="B861" s="184"/>
      <c r="C861" s="179"/>
      <c r="D861" s="180"/>
      <c r="E861" s="181"/>
      <c r="F861" s="179"/>
      <c r="G861" s="179"/>
      <c r="H861" s="179"/>
      <c r="I861" s="179"/>
      <c r="J861" s="119"/>
      <c r="K861" s="120"/>
      <c r="L861" s="121"/>
      <c r="M861" s="181"/>
    </row>
    <row r="862" ht="27.75" customHeight="1">
      <c r="A862" s="182"/>
      <c r="B862" s="183"/>
      <c r="C862" s="120"/>
      <c r="D862" s="177"/>
      <c r="E862" s="178"/>
      <c r="F862" s="120"/>
      <c r="G862" s="120"/>
      <c r="H862" s="120"/>
      <c r="I862" s="120"/>
      <c r="J862" s="119"/>
      <c r="K862" s="120"/>
      <c r="L862" s="121"/>
      <c r="M862" s="178"/>
    </row>
    <row r="863" ht="27.75" customHeight="1">
      <c r="A863" s="182"/>
      <c r="B863" s="184"/>
      <c r="C863" s="179"/>
      <c r="D863" s="180"/>
      <c r="E863" s="181"/>
      <c r="F863" s="179"/>
      <c r="G863" s="179"/>
      <c r="H863" s="179"/>
      <c r="I863" s="179"/>
      <c r="J863" s="119"/>
      <c r="K863" s="120"/>
      <c r="L863" s="121"/>
      <c r="M863" s="181"/>
    </row>
    <row r="864" ht="27.75" customHeight="1">
      <c r="A864" s="182"/>
      <c r="B864" s="183"/>
      <c r="C864" s="120"/>
      <c r="D864" s="177"/>
      <c r="E864" s="178"/>
      <c r="F864" s="120"/>
      <c r="G864" s="120"/>
      <c r="H864" s="120"/>
      <c r="I864" s="120"/>
      <c r="J864" s="119"/>
      <c r="K864" s="120"/>
      <c r="L864" s="121"/>
      <c r="M864" s="178"/>
    </row>
    <row r="865" ht="27.75" customHeight="1">
      <c r="A865" s="182"/>
      <c r="B865" s="184"/>
      <c r="C865" s="179"/>
      <c r="D865" s="180"/>
      <c r="E865" s="181"/>
      <c r="F865" s="179"/>
      <c r="G865" s="179"/>
      <c r="H865" s="179"/>
      <c r="I865" s="179"/>
      <c r="J865" s="119"/>
      <c r="K865" s="120"/>
      <c r="L865" s="121"/>
      <c r="M865" s="181"/>
    </row>
    <row r="866" ht="27.75" customHeight="1">
      <c r="A866" s="182"/>
      <c r="B866" s="183"/>
      <c r="C866" s="120"/>
      <c r="D866" s="177"/>
      <c r="E866" s="178"/>
      <c r="F866" s="120"/>
      <c r="G866" s="120"/>
      <c r="H866" s="120"/>
      <c r="I866" s="120"/>
      <c r="J866" s="119"/>
      <c r="K866" s="120"/>
      <c r="L866" s="121"/>
      <c r="M866" s="178"/>
    </row>
    <row r="867" ht="27.75" customHeight="1">
      <c r="A867" s="182"/>
      <c r="B867" s="184"/>
      <c r="C867" s="179"/>
      <c r="D867" s="180"/>
      <c r="E867" s="181"/>
      <c r="F867" s="179"/>
      <c r="G867" s="179"/>
      <c r="H867" s="179"/>
      <c r="I867" s="179"/>
      <c r="J867" s="119"/>
      <c r="K867" s="120"/>
      <c r="L867" s="121"/>
      <c r="M867" s="181"/>
    </row>
    <row r="868" ht="27.75" customHeight="1">
      <c r="A868" s="182"/>
      <c r="B868" s="183"/>
      <c r="C868" s="120"/>
      <c r="D868" s="177"/>
      <c r="E868" s="178"/>
      <c r="F868" s="120"/>
      <c r="G868" s="120"/>
      <c r="H868" s="120"/>
      <c r="I868" s="120"/>
      <c r="J868" s="119"/>
      <c r="K868" s="120"/>
      <c r="L868" s="121"/>
      <c r="M868" s="178"/>
    </row>
    <row r="869" ht="27.75" customHeight="1">
      <c r="A869" s="182"/>
      <c r="B869" s="184"/>
      <c r="C869" s="179"/>
      <c r="D869" s="180"/>
      <c r="E869" s="181"/>
      <c r="F869" s="179"/>
      <c r="G869" s="179"/>
      <c r="H869" s="179"/>
      <c r="I869" s="179"/>
      <c r="J869" s="119"/>
      <c r="K869" s="120"/>
      <c r="L869" s="121"/>
      <c r="M869" s="181"/>
    </row>
    <row r="870" ht="27.75" customHeight="1">
      <c r="A870" s="182"/>
      <c r="B870" s="183"/>
      <c r="C870" s="120"/>
      <c r="D870" s="177"/>
      <c r="E870" s="178"/>
      <c r="F870" s="120"/>
      <c r="G870" s="120"/>
      <c r="H870" s="120"/>
      <c r="I870" s="120"/>
      <c r="J870" s="119"/>
      <c r="K870" s="120"/>
      <c r="L870" s="121"/>
      <c r="M870" s="178"/>
    </row>
    <row r="871" ht="27.75" customHeight="1">
      <c r="A871" s="182"/>
      <c r="B871" s="184"/>
      <c r="C871" s="179"/>
      <c r="D871" s="180"/>
      <c r="E871" s="181"/>
      <c r="F871" s="179"/>
      <c r="G871" s="179"/>
      <c r="H871" s="179"/>
      <c r="I871" s="179"/>
      <c r="J871" s="119"/>
      <c r="K871" s="120"/>
      <c r="L871" s="121"/>
      <c r="M871" s="181"/>
    </row>
    <row r="872" ht="27.75" customHeight="1">
      <c r="A872" s="182"/>
      <c r="B872" s="183"/>
      <c r="C872" s="120"/>
      <c r="D872" s="177"/>
      <c r="E872" s="178"/>
      <c r="F872" s="120"/>
      <c r="G872" s="120"/>
      <c r="H872" s="120"/>
      <c r="I872" s="120"/>
      <c r="J872" s="119"/>
      <c r="K872" s="120"/>
      <c r="L872" s="121"/>
      <c r="M872" s="178"/>
    </row>
    <row r="873" ht="27.75" customHeight="1">
      <c r="A873" s="182"/>
      <c r="B873" s="184"/>
      <c r="C873" s="179"/>
      <c r="D873" s="180"/>
      <c r="E873" s="181"/>
      <c r="F873" s="179"/>
      <c r="G873" s="179"/>
      <c r="H873" s="179"/>
      <c r="I873" s="179"/>
      <c r="J873" s="119"/>
      <c r="K873" s="120"/>
      <c r="L873" s="121"/>
      <c r="M873" s="181"/>
    </row>
    <row r="874" ht="27.75" customHeight="1">
      <c r="A874" s="182"/>
      <c r="B874" s="183"/>
      <c r="C874" s="120"/>
      <c r="D874" s="177"/>
      <c r="E874" s="178"/>
      <c r="F874" s="120"/>
      <c r="G874" s="120"/>
      <c r="H874" s="120"/>
      <c r="I874" s="120"/>
      <c r="J874" s="119"/>
      <c r="K874" s="120"/>
      <c r="L874" s="121"/>
      <c r="M874" s="178"/>
    </row>
    <row r="875" ht="27.75" customHeight="1">
      <c r="A875" s="182"/>
      <c r="B875" s="184"/>
      <c r="C875" s="179"/>
      <c r="D875" s="180"/>
      <c r="E875" s="181"/>
      <c r="F875" s="179"/>
      <c r="G875" s="179"/>
      <c r="H875" s="179"/>
      <c r="I875" s="179"/>
      <c r="J875" s="119"/>
      <c r="K875" s="120"/>
      <c r="L875" s="121"/>
      <c r="M875" s="181"/>
    </row>
    <row r="876" ht="27.75" customHeight="1">
      <c r="A876" s="182"/>
      <c r="B876" s="183"/>
      <c r="C876" s="120"/>
      <c r="D876" s="177"/>
      <c r="E876" s="178"/>
      <c r="F876" s="120"/>
      <c r="G876" s="120"/>
      <c r="H876" s="120"/>
      <c r="I876" s="120"/>
      <c r="J876" s="119"/>
      <c r="K876" s="120"/>
      <c r="L876" s="121"/>
      <c r="M876" s="178"/>
    </row>
    <row r="877" ht="27.75" customHeight="1">
      <c r="A877" s="182"/>
      <c r="B877" s="184"/>
      <c r="C877" s="179"/>
      <c r="D877" s="180"/>
      <c r="E877" s="181"/>
      <c r="F877" s="179"/>
      <c r="G877" s="179"/>
      <c r="H877" s="179"/>
      <c r="I877" s="179"/>
      <c r="J877" s="119"/>
      <c r="K877" s="120"/>
      <c r="L877" s="121"/>
      <c r="M877" s="181"/>
    </row>
    <row r="878" ht="27.75" customHeight="1">
      <c r="A878" s="182"/>
      <c r="B878" s="183"/>
      <c r="C878" s="120"/>
      <c r="D878" s="177"/>
      <c r="E878" s="178"/>
      <c r="F878" s="120"/>
      <c r="G878" s="120"/>
      <c r="H878" s="120"/>
      <c r="I878" s="120"/>
      <c r="J878" s="119"/>
      <c r="K878" s="120"/>
      <c r="L878" s="121"/>
      <c r="M878" s="178"/>
    </row>
    <row r="879" ht="27.75" customHeight="1">
      <c r="A879" s="182"/>
      <c r="B879" s="184"/>
      <c r="C879" s="179"/>
      <c r="D879" s="180"/>
      <c r="E879" s="181"/>
      <c r="F879" s="179"/>
      <c r="G879" s="179"/>
      <c r="H879" s="179"/>
      <c r="I879" s="179"/>
      <c r="J879" s="119"/>
      <c r="K879" s="120"/>
      <c r="L879" s="121"/>
      <c r="M879" s="181"/>
    </row>
    <row r="880" ht="27.75" customHeight="1">
      <c r="A880" s="182"/>
      <c r="B880" s="183"/>
      <c r="C880" s="120"/>
      <c r="D880" s="177"/>
      <c r="E880" s="178"/>
      <c r="F880" s="120"/>
      <c r="G880" s="120"/>
      <c r="H880" s="120"/>
      <c r="I880" s="120"/>
      <c r="J880" s="119"/>
      <c r="K880" s="120"/>
      <c r="L880" s="121"/>
      <c r="M880" s="178"/>
    </row>
    <row r="881" ht="27.75" customHeight="1">
      <c r="A881" s="182"/>
      <c r="B881" s="184"/>
      <c r="C881" s="179"/>
      <c r="D881" s="180"/>
      <c r="E881" s="181"/>
      <c r="F881" s="179"/>
      <c r="G881" s="179"/>
      <c r="H881" s="179"/>
      <c r="I881" s="179"/>
      <c r="J881" s="119"/>
      <c r="K881" s="120"/>
      <c r="L881" s="121"/>
      <c r="M881" s="181"/>
    </row>
    <row r="882" ht="27.75" customHeight="1">
      <c r="A882" s="182"/>
      <c r="B882" s="183"/>
      <c r="C882" s="120"/>
      <c r="D882" s="177"/>
      <c r="E882" s="178"/>
      <c r="F882" s="120"/>
      <c r="G882" s="120"/>
      <c r="H882" s="120"/>
      <c r="I882" s="120"/>
      <c r="J882" s="119"/>
      <c r="K882" s="120"/>
      <c r="L882" s="121"/>
      <c r="M882" s="178"/>
    </row>
    <row r="883" ht="27.75" customHeight="1">
      <c r="A883" s="182"/>
      <c r="B883" s="184"/>
      <c r="C883" s="179"/>
      <c r="D883" s="180"/>
      <c r="E883" s="181"/>
      <c r="F883" s="179"/>
      <c r="G883" s="179"/>
      <c r="H883" s="179"/>
      <c r="I883" s="179"/>
      <c r="J883" s="119"/>
      <c r="K883" s="120"/>
      <c r="L883" s="121"/>
      <c r="M883" s="181"/>
    </row>
    <row r="884" ht="27.75" customHeight="1">
      <c r="A884" s="182"/>
      <c r="B884" s="183"/>
      <c r="C884" s="120"/>
      <c r="D884" s="177"/>
      <c r="E884" s="178"/>
      <c r="F884" s="120"/>
      <c r="G884" s="120"/>
      <c r="H884" s="120"/>
      <c r="I884" s="120"/>
      <c r="J884" s="119"/>
      <c r="K884" s="120"/>
      <c r="L884" s="121"/>
      <c r="M884" s="178"/>
    </row>
    <row r="885" ht="27.75" customHeight="1">
      <c r="A885" s="182"/>
      <c r="B885" s="184"/>
      <c r="C885" s="179"/>
      <c r="D885" s="180"/>
      <c r="E885" s="181"/>
      <c r="F885" s="179"/>
      <c r="G885" s="179"/>
      <c r="H885" s="179"/>
      <c r="I885" s="179"/>
      <c r="J885" s="119"/>
      <c r="K885" s="120"/>
      <c r="L885" s="121"/>
      <c r="M885" s="181"/>
    </row>
    <row r="886" ht="27.75" customHeight="1">
      <c r="A886" s="182"/>
      <c r="B886" s="183"/>
      <c r="C886" s="120"/>
      <c r="D886" s="177"/>
      <c r="E886" s="178"/>
      <c r="F886" s="120"/>
      <c r="G886" s="120"/>
      <c r="H886" s="120"/>
      <c r="I886" s="120"/>
      <c r="J886" s="119"/>
      <c r="K886" s="120"/>
      <c r="L886" s="121"/>
      <c r="M886" s="178"/>
    </row>
    <row r="887" ht="27.75" customHeight="1">
      <c r="A887" s="182"/>
      <c r="B887" s="184"/>
      <c r="C887" s="179"/>
      <c r="D887" s="180"/>
      <c r="E887" s="181"/>
      <c r="F887" s="179"/>
      <c r="G887" s="179"/>
      <c r="H887" s="179"/>
      <c r="I887" s="179"/>
      <c r="J887" s="119"/>
      <c r="K887" s="120"/>
      <c r="L887" s="121"/>
      <c r="M887" s="181"/>
    </row>
    <row r="888" ht="27.75" customHeight="1">
      <c r="A888" s="182"/>
      <c r="B888" s="183"/>
      <c r="C888" s="120"/>
      <c r="D888" s="177"/>
      <c r="E888" s="178"/>
      <c r="F888" s="120"/>
      <c r="G888" s="120"/>
      <c r="H888" s="120"/>
      <c r="I888" s="120"/>
      <c r="J888" s="119"/>
      <c r="K888" s="120"/>
      <c r="L888" s="121"/>
      <c r="M888" s="178"/>
    </row>
    <row r="889" ht="27.75" customHeight="1">
      <c r="A889" s="182"/>
      <c r="B889" s="184"/>
      <c r="C889" s="179"/>
      <c r="D889" s="180"/>
      <c r="E889" s="181"/>
      <c r="F889" s="179"/>
      <c r="G889" s="179"/>
      <c r="H889" s="179"/>
      <c r="I889" s="179"/>
      <c r="J889" s="119"/>
      <c r="K889" s="120"/>
      <c r="L889" s="121"/>
      <c r="M889" s="181"/>
    </row>
    <row r="890" ht="27.75" customHeight="1">
      <c r="A890" s="182"/>
      <c r="B890" s="183"/>
      <c r="C890" s="120"/>
      <c r="D890" s="177"/>
      <c r="E890" s="178"/>
      <c r="F890" s="120"/>
      <c r="G890" s="120"/>
      <c r="H890" s="120"/>
      <c r="I890" s="120"/>
      <c r="J890" s="119"/>
      <c r="K890" s="120"/>
      <c r="L890" s="121"/>
      <c r="M890" s="178"/>
    </row>
    <row r="891" ht="27.75" customHeight="1">
      <c r="A891" s="182"/>
      <c r="B891" s="184"/>
      <c r="C891" s="179"/>
      <c r="D891" s="180"/>
      <c r="E891" s="181"/>
      <c r="F891" s="179"/>
      <c r="G891" s="179"/>
      <c r="H891" s="179"/>
      <c r="I891" s="179"/>
      <c r="J891" s="119"/>
      <c r="K891" s="120"/>
      <c r="L891" s="121"/>
      <c r="M891" s="181"/>
    </row>
    <row r="892" ht="27.75" customHeight="1">
      <c r="A892" s="182"/>
      <c r="B892" s="183"/>
      <c r="C892" s="120"/>
      <c r="D892" s="177"/>
      <c r="E892" s="178"/>
      <c r="F892" s="120"/>
      <c r="G892" s="120"/>
      <c r="H892" s="120"/>
      <c r="I892" s="120"/>
      <c r="J892" s="119"/>
      <c r="K892" s="120"/>
      <c r="L892" s="121"/>
      <c r="M892" s="178"/>
    </row>
    <row r="893" ht="27.75" customHeight="1">
      <c r="A893" s="182"/>
      <c r="B893" s="184"/>
      <c r="C893" s="179"/>
      <c r="D893" s="180"/>
      <c r="E893" s="181"/>
      <c r="F893" s="179"/>
      <c r="G893" s="179"/>
      <c r="H893" s="179"/>
      <c r="I893" s="179"/>
      <c r="J893" s="119"/>
      <c r="K893" s="120"/>
      <c r="L893" s="121"/>
      <c r="M893" s="181"/>
    </row>
    <row r="894" ht="27.75" customHeight="1">
      <c r="A894" s="182"/>
      <c r="B894" s="183"/>
      <c r="C894" s="120"/>
      <c r="D894" s="177"/>
      <c r="E894" s="178"/>
      <c r="F894" s="120"/>
      <c r="G894" s="120"/>
      <c r="H894" s="120"/>
      <c r="I894" s="120"/>
      <c r="J894" s="119"/>
      <c r="K894" s="120"/>
      <c r="L894" s="121"/>
      <c r="M894" s="178"/>
    </row>
    <row r="895" ht="27.75" customHeight="1">
      <c r="A895" s="182"/>
      <c r="B895" s="184"/>
      <c r="C895" s="179"/>
      <c r="D895" s="180"/>
      <c r="E895" s="181"/>
      <c r="F895" s="179"/>
      <c r="G895" s="179"/>
      <c r="H895" s="179"/>
      <c r="I895" s="179"/>
      <c r="J895" s="119"/>
      <c r="K895" s="120"/>
      <c r="L895" s="121"/>
      <c r="M895" s="181"/>
    </row>
    <row r="896" ht="27.75" customHeight="1">
      <c r="A896" s="182"/>
      <c r="B896" s="183"/>
      <c r="C896" s="120"/>
      <c r="D896" s="177"/>
      <c r="E896" s="178"/>
      <c r="F896" s="120"/>
      <c r="G896" s="120"/>
      <c r="H896" s="120"/>
      <c r="I896" s="120"/>
      <c r="J896" s="119"/>
      <c r="K896" s="120"/>
      <c r="L896" s="121"/>
      <c r="M896" s="178"/>
    </row>
    <row r="897" ht="27.75" customHeight="1">
      <c r="A897" s="182"/>
      <c r="B897" s="184"/>
      <c r="C897" s="179"/>
      <c r="D897" s="180"/>
      <c r="E897" s="181"/>
      <c r="F897" s="179"/>
      <c r="G897" s="179"/>
      <c r="H897" s="179"/>
      <c r="I897" s="179"/>
      <c r="J897" s="119"/>
      <c r="K897" s="120"/>
      <c r="L897" s="121"/>
      <c r="M897" s="181"/>
    </row>
    <row r="898" ht="27.75" customHeight="1">
      <c r="A898" s="182"/>
      <c r="B898" s="183"/>
      <c r="C898" s="120"/>
      <c r="D898" s="177"/>
      <c r="E898" s="178"/>
      <c r="F898" s="120"/>
      <c r="G898" s="120"/>
      <c r="H898" s="120"/>
      <c r="I898" s="120"/>
      <c r="J898" s="119"/>
      <c r="K898" s="120"/>
      <c r="L898" s="121"/>
      <c r="M898" s="178"/>
    </row>
    <row r="899" ht="27.75" customHeight="1">
      <c r="A899" s="182"/>
      <c r="B899" s="184"/>
      <c r="C899" s="179"/>
      <c r="D899" s="180"/>
      <c r="E899" s="181"/>
      <c r="F899" s="179"/>
      <c r="G899" s="179"/>
      <c r="H899" s="179"/>
      <c r="I899" s="179"/>
      <c r="J899" s="119"/>
      <c r="K899" s="120"/>
      <c r="L899" s="121"/>
      <c r="M899" s="181"/>
    </row>
    <row r="900" ht="27.75" customHeight="1">
      <c r="A900" s="182"/>
      <c r="B900" s="183"/>
      <c r="C900" s="120"/>
      <c r="D900" s="177"/>
      <c r="E900" s="178"/>
      <c r="F900" s="120"/>
      <c r="G900" s="120"/>
      <c r="H900" s="120"/>
      <c r="I900" s="120"/>
      <c r="J900" s="119"/>
      <c r="K900" s="120"/>
      <c r="L900" s="121"/>
      <c r="M900" s="178"/>
    </row>
    <row r="901" ht="27.75" customHeight="1">
      <c r="A901" s="182"/>
      <c r="B901" s="184"/>
      <c r="C901" s="179"/>
      <c r="D901" s="180"/>
      <c r="E901" s="181"/>
      <c r="F901" s="179"/>
      <c r="G901" s="179"/>
      <c r="H901" s="179"/>
      <c r="I901" s="179"/>
      <c r="J901" s="119"/>
      <c r="K901" s="120"/>
      <c r="L901" s="121"/>
      <c r="M901" s="181"/>
    </row>
    <row r="902" ht="27.75" customHeight="1">
      <c r="A902" s="182"/>
      <c r="B902" s="183"/>
      <c r="C902" s="120"/>
      <c r="D902" s="177"/>
      <c r="E902" s="178"/>
      <c r="F902" s="120"/>
      <c r="G902" s="120"/>
      <c r="H902" s="120"/>
      <c r="I902" s="120"/>
      <c r="J902" s="119"/>
      <c r="K902" s="120"/>
      <c r="L902" s="121"/>
      <c r="M902" s="178"/>
    </row>
    <row r="903" ht="27.75" customHeight="1">
      <c r="A903" s="182"/>
      <c r="B903" s="184"/>
      <c r="C903" s="179"/>
      <c r="D903" s="180"/>
      <c r="E903" s="181"/>
      <c r="F903" s="179"/>
      <c r="G903" s="179"/>
      <c r="H903" s="179"/>
      <c r="I903" s="179"/>
      <c r="J903" s="119"/>
      <c r="K903" s="120"/>
      <c r="L903" s="121"/>
      <c r="M903" s="181"/>
    </row>
    <row r="904" ht="27.75" customHeight="1">
      <c r="A904" s="182"/>
      <c r="B904" s="183"/>
      <c r="C904" s="120"/>
      <c r="D904" s="177"/>
      <c r="E904" s="178"/>
      <c r="F904" s="120"/>
      <c r="G904" s="120"/>
      <c r="H904" s="120"/>
      <c r="I904" s="120"/>
      <c r="J904" s="119"/>
      <c r="K904" s="120"/>
      <c r="L904" s="121"/>
      <c r="M904" s="178"/>
    </row>
    <row r="905" ht="27.75" customHeight="1">
      <c r="A905" s="182"/>
      <c r="B905" s="184"/>
      <c r="C905" s="179"/>
      <c r="D905" s="180"/>
      <c r="E905" s="181"/>
      <c r="F905" s="179"/>
      <c r="G905" s="179"/>
      <c r="H905" s="179"/>
      <c r="I905" s="179"/>
      <c r="J905" s="119"/>
      <c r="K905" s="120"/>
      <c r="L905" s="121"/>
      <c r="M905" s="181"/>
    </row>
    <row r="906" ht="27.75" customHeight="1">
      <c r="A906" s="182"/>
      <c r="B906" s="183"/>
      <c r="C906" s="120"/>
      <c r="D906" s="177"/>
      <c r="E906" s="178"/>
      <c r="F906" s="120"/>
      <c r="G906" s="120"/>
      <c r="H906" s="120"/>
      <c r="I906" s="120"/>
      <c r="J906" s="119"/>
      <c r="K906" s="120"/>
      <c r="L906" s="121"/>
      <c r="M906" s="178"/>
    </row>
    <row r="907" ht="27.75" customHeight="1">
      <c r="A907" s="182"/>
      <c r="B907" s="184"/>
      <c r="C907" s="179"/>
      <c r="D907" s="180"/>
      <c r="E907" s="181"/>
      <c r="F907" s="179"/>
      <c r="G907" s="179"/>
      <c r="H907" s="179"/>
      <c r="I907" s="179"/>
      <c r="J907" s="119"/>
      <c r="K907" s="120"/>
      <c r="L907" s="121"/>
      <c r="M907" s="181"/>
    </row>
    <row r="908" ht="27.75" customHeight="1">
      <c r="A908" s="182"/>
      <c r="B908" s="183"/>
      <c r="C908" s="120"/>
      <c r="D908" s="177"/>
      <c r="E908" s="178"/>
      <c r="F908" s="120"/>
      <c r="G908" s="120"/>
      <c r="H908" s="120"/>
      <c r="I908" s="120"/>
      <c r="J908" s="119"/>
      <c r="K908" s="120"/>
      <c r="L908" s="121"/>
      <c r="M908" s="178"/>
    </row>
    <row r="909" ht="27.75" customHeight="1">
      <c r="A909" s="182"/>
      <c r="B909" s="184"/>
      <c r="C909" s="179"/>
      <c r="D909" s="180"/>
      <c r="E909" s="181"/>
      <c r="F909" s="179"/>
      <c r="G909" s="179"/>
      <c r="H909" s="179"/>
      <c r="I909" s="179"/>
      <c r="J909" s="119"/>
      <c r="K909" s="120"/>
      <c r="L909" s="121"/>
      <c r="M909" s="181"/>
    </row>
    <row r="910" ht="27.75" customHeight="1">
      <c r="A910" s="182"/>
      <c r="B910" s="183"/>
      <c r="C910" s="120"/>
      <c r="D910" s="177"/>
      <c r="E910" s="178"/>
      <c r="F910" s="120"/>
      <c r="G910" s="120"/>
      <c r="H910" s="120"/>
      <c r="I910" s="120"/>
      <c r="J910" s="119"/>
      <c r="K910" s="120"/>
      <c r="L910" s="121"/>
      <c r="M910" s="178"/>
    </row>
    <row r="911" ht="27.75" customHeight="1">
      <c r="A911" s="182"/>
      <c r="B911" s="184"/>
      <c r="C911" s="179"/>
      <c r="D911" s="180"/>
      <c r="E911" s="181"/>
      <c r="F911" s="179"/>
      <c r="G911" s="179"/>
      <c r="H911" s="179"/>
      <c r="I911" s="179"/>
      <c r="J911" s="119"/>
      <c r="K911" s="120"/>
      <c r="L911" s="121"/>
      <c r="M911" s="181"/>
    </row>
    <row r="912" ht="27.75" customHeight="1">
      <c r="A912" s="182"/>
      <c r="B912" s="183"/>
      <c r="C912" s="120"/>
      <c r="D912" s="177"/>
      <c r="E912" s="178"/>
      <c r="F912" s="120"/>
      <c r="G912" s="120"/>
      <c r="H912" s="120"/>
      <c r="I912" s="120"/>
      <c r="J912" s="119"/>
      <c r="K912" s="120"/>
      <c r="L912" s="121"/>
      <c r="M912" s="178"/>
    </row>
    <row r="913" ht="27.75" customHeight="1">
      <c r="A913" s="182"/>
      <c r="B913" s="184"/>
      <c r="C913" s="179"/>
      <c r="D913" s="180"/>
      <c r="E913" s="181"/>
      <c r="F913" s="179"/>
      <c r="G913" s="179"/>
      <c r="H913" s="179"/>
      <c r="I913" s="179"/>
      <c r="J913" s="119"/>
      <c r="K913" s="120"/>
      <c r="L913" s="121"/>
      <c r="M913" s="181"/>
    </row>
    <row r="914" ht="27.75" customHeight="1">
      <c r="A914" s="182"/>
      <c r="B914" s="183"/>
      <c r="C914" s="120"/>
      <c r="D914" s="177"/>
      <c r="E914" s="178"/>
      <c r="F914" s="120"/>
      <c r="G914" s="120"/>
      <c r="H914" s="120"/>
      <c r="I914" s="120"/>
      <c r="J914" s="119"/>
      <c r="K914" s="120"/>
      <c r="L914" s="121"/>
      <c r="M914" s="178"/>
    </row>
    <row r="915" ht="27.75" customHeight="1">
      <c r="A915" s="182"/>
      <c r="B915" s="184"/>
      <c r="C915" s="179"/>
      <c r="D915" s="180"/>
      <c r="E915" s="181"/>
      <c r="F915" s="179"/>
      <c r="G915" s="179"/>
      <c r="H915" s="179"/>
      <c r="I915" s="179"/>
      <c r="J915" s="119"/>
      <c r="K915" s="120"/>
      <c r="L915" s="121"/>
      <c r="M915" s="181"/>
    </row>
    <row r="916" ht="27.75" customHeight="1">
      <c r="A916" s="182"/>
      <c r="B916" s="183"/>
      <c r="C916" s="120"/>
      <c r="D916" s="177"/>
      <c r="E916" s="178"/>
      <c r="F916" s="120"/>
      <c r="G916" s="120"/>
      <c r="H916" s="120"/>
      <c r="I916" s="120"/>
      <c r="J916" s="119"/>
      <c r="K916" s="120"/>
      <c r="L916" s="121"/>
      <c r="M916" s="178"/>
    </row>
    <row r="917" ht="27.75" customHeight="1">
      <c r="A917" s="182"/>
      <c r="B917" s="184"/>
      <c r="C917" s="179"/>
      <c r="D917" s="180"/>
      <c r="E917" s="181"/>
      <c r="F917" s="179"/>
      <c r="G917" s="179"/>
      <c r="H917" s="179"/>
      <c r="I917" s="179"/>
      <c r="J917" s="119"/>
      <c r="K917" s="120"/>
      <c r="L917" s="121"/>
      <c r="M917" s="181"/>
    </row>
    <row r="918" ht="27.75" customHeight="1">
      <c r="A918" s="182"/>
      <c r="B918" s="183"/>
      <c r="C918" s="120"/>
      <c r="D918" s="177"/>
      <c r="E918" s="178"/>
      <c r="F918" s="120"/>
      <c r="G918" s="120"/>
      <c r="H918" s="120"/>
      <c r="I918" s="120"/>
      <c r="J918" s="119"/>
      <c r="K918" s="120"/>
      <c r="L918" s="121"/>
      <c r="M918" s="178"/>
    </row>
    <row r="919" ht="27.75" customHeight="1">
      <c r="A919" s="182"/>
      <c r="B919" s="184"/>
      <c r="C919" s="179"/>
      <c r="D919" s="180"/>
      <c r="E919" s="181"/>
      <c r="F919" s="179"/>
      <c r="G919" s="179"/>
      <c r="H919" s="179"/>
      <c r="I919" s="179"/>
      <c r="J919" s="119"/>
      <c r="K919" s="120"/>
      <c r="L919" s="121"/>
      <c r="M919" s="181"/>
    </row>
    <row r="920" ht="27.75" customHeight="1">
      <c r="A920" s="182"/>
      <c r="B920" s="183"/>
      <c r="C920" s="120"/>
      <c r="D920" s="177"/>
      <c r="E920" s="178"/>
      <c r="F920" s="120"/>
      <c r="G920" s="120"/>
      <c r="H920" s="120"/>
      <c r="I920" s="120"/>
      <c r="J920" s="119"/>
      <c r="K920" s="120"/>
      <c r="L920" s="121"/>
      <c r="M920" s="178"/>
    </row>
    <row r="921" ht="27.75" customHeight="1">
      <c r="A921" s="182"/>
      <c r="B921" s="184"/>
      <c r="C921" s="179"/>
      <c r="D921" s="180"/>
      <c r="E921" s="181"/>
      <c r="F921" s="179"/>
      <c r="G921" s="179"/>
      <c r="H921" s="179"/>
      <c r="I921" s="179"/>
      <c r="J921" s="119"/>
      <c r="K921" s="120"/>
      <c r="L921" s="121"/>
      <c r="M921" s="181"/>
    </row>
    <row r="922" ht="27.75" customHeight="1">
      <c r="A922" s="182"/>
      <c r="B922" s="183"/>
      <c r="C922" s="120"/>
      <c r="D922" s="177"/>
      <c r="E922" s="178"/>
      <c r="F922" s="120"/>
      <c r="G922" s="120"/>
      <c r="H922" s="120"/>
      <c r="I922" s="120"/>
      <c r="J922" s="119"/>
      <c r="K922" s="120"/>
      <c r="L922" s="121"/>
      <c r="M922" s="178"/>
    </row>
    <row r="923" ht="27.75" customHeight="1">
      <c r="A923" s="182"/>
      <c r="B923" s="184"/>
      <c r="C923" s="179"/>
      <c r="D923" s="180"/>
      <c r="E923" s="181"/>
      <c r="F923" s="179"/>
      <c r="G923" s="179"/>
      <c r="H923" s="179"/>
      <c r="I923" s="179"/>
      <c r="J923" s="119"/>
      <c r="K923" s="120"/>
      <c r="L923" s="121"/>
      <c r="M923" s="181"/>
    </row>
    <row r="924" ht="27.75" customHeight="1">
      <c r="A924" s="182"/>
      <c r="B924" s="183"/>
      <c r="C924" s="120"/>
      <c r="D924" s="177"/>
      <c r="E924" s="178"/>
      <c r="F924" s="120"/>
      <c r="G924" s="120"/>
      <c r="H924" s="120"/>
      <c r="I924" s="120"/>
      <c r="J924" s="119"/>
      <c r="K924" s="120"/>
      <c r="L924" s="121"/>
      <c r="M924" s="178"/>
    </row>
    <row r="925" ht="27.75" customHeight="1">
      <c r="A925" s="182"/>
      <c r="B925" s="184"/>
      <c r="C925" s="179"/>
      <c r="D925" s="180"/>
      <c r="E925" s="181"/>
      <c r="F925" s="179"/>
      <c r="G925" s="179"/>
      <c r="H925" s="179"/>
      <c r="I925" s="179"/>
      <c r="J925" s="119"/>
      <c r="K925" s="120"/>
      <c r="L925" s="121"/>
      <c r="M925" s="181"/>
    </row>
    <row r="926" ht="27.75" customHeight="1">
      <c r="A926" s="182"/>
      <c r="B926" s="183"/>
      <c r="C926" s="120"/>
      <c r="D926" s="177"/>
      <c r="E926" s="178"/>
      <c r="F926" s="120"/>
      <c r="G926" s="120"/>
      <c r="H926" s="120"/>
      <c r="I926" s="120"/>
      <c r="J926" s="119"/>
      <c r="K926" s="120"/>
      <c r="L926" s="121"/>
      <c r="M926" s="178"/>
    </row>
    <row r="927" ht="27.75" customHeight="1">
      <c r="A927" s="182"/>
      <c r="B927" s="184"/>
      <c r="C927" s="179"/>
      <c r="D927" s="180"/>
      <c r="E927" s="181"/>
      <c r="F927" s="179"/>
      <c r="G927" s="179"/>
      <c r="H927" s="179"/>
      <c r="I927" s="179"/>
      <c r="J927" s="119"/>
      <c r="K927" s="120"/>
      <c r="L927" s="121"/>
      <c r="M927" s="181"/>
    </row>
    <row r="928" ht="27.75" customHeight="1">
      <c r="A928" s="182"/>
      <c r="B928" s="183"/>
      <c r="C928" s="120"/>
      <c r="D928" s="177"/>
      <c r="E928" s="178"/>
      <c r="F928" s="120"/>
      <c r="G928" s="120"/>
      <c r="H928" s="120"/>
      <c r="I928" s="120"/>
      <c r="J928" s="119"/>
      <c r="K928" s="120"/>
      <c r="L928" s="121"/>
      <c r="M928" s="178"/>
    </row>
    <row r="929" ht="27.75" customHeight="1">
      <c r="A929" s="182"/>
      <c r="B929" s="184"/>
      <c r="C929" s="179"/>
      <c r="D929" s="180"/>
      <c r="E929" s="181"/>
      <c r="F929" s="179"/>
      <c r="G929" s="179"/>
      <c r="H929" s="179"/>
      <c r="I929" s="179"/>
      <c r="J929" s="119"/>
      <c r="K929" s="120"/>
      <c r="L929" s="121"/>
      <c r="M929" s="181"/>
    </row>
    <row r="930" ht="27.75" customHeight="1">
      <c r="A930" s="182"/>
      <c r="B930" s="183"/>
      <c r="C930" s="120"/>
      <c r="D930" s="177"/>
      <c r="E930" s="178"/>
      <c r="F930" s="120"/>
      <c r="G930" s="120"/>
      <c r="H930" s="120"/>
      <c r="I930" s="120"/>
      <c r="J930" s="119"/>
      <c r="K930" s="120"/>
      <c r="L930" s="121"/>
      <c r="M930" s="178"/>
    </row>
    <row r="931" ht="27.75" customHeight="1">
      <c r="A931" s="182"/>
      <c r="B931" s="184"/>
      <c r="C931" s="179"/>
      <c r="D931" s="180"/>
      <c r="E931" s="181"/>
      <c r="F931" s="179"/>
      <c r="G931" s="179"/>
      <c r="H931" s="179"/>
      <c r="I931" s="179"/>
      <c r="J931" s="119"/>
      <c r="K931" s="120"/>
      <c r="L931" s="121"/>
      <c r="M931" s="181"/>
    </row>
    <row r="932" ht="27.75" customHeight="1">
      <c r="A932" s="182"/>
      <c r="B932" s="183"/>
      <c r="C932" s="120"/>
      <c r="D932" s="177"/>
      <c r="E932" s="178"/>
      <c r="F932" s="120"/>
      <c r="G932" s="120"/>
      <c r="H932" s="120"/>
      <c r="I932" s="120"/>
      <c r="J932" s="119"/>
      <c r="K932" s="120"/>
      <c r="L932" s="121"/>
      <c r="M932" s="178"/>
    </row>
    <row r="933" ht="27.75" customHeight="1">
      <c r="A933" s="182"/>
      <c r="B933" s="184"/>
      <c r="C933" s="179"/>
      <c r="D933" s="180"/>
      <c r="E933" s="181"/>
      <c r="F933" s="179"/>
      <c r="G933" s="179"/>
      <c r="H933" s="179"/>
      <c r="I933" s="179"/>
      <c r="J933" s="119"/>
      <c r="K933" s="120"/>
      <c r="L933" s="121"/>
      <c r="M933" s="181"/>
    </row>
    <row r="934" ht="27.75" customHeight="1">
      <c r="A934" s="182"/>
      <c r="B934" s="183"/>
      <c r="C934" s="120"/>
      <c r="D934" s="177"/>
      <c r="E934" s="178"/>
      <c r="F934" s="120"/>
      <c r="G934" s="120"/>
      <c r="H934" s="120"/>
      <c r="I934" s="120"/>
      <c r="J934" s="119"/>
      <c r="K934" s="120"/>
      <c r="L934" s="121"/>
      <c r="M934" s="178"/>
    </row>
    <row r="935" ht="27.75" customHeight="1">
      <c r="A935" s="182"/>
      <c r="B935" s="184"/>
      <c r="C935" s="179"/>
      <c r="D935" s="180"/>
      <c r="E935" s="181"/>
      <c r="F935" s="179"/>
      <c r="G935" s="179"/>
      <c r="H935" s="179"/>
      <c r="I935" s="179"/>
      <c r="J935" s="119"/>
      <c r="K935" s="120"/>
      <c r="L935" s="121"/>
      <c r="M935" s="181"/>
    </row>
    <row r="936" ht="27.75" customHeight="1">
      <c r="A936" s="182"/>
      <c r="B936" s="183"/>
      <c r="C936" s="120"/>
      <c r="D936" s="177"/>
      <c r="E936" s="178"/>
      <c r="F936" s="120"/>
      <c r="G936" s="120"/>
      <c r="H936" s="120"/>
      <c r="I936" s="120"/>
      <c r="J936" s="119"/>
      <c r="K936" s="120"/>
      <c r="L936" s="121"/>
      <c r="M936" s="178"/>
    </row>
    <row r="937" ht="27.75" customHeight="1">
      <c r="A937" s="182"/>
      <c r="B937" s="184"/>
      <c r="C937" s="179"/>
      <c r="D937" s="180"/>
      <c r="E937" s="181"/>
      <c r="F937" s="179"/>
      <c r="G937" s="179"/>
      <c r="H937" s="179"/>
      <c r="I937" s="179"/>
      <c r="J937" s="119"/>
      <c r="K937" s="120"/>
      <c r="L937" s="121"/>
      <c r="M937" s="181"/>
    </row>
    <row r="938" ht="27.75" customHeight="1">
      <c r="A938" s="182"/>
      <c r="B938" s="183"/>
      <c r="C938" s="120"/>
      <c r="D938" s="177"/>
      <c r="E938" s="178"/>
      <c r="F938" s="120"/>
      <c r="G938" s="120"/>
      <c r="H938" s="120"/>
      <c r="I938" s="120"/>
      <c r="J938" s="119"/>
      <c r="K938" s="120"/>
      <c r="L938" s="121"/>
      <c r="M938" s="178"/>
    </row>
    <row r="939" ht="27.75" customHeight="1">
      <c r="A939" s="182"/>
      <c r="B939" s="184"/>
      <c r="C939" s="179"/>
      <c r="D939" s="180"/>
      <c r="E939" s="181"/>
      <c r="F939" s="179"/>
      <c r="G939" s="179"/>
      <c r="H939" s="179"/>
      <c r="I939" s="179"/>
      <c r="J939" s="119"/>
      <c r="K939" s="120"/>
      <c r="L939" s="121"/>
      <c r="M939" s="181"/>
    </row>
    <row r="940" ht="27.75" customHeight="1">
      <c r="A940" s="182"/>
      <c r="B940" s="183"/>
      <c r="C940" s="120"/>
      <c r="D940" s="177"/>
      <c r="E940" s="178"/>
      <c r="F940" s="120"/>
      <c r="G940" s="120"/>
      <c r="H940" s="120"/>
      <c r="I940" s="120"/>
      <c r="J940" s="119"/>
      <c r="K940" s="120"/>
      <c r="L940" s="121"/>
      <c r="M940" s="178"/>
    </row>
    <row r="941" ht="27.75" customHeight="1">
      <c r="A941" s="182"/>
      <c r="B941" s="184"/>
      <c r="C941" s="179"/>
      <c r="D941" s="180"/>
      <c r="E941" s="181"/>
      <c r="F941" s="179"/>
      <c r="G941" s="179"/>
      <c r="H941" s="179"/>
      <c r="I941" s="179"/>
      <c r="J941" s="119"/>
      <c r="K941" s="120"/>
      <c r="L941" s="121"/>
      <c r="M941" s="181"/>
    </row>
    <row r="942" ht="27.75" customHeight="1">
      <c r="A942" s="182"/>
      <c r="B942" s="183"/>
      <c r="C942" s="120"/>
      <c r="D942" s="177"/>
      <c r="E942" s="178"/>
      <c r="F942" s="120"/>
      <c r="G942" s="120"/>
      <c r="H942" s="120"/>
      <c r="I942" s="120"/>
      <c r="J942" s="119"/>
      <c r="K942" s="120"/>
      <c r="L942" s="121"/>
      <c r="M942" s="178"/>
    </row>
    <row r="943" ht="27.75" customHeight="1">
      <c r="A943" s="182"/>
      <c r="B943" s="184"/>
      <c r="C943" s="179"/>
      <c r="D943" s="180"/>
      <c r="E943" s="181"/>
      <c r="F943" s="179"/>
      <c r="G943" s="179"/>
      <c r="H943" s="179"/>
      <c r="I943" s="179"/>
      <c r="J943" s="119"/>
      <c r="K943" s="120"/>
      <c r="L943" s="121"/>
      <c r="M943" s="181"/>
    </row>
    <row r="944" ht="27.75" customHeight="1">
      <c r="A944" s="182"/>
      <c r="B944" s="183"/>
      <c r="C944" s="120"/>
      <c r="D944" s="177"/>
      <c r="E944" s="178"/>
      <c r="F944" s="120"/>
      <c r="G944" s="120"/>
      <c r="H944" s="120"/>
      <c r="I944" s="120"/>
      <c r="J944" s="119"/>
      <c r="K944" s="120"/>
      <c r="L944" s="121"/>
      <c r="M944" s="178"/>
    </row>
    <row r="945" ht="27.75" customHeight="1">
      <c r="A945" s="182"/>
      <c r="B945" s="184"/>
      <c r="C945" s="179"/>
      <c r="D945" s="180"/>
      <c r="E945" s="181"/>
      <c r="F945" s="179"/>
      <c r="G945" s="179"/>
      <c r="H945" s="179"/>
      <c r="I945" s="179"/>
      <c r="J945" s="119"/>
      <c r="K945" s="120"/>
      <c r="L945" s="121"/>
      <c r="M945" s="181"/>
    </row>
    <row r="946" ht="27.75" customHeight="1">
      <c r="A946" s="182"/>
      <c r="B946" s="183"/>
      <c r="C946" s="120"/>
      <c r="D946" s="177"/>
      <c r="E946" s="178"/>
      <c r="F946" s="120"/>
      <c r="G946" s="120"/>
      <c r="H946" s="120"/>
      <c r="I946" s="120"/>
      <c r="J946" s="119"/>
      <c r="K946" s="120"/>
      <c r="L946" s="121"/>
      <c r="M946" s="178"/>
    </row>
    <row r="947" ht="27.75" customHeight="1">
      <c r="A947" s="182"/>
      <c r="B947" s="184"/>
      <c r="C947" s="179"/>
      <c r="D947" s="180"/>
      <c r="E947" s="181"/>
      <c r="F947" s="179"/>
      <c r="G947" s="179"/>
      <c r="H947" s="179"/>
      <c r="I947" s="179"/>
      <c r="J947" s="119"/>
      <c r="K947" s="120"/>
      <c r="L947" s="121"/>
      <c r="M947" s="181"/>
    </row>
    <row r="948" ht="27.75" customHeight="1">
      <c r="A948" s="182"/>
      <c r="B948" s="183"/>
      <c r="C948" s="120"/>
      <c r="D948" s="177"/>
      <c r="E948" s="178"/>
      <c r="F948" s="120"/>
      <c r="G948" s="120"/>
      <c r="H948" s="120"/>
      <c r="I948" s="120"/>
      <c r="J948" s="119"/>
      <c r="K948" s="120"/>
      <c r="L948" s="121"/>
      <c r="M948" s="178"/>
    </row>
    <row r="949" ht="27.75" customHeight="1">
      <c r="A949" s="182"/>
      <c r="B949" s="184"/>
      <c r="C949" s="179"/>
      <c r="D949" s="180"/>
      <c r="E949" s="181"/>
      <c r="F949" s="179"/>
      <c r="G949" s="179"/>
      <c r="H949" s="179"/>
      <c r="I949" s="179"/>
      <c r="J949" s="119"/>
      <c r="K949" s="120"/>
      <c r="L949" s="121"/>
      <c r="M949" s="181"/>
    </row>
    <row r="950" ht="27.75" customHeight="1">
      <c r="A950" s="182"/>
      <c r="B950" s="183"/>
      <c r="C950" s="120"/>
      <c r="D950" s="177"/>
      <c r="E950" s="178"/>
      <c r="F950" s="120"/>
      <c r="G950" s="120"/>
      <c r="H950" s="120"/>
      <c r="I950" s="120"/>
      <c r="J950" s="119"/>
      <c r="K950" s="120"/>
      <c r="L950" s="121"/>
      <c r="M950" s="178"/>
    </row>
    <row r="951" ht="27.75" customHeight="1">
      <c r="A951" s="182"/>
      <c r="B951" s="184"/>
      <c r="C951" s="179"/>
      <c r="D951" s="180"/>
      <c r="E951" s="181"/>
      <c r="F951" s="179"/>
      <c r="G951" s="179"/>
      <c r="H951" s="179"/>
      <c r="I951" s="179"/>
      <c r="J951" s="119"/>
      <c r="K951" s="120"/>
      <c r="L951" s="121"/>
      <c r="M951" s="181"/>
    </row>
    <row r="952" ht="27.75" customHeight="1">
      <c r="A952" s="182"/>
      <c r="B952" s="183"/>
      <c r="C952" s="120"/>
      <c r="D952" s="177"/>
      <c r="E952" s="178"/>
      <c r="F952" s="120"/>
      <c r="G952" s="120"/>
      <c r="H952" s="120"/>
      <c r="I952" s="120"/>
      <c r="J952" s="119"/>
      <c r="K952" s="120"/>
      <c r="L952" s="121"/>
      <c r="M952" s="178"/>
    </row>
    <row r="953" ht="27.75" customHeight="1">
      <c r="A953" s="182"/>
      <c r="B953" s="184"/>
      <c r="C953" s="179"/>
      <c r="D953" s="180"/>
      <c r="E953" s="181"/>
      <c r="F953" s="179"/>
      <c r="G953" s="179"/>
      <c r="H953" s="179"/>
      <c r="I953" s="179"/>
      <c r="J953" s="119"/>
      <c r="K953" s="120"/>
      <c r="L953" s="121"/>
      <c r="M953" s="181"/>
    </row>
    <row r="954" ht="27.75" customHeight="1">
      <c r="A954" s="182"/>
      <c r="B954" s="183"/>
      <c r="C954" s="120"/>
      <c r="D954" s="177"/>
      <c r="E954" s="178"/>
      <c r="F954" s="120"/>
      <c r="G954" s="120"/>
      <c r="H954" s="120"/>
      <c r="I954" s="120"/>
      <c r="J954" s="119"/>
      <c r="K954" s="120"/>
      <c r="L954" s="121"/>
      <c r="M954" s="178"/>
    </row>
    <row r="955" ht="27.75" customHeight="1">
      <c r="A955" s="182"/>
      <c r="B955" s="184"/>
      <c r="C955" s="179"/>
      <c r="D955" s="180"/>
      <c r="E955" s="181"/>
      <c r="F955" s="179"/>
      <c r="G955" s="179"/>
      <c r="H955" s="179"/>
      <c r="I955" s="179"/>
      <c r="J955" s="119"/>
      <c r="K955" s="120"/>
      <c r="L955" s="121"/>
      <c r="M955" s="181"/>
    </row>
    <row r="956" ht="27.75" customHeight="1">
      <c r="A956" s="182"/>
      <c r="B956" s="183"/>
      <c r="C956" s="120"/>
      <c r="D956" s="177"/>
      <c r="E956" s="178"/>
      <c r="F956" s="120"/>
      <c r="G956" s="120"/>
      <c r="H956" s="120"/>
      <c r="I956" s="120"/>
      <c r="J956" s="119"/>
      <c r="K956" s="120"/>
      <c r="L956" s="121"/>
      <c r="M956" s="178"/>
    </row>
    <row r="957" ht="27.75" customHeight="1">
      <c r="A957" s="182"/>
      <c r="B957" s="184"/>
      <c r="C957" s="179"/>
      <c r="D957" s="180"/>
      <c r="E957" s="181"/>
      <c r="F957" s="179"/>
      <c r="G957" s="179"/>
      <c r="H957" s="179"/>
      <c r="I957" s="179"/>
      <c r="J957" s="119"/>
      <c r="K957" s="120"/>
      <c r="L957" s="121"/>
      <c r="M957" s="181"/>
    </row>
    <row r="958" ht="27.75" customHeight="1">
      <c r="A958" s="182"/>
      <c r="B958" s="183"/>
      <c r="C958" s="120"/>
      <c r="D958" s="177"/>
      <c r="E958" s="178"/>
      <c r="F958" s="120"/>
      <c r="G958" s="120"/>
      <c r="H958" s="120"/>
      <c r="I958" s="120"/>
      <c r="J958" s="119"/>
      <c r="K958" s="120"/>
      <c r="L958" s="121"/>
      <c r="M958" s="178"/>
    </row>
    <row r="959" ht="27.75" customHeight="1">
      <c r="A959" s="182"/>
      <c r="B959" s="184"/>
      <c r="C959" s="179"/>
      <c r="D959" s="180"/>
      <c r="E959" s="181"/>
      <c r="F959" s="179"/>
      <c r="G959" s="179"/>
      <c r="H959" s="179"/>
      <c r="I959" s="179"/>
      <c r="J959" s="119"/>
      <c r="K959" s="120"/>
      <c r="L959" s="121"/>
      <c r="M959" s="181"/>
    </row>
    <row r="960" ht="27.75" customHeight="1">
      <c r="A960" s="182"/>
      <c r="B960" s="183"/>
      <c r="C960" s="120"/>
      <c r="D960" s="177"/>
      <c r="E960" s="178"/>
      <c r="F960" s="120"/>
      <c r="G960" s="120"/>
      <c r="H960" s="120"/>
      <c r="I960" s="120"/>
      <c r="J960" s="119"/>
      <c r="K960" s="120"/>
      <c r="L960" s="121"/>
      <c r="M960" s="178"/>
    </row>
    <row r="961" ht="27.75" customHeight="1">
      <c r="A961" s="182"/>
      <c r="B961" s="184"/>
      <c r="C961" s="179"/>
      <c r="D961" s="180"/>
      <c r="E961" s="181"/>
      <c r="F961" s="179"/>
      <c r="G961" s="179"/>
      <c r="H961" s="179"/>
      <c r="I961" s="179"/>
      <c r="J961" s="119"/>
      <c r="K961" s="120"/>
      <c r="L961" s="121"/>
      <c r="M961" s="181"/>
    </row>
    <row r="962" ht="27.75" customHeight="1">
      <c r="A962" s="182"/>
      <c r="B962" s="183"/>
      <c r="C962" s="120"/>
      <c r="D962" s="177"/>
      <c r="E962" s="178"/>
      <c r="F962" s="120"/>
      <c r="G962" s="120"/>
      <c r="H962" s="120"/>
      <c r="I962" s="120"/>
      <c r="J962" s="119"/>
      <c r="K962" s="120"/>
      <c r="L962" s="121"/>
      <c r="M962" s="178"/>
    </row>
    <row r="963" ht="27.75" customHeight="1">
      <c r="A963" s="182"/>
      <c r="B963" s="184"/>
      <c r="C963" s="179"/>
      <c r="D963" s="180"/>
      <c r="E963" s="181"/>
      <c r="F963" s="179"/>
      <c r="G963" s="179"/>
      <c r="H963" s="179"/>
      <c r="I963" s="179"/>
      <c r="J963" s="119"/>
      <c r="K963" s="120"/>
      <c r="L963" s="121"/>
      <c r="M963" s="181"/>
    </row>
    <row r="964" ht="27.75" customHeight="1">
      <c r="A964" s="182"/>
      <c r="B964" s="183"/>
      <c r="C964" s="120"/>
      <c r="D964" s="177"/>
      <c r="E964" s="178"/>
      <c r="F964" s="120"/>
      <c r="G964" s="120"/>
      <c r="H964" s="120"/>
      <c r="I964" s="120"/>
      <c r="J964" s="119"/>
      <c r="K964" s="120"/>
      <c r="L964" s="121"/>
      <c r="M964" s="178"/>
    </row>
    <row r="965" ht="27.75" customHeight="1">
      <c r="A965" s="182"/>
      <c r="B965" s="184"/>
      <c r="C965" s="179"/>
      <c r="D965" s="180"/>
      <c r="E965" s="181"/>
      <c r="F965" s="179"/>
      <c r="G965" s="179"/>
      <c r="H965" s="179"/>
      <c r="I965" s="179"/>
      <c r="J965" s="119"/>
      <c r="K965" s="120"/>
      <c r="L965" s="121"/>
      <c r="M965" s="181"/>
    </row>
    <row r="966" ht="27.75" customHeight="1">
      <c r="A966" s="182"/>
      <c r="B966" s="183"/>
      <c r="C966" s="120"/>
      <c r="D966" s="177"/>
      <c r="E966" s="178"/>
      <c r="F966" s="120"/>
      <c r="G966" s="120"/>
      <c r="H966" s="120"/>
      <c r="I966" s="120"/>
      <c r="J966" s="119"/>
      <c r="K966" s="120"/>
      <c r="L966" s="121"/>
      <c r="M966" s="178"/>
    </row>
    <row r="967" ht="27.75" customHeight="1">
      <c r="A967" s="182"/>
      <c r="B967" s="184"/>
      <c r="C967" s="179"/>
      <c r="D967" s="180"/>
      <c r="E967" s="181"/>
      <c r="F967" s="179"/>
      <c r="G967" s="179"/>
      <c r="H967" s="179"/>
      <c r="I967" s="179"/>
      <c r="J967" s="119"/>
      <c r="K967" s="120"/>
      <c r="L967" s="121"/>
      <c r="M967" s="181"/>
    </row>
    <row r="968" ht="27.75" customHeight="1">
      <c r="A968" s="182"/>
      <c r="B968" s="183"/>
      <c r="C968" s="120"/>
      <c r="D968" s="177"/>
      <c r="E968" s="178"/>
      <c r="F968" s="120"/>
      <c r="G968" s="120"/>
      <c r="H968" s="120"/>
      <c r="I968" s="120"/>
      <c r="J968" s="119"/>
      <c r="K968" s="120"/>
      <c r="L968" s="121"/>
      <c r="M968" s="178"/>
    </row>
    <row r="969" ht="27.75" customHeight="1">
      <c r="A969" s="182"/>
      <c r="B969" s="184"/>
      <c r="C969" s="179"/>
      <c r="D969" s="180"/>
      <c r="E969" s="181"/>
      <c r="F969" s="179"/>
      <c r="G969" s="179"/>
      <c r="H969" s="179"/>
      <c r="I969" s="179"/>
      <c r="J969" s="119"/>
      <c r="K969" s="120"/>
      <c r="L969" s="121"/>
      <c r="M969" s="181"/>
    </row>
    <row r="970" ht="27.75" customHeight="1">
      <c r="A970" s="182"/>
      <c r="B970" s="183"/>
      <c r="C970" s="120"/>
      <c r="D970" s="177"/>
      <c r="E970" s="178"/>
      <c r="F970" s="120"/>
      <c r="G970" s="120"/>
      <c r="H970" s="120"/>
      <c r="I970" s="120"/>
      <c r="J970" s="119"/>
      <c r="K970" s="120"/>
      <c r="L970" s="121"/>
      <c r="M970" s="178"/>
    </row>
    <row r="971" ht="27.75" customHeight="1">
      <c r="A971" s="182"/>
      <c r="B971" s="184"/>
      <c r="C971" s="179"/>
      <c r="D971" s="180"/>
      <c r="E971" s="181"/>
      <c r="F971" s="179"/>
      <c r="G971" s="179"/>
      <c r="H971" s="179"/>
      <c r="I971" s="179"/>
      <c r="J971" s="119"/>
      <c r="K971" s="120"/>
      <c r="L971" s="121"/>
      <c r="M971" s="181"/>
    </row>
    <row r="972" ht="27.75" customHeight="1">
      <c r="A972" s="182"/>
      <c r="B972" s="183"/>
      <c r="C972" s="120"/>
      <c r="D972" s="177"/>
      <c r="E972" s="178"/>
      <c r="F972" s="120"/>
      <c r="G972" s="120"/>
      <c r="H972" s="120"/>
      <c r="I972" s="120"/>
      <c r="J972" s="119"/>
      <c r="K972" s="120"/>
      <c r="L972" s="121"/>
      <c r="M972" s="178"/>
    </row>
    <row r="973" ht="27.75" customHeight="1">
      <c r="A973" s="182"/>
      <c r="B973" s="184"/>
      <c r="C973" s="179"/>
      <c r="D973" s="180"/>
      <c r="E973" s="181"/>
      <c r="F973" s="179"/>
      <c r="G973" s="179"/>
      <c r="H973" s="179"/>
      <c r="I973" s="179"/>
      <c r="J973" s="119"/>
      <c r="K973" s="120"/>
      <c r="L973" s="121"/>
      <c r="M973" s="181"/>
    </row>
    <row r="974" ht="27.75" customHeight="1">
      <c r="A974" s="182"/>
      <c r="B974" s="183"/>
      <c r="C974" s="120"/>
      <c r="D974" s="177"/>
      <c r="E974" s="178"/>
      <c r="F974" s="120"/>
      <c r="G974" s="120"/>
      <c r="H974" s="120"/>
      <c r="I974" s="120"/>
      <c r="J974" s="119"/>
      <c r="K974" s="120"/>
      <c r="L974" s="121"/>
      <c r="M974" s="178"/>
    </row>
    <row r="975" ht="27.75" customHeight="1">
      <c r="A975" s="182"/>
      <c r="B975" s="184"/>
      <c r="C975" s="179"/>
      <c r="D975" s="180"/>
      <c r="E975" s="181"/>
      <c r="F975" s="179"/>
      <c r="G975" s="179"/>
      <c r="H975" s="179"/>
      <c r="I975" s="179"/>
      <c r="J975" s="119"/>
      <c r="K975" s="120"/>
      <c r="L975" s="121"/>
      <c r="M975" s="181"/>
    </row>
    <row r="976" ht="27.75" customHeight="1">
      <c r="A976" s="182"/>
      <c r="B976" s="183"/>
      <c r="C976" s="120"/>
      <c r="D976" s="177"/>
      <c r="E976" s="178"/>
      <c r="F976" s="120"/>
      <c r="G976" s="120"/>
      <c r="H976" s="120"/>
      <c r="I976" s="120"/>
      <c r="J976" s="119"/>
      <c r="K976" s="120"/>
      <c r="L976" s="121"/>
      <c r="M976" s="178"/>
    </row>
    <row r="977" ht="27.75" customHeight="1">
      <c r="A977" s="182"/>
      <c r="B977" s="184"/>
      <c r="C977" s="179"/>
      <c r="D977" s="180"/>
      <c r="E977" s="181"/>
      <c r="F977" s="179"/>
      <c r="G977" s="179"/>
      <c r="H977" s="179"/>
      <c r="I977" s="179"/>
      <c r="J977" s="119"/>
      <c r="K977" s="120"/>
      <c r="L977" s="121"/>
      <c r="M977" s="181"/>
    </row>
    <row r="978" ht="27.75" customHeight="1">
      <c r="A978" s="182"/>
      <c r="B978" s="183"/>
      <c r="C978" s="120"/>
      <c r="D978" s="177"/>
      <c r="E978" s="178"/>
      <c r="F978" s="120"/>
      <c r="G978" s="120"/>
      <c r="H978" s="120"/>
      <c r="I978" s="120"/>
      <c r="J978" s="119"/>
      <c r="K978" s="120"/>
      <c r="L978" s="121"/>
      <c r="M978" s="178"/>
    </row>
    <row r="979" ht="27.75" customHeight="1">
      <c r="A979" s="182"/>
      <c r="B979" s="184"/>
      <c r="C979" s="179"/>
      <c r="D979" s="180"/>
      <c r="E979" s="181"/>
      <c r="F979" s="179"/>
      <c r="G979" s="179"/>
      <c r="H979" s="179"/>
      <c r="I979" s="179"/>
      <c r="J979" s="119"/>
      <c r="K979" s="120"/>
      <c r="L979" s="121"/>
      <c r="M979" s="181"/>
    </row>
    <row r="980" ht="27.75" customHeight="1">
      <c r="A980" s="182"/>
      <c r="B980" s="183"/>
      <c r="C980" s="120"/>
      <c r="D980" s="177"/>
      <c r="E980" s="178"/>
      <c r="F980" s="120"/>
      <c r="G980" s="120"/>
      <c r="H980" s="120"/>
      <c r="I980" s="120"/>
      <c r="J980" s="119"/>
      <c r="K980" s="120"/>
      <c r="L980" s="121"/>
      <c r="M980" s="178"/>
    </row>
    <row r="981" ht="27.75" customHeight="1">
      <c r="A981" s="182"/>
      <c r="B981" s="184"/>
      <c r="C981" s="179"/>
      <c r="D981" s="180"/>
      <c r="E981" s="181"/>
      <c r="F981" s="179"/>
      <c r="G981" s="179"/>
      <c r="H981" s="179"/>
      <c r="I981" s="179"/>
      <c r="J981" s="119"/>
      <c r="K981" s="120"/>
      <c r="L981" s="121"/>
      <c r="M981" s="181"/>
    </row>
    <row r="982" ht="27.75" customHeight="1">
      <c r="A982" s="182"/>
      <c r="B982" s="183"/>
      <c r="C982" s="120"/>
      <c r="D982" s="177"/>
      <c r="E982" s="178"/>
      <c r="F982" s="120"/>
      <c r="G982" s="120"/>
      <c r="H982" s="120"/>
      <c r="I982" s="120"/>
      <c r="J982" s="119"/>
      <c r="K982" s="120"/>
      <c r="L982" s="121"/>
      <c r="M982" s="178"/>
    </row>
    <row r="983" ht="27.75" customHeight="1">
      <c r="A983" s="182"/>
      <c r="B983" s="184"/>
      <c r="C983" s="179"/>
      <c r="D983" s="180"/>
      <c r="E983" s="181"/>
      <c r="F983" s="179"/>
      <c r="G983" s="179"/>
      <c r="H983" s="179"/>
      <c r="I983" s="179"/>
      <c r="J983" s="119"/>
      <c r="K983" s="120"/>
      <c r="L983" s="121"/>
      <c r="M983" s="181"/>
    </row>
    <row r="984" ht="27.75" customHeight="1">
      <c r="A984" s="182"/>
      <c r="B984" s="183"/>
      <c r="C984" s="120"/>
      <c r="D984" s="177"/>
      <c r="E984" s="178"/>
      <c r="F984" s="120"/>
      <c r="G984" s="120"/>
      <c r="H984" s="120"/>
      <c r="I984" s="120"/>
      <c r="J984" s="119"/>
      <c r="K984" s="120"/>
      <c r="L984" s="121"/>
      <c r="M984" s="178"/>
    </row>
    <row r="985" ht="27.75" customHeight="1">
      <c r="A985" s="182"/>
      <c r="B985" s="184"/>
      <c r="C985" s="179"/>
      <c r="D985" s="180"/>
      <c r="E985" s="181"/>
      <c r="F985" s="179"/>
      <c r="G985" s="179"/>
      <c r="H985" s="179"/>
      <c r="I985" s="179"/>
      <c r="J985" s="119"/>
      <c r="K985" s="120"/>
      <c r="L985" s="121"/>
      <c r="M985" s="181"/>
    </row>
    <row r="986" ht="27.75" customHeight="1">
      <c r="A986" s="182"/>
      <c r="B986" s="183"/>
      <c r="C986" s="120"/>
      <c r="D986" s="177"/>
      <c r="E986" s="178"/>
      <c r="F986" s="120"/>
      <c r="G986" s="120"/>
      <c r="H986" s="120"/>
      <c r="I986" s="120"/>
      <c r="J986" s="119"/>
      <c r="K986" s="120"/>
      <c r="L986" s="121"/>
      <c r="M986" s="178"/>
    </row>
    <row r="987" ht="27.75" customHeight="1">
      <c r="A987" s="182"/>
      <c r="B987" s="184"/>
      <c r="C987" s="179"/>
      <c r="D987" s="180"/>
      <c r="E987" s="181"/>
      <c r="F987" s="179"/>
      <c r="G987" s="179"/>
      <c r="H987" s="179"/>
      <c r="I987" s="179"/>
      <c r="J987" s="119"/>
      <c r="K987" s="120"/>
      <c r="L987" s="121"/>
      <c r="M987" s="181"/>
    </row>
    <row r="988" ht="27.75" customHeight="1">
      <c r="A988" s="182"/>
      <c r="B988" s="183"/>
      <c r="C988" s="120"/>
      <c r="D988" s="177"/>
      <c r="E988" s="178"/>
      <c r="F988" s="120"/>
      <c r="G988" s="120"/>
      <c r="H988" s="120"/>
      <c r="I988" s="120"/>
      <c r="J988" s="119"/>
      <c r="K988" s="120"/>
      <c r="L988" s="121"/>
      <c r="M988" s="178"/>
    </row>
    <row r="989" ht="27.75" customHeight="1">
      <c r="A989" s="182"/>
      <c r="B989" s="184"/>
      <c r="C989" s="179"/>
      <c r="D989" s="180"/>
      <c r="E989" s="181"/>
      <c r="F989" s="179"/>
      <c r="G989" s="179"/>
      <c r="H989" s="179"/>
      <c r="I989" s="179"/>
      <c r="J989" s="119"/>
      <c r="K989" s="120"/>
      <c r="L989" s="121"/>
      <c r="M989" s="181"/>
    </row>
    <row r="990" ht="27.75" customHeight="1">
      <c r="A990" s="182"/>
      <c r="B990" s="183"/>
      <c r="C990" s="120"/>
      <c r="D990" s="177"/>
      <c r="E990" s="178"/>
      <c r="F990" s="120"/>
      <c r="G990" s="120"/>
      <c r="H990" s="120"/>
      <c r="I990" s="120"/>
      <c r="J990" s="119"/>
      <c r="K990" s="120"/>
      <c r="L990" s="121"/>
      <c r="M990" s="178"/>
    </row>
    <row r="991" ht="27.75" customHeight="1">
      <c r="A991" s="182"/>
      <c r="B991" s="184"/>
      <c r="C991" s="179"/>
      <c r="D991" s="180"/>
      <c r="E991" s="181"/>
      <c r="F991" s="179"/>
      <c r="G991" s="179"/>
      <c r="H991" s="179"/>
      <c r="I991" s="179"/>
      <c r="J991" s="119"/>
      <c r="K991" s="120"/>
      <c r="L991" s="121"/>
      <c r="M991" s="181"/>
    </row>
    <row r="992" ht="27.75" customHeight="1">
      <c r="A992" s="182"/>
      <c r="B992" s="183"/>
      <c r="C992" s="120"/>
      <c r="D992" s="177"/>
      <c r="E992" s="178"/>
      <c r="F992" s="120"/>
      <c r="G992" s="120"/>
      <c r="H992" s="120"/>
      <c r="I992" s="120"/>
      <c r="J992" s="119"/>
      <c r="K992" s="120"/>
      <c r="L992" s="121"/>
      <c r="M992" s="178"/>
    </row>
    <row r="993" ht="27.75" customHeight="1">
      <c r="A993" s="182"/>
      <c r="B993" s="184"/>
      <c r="C993" s="179"/>
      <c r="D993" s="180"/>
      <c r="E993" s="181"/>
      <c r="F993" s="179"/>
      <c r="G993" s="179"/>
      <c r="H993" s="179"/>
      <c r="I993" s="179"/>
      <c r="J993" s="119"/>
      <c r="K993" s="120"/>
      <c r="L993" s="121"/>
      <c r="M993" s="181"/>
    </row>
    <row r="994" ht="27.75" customHeight="1">
      <c r="A994" s="182"/>
      <c r="B994" s="183"/>
      <c r="C994" s="120"/>
      <c r="D994" s="177"/>
      <c r="E994" s="178"/>
      <c r="F994" s="120"/>
      <c r="G994" s="120"/>
      <c r="H994" s="120"/>
      <c r="I994" s="120"/>
      <c r="J994" s="119"/>
      <c r="K994" s="120"/>
      <c r="L994" s="121"/>
      <c r="M994" s="178"/>
    </row>
    <row r="995" ht="27.75" customHeight="1">
      <c r="A995" s="182"/>
      <c r="B995" s="184"/>
      <c r="C995" s="179"/>
      <c r="D995" s="180"/>
      <c r="E995" s="181"/>
      <c r="F995" s="179"/>
      <c r="G995" s="179"/>
      <c r="H995" s="179"/>
      <c r="I995" s="179"/>
      <c r="J995" s="119"/>
      <c r="K995" s="120"/>
      <c r="L995" s="121"/>
      <c r="M995" s="181"/>
    </row>
    <row r="996" ht="27.75" customHeight="1">
      <c r="A996" s="182"/>
      <c r="B996" s="183"/>
      <c r="C996" s="120"/>
      <c r="D996" s="177"/>
      <c r="E996" s="178"/>
      <c r="F996" s="120"/>
      <c r="G996" s="120"/>
      <c r="H996" s="120"/>
      <c r="I996" s="120"/>
      <c r="J996" s="119"/>
      <c r="K996" s="120"/>
      <c r="L996" s="121"/>
      <c r="M996" s="178"/>
    </row>
    <row r="997" ht="27.75" customHeight="1">
      <c r="A997" s="182"/>
      <c r="B997" s="184"/>
      <c r="C997" s="179"/>
      <c r="D997" s="180"/>
      <c r="E997" s="181"/>
      <c r="F997" s="179"/>
      <c r="G997" s="179"/>
      <c r="H997" s="179"/>
      <c r="I997" s="179"/>
      <c r="J997" s="119"/>
      <c r="K997" s="120"/>
      <c r="L997" s="121"/>
      <c r="M997" s="181"/>
    </row>
    <row r="998" ht="27.75" customHeight="1">
      <c r="A998" s="182"/>
      <c r="B998" s="183"/>
      <c r="C998" s="120"/>
      <c r="D998" s="177"/>
      <c r="E998" s="178"/>
      <c r="F998" s="120"/>
      <c r="G998" s="120"/>
      <c r="H998" s="120"/>
      <c r="I998" s="120"/>
      <c r="J998" s="119"/>
      <c r="K998" s="120"/>
      <c r="L998" s="121"/>
      <c r="M998" s="178"/>
    </row>
    <row r="999" ht="27.75" customHeight="1">
      <c r="A999" s="182"/>
      <c r="B999" s="184"/>
      <c r="C999" s="179"/>
      <c r="D999" s="180"/>
      <c r="E999" s="181"/>
      <c r="F999" s="179"/>
      <c r="G999" s="179"/>
      <c r="H999" s="179"/>
      <c r="I999" s="179"/>
      <c r="J999" s="119"/>
      <c r="K999" s="120"/>
      <c r="L999" s="121"/>
      <c r="M999" s="181"/>
    </row>
    <row r="1000" ht="27.75" customHeight="1">
      <c r="A1000" s="182"/>
      <c r="B1000" s="183"/>
      <c r="C1000" s="120"/>
      <c r="D1000" s="177"/>
      <c r="E1000" s="178"/>
      <c r="F1000" s="120"/>
      <c r="G1000" s="120"/>
      <c r="H1000" s="120"/>
      <c r="I1000" s="120"/>
      <c r="J1000" s="119"/>
      <c r="K1000" s="120"/>
      <c r="L1000" s="121"/>
      <c r="M1000" s="178"/>
    </row>
    <row r="1001" ht="27.75" customHeight="1">
      <c r="A1001" s="182"/>
      <c r="B1001" s="184"/>
      <c r="C1001" s="179"/>
      <c r="D1001" s="180"/>
      <c r="E1001" s="181"/>
      <c r="F1001" s="179"/>
      <c r="G1001" s="179"/>
      <c r="H1001" s="179"/>
      <c r="I1001" s="179"/>
      <c r="J1001" s="119"/>
      <c r="K1001" s="120"/>
      <c r="L1001" s="121"/>
      <c r="M1001" s="181"/>
    </row>
    <row r="1002" ht="27.75" customHeight="1">
      <c r="A1002" s="182"/>
      <c r="B1002" s="183"/>
      <c r="C1002" s="120"/>
      <c r="D1002" s="177"/>
      <c r="E1002" s="178"/>
      <c r="F1002" s="120"/>
      <c r="G1002" s="120"/>
      <c r="H1002" s="120"/>
      <c r="I1002" s="120"/>
      <c r="J1002" s="119"/>
      <c r="K1002" s="120"/>
      <c r="L1002" s="121"/>
      <c r="M1002" s="178"/>
    </row>
    <row r="1003" ht="27.75" customHeight="1">
      <c r="A1003" s="182"/>
      <c r="B1003" s="184"/>
      <c r="C1003" s="179"/>
      <c r="D1003" s="180"/>
      <c r="E1003" s="181"/>
      <c r="F1003" s="179"/>
      <c r="G1003" s="179"/>
      <c r="H1003" s="179"/>
      <c r="I1003" s="179"/>
      <c r="J1003" s="119"/>
      <c r="K1003" s="120"/>
      <c r="L1003" s="121"/>
      <c r="M1003" s="181"/>
    </row>
    <row r="1004" ht="27.75" customHeight="1">
      <c r="A1004" s="182"/>
      <c r="B1004" s="183"/>
      <c r="C1004" s="120"/>
      <c r="D1004" s="177"/>
      <c r="E1004" s="178"/>
      <c r="F1004" s="120"/>
      <c r="G1004" s="120"/>
      <c r="H1004" s="120"/>
      <c r="I1004" s="120"/>
      <c r="J1004" s="119"/>
      <c r="K1004" s="120"/>
      <c r="L1004" s="121"/>
      <c r="M1004" s="178"/>
    </row>
    <row r="1005" ht="27.75" customHeight="1">
      <c r="A1005" s="182"/>
      <c r="B1005" s="184"/>
      <c r="C1005" s="179"/>
      <c r="D1005" s="180"/>
      <c r="E1005" s="181"/>
      <c r="F1005" s="179"/>
      <c r="G1005" s="179"/>
      <c r="H1005" s="179"/>
      <c r="I1005" s="179"/>
      <c r="J1005" s="119"/>
      <c r="K1005" s="120"/>
      <c r="L1005" s="121"/>
      <c r="M1005" s="181"/>
    </row>
    <row r="1006" ht="27.75" customHeight="1">
      <c r="A1006" s="182"/>
      <c r="B1006" s="183"/>
      <c r="C1006" s="120"/>
      <c r="D1006" s="177"/>
      <c r="E1006" s="178"/>
      <c r="F1006" s="120"/>
      <c r="G1006" s="120"/>
      <c r="H1006" s="120"/>
      <c r="I1006" s="120"/>
      <c r="J1006" s="119"/>
      <c r="K1006" s="120"/>
      <c r="L1006" s="121"/>
      <c r="M1006" s="178"/>
    </row>
    <row r="1007" ht="27.75" customHeight="1">
      <c r="A1007" s="182"/>
      <c r="B1007" s="184"/>
      <c r="C1007" s="179"/>
      <c r="D1007" s="180"/>
      <c r="E1007" s="181"/>
      <c r="F1007" s="179"/>
      <c r="G1007" s="179"/>
      <c r="H1007" s="179"/>
      <c r="I1007" s="179"/>
      <c r="J1007" s="119"/>
      <c r="K1007" s="120"/>
      <c r="L1007" s="121"/>
      <c r="M1007" s="181"/>
    </row>
    <row r="1008" ht="27.75" customHeight="1">
      <c r="A1008" s="182"/>
      <c r="B1008" s="183"/>
      <c r="C1008" s="120"/>
      <c r="D1008" s="177"/>
      <c r="E1008" s="178"/>
      <c r="F1008" s="120"/>
      <c r="G1008" s="120"/>
      <c r="H1008" s="120"/>
      <c r="I1008" s="120"/>
      <c r="J1008" s="119"/>
      <c r="K1008" s="120"/>
      <c r="L1008" s="121"/>
      <c r="M1008" s="178"/>
    </row>
    <row r="1009" ht="27.75" customHeight="1">
      <c r="A1009" s="182"/>
      <c r="B1009" s="184"/>
      <c r="C1009" s="179"/>
      <c r="D1009" s="180"/>
      <c r="E1009" s="181"/>
      <c r="F1009" s="179"/>
      <c r="G1009" s="179"/>
      <c r="H1009" s="179"/>
      <c r="I1009" s="179"/>
      <c r="J1009" s="119"/>
      <c r="K1009" s="120"/>
      <c r="L1009" s="121"/>
      <c r="M1009" s="181"/>
    </row>
    <row r="1010" ht="27.75" customHeight="1">
      <c r="A1010" s="182"/>
      <c r="B1010" s="183"/>
      <c r="C1010" s="120"/>
      <c r="D1010" s="177"/>
      <c r="E1010" s="178"/>
      <c r="F1010" s="120"/>
      <c r="G1010" s="120"/>
      <c r="H1010" s="120"/>
      <c r="I1010" s="120"/>
      <c r="J1010" s="119"/>
      <c r="K1010" s="120"/>
      <c r="L1010" s="121"/>
      <c r="M1010" s="178"/>
    </row>
    <row r="1011" ht="27.75" customHeight="1">
      <c r="A1011" s="182"/>
      <c r="B1011" s="184"/>
      <c r="C1011" s="179"/>
      <c r="D1011" s="180"/>
      <c r="E1011" s="181"/>
      <c r="F1011" s="179"/>
      <c r="G1011" s="179"/>
      <c r="H1011" s="179"/>
      <c r="I1011" s="179"/>
      <c r="J1011" s="119"/>
      <c r="K1011" s="120"/>
      <c r="L1011" s="121"/>
      <c r="M1011" s="181"/>
    </row>
    <row r="1012" ht="27.75" customHeight="1">
      <c r="A1012" s="182"/>
      <c r="B1012" s="183"/>
      <c r="C1012" s="120"/>
      <c r="D1012" s="177"/>
      <c r="E1012" s="178"/>
      <c r="F1012" s="120"/>
      <c r="G1012" s="120"/>
      <c r="H1012" s="120"/>
      <c r="I1012" s="120"/>
      <c r="J1012" s="119"/>
      <c r="K1012" s="120"/>
      <c r="L1012" s="121"/>
      <c r="M1012" s="178"/>
    </row>
    <row r="1013" ht="27.75" customHeight="1">
      <c r="A1013" s="182"/>
      <c r="B1013" s="184"/>
      <c r="C1013" s="179"/>
      <c r="D1013" s="180"/>
      <c r="E1013" s="181"/>
      <c r="F1013" s="179"/>
      <c r="G1013" s="179"/>
      <c r="H1013" s="179"/>
      <c r="I1013" s="179"/>
      <c r="J1013" s="119"/>
      <c r="K1013" s="120"/>
      <c r="L1013" s="121"/>
      <c r="M1013" s="181"/>
    </row>
    <row r="1014" ht="27.75" customHeight="1">
      <c r="A1014" s="182"/>
      <c r="B1014" s="183"/>
      <c r="C1014" s="120"/>
      <c r="D1014" s="177"/>
      <c r="E1014" s="178"/>
      <c r="F1014" s="120"/>
      <c r="G1014" s="120"/>
      <c r="H1014" s="120"/>
      <c r="I1014" s="120"/>
      <c r="J1014" s="119"/>
      <c r="K1014" s="120"/>
      <c r="L1014" s="121"/>
      <c r="M1014" s="178"/>
    </row>
    <row r="1015" ht="27.75" customHeight="1">
      <c r="A1015" s="182"/>
      <c r="B1015" s="184"/>
      <c r="C1015" s="179"/>
      <c r="D1015" s="180"/>
      <c r="E1015" s="181"/>
      <c r="F1015" s="179"/>
      <c r="G1015" s="179"/>
      <c r="H1015" s="179"/>
      <c r="I1015" s="179"/>
      <c r="J1015" s="119"/>
      <c r="K1015" s="120"/>
      <c r="L1015" s="121"/>
      <c r="M1015" s="181"/>
    </row>
    <row r="1016" ht="27.75" customHeight="1">
      <c r="A1016" s="182"/>
      <c r="B1016" s="183"/>
      <c r="C1016" s="120"/>
      <c r="D1016" s="177"/>
      <c r="E1016" s="178"/>
      <c r="F1016" s="120"/>
      <c r="G1016" s="120"/>
      <c r="H1016" s="120"/>
      <c r="I1016" s="120"/>
      <c r="J1016" s="119"/>
      <c r="K1016" s="120"/>
      <c r="L1016" s="121"/>
      <c r="M1016" s="178"/>
    </row>
    <row r="1017" ht="27.75" customHeight="1">
      <c r="A1017" s="182"/>
      <c r="B1017" s="184"/>
      <c r="C1017" s="179"/>
      <c r="D1017" s="180"/>
      <c r="E1017" s="181"/>
      <c r="F1017" s="179"/>
      <c r="G1017" s="179"/>
      <c r="H1017" s="179"/>
      <c r="I1017" s="179"/>
      <c r="J1017" s="119"/>
      <c r="K1017" s="120"/>
      <c r="L1017" s="121"/>
      <c r="M1017" s="181"/>
    </row>
    <row r="1018" ht="27.75" customHeight="1">
      <c r="A1018" s="182"/>
      <c r="B1018" s="183"/>
      <c r="C1018" s="120"/>
      <c r="D1018" s="177"/>
      <c r="E1018" s="178"/>
      <c r="F1018" s="120"/>
      <c r="G1018" s="120"/>
      <c r="H1018" s="120"/>
      <c r="I1018" s="120"/>
      <c r="J1018" s="119"/>
      <c r="K1018" s="120"/>
      <c r="L1018" s="121"/>
      <c r="M1018" s="178"/>
    </row>
    <row r="1019" ht="27.75" customHeight="1">
      <c r="A1019" s="182"/>
      <c r="B1019" s="184"/>
      <c r="C1019" s="179"/>
      <c r="D1019" s="180"/>
      <c r="E1019" s="181"/>
      <c r="F1019" s="179"/>
      <c r="G1019" s="179"/>
      <c r="H1019" s="179"/>
      <c r="I1019" s="179"/>
      <c r="J1019" s="119"/>
      <c r="K1019" s="120"/>
      <c r="L1019" s="121"/>
      <c r="M1019" s="181"/>
    </row>
    <row r="1020" ht="27.75" customHeight="1">
      <c r="A1020" s="182"/>
      <c r="B1020" s="183"/>
      <c r="C1020" s="120"/>
      <c r="D1020" s="177"/>
      <c r="E1020" s="178"/>
      <c r="F1020" s="120"/>
      <c r="G1020" s="120"/>
      <c r="H1020" s="120"/>
      <c r="I1020" s="120"/>
      <c r="J1020" s="119"/>
      <c r="K1020" s="120"/>
      <c r="L1020" s="121"/>
      <c r="M1020" s="178"/>
    </row>
    <row r="1021" ht="27.75" customHeight="1">
      <c r="A1021" s="182"/>
      <c r="B1021" s="184"/>
      <c r="C1021" s="179"/>
      <c r="D1021" s="180"/>
      <c r="E1021" s="181"/>
      <c r="F1021" s="179"/>
      <c r="G1021" s="179"/>
      <c r="H1021" s="179"/>
      <c r="I1021" s="179"/>
      <c r="J1021" s="119"/>
      <c r="K1021" s="120"/>
      <c r="L1021" s="121"/>
      <c r="M1021" s="181"/>
    </row>
    <row r="1022" ht="27.75" customHeight="1">
      <c r="A1022" s="182"/>
      <c r="B1022" s="183"/>
      <c r="C1022" s="120"/>
      <c r="D1022" s="177"/>
      <c r="E1022" s="178"/>
      <c r="F1022" s="120"/>
      <c r="G1022" s="120"/>
      <c r="H1022" s="120"/>
      <c r="I1022" s="120"/>
      <c r="J1022" s="119"/>
      <c r="K1022" s="120"/>
      <c r="L1022" s="121"/>
      <c r="M1022" s="178"/>
    </row>
    <row r="1023" ht="27.75" customHeight="1">
      <c r="A1023" s="182"/>
      <c r="B1023" s="184"/>
      <c r="C1023" s="179"/>
      <c r="D1023" s="180"/>
      <c r="E1023" s="181"/>
      <c r="F1023" s="179"/>
      <c r="G1023" s="179"/>
      <c r="H1023" s="179"/>
      <c r="I1023" s="179"/>
      <c r="J1023" s="119"/>
      <c r="K1023" s="120"/>
      <c r="L1023" s="121"/>
      <c r="M1023" s="181"/>
    </row>
    <row r="1024" ht="27.75" customHeight="1">
      <c r="A1024" s="182"/>
      <c r="B1024" s="183"/>
      <c r="C1024" s="120"/>
      <c r="D1024" s="177"/>
      <c r="E1024" s="178"/>
      <c r="F1024" s="120"/>
      <c r="G1024" s="120"/>
      <c r="H1024" s="120"/>
      <c r="I1024" s="120"/>
      <c r="J1024" s="119"/>
      <c r="K1024" s="120"/>
      <c r="L1024" s="121"/>
      <c r="M1024" s="178"/>
    </row>
    <row r="1025" ht="27.75" customHeight="1">
      <c r="A1025" s="182"/>
      <c r="B1025" s="184"/>
      <c r="C1025" s="179"/>
      <c r="D1025" s="180"/>
      <c r="E1025" s="181"/>
      <c r="F1025" s="179"/>
      <c r="G1025" s="179"/>
      <c r="H1025" s="179"/>
      <c r="I1025" s="179"/>
      <c r="J1025" s="119"/>
      <c r="K1025" s="120"/>
      <c r="L1025" s="121"/>
      <c r="M1025" s="181"/>
    </row>
    <row r="1026" ht="27.75" customHeight="1">
      <c r="A1026" s="182"/>
      <c r="B1026" s="183"/>
      <c r="C1026" s="120"/>
      <c r="D1026" s="177"/>
      <c r="E1026" s="178"/>
      <c r="F1026" s="120"/>
      <c r="G1026" s="120"/>
      <c r="H1026" s="120"/>
      <c r="I1026" s="120"/>
      <c r="J1026" s="119"/>
      <c r="K1026" s="120"/>
      <c r="L1026" s="121"/>
      <c r="M1026" s="178"/>
    </row>
    <row r="1027" ht="27.75" customHeight="1">
      <c r="A1027" s="182"/>
      <c r="B1027" s="184"/>
      <c r="C1027" s="179"/>
      <c r="D1027" s="180"/>
      <c r="E1027" s="181"/>
      <c r="F1027" s="179"/>
      <c r="G1027" s="179"/>
      <c r="H1027" s="179"/>
      <c r="I1027" s="179"/>
      <c r="J1027" s="119"/>
      <c r="K1027" s="120"/>
      <c r="L1027" s="121"/>
      <c r="M1027" s="181"/>
    </row>
    <row r="1028" ht="27.75" customHeight="1">
      <c r="A1028" s="182"/>
      <c r="B1028" s="183"/>
      <c r="C1028" s="120"/>
      <c r="D1028" s="177"/>
      <c r="E1028" s="178"/>
      <c r="F1028" s="120"/>
      <c r="G1028" s="120"/>
      <c r="H1028" s="120"/>
      <c r="I1028" s="120"/>
      <c r="J1028" s="119"/>
      <c r="K1028" s="120"/>
      <c r="L1028" s="121"/>
      <c r="M1028" s="178"/>
    </row>
    <row r="1029" ht="27.75" customHeight="1">
      <c r="A1029" s="182"/>
      <c r="B1029" s="184"/>
      <c r="C1029" s="179"/>
      <c r="D1029" s="180"/>
      <c r="E1029" s="181"/>
      <c r="F1029" s="179"/>
      <c r="G1029" s="179"/>
      <c r="H1029" s="179"/>
      <c r="I1029" s="179"/>
      <c r="J1029" s="119"/>
      <c r="K1029" s="120"/>
      <c r="L1029" s="121"/>
      <c r="M1029" s="181"/>
    </row>
    <row r="1030" ht="27.75" customHeight="1">
      <c r="A1030" s="182"/>
      <c r="B1030" s="183"/>
      <c r="C1030" s="120"/>
      <c r="D1030" s="177"/>
      <c r="E1030" s="178"/>
      <c r="F1030" s="120"/>
      <c r="G1030" s="120"/>
      <c r="H1030" s="120"/>
      <c r="I1030" s="120"/>
      <c r="J1030" s="119"/>
      <c r="K1030" s="120"/>
      <c r="L1030" s="121"/>
      <c r="M1030" s="178"/>
    </row>
    <row r="1031" ht="27.75" customHeight="1">
      <c r="A1031" s="182"/>
      <c r="B1031" s="184"/>
      <c r="C1031" s="179"/>
      <c r="D1031" s="180"/>
      <c r="E1031" s="181"/>
      <c r="F1031" s="179"/>
      <c r="G1031" s="179"/>
      <c r="H1031" s="179"/>
      <c r="I1031" s="179"/>
      <c r="J1031" s="119"/>
      <c r="K1031" s="120"/>
      <c r="L1031" s="121"/>
      <c r="M1031" s="181"/>
    </row>
    <row r="1032" ht="27.75" customHeight="1">
      <c r="A1032" s="182"/>
      <c r="B1032" s="183"/>
      <c r="C1032" s="120"/>
      <c r="D1032" s="177"/>
      <c r="E1032" s="178"/>
      <c r="F1032" s="120"/>
      <c r="G1032" s="120"/>
      <c r="H1032" s="120"/>
      <c r="I1032" s="120"/>
      <c r="J1032" s="119"/>
      <c r="K1032" s="120"/>
      <c r="L1032" s="121"/>
      <c r="M1032" s="178"/>
    </row>
    <row r="1033" ht="27.75" customHeight="1">
      <c r="A1033" s="182"/>
      <c r="B1033" s="184"/>
      <c r="C1033" s="179"/>
      <c r="D1033" s="180"/>
      <c r="E1033" s="181"/>
      <c r="F1033" s="179"/>
      <c r="G1033" s="179"/>
      <c r="H1033" s="179"/>
      <c r="I1033" s="179"/>
      <c r="J1033" s="119"/>
      <c r="K1033" s="120"/>
      <c r="L1033" s="121"/>
      <c r="M1033" s="181"/>
    </row>
    <row r="1034" ht="27.75" customHeight="1">
      <c r="A1034" s="182"/>
      <c r="B1034" s="183"/>
      <c r="C1034" s="120"/>
      <c r="D1034" s="177"/>
      <c r="E1034" s="178"/>
      <c r="F1034" s="120"/>
      <c r="G1034" s="120"/>
      <c r="H1034" s="120"/>
      <c r="I1034" s="120"/>
      <c r="J1034" s="119"/>
      <c r="K1034" s="120"/>
      <c r="L1034" s="121"/>
      <c r="M1034" s="178"/>
    </row>
    <row r="1035" ht="27.75" customHeight="1">
      <c r="A1035" s="182"/>
      <c r="B1035" s="184"/>
      <c r="C1035" s="179"/>
      <c r="D1035" s="180"/>
      <c r="E1035" s="181"/>
      <c r="F1035" s="179"/>
      <c r="G1035" s="179"/>
      <c r="H1035" s="179"/>
      <c r="I1035" s="179"/>
      <c r="J1035" s="119"/>
      <c r="K1035" s="120"/>
      <c r="L1035" s="121"/>
      <c r="M1035" s="181"/>
    </row>
    <row r="1036" ht="27.75" customHeight="1">
      <c r="A1036" s="182"/>
      <c r="B1036" s="183"/>
      <c r="C1036" s="120"/>
      <c r="D1036" s="177"/>
      <c r="E1036" s="178"/>
      <c r="F1036" s="120"/>
      <c r="G1036" s="120"/>
      <c r="H1036" s="120"/>
      <c r="I1036" s="120"/>
      <c r="J1036" s="119"/>
      <c r="K1036" s="120"/>
      <c r="L1036" s="121"/>
      <c r="M1036" s="178"/>
    </row>
    <row r="1037" ht="27.75" customHeight="1">
      <c r="A1037" s="182"/>
      <c r="B1037" s="184"/>
      <c r="C1037" s="179"/>
      <c r="D1037" s="180"/>
      <c r="E1037" s="181"/>
      <c r="F1037" s="179"/>
      <c r="G1037" s="179"/>
      <c r="H1037" s="179"/>
      <c r="I1037" s="179"/>
      <c r="J1037" s="119"/>
      <c r="K1037" s="120"/>
      <c r="L1037" s="121"/>
      <c r="M1037" s="181"/>
    </row>
    <row r="1038" ht="27.75" customHeight="1">
      <c r="A1038" s="182"/>
      <c r="B1038" s="183"/>
      <c r="C1038" s="120"/>
      <c r="D1038" s="177"/>
      <c r="E1038" s="178"/>
      <c r="F1038" s="120"/>
      <c r="G1038" s="120"/>
      <c r="H1038" s="120"/>
      <c r="I1038" s="120"/>
      <c r="J1038" s="119"/>
      <c r="K1038" s="120"/>
      <c r="L1038" s="121"/>
      <c r="M1038" s="178"/>
    </row>
    <row r="1039" ht="27.75" customHeight="1">
      <c r="A1039" s="182"/>
      <c r="B1039" s="184"/>
      <c r="C1039" s="179"/>
      <c r="D1039" s="180"/>
      <c r="E1039" s="181"/>
      <c r="F1039" s="179"/>
      <c r="G1039" s="179"/>
      <c r="H1039" s="179"/>
      <c r="I1039" s="179"/>
      <c r="J1039" s="119"/>
      <c r="K1039" s="120"/>
      <c r="L1039" s="121"/>
      <c r="M1039" s="181"/>
    </row>
    <row r="1040" ht="27.75" customHeight="1">
      <c r="A1040" s="182"/>
      <c r="B1040" s="183"/>
      <c r="C1040" s="120"/>
      <c r="D1040" s="177"/>
      <c r="E1040" s="178"/>
      <c r="F1040" s="120"/>
      <c r="G1040" s="120"/>
      <c r="H1040" s="120"/>
      <c r="I1040" s="120"/>
      <c r="J1040" s="119"/>
      <c r="K1040" s="120"/>
      <c r="L1040" s="121"/>
      <c r="M1040" s="178"/>
    </row>
    <row r="1041" ht="27.75" customHeight="1">
      <c r="A1041" s="182"/>
      <c r="B1041" s="184"/>
      <c r="C1041" s="179"/>
      <c r="D1041" s="180"/>
      <c r="E1041" s="181"/>
      <c r="F1041" s="179"/>
      <c r="G1041" s="179"/>
      <c r="H1041" s="179"/>
      <c r="I1041" s="179"/>
      <c r="J1041" s="119"/>
      <c r="K1041" s="120"/>
      <c r="L1041" s="121"/>
      <c r="M1041" s="181"/>
    </row>
    <row r="1042" ht="27.75" customHeight="1">
      <c r="A1042" s="182"/>
      <c r="B1042" s="183"/>
      <c r="C1042" s="120"/>
      <c r="D1042" s="177"/>
      <c r="E1042" s="178"/>
      <c r="F1042" s="120"/>
      <c r="G1042" s="120"/>
      <c r="H1042" s="120"/>
      <c r="I1042" s="120"/>
      <c r="J1042" s="119"/>
      <c r="K1042" s="120"/>
      <c r="L1042" s="121"/>
      <c r="M1042" s="178"/>
    </row>
    <row r="1043" ht="27.75" customHeight="1">
      <c r="A1043" s="182"/>
      <c r="B1043" s="184"/>
      <c r="C1043" s="179"/>
      <c r="D1043" s="180"/>
      <c r="E1043" s="181"/>
      <c r="F1043" s="179"/>
      <c r="G1043" s="179"/>
      <c r="H1043" s="179"/>
      <c r="I1043" s="179"/>
      <c r="J1043" s="119"/>
      <c r="K1043" s="120"/>
      <c r="L1043" s="121"/>
      <c r="M1043" s="181"/>
    </row>
    <row r="1044" ht="27.75" customHeight="1">
      <c r="A1044" s="182"/>
      <c r="B1044" s="183"/>
      <c r="C1044" s="120"/>
      <c r="D1044" s="177"/>
      <c r="E1044" s="178"/>
      <c r="F1044" s="120"/>
      <c r="G1044" s="120"/>
      <c r="H1044" s="120"/>
      <c r="I1044" s="120"/>
      <c r="J1044" s="119"/>
      <c r="K1044" s="120"/>
      <c r="L1044" s="121"/>
      <c r="M1044" s="178"/>
    </row>
    <row r="1045" ht="27.75" customHeight="1">
      <c r="A1045" s="182"/>
      <c r="B1045" s="184"/>
      <c r="C1045" s="179"/>
      <c r="D1045" s="180"/>
      <c r="E1045" s="181"/>
      <c r="F1045" s="179"/>
      <c r="G1045" s="179"/>
      <c r="H1045" s="179"/>
      <c r="I1045" s="179"/>
      <c r="J1045" s="119"/>
      <c r="K1045" s="120"/>
      <c r="L1045" s="121"/>
      <c r="M1045" s="181"/>
    </row>
    <row r="1046" ht="27.75" customHeight="1">
      <c r="A1046" s="182"/>
      <c r="B1046" s="183"/>
      <c r="C1046" s="120"/>
      <c r="D1046" s="177"/>
      <c r="E1046" s="178"/>
      <c r="F1046" s="120"/>
      <c r="G1046" s="120"/>
      <c r="H1046" s="120"/>
      <c r="I1046" s="120"/>
      <c r="J1046" s="119"/>
      <c r="K1046" s="120"/>
      <c r="L1046" s="121"/>
      <c r="M1046" s="178"/>
    </row>
    <row r="1047" ht="27.75" customHeight="1">
      <c r="A1047" s="182"/>
      <c r="B1047" s="184"/>
      <c r="C1047" s="179"/>
      <c r="D1047" s="180"/>
      <c r="E1047" s="181"/>
      <c r="F1047" s="179"/>
      <c r="G1047" s="179"/>
      <c r="H1047" s="179"/>
      <c r="I1047" s="179"/>
      <c r="J1047" s="119"/>
      <c r="K1047" s="120"/>
      <c r="L1047" s="121"/>
      <c r="M1047" s="181"/>
    </row>
    <row r="1048" ht="27.75" customHeight="1">
      <c r="A1048" s="182"/>
      <c r="B1048" s="183"/>
      <c r="C1048" s="120"/>
      <c r="D1048" s="177"/>
      <c r="E1048" s="178"/>
      <c r="F1048" s="120"/>
      <c r="G1048" s="120"/>
      <c r="H1048" s="120"/>
      <c r="I1048" s="120"/>
      <c r="J1048" s="119"/>
      <c r="K1048" s="120"/>
      <c r="L1048" s="121"/>
      <c r="M1048" s="178"/>
    </row>
    <row r="1049" ht="27.75" customHeight="1">
      <c r="A1049" s="182"/>
      <c r="B1049" s="184"/>
      <c r="C1049" s="179"/>
      <c r="D1049" s="180"/>
      <c r="E1049" s="181"/>
      <c r="F1049" s="179"/>
      <c r="G1049" s="179"/>
      <c r="H1049" s="179"/>
      <c r="I1049" s="179"/>
      <c r="J1049" s="119"/>
      <c r="K1049" s="120"/>
      <c r="L1049" s="121"/>
      <c r="M1049" s="181"/>
    </row>
    <row r="1050" ht="27.75" customHeight="1">
      <c r="A1050" s="182"/>
      <c r="B1050" s="183"/>
      <c r="C1050" s="120"/>
      <c r="D1050" s="177"/>
      <c r="E1050" s="178"/>
      <c r="F1050" s="120"/>
      <c r="G1050" s="120"/>
      <c r="H1050" s="120"/>
      <c r="I1050" s="120"/>
      <c r="J1050" s="119"/>
      <c r="K1050" s="120"/>
      <c r="L1050" s="121"/>
      <c r="M1050" s="178"/>
    </row>
    <row r="1051" ht="27.75" customHeight="1">
      <c r="A1051" s="182"/>
      <c r="B1051" s="184"/>
      <c r="C1051" s="179"/>
      <c r="D1051" s="180"/>
      <c r="E1051" s="181"/>
      <c r="F1051" s="179"/>
      <c r="G1051" s="179"/>
      <c r="H1051" s="179"/>
      <c r="I1051" s="179"/>
      <c r="J1051" s="119"/>
      <c r="K1051" s="120"/>
      <c r="L1051" s="121"/>
      <c r="M1051" s="181"/>
    </row>
    <row r="1052" ht="27.75" customHeight="1">
      <c r="A1052" s="182"/>
      <c r="B1052" s="183"/>
      <c r="C1052" s="120"/>
      <c r="D1052" s="177"/>
      <c r="E1052" s="178"/>
      <c r="F1052" s="120"/>
      <c r="G1052" s="120"/>
      <c r="H1052" s="120"/>
      <c r="I1052" s="120"/>
      <c r="J1052" s="119"/>
      <c r="K1052" s="120"/>
      <c r="L1052" s="121"/>
      <c r="M1052" s="178"/>
    </row>
    <row r="1053" ht="27.75" customHeight="1">
      <c r="A1053" s="182"/>
      <c r="B1053" s="184"/>
      <c r="C1053" s="179"/>
      <c r="D1053" s="180"/>
      <c r="E1053" s="181"/>
      <c r="F1053" s="179"/>
      <c r="G1053" s="179"/>
      <c r="H1053" s="179"/>
      <c r="I1053" s="179"/>
      <c r="J1053" s="119"/>
      <c r="K1053" s="120"/>
      <c r="L1053" s="121"/>
      <c r="M1053" s="181"/>
    </row>
    <row r="1054" ht="27.75" customHeight="1">
      <c r="A1054" s="182"/>
      <c r="B1054" s="183"/>
      <c r="C1054" s="120"/>
      <c r="D1054" s="177"/>
      <c r="E1054" s="178"/>
      <c r="F1054" s="120"/>
      <c r="G1054" s="120"/>
      <c r="H1054" s="120"/>
      <c r="I1054" s="120"/>
      <c r="J1054" s="119"/>
      <c r="K1054" s="120"/>
      <c r="L1054" s="121"/>
      <c r="M1054" s="178"/>
    </row>
    <row r="1055" ht="27.75" customHeight="1">
      <c r="A1055" s="182"/>
      <c r="B1055" s="184"/>
      <c r="C1055" s="179"/>
      <c r="D1055" s="180"/>
      <c r="E1055" s="181"/>
      <c r="F1055" s="179"/>
      <c r="G1055" s="179"/>
      <c r="H1055" s="179"/>
      <c r="I1055" s="179"/>
      <c r="J1055" s="119"/>
      <c r="K1055" s="120"/>
      <c r="L1055" s="121"/>
      <c r="M1055" s="181"/>
    </row>
    <row r="1056" ht="27.75" customHeight="1">
      <c r="A1056" s="182"/>
      <c r="B1056" s="183"/>
      <c r="C1056" s="120"/>
      <c r="D1056" s="177"/>
      <c r="E1056" s="178"/>
      <c r="F1056" s="120"/>
      <c r="G1056" s="120"/>
      <c r="H1056" s="120"/>
      <c r="I1056" s="120"/>
      <c r="J1056" s="119"/>
      <c r="K1056" s="120"/>
      <c r="L1056" s="121"/>
      <c r="M1056" s="178"/>
    </row>
    <row r="1057" ht="27.75" customHeight="1">
      <c r="A1057" s="182"/>
      <c r="B1057" s="184"/>
      <c r="C1057" s="179"/>
      <c r="D1057" s="180"/>
      <c r="E1057" s="181"/>
      <c r="F1057" s="179"/>
      <c r="G1057" s="179"/>
      <c r="H1057" s="179"/>
      <c r="I1057" s="179"/>
      <c r="J1057" s="119"/>
      <c r="K1057" s="120"/>
      <c r="L1057" s="121"/>
      <c r="M1057" s="181"/>
    </row>
    <row r="1058" ht="27.75" customHeight="1">
      <c r="A1058" s="182"/>
      <c r="B1058" s="183"/>
      <c r="C1058" s="120"/>
      <c r="D1058" s="177"/>
      <c r="E1058" s="178"/>
      <c r="F1058" s="120"/>
      <c r="G1058" s="120"/>
      <c r="H1058" s="120"/>
      <c r="I1058" s="120"/>
      <c r="J1058" s="119"/>
      <c r="K1058" s="120"/>
      <c r="L1058" s="121"/>
      <c r="M1058" s="178"/>
    </row>
    <row r="1059" ht="27.75" customHeight="1">
      <c r="A1059" s="182"/>
      <c r="B1059" s="184"/>
      <c r="C1059" s="179"/>
      <c r="D1059" s="180"/>
      <c r="E1059" s="181"/>
      <c r="F1059" s="179"/>
      <c r="G1059" s="179"/>
      <c r="H1059" s="179"/>
      <c r="I1059" s="179"/>
      <c r="J1059" s="119"/>
      <c r="K1059" s="120"/>
      <c r="L1059" s="121"/>
      <c r="M1059" s="181"/>
    </row>
    <row r="1060" ht="27.75" customHeight="1">
      <c r="A1060" s="182"/>
      <c r="B1060" s="183"/>
      <c r="C1060" s="120"/>
      <c r="D1060" s="177"/>
      <c r="E1060" s="178"/>
      <c r="F1060" s="120"/>
      <c r="G1060" s="120"/>
      <c r="H1060" s="120"/>
      <c r="I1060" s="120"/>
      <c r="J1060" s="119"/>
      <c r="K1060" s="120"/>
      <c r="L1060" s="121"/>
      <c r="M1060" s="178"/>
    </row>
    <row r="1061" ht="27.75" customHeight="1">
      <c r="A1061" s="182"/>
      <c r="B1061" s="184"/>
      <c r="C1061" s="179"/>
      <c r="D1061" s="180"/>
      <c r="E1061" s="181"/>
      <c r="F1061" s="179"/>
      <c r="G1061" s="179"/>
      <c r="H1061" s="179"/>
      <c r="I1061" s="179"/>
      <c r="J1061" s="119"/>
      <c r="K1061" s="120"/>
      <c r="L1061" s="121"/>
      <c r="M1061" s="181"/>
    </row>
    <row r="1062" ht="27.75" customHeight="1">
      <c r="A1062" s="182"/>
      <c r="B1062" s="183"/>
      <c r="C1062" s="120"/>
      <c r="D1062" s="177"/>
      <c r="E1062" s="178"/>
      <c r="F1062" s="120"/>
      <c r="G1062" s="120"/>
      <c r="H1062" s="120"/>
      <c r="I1062" s="120"/>
      <c r="J1062" s="119"/>
      <c r="K1062" s="120"/>
      <c r="L1062" s="121"/>
      <c r="M1062" s="178"/>
    </row>
    <row r="1063" ht="27.75" customHeight="1">
      <c r="A1063" s="182"/>
      <c r="B1063" s="184"/>
      <c r="C1063" s="179"/>
      <c r="D1063" s="180"/>
      <c r="E1063" s="181"/>
      <c r="F1063" s="179"/>
      <c r="G1063" s="179"/>
      <c r="H1063" s="179"/>
      <c r="I1063" s="179"/>
      <c r="J1063" s="119"/>
      <c r="K1063" s="120"/>
      <c r="L1063" s="121"/>
      <c r="M1063" s="179"/>
    </row>
    <row r="1064" ht="27.75" customHeight="1">
      <c r="A1064" s="182"/>
      <c r="B1064" s="183"/>
      <c r="C1064" s="120"/>
      <c r="D1064" s="177"/>
      <c r="E1064" s="178"/>
      <c r="F1064" s="120"/>
      <c r="G1064" s="120"/>
      <c r="H1064" s="120"/>
      <c r="I1064" s="120"/>
      <c r="J1064" s="119"/>
      <c r="K1064" s="120"/>
      <c r="L1064" s="121"/>
      <c r="M1064" s="120"/>
    </row>
    <row r="1065" ht="27.75" customHeight="1">
      <c r="A1065" s="182"/>
      <c r="B1065" s="184"/>
      <c r="C1065" s="179"/>
      <c r="D1065" s="180"/>
      <c r="E1065" s="181"/>
      <c r="F1065" s="179"/>
      <c r="G1065" s="179"/>
      <c r="H1065" s="179"/>
      <c r="I1065" s="179"/>
      <c r="J1065" s="119"/>
      <c r="K1065" s="120"/>
      <c r="L1065" s="121"/>
      <c r="M1065" s="179"/>
    </row>
    <row r="1066" ht="27.75" customHeight="1">
      <c r="A1066" s="182"/>
      <c r="B1066" s="183"/>
      <c r="C1066" s="120"/>
      <c r="D1066" s="177"/>
      <c r="E1066" s="178"/>
      <c r="F1066" s="120"/>
      <c r="G1066" s="120"/>
      <c r="H1066" s="120"/>
      <c r="I1066" s="120"/>
      <c r="J1066" s="119"/>
      <c r="K1066" s="120"/>
      <c r="L1066" s="121"/>
      <c r="M1066" s="120"/>
    </row>
    <row r="1067" ht="27.75" customHeight="1">
      <c r="A1067" s="182"/>
      <c r="B1067" s="184"/>
      <c r="C1067" s="179"/>
      <c r="D1067" s="180"/>
      <c r="E1067" s="181"/>
      <c r="F1067" s="179"/>
      <c r="G1067" s="179"/>
      <c r="H1067" s="179"/>
      <c r="I1067" s="179"/>
      <c r="J1067" s="119"/>
      <c r="K1067" s="120"/>
      <c r="L1067" s="121"/>
      <c r="M1067" s="179"/>
    </row>
    <row r="1068" ht="27.75" customHeight="1">
      <c r="A1068" s="182"/>
      <c r="B1068" s="183"/>
      <c r="C1068" s="120"/>
      <c r="D1068" s="177"/>
      <c r="E1068" s="178"/>
      <c r="F1068" s="120"/>
      <c r="G1068" s="120"/>
      <c r="H1068" s="120"/>
      <c r="I1068" s="120"/>
      <c r="J1068" s="119"/>
      <c r="K1068" s="120"/>
      <c r="L1068" s="121"/>
      <c r="M1068" s="120"/>
    </row>
    <row r="1069" ht="27.75" customHeight="1">
      <c r="A1069" s="182"/>
      <c r="B1069" s="184"/>
      <c r="C1069" s="179"/>
      <c r="D1069" s="180"/>
      <c r="E1069" s="181"/>
      <c r="F1069" s="179"/>
      <c r="G1069" s="179"/>
      <c r="H1069" s="179"/>
      <c r="I1069" s="179"/>
      <c r="J1069" s="119"/>
      <c r="K1069" s="120"/>
      <c r="L1069" s="121"/>
      <c r="M1069" s="179"/>
    </row>
    <row r="1070" ht="27.75" customHeight="1">
      <c r="A1070" s="182"/>
      <c r="B1070" s="183"/>
      <c r="C1070" s="120"/>
      <c r="D1070" s="177"/>
      <c r="E1070" s="178"/>
      <c r="F1070" s="120"/>
      <c r="G1070" s="120"/>
      <c r="H1070" s="120"/>
      <c r="I1070" s="120"/>
      <c r="J1070" s="119"/>
      <c r="K1070" s="120"/>
      <c r="L1070" s="121"/>
      <c r="M1070" s="120"/>
    </row>
    <row r="1071" ht="27.75" customHeight="1">
      <c r="A1071" s="182"/>
      <c r="B1071" s="184"/>
      <c r="C1071" s="179"/>
      <c r="D1071" s="180"/>
      <c r="E1071" s="181"/>
      <c r="F1071" s="179"/>
      <c r="G1071" s="179"/>
      <c r="H1071" s="179"/>
      <c r="I1071" s="179"/>
      <c r="J1071" s="119"/>
      <c r="K1071" s="120"/>
      <c r="L1071" s="121"/>
      <c r="M1071" s="179"/>
    </row>
    <row r="1072" ht="27.75" customHeight="1">
      <c r="A1072" s="182"/>
      <c r="B1072" s="183"/>
      <c r="C1072" s="120"/>
      <c r="D1072" s="177"/>
      <c r="E1072" s="178"/>
      <c r="F1072" s="120"/>
      <c r="G1072" s="120"/>
      <c r="H1072" s="120"/>
      <c r="I1072" s="120"/>
      <c r="J1072" s="119"/>
      <c r="K1072" s="120"/>
      <c r="L1072" s="121"/>
      <c r="M1072" s="120"/>
    </row>
    <row r="1073" ht="27.75" customHeight="1">
      <c r="A1073" s="182"/>
      <c r="B1073" s="184"/>
      <c r="C1073" s="179"/>
      <c r="D1073" s="180"/>
      <c r="E1073" s="181"/>
      <c r="F1073" s="179"/>
      <c r="G1073" s="179"/>
      <c r="H1073" s="179"/>
      <c r="I1073" s="179"/>
      <c r="J1073" s="119"/>
      <c r="K1073" s="120"/>
      <c r="L1073" s="121"/>
      <c r="M1073" s="179"/>
    </row>
    <row r="1074" ht="27.75" customHeight="1">
      <c r="A1074" s="182"/>
      <c r="B1074" s="183"/>
      <c r="C1074" s="120"/>
      <c r="D1074" s="177"/>
      <c r="E1074" s="178"/>
      <c r="F1074" s="120"/>
      <c r="G1074" s="120"/>
      <c r="H1074" s="120"/>
      <c r="I1074" s="120"/>
      <c r="J1074" s="119"/>
      <c r="K1074" s="120"/>
      <c r="L1074" s="121"/>
      <c r="M1074" s="120"/>
    </row>
    <row r="1075" ht="27.75" customHeight="1">
      <c r="A1075" s="182"/>
      <c r="B1075" s="184"/>
      <c r="C1075" s="179"/>
      <c r="D1075" s="180"/>
      <c r="E1075" s="181"/>
      <c r="F1075" s="179"/>
      <c r="G1075" s="179"/>
      <c r="H1075" s="179"/>
      <c r="I1075" s="179"/>
      <c r="J1075" s="119"/>
      <c r="K1075" s="120"/>
      <c r="L1075" s="121"/>
      <c r="M1075" s="179"/>
    </row>
    <row r="1076" ht="27.75" customHeight="1">
      <c r="A1076" s="182"/>
      <c r="B1076" s="183"/>
      <c r="C1076" s="120"/>
      <c r="D1076" s="177"/>
      <c r="E1076" s="178"/>
      <c r="F1076" s="120"/>
      <c r="G1076" s="120"/>
      <c r="H1076" s="120"/>
      <c r="I1076" s="120"/>
      <c r="J1076" s="119"/>
      <c r="K1076" s="120"/>
      <c r="L1076" s="121"/>
      <c r="M1076" s="120"/>
    </row>
    <row r="1077" ht="27.75" customHeight="1">
      <c r="A1077" s="182"/>
      <c r="B1077" s="184"/>
      <c r="C1077" s="179"/>
      <c r="D1077" s="180"/>
      <c r="E1077" s="181"/>
      <c r="F1077" s="179"/>
      <c r="G1077" s="179"/>
      <c r="H1077" s="179"/>
      <c r="I1077" s="179"/>
      <c r="J1077" s="119"/>
      <c r="K1077" s="120"/>
      <c r="L1077" s="121"/>
      <c r="M1077" s="179"/>
    </row>
    <row r="1078" ht="27.75" customHeight="1">
      <c r="A1078" s="182"/>
      <c r="B1078" s="183"/>
      <c r="C1078" s="120"/>
      <c r="D1078" s="177"/>
      <c r="E1078" s="178"/>
      <c r="F1078" s="120"/>
      <c r="G1078" s="120"/>
      <c r="H1078" s="120"/>
      <c r="I1078" s="120"/>
      <c r="J1078" s="119"/>
      <c r="K1078" s="120"/>
      <c r="L1078" s="121"/>
      <c r="M1078" s="120"/>
    </row>
    <row r="1079" ht="27.75" customHeight="1">
      <c r="A1079" s="182"/>
      <c r="B1079" s="184"/>
      <c r="C1079" s="179"/>
      <c r="D1079" s="180"/>
      <c r="E1079" s="181"/>
      <c r="F1079" s="179"/>
      <c r="G1079" s="179"/>
      <c r="H1079" s="179"/>
      <c r="I1079" s="179"/>
      <c r="J1079" s="119"/>
      <c r="K1079" s="120"/>
      <c r="L1079" s="121"/>
      <c r="M1079" s="179"/>
    </row>
    <row r="1080" ht="27.75" customHeight="1">
      <c r="A1080" s="182"/>
      <c r="B1080" s="183"/>
      <c r="C1080" s="120"/>
      <c r="D1080" s="177"/>
      <c r="E1080" s="178"/>
      <c r="F1080" s="120"/>
      <c r="G1080" s="120"/>
      <c r="H1080" s="120"/>
      <c r="I1080" s="120"/>
      <c r="J1080" s="119"/>
      <c r="K1080" s="120"/>
      <c r="L1080" s="121"/>
      <c r="M1080" s="120"/>
    </row>
    <row r="1081" ht="27.75" customHeight="1">
      <c r="A1081" s="182"/>
      <c r="B1081" s="184"/>
      <c r="C1081" s="179"/>
      <c r="D1081" s="180"/>
      <c r="E1081" s="181"/>
      <c r="F1081" s="179"/>
      <c r="G1081" s="179"/>
      <c r="H1081" s="179"/>
      <c r="I1081" s="179"/>
      <c r="J1081" s="119"/>
      <c r="K1081" s="120"/>
      <c r="L1081" s="121"/>
      <c r="M1081" s="179"/>
    </row>
    <row r="1082" ht="27.75" customHeight="1">
      <c r="A1082" s="182"/>
      <c r="B1082" s="183"/>
      <c r="C1082" s="120"/>
      <c r="D1082" s="177"/>
      <c r="E1082" s="178"/>
      <c r="F1082" s="120"/>
      <c r="G1082" s="120"/>
      <c r="H1082" s="120"/>
      <c r="I1082" s="120"/>
      <c r="J1082" s="119"/>
      <c r="K1082" s="120"/>
      <c r="L1082" s="121"/>
      <c r="M1082" s="120"/>
    </row>
    <row r="1083" ht="27.75" customHeight="1">
      <c r="A1083" s="182"/>
      <c r="B1083" s="184"/>
      <c r="C1083" s="179"/>
      <c r="D1083" s="180"/>
      <c r="E1083" s="181"/>
      <c r="F1083" s="179"/>
      <c r="G1083" s="179"/>
      <c r="H1083" s="179"/>
      <c r="I1083" s="179"/>
      <c r="J1083" s="119"/>
      <c r="K1083" s="120"/>
      <c r="L1083" s="121"/>
      <c r="M1083" s="179"/>
    </row>
    <row r="1084" ht="27.75" customHeight="1">
      <c r="A1084" s="182"/>
      <c r="B1084" s="183"/>
      <c r="C1084" s="120"/>
      <c r="D1084" s="177"/>
      <c r="E1084" s="178"/>
      <c r="F1084" s="120"/>
      <c r="G1084" s="120"/>
      <c r="H1084" s="120"/>
      <c r="I1084" s="120"/>
      <c r="J1084" s="119"/>
      <c r="K1084" s="120"/>
      <c r="L1084" s="121"/>
      <c r="M1084" s="120"/>
    </row>
    <row r="1085" ht="27.75" customHeight="1">
      <c r="A1085" s="182"/>
      <c r="B1085" s="184"/>
      <c r="C1085" s="179"/>
      <c r="D1085" s="180"/>
      <c r="E1085" s="181"/>
      <c r="F1085" s="179"/>
      <c r="G1085" s="179"/>
      <c r="H1085" s="179"/>
      <c r="I1085" s="179"/>
      <c r="J1085" s="119"/>
      <c r="K1085" s="120"/>
      <c r="L1085" s="121"/>
      <c r="M1085" s="179"/>
    </row>
    <row r="1086" ht="27.75" customHeight="1">
      <c r="A1086" s="182"/>
      <c r="B1086" s="183"/>
      <c r="C1086" s="120"/>
      <c r="D1086" s="177"/>
      <c r="E1086" s="178"/>
      <c r="F1086" s="120"/>
      <c r="G1086" s="120"/>
      <c r="H1086" s="120"/>
      <c r="I1086" s="120"/>
      <c r="J1086" s="119"/>
      <c r="K1086" s="120"/>
      <c r="L1086" s="121"/>
      <c r="M1086" s="120"/>
    </row>
    <row r="1087" ht="27.75" customHeight="1">
      <c r="A1087" s="182"/>
      <c r="B1087" s="184"/>
      <c r="C1087" s="179"/>
      <c r="D1087" s="180"/>
      <c r="E1087" s="181"/>
      <c r="F1087" s="179"/>
      <c r="G1087" s="179"/>
      <c r="H1087" s="179"/>
      <c r="I1087" s="179"/>
      <c r="J1087" s="119"/>
      <c r="K1087" s="120"/>
      <c r="L1087" s="121"/>
      <c r="M1087" s="179"/>
    </row>
    <row r="1088" ht="27.75" customHeight="1">
      <c r="A1088" s="182"/>
      <c r="B1088" s="183"/>
      <c r="C1088" s="120"/>
      <c r="D1088" s="177"/>
      <c r="E1088" s="178"/>
      <c r="F1088" s="120"/>
      <c r="G1088" s="120"/>
      <c r="H1088" s="120"/>
      <c r="I1088" s="120"/>
      <c r="J1088" s="119"/>
      <c r="K1088" s="120"/>
      <c r="L1088" s="121"/>
      <c r="M1088" s="120"/>
    </row>
    <row r="1089" ht="27.75" customHeight="1">
      <c r="A1089" s="182"/>
      <c r="B1089" s="184"/>
      <c r="C1089" s="179"/>
      <c r="D1089" s="180"/>
      <c r="E1089" s="181"/>
      <c r="F1089" s="179"/>
      <c r="G1089" s="179"/>
      <c r="H1089" s="179"/>
      <c r="I1089" s="179"/>
      <c r="J1089" s="119"/>
      <c r="K1089" s="120"/>
      <c r="L1089" s="121"/>
      <c r="M1089" s="179"/>
    </row>
    <row r="1090" ht="27.75" customHeight="1">
      <c r="A1090" s="182"/>
      <c r="B1090" s="183"/>
      <c r="C1090" s="120"/>
      <c r="D1090" s="177"/>
      <c r="E1090" s="178"/>
      <c r="F1090" s="120"/>
      <c r="G1090" s="120"/>
      <c r="H1090" s="120"/>
      <c r="I1090" s="120"/>
      <c r="J1090" s="119"/>
      <c r="K1090" s="120"/>
      <c r="L1090" s="121"/>
      <c r="M1090" s="120"/>
    </row>
    <row r="1091" ht="27.75" customHeight="1">
      <c r="A1091" s="182"/>
      <c r="B1091" s="184"/>
      <c r="C1091" s="179"/>
      <c r="D1091" s="180"/>
      <c r="E1091" s="181"/>
      <c r="F1091" s="179"/>
      <c r="G1091" s="179"/>
      <c r="H1091" s="179"/>
      <c r="I1091" s="179"/>
      <c r="J1091" s="119"/>
      <c r="K1091" s="120"/>
      <c r="L1091" s="121"/>
      <c r="M1091" s="179"/>
    </row>
    <row r="1092" ht="27.75" customHeight="1">
      <c r="A1092" s="182"/>
      <c r="B1092" s="183"/>
      <c r="C1092" s="120"/>
      <c r="D1092" s="177"/>
      <c r="E1092" s="178"/>
      <c r="F1092" s="120"/>
      <c r="G1092" s="120"/>
      <c r="H1092" s="120"/>
      <c r="I1092" s="120"/>
      <c r="J1092" s="119"/>
      <c r="K1092" s="120"/>
      <c r="L1092" s="121"/>
      <c r="M1092" s="120"/>
    </row>
    <row r="1093" ht="27.75" customHeight="1">
      <c r="A1093" s="182"/>
      <c r="B1093" s="184"/>
      <c r="C1093" s="179"/>
      <c r="D1093" s="180"/>
      <c r="E1093" s="181"/>
      <c r="F1093" s="179"/>
      <c r="G1093" s="179"/>
      <c r="H1093" s="179"/>
      <c r="I1093" s="179"/>
      <c r="J1093" s="119"/>
      <c r="K1093" s="120"/>
      <c r="L1093" s="121"/>
      <c r="M1093" s="179"/>
    </row>
    <row r="1094" ht="27.75" customHeight="1">
      <c r="A1094" s="182"/>
      <c r="B1094" s="183"/>
      <c r="C1094" s="120"/>
      <c r="D1094" s="177"/>
      <c r="E1094" s="178"/>
      <c r="F1094" s="120"/>
      <c r="G1094" s="120"/>
      <c r="H1094" s="120"/>
      <c r="I1094" s="120"/>
      <c r="J1094" s="119"/>
      <c r="K1094" s="120"/>
      <c r="L1094" s="121"/>
      <c r="M1094" s="120"/>
    </row>
    <row r="1095" ht="27.75" customHeight="1">
      <c r="A1095" s="182"/>
      <c r="B1095" s="184"/>
      <c r="C1095" s="179"/>
      <c r="D1095" s="180"/>
      <c r="E1095" s="181"/>
      <c r="F1095" s="179"/>
      <c r="G1095" s="179"/>
      <c r="H1095" s="179"/>
      <c r="I1095" s="179"/>
      <c r="J1095" s="119"/>
      <c r="K1095" s="120"/>
      <c r="L1095" s="121"/>
      <c r="M1095" s="179"/>
    </row>
    <row r="1096" ht="27.75" customHeight="1">
      <c r="A1096" s="182"/>
      <c r="B1096" s="183"/>
      <c r="C1096" s="120"/>
      <c r="D1096" s="177"/>
      <c r="E1096" s="178"/>
      <c r="F1096" s="120"/>
      <c r="G1096" s="120"/>
      <c r="H1096" s="120"/>
      <c r="I1096" s="120"/>
      <c r="J1096" s="119"/>
      <c r="K1096" s="120"/>
      <c r="L1096" s="121"/>
      <c r="M1096" s="120"/>
    </row>
    <row r="1097" ht="27.75" customHeight="1">
      <c r="A1097" s="182"/>
      <c r="B1097" s="184"/>
      <c r="C1097" s="179"/>
      <c r="D1097" s="180"/>
      <c r="E1097" s="181"/>
      <c r="F1097" s="179"/>
      <c r="G1097" s="179"/>
      <c r="H1097" s="179"/>
      <c r="I1097" s="179"/>
      <c r="J1097" s="119"/>
      <c r="K1097" s="120"/>
      <c r="L1097" s="121"/>
      <c r="M1097" s="179"/>
    </row>
    <row r="1098" ht="27.75" customHeight="1">
      <c r="A1098" s="182"/>
      <c r="B1098" s="183"/>
      <c r="C1098" s="120"/>
      <c r="D1098" s="177"/>
      <c r="E1098" s="178"/>
      <c r="F1098" s="120"/>
      <c r="G1098" s="120"/>
      <c r="H1098" s="120"/>
      <c r="I1098" s="120"/>
      <c r="J1098" s="119"/>
      <c r="K1098" s="120"/>
      <c r="L1098" s="121"/>
      <c r="M1098" s="120"/>
    </row>
    <row r="1099" ht="27.75" customHeight="1">
      <c r="A1099" s="182"/>
      <c r="B1099" s="184"/>
      <c r="C1099" s="179"/>
      <c r="D1099" s="180"/>
      <c r="E1099" s="181"/>
      <c r="F1099" s="179"/>
      <c r="G1099" s="179"/>
      <c r="H1099" s="179"/>
      <c r="I1099" s="179"/>
      <c r="J1099" s="119"/>
      <c r="K1099" s="120"/>
      <c r="L1099" s="121"/>
      <c r="M1099" s="179"/>
    </row>
    <row r="1100" ht="27.75" customHeight="1">
      <c r="A1100" s="182"/>
      <c r="B1100" s="183"/>
      <c r="C1100" s="120"/>
      <c r="D1100" s="177"/>
      <c r="E1100" s="178"/>
      <c r="F1100" s="120"/>
      <c r="G1100" s="120"/>
      <c r="H1100" s="120"/>
      <c r="I1100" s="120"/>
      <c r="J1100" s="119"/>
      <c r="K1100" s="120"/>
      <c r="L1100" s="121"/>
      <c r="M1100" s="120"/>
    </row>
    <row r="1101" ht="27.75" customHeight="1">
      <c r="A1101" s="182"/>
      <c r="B1101" s="184"/>
      <c r="C1101" s="179"/>
      <c r="D1101" s="180"/>
      <c r="E1101" s="181"/>
      <c r="F1101" s="179"/>
      <c r="G1101" s="179"/>
      <c r="H1101" s="179"/>
      <c r="I1101" s="179"/>
      <c r="J1101" s="119"/>
      <c r="K1101" s="120"/>
      <c r="L1101" s="121"/>
      <c r="M1101" s="179"/>
    </row>
    <row r="1102" ht="27.75" customHeight="1">
      <c r="A1102" s="182"/>
      <c r="B1102" s="183"/>
      <c r="C1102" s="120"/>
      <c r="D1102" s="177"/>
      <c r="E1102" s="178"/>
      <c r="F1102" s="120"/>
      <c r="G1102" s="120"/>
      <c r="H1102" s="120"/>
      <c r="I1102" s="120"/>
      <c r="J1102" s="119"/>
      <c r="K1102" s="120"/>
      <c r="L1102" s="121"/>
      <c r="M1102" s="120"/>
    </row>
    <row r="1103" ht="27.75" customHeight="1">
      <c r="A1103" s="182"/>
      <c r="B1103" s="184"/>
      <c r="C1103" s="179"/>
      <c r="D1103" s="180"/>
      <c r="E1103" s="181"/>
      <c r="F1103" s="179"/>
      <c r="G1103" s="179"/>
      <c r="H1103" s="179"/>
      <c r="I1103" s="179"/>
      <c r="J1103" s="119"/>
      <c r="K1103" s="120"/>
      <c r="L1103" s="121"/>
      <c r="M1103" s="179"/>
    </row>
    <row r="1104" ht="27.75" customHeight="1">
      <c r="A1104" s="182"/>
      <c r="B1104" s="183"/>
      <c r="C1104" s="120"/>
      <c r="D1104" s="177"/>
      <c r="E1104" s="178"/>
      <c r="F1104" s="120"/>
      <c r="G1104" s="120"/>
      <c r="H1104" s="120"/>
      <c r="I1104" s="120"/>
      <c r="J1104" s="119"/>
      <c r="K1104" s="120"/>
      <c r="L1104" s="121"/>
      <c r="M1104" s="120"/>
    </row>
    <row r="1105" ht="27.75" customHeight="1">
      <c r="A1105" s="182"/>
      <c r="B1105" s="184"/>
      <c r="C1105" s="179"/>
      <c r="D1105" s="180"/>
      <c r="E1105" s="181"/>
      <c r="F1105" s="179"/>
      <c r="G1105" s="179"/>
      <c r="H1105" s="179"/>
      <c r="I1105" s="179"/>
      <c r="J1105" s="119"/>
      <c r="K1105" s="120"/>
      <c r="L1105" s="121"/>
      <c r="M1105" s="179"/>
    </row>
    <row r="1106" ht="27.75" customHeight="1">
      <c r="A1106" s="182"/>
      <c r="B1106" s="183"/>
      <c r="C1106" s="120"/>
      <c r="D1106" s="177"/>
      <c r="E1106" s="178"/>
      <c r="F1106" s="120"/>
      <c r="G1106" s="120"/>
      <c r="H1106" s="120"/>
      <c r="I1106" s="120"/>
      <c r="J1106" s="119"/>
      <c r="K1106" s="120"/>
      <c r="L1106" s="121"/>
      <c r="M1106" s="120"/>
    </row>
    <row r="1107" ht="27.75" customHeight="1">
      <c r="A1107" s="182"/>
      <c r="B1107" s="184"/>
      <c r="C1107" s="179"/>
      <c r="D1107" s="180"/>
      <c r="E1107" s="181"/>
      <c r="F1107" s="179"/>
      <c r="G1107" s="179"/>
      <c r="H1107" s="179"/>
      <c r="I1107" s="179"/>
      <c r="J1107" s="119"/>
      <c r="K1107" s="120"/>
      <c r="L1107" s="121"/>
      <c r="M1107" s="179"/>
    </row>
    <row r="1108" ht="27.75" customHeight="1">
      <c r="A1108" s="182"/>
      <c r="B1108" s="183"/>
      <c r="C1108" s="120"/>
      <c r="D1108" s="177"/>
      <c r="E1108" s="178"/>
      <c r="F1108" s="120"/>
      <c r="G1108" s="120"/>
      <c r="H1108" s="120"/>
      <c r="I1108" s="120"/>
      <c r="J1108" s="119"/>
      <c r="K1108" s="120"/>
      <c r="L1108" s="121"/>
      <c r="M1108" s="120"/>
    </row>
  </sheetData>
  <autoFilter ref="$A$1:$M$271"/>
  <conditionalFormatting sqref="B1:B169 B170:B1108">
    <cfRule type="containsText" dxfId="0" priority="1" operator="containsText" text="ขาด">
      <formula>NOT(ISERROR(SEARCH(("ขาด"),(B1))))</formula>
    </cfRule>
  </conditionalFormatting>
  <conditionalFormatting sqref="B1:B169 B170:B1108">
    <cfRule type="containsText" dxfId="1" priority="2" operator="containsText" text="1-3">
      <formula>NOT(ISERROR(SEARCH(("1-3"),(B1))))</formula>
    </cfRule>
  </conditionalFormatting>
  <conditionalFormatting sqref="B1:B169 B170:B1108">
    <cfRule type="containsText" dxfId="2" priority="3" operator="containsText" text="4-5">
      <formula>NOT(ISERROR(SEARCH(("4-5"),(B1))))</formula>
    </cfRule>
  </conditionalFormatting>
  <conditionalFormatting sqref="B1:B169 B170:B1108">
    <cfRule type="containsText" dxfId="3" priority="4" operator="containsText" text="6">
      <formula>NOT(ISERROR(SEARCH(("6"),(B1))))</formula>
    </cfRule>
  </conditionalFormatting>
  <conditionalFormatting sqref="B1:B169 B170:B1108">
    <cfRule type="containsText" dxfId="4" priority="5" operator="containsText" text="ปกติ">
      <formula>NOT(ISERROR(SEARCH(("ปกติ"),(B1))))</formula>
    </cfRule>
  </conditionalFormatting>
  <conditionalFormatting sqref="B1:B169 B170:B1108">
    <cfRule type="containsBlanks" dxfId="5" priority="6">
      <formula>LEN(TRIM(B1))=0</formula>
    </cfRule>
  </conditionalFormatting>
  <dataValidations>
    <dataValidation type="list" allowBlank="1" sqref="H2:H271">
      <formula1>'รายชื่อกรม'!$B$2:$B$19</formula1>
    </dataValidation>
    <dataValidation type="list" allowBlank="1" sqref="I2:I209 I210:J210 I211:I271">
      <formula1>'ชื่อบรษัทและยี่ห้อที่ขอยื่น'!$B$3:$B$150</formula1>
    </dataValidation>
    <dataValidation type="list" allowBlank="1" sqref="G2:G169 G204:G205 G207:G208 G217 G226 G248 G252 G254 G264">
      <formula1>'ประเภททะเบียน'!$C$3:$C$11</formula1>
    </dataValidation>
    <dataValidation type="list" allowBlank="1" sqref="G203 G206 G209:G216 G218:G225 G227:G247 G249:G251 G253 G255:G263 G265:G270">
      <formula1>'ประเภททะเบียน'!$C$4:$C$17</formula1>
    </dataValidation>
    <dataValidation type="list" allowBlank="1" sqref="M2:M271">
      <formula1>'ประเภททะเบียน'!$E$4:$E$21</formula1>
    </dataValidation>
    <dataValidation type="list" allowBlank="1" sqref="G170:G202">
      <formula1>'ประเภททะเบียน'!$C$4:$C$21</formula1>
    </dataValidation>
    <dataValidation type="list" allowBlank="1" sqref="G271">
      <formula1>'ประเภททะเบียน'!$C$3:$C$21</formula1>
    </dataValidation>
    <dataValidation type="list" allowBlank="1" sqref="J203:J209 J211:J270">
      <formula1>'ประเภททะเบียน'!$E$3:$E$31</formula1>
    </dataValidation>
  </dataValidations>
  <hyperlinks>
    <hyperlink r:id="rId1" ref="K80"/>
    <hyperlink r:id="rId2" ref="L124"/>
    <hyperlink r:id="rId3" ref="L125"/>
    <hyperlink r:id="rId4" ref="L126"/>
    <hyperlink r:id="rId5" ref="L127"/>
    <hyperlink r:id="rId6" ref="L128"/>
    <hyperlink r:id="rId7" ref="L129"/>
    <hyperlink r:id="rId8" ref="L130"/>
    <hyperlink r:id="rId9" ref="L131"/>
    <hyperlink r:id="rId10" ref="L133"/>
    <hyperlink r:id="rId11" ref="L134"/>
    <hyperlink r:id="rId12" ref="L135"/>
    <hyperlink r:id="rId13" ref="L136"/>
    <hyperlink r:id="rId14" ref="L137"/>
    <hyperlink r:id="rId15" ref="L138"/>
    <hyperlink r:id="rId16" ref="L139"/>
    <hyperlink r:id="rId17" ref="L140"/>
    <hyperlink r:id="rId18" ref="L141"/>
    <hyperlink r:id="rId19" ref="L142"/>
    <hyperlink r:id="rId20" ref="L143"/>
    <hyperlink r:id="rId21" ref="L144"/>
    <hyperlink r:id="rId22" ref="L145"/>
    <hyperlink r:id="rId23" ref="L146"/>
    <hyperlink r:id="rId24" ref="L147"/>
    <hyperlink r:id="rId25" ref="L148"/>
    <hyperlink r:id="rId26" ref="L149"/>
    <hyperlink r:id="rId27" ref="L150"/>
    <hyperlink r:id="rId28" ref="L151"/>
    <hyperlink r:id="rId29" ref="L152"/>
    <hyperlink r:id="rId30" ref="L153"/>
    <hyperlink r:id="rId31" ref="L154"/>
    <hyperlink r:id="rId32" ref="L155"/>
    <hyperlink r:id="rId33" ref="L156"/>
    <hyperlink r:id="rId34" ref="L158"/>
    <hyperlink r:id="rId35" ref="L159"/>
    <hyperlink r:id="rId36" ref="L162"/>
    <hyperlink r:id="rId37" ref="L163"/>
    <hyperlink r:id="rId38" ref="L164"/>
    <hyperlink r:id="rId39" ref="L165"/>
    <hyperlink r:id="rId40" ref="L166"/>
    <hyperlink r:id="rId41" ref="L167"/>
    <hyperlink r:id="rId42" ref="L168"/>
    <hyperlink r:id="rId43" ref="L169"/>
    <hyperlink r:id="rId44" ref="L211"/>
    <hyperlink r:id="rId45" ref="L214"/>
    <hyperlink r:id="rId46" ref="L221"/>
    <hyperlink r:id="rId47" ref="L222"/>
    <hyperlink r:id="rId48" ref="L223"/>
    <hyperlink r:id="rId49" ref="L224"/>
    <hyperlink r:id="rId50" ref="L225"/>
    <hyperlink r:id="rId51" ref="L226"/>
    <hyperlink r:id="rId52" ref="L227"/>
    <hyperlink r:id="rId53" ref="L228"/>
    <hyperlink r:id="rId54" ref="L229"/>
    <hyperlink r:id="rId55" ref="L230"/>
    <hyperlink r:id="rId56" ref="L231"/>
    <hyperlink r:id="rId57" ref="L232"/>
    <hyperlink r:id="rId58" ref="L233"/>
    <hyperlink r:id="rId59" ref="L234"/>
    <hyperlink r:id="rId60" ref="L235"/>
    <hyperlink r:id="rId61" ref="L236"/>
    <hyperlink r:id="rId62" ref="L237"/>
    <hyperlink r:id="rId63" ref="L238"/>
    <hyperlink r:id="rId64" ref="L239"/>
    <hyperlink r:id="rId65" ref="L240"/>
    <hyperlink r:id="rId66" ref="L241"/>
    <hyperlink r:id="rId67" ref="L242"/>
    <hyperlink r:id="rId68" ref="L246"/>
  </hyperlinks>
  <drawing r:id="rId6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2" width="9.88"/>
    <col customWidth="1" min="3" max="3" width="15.5"/>
    <col customWidth="1" min="4" max="4" width="15.25"/>
    <col customWidth="1" min="5" max="5" width="19.75"/>
    <col customWidth="1" min="6" max="6" width="28.63"/>
    <col customWidth="1" min="7" max="7" width="18.0"/>
    <col customWidth="1" min="8" max="8" width="15.63"/>
    <col customWidth="1" min="9" max="9" width="15.25"/>
    <col customWidth="1" min="10" max="10" width="14.0"/>
    <col customWidth="1" min="11" max="11" width="17.0"/>
    <col customWidth="1" min="12" max="12" width="16.5"/>
    <col customWidth="1" min="13" max="13" width="12.13"/>
    <col customWidth="1" min="14" max="14" width="35.25"/>
  </cols>
  <sheetData>
    <row r="1" ht="47.25" customHeight="1">
      <c r="A1" s="105" t="s">
        <v>0</v>
      </c>
      <c r="B1" s="105" t="s">
        <v>1</v>
      </c>
      <c r="C1" s="106" t="s">
        <v>4</v>
      </c>
      <c r="D1" s="106" t="s">
        <v>8</v>
      </c>
      <c r="E1" s="107" t="s">
        <v>9</v>
      </c>
      <c r="F1" s="107" t="s">
        <v>10</v>
      </c>
      <c r="G1" s="108" t="s">
        <v>440</v>
      </c>
      <c r="H1" s="107" t="s">
        <v>16</v>
      </c>
      <c r="I1" s="107" t="s">
        <v>567</v>
      </c>
      <c r="J1" s="185" t="s">
        <v>568</v>
      </c>
      <c r="K1" s="111" t="s">
        <v>442</v>
      </c>
      <c r="L1" s="110" t="s">
        <v>569</v>
      </c>
      <c r="M1" s="110" t="s">
        <v>570</v>
      </c>
      <c r="N1" s="186" t="s">
        <v>18</v>
      </c>
    </row>
    <row r="2" ht="27.75" customHeight="1">
      <c r="A2" s="156" t="str">
        <f t="shared" ref="A2:A15" si="1">if(D2="","",if(D2&lt;today(),"ทะเบียนขาด "&amp;today()-D2&amp;" วัน",((DATEDIF(today(),D2,"y") &amp; " ปี " &amp; DATEDIF(today(),D2,"ym") &amp; " เดือน "&amp; DATEDIF(today(),D2,"md") &amp; " วัน"))&amp;" หรือเหลืออีก "&amp;ABS(today()-D2)&amp;" วัน"))</f>
        <v>0 ปี 11 เดือน 29 วัน หรือเหลืออีก 364 วัน</v>
      </c>
      <c r="B2" s="113" t="str">
        <f t="shared" ref="B2:B15" si="2">if(D2="","",if(today()&gt;D2,G2&amp;" ขาด",if(abs(today()-D2)&lt;=119,G2&amp;" ใกล้หมดอายุ ภายใน 1-3 เดือน",if(and(abs(today()-D2)&gt;=120,abs(today()-D2)&lt;=150),G2&amp;" ใกล้หมดอายุ ภายใน 4-5 เดือน",if(and(abs(today()-D2)&gt;=151,abs(today()-D2)&lt;=180),G2&amp;" จะหมดอายุอีก 6 เดิอน",G2&amp;" ปกติ")))))</f>
        <v>ทะเบียนนำเข้า ปกติ</v>
      </c>
      <c r="C2" s="157" t="s">
        <v>347</v>
      </c>
      <c r="D2" s="161">
        <v>46316.0</v>
      </c>
      <c r="E2" s="157" t="s">
        <v>348</v>
      </c>
      <c r="F2" s="159" t="s">
        <v>571</v>
      </c>
      <c r="G2" s="157" t="s">
        <v>449</v>
      </c>
      <c r="H2" s="157" t="s">
        <v>333</v>
      </c>
      <c r="I2" s="139" t="s">
        <v>27</v>
      </c>
      <c r="J2" s="187" t="s">
        <v>27</v>
      </c>
      <c r="K2" s="188" t="s">
        <v>572</v>
      </c>
      <c r="L2" s="189"/>
      <c r="M2" s="190" t="s">
        <v>573</v>
      </c>
      <c r="N2" s="191" t="s">
        <v>574</v>
      </c>
    </row>
    <row r="3" ht="27.75" customHeight="1">
      <c r="A3" s="156" t="str">
        <f t="shared" si="1"/>
        <v>ทะเบียนขาด 55 วัน</v>
      </c>
      <c r="B3" s="113" t="str">
        <f t="shared" si="2"/>
        <v>ใบอนุญาตนำเข้า ขาด</v>
      </c>
      <c r="C3" s="157">
        <v>3.0634662567E10</v>
      </c>
      <c r="D3" s="161">
        <v>45897.0</v>
      </c>
      <c r="E3" s="157" t="s">
        <v>348</v>
      </c>
      <c r="F3" s="159" t="s">
        <v>571</v>
      </c>
      <c r="G3" s="157" t="s">
        <v>19</v>
      </c>
      <c r="H3" s="157" t="s">
        <v>333</v>
      </c>
      <c r="I3" s="139" t="s">
        <v>27</v>
      </c>
      <c r="J3" s="187" t="s">
        <v>27</v>
      </c>
      <c r="K3" s="192" t="s">
        <v>575</v>
      </c>
      <c r="L3" s="193"/>
      <c r="M3" s="190" t="s">
        <v>573</v>
      </c>
      <c r="N3" s="194" t="s">
        <v>576</v>
      </c>
    </row>
    <row r="4" ht="27.75" customHeight="1">
      <c r="A4" s="156" t="str">
        <f t="shared" si="1"/>
        <v>0 ปี 3 เดือน 25 วัน หรือเหลืออีก 117 วัน</v>
      </c>
      <c r="B4" s="113" t="str">
        <f t="shared" si="2"/>
        <v>ใบอนุญาตนำเข้า ใกล้หมดอายุ ภายใน 1-3 เดือน</v>
      </c>
      <c r="C4" s="157">
        <v>3.0608032568E10</v>
      </c>
      <c r="D4" s="161">
        <v>46069.0</v>
      </c>
      <c r="E4" s="157" t="s">
        <v>348</v>
      </c>
      <c r="F4" s="159" t="s">
        <v>571</v>
      </c>
      <c r="G4" s="157" t="s">
        <v>19</v>
      </c>
      <c r="H4" s="157" t="s">
        <v>333</v>
      </c>
      <c r="I4" s="139" t="s">
        <v>27</v>
      </c>
      <c r="J4" s="187" t="s">
        <v>27</v>
      </c>
      <c r="K4" s="192" t="s">
        <v>577</v>
      </c>
      <c r="L4" s="193"/>
      <c r="M4" s="190" t="s">
        <v>573</v>
      </c>
      <c r="N4" s="194"/>
    </row>
    <row r="5" ht="27.75" customHeight="1">
      <c r="A5" s="156" t="str">
        <f t="shared" si="1"/>
        <v>1 ปี 9 เดือน 14 วัน หรือเหลืออีก 652 วัน</v>
      </c>
      <c r="B5" s="113" t="str">
        <f t="shared" si="2"/>
        <v>ทะเบียนผลิต ปกติ</v>
      </c>
      <c r="C5" s="157" t="s">
        <v>344</v>
      </c>
      <c r="D5" s="161">
        <v>46604.0</v>
      </c>
      <c r="E5" s="157" t="s">
        <v>345</v>
      </c>
      <c r="F5" s="159" t="s">
        <v>571</v>
      </c>
      <c r="G5" s="157" t="s">
        <v>446</v>
      </c>
      <c r="H5" s="157" t="s">
        <v>333</v>
      </c>
      <c r="I5" s="139" t="s">
        <v>27</v>
      </c>
      <c r="J5" s="187" t="s">
        <v>27</v>
      </c>
      <c r="K5" s="192" t="s">
        <v>578</v>
      </c>
      <c r="L5" s="189"/>
      <c r="M5" s="190" t="s">
        <v>573</v>
      </c>
      <c r="N5" s="194"/>
    </row>
    <row r="6" ht="27.75" customHeight="1">
      <c r="A6" s="156" t="str">
        <f t="shared" si="1"/>
        <v>1 ปี 0 เดือน 6 วัน หรือเหลืออีก 371 วัน</v>
      </c>
      <c r="B6" s="113" t="str">
        <f t="shared" si="2"/>
        <v>ใบอนุญาตผลิต ปกติ</v>
      </c>
      <c r="C6" s="157">
        <v>3.0551822564E10</v>
      </c>
      <c r="D6" s="158">
        <v>46323.0</v>
      </c>
      <c r="E6" s="157" t="s">
        <v>345</v>
      </c>
      <c r="F6" s="159" t="s">
        <v>571</v>
      </c>
      <c r="G6" s="157" t="s">
        <v>454</v>
      </c>
      <c r="H6" s="157" t="s">
        <v>333</v>
      </c>
      <c r="I6" s="139" t="s">
        <v>27</v>
      </c>
      <c r="J6" s="187" t="s">
        <v>27</v>
      </c>
      <c r="K6" s="192" t="s">
        <v>579</v>
      </c>
      <c r="L6" s="193"/>
      <c r="M6" s="190" t="s">
        <v>573</v>
      </c>
      <c r="N6" s="194"/>
    </row>
    <row r="7" ht="27.75" customHeight="1">
      <c r="A7" s="156" t="str">
        <f t="shared" si="1"/>
        <v>1 ปี 9 เดือน 14 วัน หรือเหลืออีก 652 วัน</v>
      </c>
      <c r="B7" s="113" t="str">
        <f t="shared" si="2"/>
        <v>ทะเบียนผลิต ปกติ</v>
      </c>
      <c r="C7" s="157" t="s">
        <v>337</v>
      </c>
      <c r="D7" s="161">
        <v>46604.0</v>
      </c>
      <c r="E7" s="157" t="s">
        <v>338</v>
      </c>
      <c r="F7" s="159" t="s">
        <v>571</v>
      </c>
      <c r="G7" s="157" t="s">
        <v>446</v>
      </c>
      <c r="H7" s="157" t="s">
        <v>333</v>
      </c>
      <c r="I7" s="139" t="s">
        <v>27</v>
      </c>
      <c r="J7" s="187">
        <v>1168.0</v>
      </c>
      <c r="K7" s="188" t="s">
        <v>580</v>
      </c>
      <c r="L7" s="193"/>
      <c r="M7" s="190" t="s">
        <v>573</v>
      </c>
      <c r="N7" s="194"/>
    </row>
    <row r="8" ht="27.75" customHeight="1">
      <c r="A8" s="156" t="str">
        <f t="shared" si="1"/>
        <v>1 ปี 0 เดือน 6 วัน หรือเหลืออีก 371 วัน</v>
      </c>
      <c r="B8" s="113" t="str">
        <f t="shared" si="2"/>
        <v>ใบอนุญาตผลิต ปกติ</v>
      </c>
      <c r="C8" s="157">
        <v>3.0551832564E10</v>
      </c>
      <c r="D8" s="158">
        <v>46323.0</v>
      </c>
      <c r="E8" s="157" t="s">
        <v>338</v>
      </c>
      <c r="F8" s="159" t="s">
        <v>571</v>
      </c>
      <c r="G8" s="157" t="s">
        <v>454</v>
      </c>
      <c r="H8" s="157" t="s">
        <v>333</v>
      </c>
      <c r="I8" s="139" t="s">
        <v>27</v>
      </c>
      <c r="J8" s="187">
        <v>1168.0</v>
      </c>
      <c r="K8" s="192" t="s">
        <v>581</v>
      </c>
      <c r="L8" s="193"/>
      <c r="M8" s="190" t="s">
        <v>573</v>
      </c>
      <c r="N8" s="194"/>
    </row>
    <row r="9" ht="27.75" customHeight="1">
      <c r="A9" s="156" t="str">
        <f t="shared" si="1"/>
        <v>1 ปี 9 เดือน 14 วัน หรือเหลืออีก 652 วัน</v>
      </c>
      <c r="B9" s="113" t="str">
        <f t="shared" si="2"/>
        <v>ทะเบียนผลิต ปกติ</v>
      </c>
      <c r="C9" s="157" t="s">
        <v>341</v>
      </c>
      <c r="D9" s="161">
        <v>46604.0</v>
      </c>
      <c r="E9" s="157" t="s">
        <v>342</v>
      </c>
      <c r="F9" s="159" t="s">
        <v>571</v>
      </c>
      <c r="G9" s="157" t="s">
        <v>446</v>
      </c>
      <c r="H9" s="157" t="s">
        <v>333</v>
      </c>
      <c r="I9" s="139" t="s">
        <v>27</v>
      </c>
      <c r="J9" s="187" t="s">
        <v>434</v>
      </c>
      <c r="K9" s="188" t="s">
        <v>582</v>
      </c>
      <c r="L9" s="193"/>
      <c r="M9" s="190" t="s">
        <v>573</v>
      </c>
      <c r="N9" s="194"/>
    </row>
    <row r="10" ht="27.75" customHeight="1">
      <c r="A10" s="156" t="str">
        <f t="shared" si="1"/>
        <v>1 ปี 0 เดือน 6 วัน หรือเหลืออีก 371 วัน</v>
      </c>
      <c r="B10" s="113" t="str">
        <f t="shared" si="2"/>
        <v>ใบอนุญาตผลิต ปกติ</v>
      </c>
      <c r="C10" s="157">
        <v>3.0551842564E10</v>
      </c>
      <c r="D10" s="161">
        <v>46323.0</v>
      </c>
      <c r="E10" s="157" t="s">
        <v>342</v>
      </c>
      <c r="F10" s="159" t="s">
        <v>571</v>
      </c>
      <c r="G10" s="157" t="s">
        <v>454</v>
      </c>
      <c r="H10" s="157" t="s">
        <v>333</v>
      </c>
      <c r="I10" s="139" t="s">
        <v>27</v>
      </c>
      <c r="J10" s="187" t="s">
        <v>434</v>
      </c>
      <c r="K10" s="192" t="s">
        <v>583</v>
      </c>
      <c r="L10" s="193"/>
      <c r="M10" s="190" t="s">
        <v>573</v>
      </c>
      <c r="N10" s="194"/>
    </row>
    <row r="11" ht="27.75" customHeight="1">
      <c r="A11" s="156" t="str">
        <f t="shared" si="1"/>
        <v>3 ปี 2 เดือน 14 วัน หรือเหลืออีก 1171 วัน</v>
      </c>
      <c r="B11" s="113" t="str">
        <f t="shared" si="2"/>
        <v>ทะเบียนนำเข้า ปกติ</v>
      </c>
      <c r="C11" s="195">
        <v>243435.0</v>
      </c>
      <c r="D11" s="161">
        <v>47123.0</v>
      </c>
      <c r="E11" s="157" t="s">
        <v>25</v>
      </c>
      <c r="F11" s="157" t="s">
        <v>584</v>
      </c>
      <c r="G11" s="157" t="s">
        <v>449</v>
      </c>
      <c r="H11" s="157" t="s">
        <v>333</v>
      </c>
      <c r="I11" s="139" t="s">
        <v>27</v>
      </c>
      <c r="J11" s="187" t="s">
        <v>27</v>
      </c>
      <c r="K11" s="192" t="s">
        <v>585</v>
      </c>
      <c r="L11" s="193"/>
      <c r="M11" s="190" t="s">
        <v>573</v>
      </c>
      <c r="N11" s="194"/>
    </row>
    <row r="12" ht="27.75" customHeight="1">
      <c r="A12" s="156" t="str">
        <f t="shared" si="1"/>
        <v>ทะเบียนขาด 588 วัน</v>
      </c>
      <c r="B12" s="113" t="str">
        <f t="shared" si="2"/>
        <v>ใบอนุญาตนำเข้า ขาด</v>
      </c>
      <c r="C12" s="157">
        <v>3.0611062566E10</v>
      </c>
      <c r="D12" s="161">
        <v>45364.0</v>
      </c>
      <c r="E12" s="157" t="s">
        <v>25</v>
      </c>
      <c r="F12" s="157" t="s">
        <v>584</v>
      </c>
      <c r="G12" s="157" t="s">
        <v>19</v>
      </c>
      <c r="H12" s="157" t="s">
        <v>333</v>
      </c>
      <c r="I12" s="139" t="s">
        <v>27</v>
      </c>
      <c r="J12" s="187" t="s">
        <v>27</v>
      </c>
      <c r="K12" s="192" t="s">
        <v>586</v>
      </c>
      <c r="L12" s="193"/>
      <c r="M12" s="190" t="s">
        <v>573</v>
      </c>
      <c r="N12" s="194" t="s">
        <v>587</v>
      </c>
    </row>
    <row r="13" ht="27.75" customHeight="1">
      <c r="A13" s="156" t="str">
        <f t="shared" si="1"/>
        <v>3 ปี 11 เดือน 9 วัน หรือเหลืออีก 1440 วัน</v>
      </c>
      <c r="B13" s="113" t="str">
        <f t="shared" si="2"/>
        <v>ทะเบียนนำเข้า ปกติ</v>
      </c>
      <c r="C13" s="157" t="s">
        <v>588</v>
      </c>
      <c r="D13" s="161">
        <v>47392.0</v>
      </c>
      <c r="E13" s="157" t="s">
        <v>589</v>
      </c>
      <c r="F13" s="157" t="s">
        <v>584</v>
      </c>
      <c r="G13" s="157" t="s">
        <v>449</v>
      </c>
      <c r="H13" s="157" t="s">
        <v>333</v>
      </c>
      <c r="I13" s="139" t="s">
        <v>27</v>
      </c>
      <c r="J13" s="187" t="s">
        <v>27</v>
      </c>
      <c r="K13" s="192" t="s">
        <v>590</v>
      </c>
      <c r="L13" s="193"/>
      <c r="M13" s="190" t="s">
        <v>573</v>
      </c>
      <c r="N13" s="194"/>
    </row>
    <row r="14" ht="27.75" customHeight="1">
      <c r="A14" s="156" t="str">
        <f t="shared" si="1"/>
        <v>ทะเบียนขาด 188 วัน</v>
      </c>
      <c r="B14" s="113" t="str">
        <f t="shared" si="2"/>
        <v>ใบอนุญาตนำเข้า ขาด</v>
      </c>
      <c r="C14" s="157">
        <v>3.0616872567E10</v>
      </c>
      <c r="D14" s="161">
        <v>45764.0</v>
      </c>
      <c r="E14" s="157" t="s">
        <v>589</v>
      </c>
      <c r="F14" s="157" t="s">
        <v>584</v>
      </c>
      <c r="G14" s="157" t="s">
        <v>19</v>
      </c>
      <c r="H14" s="157" t="s">
        <v>333</v>
      </c>
      <c r="I14" s="139" t="s">
        <v>27</v>
      </c>
      <c r="J14" s="187" t="s">
        <v>27</v>
      </c>
      <c r="K14" s="192" t="s">
        <v>591</v>
      </c>
      <c r="L14" s="193"/>
      <c r="M14" s="190" t="s">
        <v>573</v>
      </c>
      <c r="N14" s="194" t="s">
        <v>576</v>
      </c>
    </row>
    <row r="15" ht="27.75" customHeight="1">
      <c r="A15" s="156" t="str">
        <f t="shared" si="1"/>
        <v>3 ปี 11 เดือน 9 วัน หรือเหลืออีก 1440 วัน</v>
      </c>
      <c r="B15" s="113" t="str">
        <f t="shared" si="2"/>
        <v>ทะเบียนนำเข้า ปกติ</v>
      </c>
      <c r="C15" s="157" t="s">
        <v>592</v>
      </c>
      <c r="D15" s="161">
        <v>47392.0</v>
      </c>
      <c r="E15" s="196" t="s">
        <v>593</v>
      </c>
      <c r="F15" s="157" t="s">
        <v>584</v>
      </c>
      <c r="G15" s="157" t="s">
        <v>449</v>
      </c>
      <c r="H15" s="157" t="s">
        <v>333</v>
      </c>
      <c r="I15" s="139" t="s">
        <v>27</v>
      </c>
      <c r="J15" s="187" t="s">
        <v>434</v>
      </c>
      <c r="K15" s="192" t="s">
        <v>594</v>
      </c>
      <c r="L15" s="193"/>
      <c r="M15" s="190" t="s">
        <v>573</v>
      </c>
      <c r="N15" s="194"/>
    </row>
    <row r="16" ht="27.75" customHeight="1">
      <c r="A16" s="156"/>
      <c r="B16" s="113"/>
      <c r="C16" s="157"/>
      <c r="D16" s="161"/>
      <c r="E16" s="196" t="s">
        <v>593</v>
      </c>
      <c r="F16" s="157" t="s">
        <v>584</v>
      </c>
      <c r="G16" s="157" t="s">
        <v>19</v>
      </c>
      <c r="H16" s="157" t="s">
        <v>333</v>
      </c>
      <c r="I16" s="139"/>
      <c r="J16" s="187" t="s">
        <v>434</v>
      </c>
      <c r="K16" s="197"/>
      <c r="L16" s="193"/>
      <c r="M16" s="190" t="s">
        <v>573</v>
      </c>
      <c r="N16" s="194" t="s">
        <v>595</v>
      </c>
    </row>
    <row r="17" ht="27.75" customHeight="1">
      <c r="A17" s="156" t="str">
        <f>if(D17="","",if(D17&lt;today(),"ทะเบียนขาด "&amp;today()-D17&amp;" วัน",((DATEDIF(today(),D17,"y") &amp; " ปี " &amp; DATEDIF(today(),D17,"ym") &amp; " เดือน "&amp; DATEDIF(today(),D17,"md") &amp; " วัน"))&amp;" หรือเหลืออีก "&amp;ABS(today()-D17)&amp;" วัน"))</f>
        <v>3 ปี 11 เดือน 9 วัน หรือเหลืออีก 1440 วัน</v>
      </c>
      <c r="B17" s="113" t="str">
        <f>if(D17="","",if(today()&gt;D17,G17&amp;" ขาด",if(abs(today()-D17)&lt;=119,G17&amp;" ใกล้หมดอายุ ภายใน 1-3 เดือน",if(and(abs(today()-D17)&gt;=120,abs(today()-D17)&lt;=150),G17&amp;" ใกล้หมดอายุ ภายใน 4-5 เดือน",if(and(abs(today()-D17)&gt;=151,abs(today()-D17)&lt;=180),G17&amp;" จะหมดอายุอีก 6 เดิอน",G17&amp;" ปกติ")))))</f>
        <v>ทะเบียนนำเข้า ปกติ</v>
      </c>
      <c r="C17" s="157" t="s">
        <v>596</v>
      </c>
      <c r="D17" s="161">
        <v>47392.0</v>
      </c>
      <c r="E17" s="196" t="s">
        <v>597</v>
      </c>
      <c r="F17" s="157" t="s">
        <v>584</v>
      </c>
      <c r="G17" s="157" t="s">
        <v>449</v>
      </c>
      <c r="H17" s="157" t="s">
        <v>333</v>
      </c>
      <c r="I17" s="139" t="s">
        <v>27</v>
      </c>
      <c r="J17" s="187" t="s">
        <v>598</v>
      </c>
      <c r="K17" s="192" t="s">
        <v>599</v>
      </c>
      <c r="L17" s="193"/>
      <c r="M17" s="190" t="s">
        <v>573</v>
      </c>
      <c r="N17" s="194"/>
    </row>
    <row r="18" ht="27.75" customHeight="1">
      <c r="A18" s="156"/>
      <c r="B18" s="113"/>
      <c r="C18" s="157"/>
      <c r="D18" s="161"/>
      <c r="E18" s="196" t="s">
        <v>597</v>
      </c>
      <c r="F18" s="157" t="s">
        <v>584</v>
      </c>
      <c r="G18" s="157" t="s">
        <v>19</v>
      </c>
      <c r="H18" s="157" t="s">
        <v>333</v>
      </c>
      <c r="I18" s="139"/>
      <c r="J18" s="187" t="s">
        <v>598</v>
      </c>
      <c r="K18" s="197"/>
      <c r="L18" s="193"/>
      <c r="M18" s="190" t="s">
        <v>573</v>
      </c>
      <c r="N18" s="194" t="s">
        <v>595</v>
      </c>
    </row>
    <row r="19" ht="27.75" customHeight="1">
      <c r="A19" s="156" t="str">
        <f t="shared" ref="A19:A54" si="3">if(D19="","",if(D19&lt;today(),"ทะเบียนขาด "&amp;today()-D19&amp;" วัน",((DATEDIF(today(),D19,"y") &amp; " ปี " &amp; DATEDIF(today(),D19,"ym") &amp; " เดือน "&amp; DATEDIF(today(),D19,"md") &amp; " วัน"))&amp;" หรือเหลืออีก "&amp;ABS(today()-D19)&amp;" วัน"))</f>
        <v>4 ปี 3 เดือน 13 วัน หรือเหลืออีก 1566 วัน</v>
      </c>
      <c r="B19" s="113" t="str">
        <f t="shared" ref="B19:B54" si="4">if(D19="","",if(today()&gt;D19,G19&amp;" ขาด",if(abs(today()-D19)&lt;=119,G19&amp;" ใกล้หมดอายุ ภายใน 1-3 เดือน",if(and(abs(today()-D19)&gt;=120,abs(today()-D19)&lt;=150),G19&amp;" ใกล้หมดอายุ ภายใน 4-5 เดือน",if(and(abs(today()-D19)&gt;=151,abs(today()-D19)&lt;=180),G19&amp;" จะหมดอายุอีก 6 เดิอน",G19&amp;" ปกติ")))))</f>
        <v>ทะเบียนนำเข้า ปกติ</v>
      </c>
      <c r="C19" s="157" t="s">
        <v>600</v>
      </c>
      <c r="D19" s="161">
        <v>47518.0</v>
      </c>
      <c r="E19" s="196" t="s">
        <v>601</v>
      </c>
      <c r="F19" s="157" t="s">
        <v>602</v>
      </c>
      <c r="G19" s="157" t="s">
        <v>449</v>
      </c>
      <c r="H19" s="157" t="s">
        <v>333</v>
      </c>
      <c r="I19" s="139" t="s">
        <v>27</v>
      </c>
      <c r="J19" s="187" t="s">
        <v>27</v>
      </c>
      <c r="K19" s="192" t="s">
        <v>603</v>
      </c>
      <c r="L19" s="193"/>
      <c r="M19" s="190" t="s">
        <v>573</v>
      </c>
      <c r="N19" s="194"/>
    </row>
    <row r="20" ht="27.75" customHeight="1">
      <c r="A20" s="156" t="str">
        <f t="shared" si="3"/>
        <v>0 ปี 3 เดือน 5 วัน หรือเหลืออีก 97 วัน</v>
      </c>
      <c r="B20" s="113" t="str">
        <f t="shared" si="4"/>
        <v>ใบอนุญาตนำเข้า ใกล้หมดอายุ ภายใน 1-3 เดือน</v>
      </c>
      <c r="C20" s="157">
        <v>3.0604632568E10</v>
      </c>
      <c r="D20" s="161">
        <v>46049.0</v>
      </c>
      <c r="E20" s="196" t="s">
        <v>601</v>
      </c>
      <c r="F20" s="157" t="s">
        <v>602</v>
      </c>
      <c r="G20" s="157" t="s">
        <v>19</v>
      </c>
      <c r="H20" s="157" t="s">
        <v>333</v>
      </c>
      <c r="I20" s="139" t="s">
        <v>27</v>
      </c>
      <c r="J20" s="187" t="s">
        <v>27</v>
      </c>
      <c r="K20" s="192" t="s">
        <v>604</v>
      </c>
      <c r="L20" s="193"/>
      <c r="M20" s="190" t="s">
        <v>573</v>
      </c>
      <c r="N20" s="194"/>
    </row>
    <row r="21" ht="27.75" customHeight="1">
      <c r="A21" s="156" t="str">
        <f t="shared" si="3"/>
        <v>0 ปี 3 เดือน 5 วัน หรือเหลืออีก 97 วัน</v>
      </c>
      <c r="B21" s="113" t="str">
        <f t="shared" si="4"/>
        <v>ใบอนุญาตนำเข้า ใกล้หมดอายุ ภายใน 1-3 เดือน</v>
      </c>
      <c r="C21" s="157">
        <v>3.0604632568E10</v>
      </c>
      <c r="D21" s="161">
        <v>46049.0</v>
      </c>
      <c r="E21" s="196" t="s">
        <v>601</v>
      </c>
      <c r="F21" s="157" t="s">
        <v>602</v>
      </c>
      <c r="G21" s="157" t="s">
        <v>19</v>
      </c>
      <c r="H21" s="157" t="s">
        <v>333</v>
      </c>
      <c r="I21" s="139" t="s">
        <v>27</v>
      </c>
      <c r="J21" s="187" t="s">
        <v>27</v>
      </c>
      <c r="K21" s="192" t="s">
        <v>605</v>
      </c>
      <c r="L21" s="193"/>
      <c r="M21" s="190" t="s">
        <v>573</v>
      </c>
      <c r="N21" s="194"/>
    </row>
    <row r="22" ht="27.75" customHeight="1">
      <c r="A22" s="156" t="str">
        <f t="shared" si="3"/>
        <v>4 ปี 3 เดือน 14 วัน หรือเหลืออีก 1567 วัน</v>
      </c>
      <c r="B22" s="113" t="str">
        <f t="shared" si="4"/>
        <v>ทะเบียนนำเข้า ปกติ</v>
      </c>
      <c r="C22" s="157" t="s">
        <v>606</v>
      </c>
      <c r="D22" s="161">
        <v>47519.0</v>
      </c>
      <c r="E22" s="196" t="s">
        <v>607</v>
      </c>
      <c r="F22" s="157" t="s">
        <v>608</v>
      </c>
      <c r="G22" s="157" t="s">
        <v>449</v>
      </c>
      <c r="H22" s="157" t="s">
        <v>333</v>
      </c>
      <c r="I22" s="139" t="s">
        <v>27</v>
      </c>
      <c r="J22" s="187" t="s">
        <v>27</v>
      </c>
      <c r="K22" s="192" t="s">
        <v>609</v>
      </c>
      <c r="L22" s="193"/>
      <c r="M22" s="190" t="s">
        <v>573</v>
      </c>
      <c r="N22" s="194"/>
    </row>
    <row r="23" ht="27.75" customHeight="1">
      <c r="A23" s="156" t="str">
        <f t="shared" si="3"/>
        <v>0 ปี 3 เดือน 5 วัน หรือเหลืออีก 97 วัน</v>
      </c>
      <c r="B23" s="113" t="str">
        <f t="shared" si="4"/>
        <v>ใบอนุญาตนำเข้า ใกล้หมดอายุ ภายใน 1-3 เดือน</v>
      </c>
      <c r="C23" s="157">
        <v>3.0604642568E10</v>
      </c>
      <c r="D23" s="161">
        <v>46049.0</v>
      </c>
      <c r="E23" s="196" t="s">
        <v>607</v>
      </c>
      <c r="F23" s="157" t="s">
        <v>608</v>
      </c>
      <c r="G23" s="157" t="s">
        <v>19</v>
      </c>
      <c r="H23" s="157" t="s">
        <v>333</v>
      </c>
      <c r="I23" s="139" t="s">
        <v>27</v>
      </c>
      <c r="J23" s="187" t="s">
        <v>27</v>
      </c>
      <c r="K23" s="192" t="s">
        <v>610</v>
      </c>
      <c r="L23" s="193"/>
      <c r="M23" s="190" t="s">
        <v>573</v>
      </c>
      <c r="N23" s="194"/>
    </row>
    <row r="24" ht="27.75" customHeight="1">
      <c r="A24" s="156" t="str">
        <f t="shared" si="3"/>
        <v>4 ปี 3 เดือน 23 วัน หรือเหลืออีก 1576 วัน</v>
      </c>
      <c r="B24" s="113" t="str">
        <f t="shared" si="4"/>
        <v>ทะเบียนผลิต ปกติ</v>
      </c>
      <c r="C24" s="157" t="s">
        <v>611</v>
      </c>
      <c r="D24" s="161">
        <v>47528.0</v>
      </c>
      <c r="E24" s="157" t="s">
        <v>612</v>
      </c>
      <c r="F24" s="157" t="s">
        <v>613</v>
      </c>
      <c r="G24" s="157" t="s">
        <v>446</v>
      </c>
      <c r="H24" s="157" t="s">
        <v>333</v>
      </c>
      <c r="I24" s="139" t="s">
        <v>27</v>
      </c>
      <c r="J24" s="187" t="s">
        <v>27</v>
      </c>
      <c r="K24" s="192" t="s">
        <v>614</v>
      </c>
      <c r="L24" s="193"/>
      <c r="M24" s="190" t="s">
        <v>573</v>
      </c>
      <c r="N24" s="194"/>
    </row>
    <row r="25" ht="27.75" customHeight="1">
      <c r="A25" s="156" t="str">
        <f t="shared" si="3"/>
        <v>0 ปี 4 เดือน 4 วัน หรือเหลืออีก 127 วัน</v>
      </c>
      <c r="B25" s="113" t="str">
        <f t="shared" si="4"/>
        <v>ใบอนุญาตผลิต ใกล้หมดอายุ ภายใน 4-5 เดือน</v>
      </c>
      <c r="C25" s="157">
        <v>3.0502882567E10</v>
      </c>
      <c r="D25" s="161">
        <v>46079.0</v>
      </c>
      <c r="E25" s="157" t="s">
        <v>612</v>
      </c>
      <c r="F25" s="157" t="s">
        <v>613</v>
      </c>
      <c r="G25" s="157" t="s">
        <v>454</v>
      </c>
      <c r="H25" s="157" t="s">
        <v>333</v>
      </c>
      <c r="I25" s="139" t="s">
        <v>27</v>
      </c>
      <c r="J25" s="187" t="s">
        <v>27</v>
      </c>
      <c r="K25" s="192" t="s">
        <v>615</v>
      </c>
      <c r="L25" s="193"/>
      <c r="M25" s="190" t="s">
        <v>573</v>
      </c>
      <c r="N25" s="194"/>
    </row>
    <row r="26" ht="27.75" customHeight="1">
      <c r="A26" s="156" t="str">
        <f t="shared" si="3"/>
        <v>4 ปี 6 เดือน 3 วัน หรือเหลืออีก 1646 วัน</v>
      </c>
      <c r="B26" s="113" t="str">
        <f t="shared" si="4"/>
        <v>ทะเบียนผลิต ปกติ</v>
      </c>
      <c r="C26" s="157" t="s">
        <v>616</v>
      </c>
      <c r="D26" s="161">
        <v>47598.0</v>
      </c>
      <c r="E26" s="157" t="s">
        <v>617</v>
      </c>
      <c r="F26" s="157" t="s">
        <v>613</v>
      </c>
      <c r="G26" s="157" t="s">
        <v>446</v>
      </c>
      <c r="H26" s="157" t="s">
        <v>333</v>
      </c>
      <c r="I26" s="139" t="s">
        <v>27</v>
      </c>
      <c r="J26" s="187" t="s">
        <v>434</v>
      </c>
      <c r="K26" s="192" t="s">
        <v>618</v>
      </c>
      <c r="L26" s="193"/>
      <c r="M26" s="190" t="s">
        <v>573</v>
      </c>
      <c r="N26" s="194"/>
    </row>
    <row r="27" ht="27.75" customHeight="1">
      <c r="A27" s="156" t="str">
        <f t="shared" si="3"/>
        <v>0 ปี 6 เดือน 20 วัน หรือเหลืออีก 202 วัน</v>
      </c>
      <c r="B27" s="113" t="str">
        <f t="shared" si="4"/>
        <v>ใบอนุญาตผลิต ปกติ</v>
      </c>
      <c r="C27" s="157">
        <v>3.0510602567E10</v>
      </c>
      <c r="D27" s="161">
        <v>46154.0</v>
      </c>
      <c r="E27" s="157" t="s">
        <v>617</v>
      </c>
      <c r="F27" s="157" t="s">
        <v>613</v>
      </c>
      <c r="G27" s="157" t="s">
        <v>454</v>
      </c>
      <c r="H27" s="157" t="s">
        <v>333</v>
      </c>
      <c r="I27" s="139" t="s">
        <v>27</v>
      </c>
      <c r="J27" s="187" t="s">
        <v>434</v>
      </c>
      <c r="K27" s="192" t="s">
        <v>619</v>
      </c>
      <c r="L27" s="193"/>
      <c r="M27" s="190" t="s">
        <v>573</v>
      </c>
      <c r="N27" s="194"/>
    </row>
    <row r="28" ht="27.75" customHeight="1">
      <c r="A28" s="156" t="str">
        <f t="shared" si="3"/>
        <v>4 ปี 6 เดือน 3 วัน หรือเหลืออีก 1646 วัน</v>
      </c>
      <c r="B28" s="113" t="str">
        <f t="shared" si="4"/>
        <v>ทะเบียนผลิต ปกติ</v>
      </c>
      <c r="C28" s="157" t="s">
        <v>620</v>
      </c>
      <c r="D28" s="161">
        <v>47598.0</v>
      </c>
      <c r="E28" s="157" t="s">
        <v>621</v>
      </c>
      <c r="F28" s="157" t="s">
        <v>613</v>
      </c>
      <c r="G28" s="157" t="s">
        <v>446</v>
      </c>
      <c r="H28" s="157" t="s">
        <v>333</v>
      </c>
      <c r="I28" s="139" t="s">
        <v>27</v>
      </c>
      <c r="J28" s="187" t="s">
        <v>598</v>
      </c>
      <c r="K28" s="192" t="s">
        <v>622</v>
      </c>
      <c r="L28" s="193"/>
      <c r="M28" s="190" t="s">
        <v>573</v>
      </c>
      <c r="N28" s="194"/>
    </row>
    <row r="29" ht="27.75" customHeight="1">
      <c r="A29" s="156" t="str">
        <f t="shared" si="3"/>
        <v>0 ปี 6 เดือน 20 วัน หรือเหลืออีก 202 วัน</v>
      </c>
      <c r="B29" s="113" t="str">
        <f t="shared" si="4"/>
        <v>ใบอนุญาตผลิต ปกติ</v>
      </c>
      <c r="C29" s="157">
        <v>3.0510612567E10</v>
      </c>
      <c r="D29" s="161">
        <v>46154.0</v>
      </c>
      <c r="E29" s="157" t="s">
        <v>621</v>
      </c>
      <c r="F29" s="157" t="s">
        <v>613</v>
      </c>
      <c r="G29" s="157" t="s">
        <v>454</v>
      </c>
      <c r="H29" s="157" t="s">
        <v>333</v>
      </c>
      <c r="I29" s="139" t="s">
        <v>27</v>
      </c>
      <c r="J29" s="187" t="s">
        <v>598</v>
      </c>
      <c r="K29" s="192" t="s">
        <v>623</v>
      </c>
      <c r="L29" s="193"/>
      <c r="M29" s="190" t="s">
        <v>573</v>
      </c>
      <c r="N29" s="194"/>
    </row>
    <row r="30" ht="27.75" customHeight="1">
      <c r="A30" s="156" t="str">
        <f t="shared" si="3"/>
        <v>4 ปี 4 เดือน 4 วัน หรือเหลืออีก 1588 วัน</v>
      </c>
      <c r="B30" s="113" t="str">
        <f t="shared" si="4"/>
        <v>ทะเบียนนำเข้า ปกติ</v>
      </c>
      <c r="C30" s="157" t="s">
        <v>624</v>
      </c>
      <c r="D30" s="161">
        <v>47540.0</v>
      </c>
      <c r="E30" s="157" t="s">
        <v>625</v>
      </c>
      <c r="F30" s="157" t="s">
        <v>626</v>
      </c>
      <c r="G30" s="157" t="s">
        <v>449</v>
      </c>
      <c r="H30" s="157" t="s">
        <v>333</v>
      </c>
      <c r="I30" s="139" t="s">
        <v>27</v>
      </c>
      <c r="J30" s="187" t="s">
        <v>27</v>
      </c>
      <c r="K30" s="192" t="s">
        <v>627</v>
      </c>
      <c r="L30" s="193"/>
      <c r="M30" s="190" t="s">
        <v>573</v>
      </c>
      <c r="N30" s="194"/>
    </row>
    <row r="31" ht="27.75" customHeight="1">
      <c r="A31" s="156" t="str">
        <f t="shared" si="3"/>
        <v>0 ปี 4 เดือน 15 วัน หรือเหลืออีก 138 วัน</v>
      </c>
      <c r="B31" s="113" t="str">
        <f t="shared" si="4"/>
        <v>ใบอนุญาตนำเข้า ใกล้หมดอายุ ภายใน 4-5 เดือน</v>
      </c>
      <c r="C31" s="157">
        <v>3.0612892568E10</v>
      </c>
      <c r="D31" s="161">
        <v>46090.0</v>
      </c>
      <c r="E31" s="157" t="s">
        <v>625</v>
      </c>
      <c r="F31" s="157" t="s">
        <v>626</v>
      </c>
      <c r="G31" s="157" t="s">
        <v>19</v>
      </c>
      <c r="H31" s="157" t="s">
        <v>333</v>
      </c>
      <c r="I31" s="139" t="s">
        <v>27</v>
      </c>
      <c r="J31" s="187" t="s">
        <v>27</v>
      </c>
      <c r="K31" s="192" t="s">
        <v>628</v>
      </c>
      <c r="L31" s="193"/>
      <c r="M31" s="190" t="s">
        <v>573</v>
      </c>
      <c r="N31" s="194"/>
    </row>
    <row r="32" ht="27.75" customHeight="1">
      <c r="A32" s="156" t="str">
        <f t="shared" si="3"/>
        <v>4 ปี 7 เดือน 28 วัน หรือเหลืออีก 1701 วัน</v>
      </c>
      <c r="B32" s="113" t="str">
        <f t="shared" si="4"/>
        <v>ทะเบียนผลิต ปกติ</v>
      </c>
      <c r="C32" s="157" t="s">
        <v>629</v>
      </c>
      <c r="D32" s="161">
        <v>47653.0</v>
      </c>
      <c r="E32" s="157" t="s">
        <v>630</v>
      </c>
      <c r="F32" s="157" t="s">
        <v>626</v>
      </c>
      <c r="G32" s="157" t="s">
        <v>446</v>
      </c>
      <c r="H32" s="157" t="s">
        <v>333</v>
      </c>
      <c r="I32" s="139" t="s">
        <v>27</v>
      </c>
      <c r="J32" s="187" t="s">
        <v>434</v>
      </c>
      <c r="K32" s="192" t="s">
        <v>631</v>
      </c>
      <c r="L32" s="193"/>
      <c r="M32" s="190" t="s">
        <v>573</v>
      </c>
      <c r="N32" s="194"/>
    </row>
    <row r="33" ht="27.75" customHeight="1">
      <c r="A33" s="156" t="str">
        <f t="shared" si="3"/>
        <v>0 ปี 8 เดือน 22 วัน หรือเหลืออีก 265 วัน</v>
      </c>
      <c r="B33" s="113" t="str">
        <f t="shared" si="4"/>
        <v>ใบอนุญาตผลิต ปกติ</v>
      </c>
      <c r="C33" s="157">
        <v>3.0518002567E10</v>
      </c>
      <c r="D33" s="161">
        <v>46217.0</v>
      </c>
      <c r="E33" s="157" t="s">
        <v>630</v>
      </c>
      <c r="F33" s="157" t="s">
        <v>626</v>
      </c>
      <c r="G33" s="157" t="s">
        <v>454</v>
      </c>
      <c r="H33" s="157" t="s">
        <v>333</v>
      </c>
      <c r="I33" s="139" t="s">
        <v>27</v>
      </c>
      <c r="J33" s="187" t="s">
        <v>434</v>
      </c>
      <c r="K33" s="192" t="s">
        <v>632</v>
      </c>
      <c r="L33" s="193"/>
      <c r="M33" s="190" t="s">
        <v>573</v>
      </c>
      <c r="N33" s="194"/>
    </row>
    <row r="34" ht="27.75" customHeight="1">
      <c r="A34" s="156" t="str">
        <f t="shared" si="3"/>
        <v>4 ปี 7 เดือน 28 วัน หรือเหลืออีก 1701 วัน</v>
      </c>
      <c r="B34" s="113" t="str">
        <f t="shared" si="4"/>
        <v>ทะเบียนผลิต ปกติ</v>
      </c>
      <c r="C34" s="157" t="s">
        <v>633</v>
      </c>
      <c r="D34" s="161">
        <v>47653.0</v>
      </c>
      <c r="E34" s="157" t="s">
        <v>634</v>
      </c>
      <c r="F34" s="157" t="s">
        <v>626</v>
      </c>
      <c r="G34" s="157" t="s">
        <v>446</v>
      </c>
      <c r="H34" s="157" t="s">
        <v>333</v>
      </c>
      <c r="I34" s="139" t="s">
        <v>27</v>
      </c>
      <c r="J34" s="187" t="s">
        <v>598</v>
      </c>
      <c r="K34" s="192" t="s">
        <v>635</v>
      </c>
      <c r="L34" s="193"/>
      <c r="M34" s="190" t="s">
        <v>573</v>
      </c>
      <c r="N34" s="194"/>
    </row>
    <row r="35" ht="27.75" customHeight="1">
      <c r="A35" s="156" t="str">
        <f t="shared" si="3"/>
        <v>0 ปี 8 เดือน 22 วัน หรือเหลืออีก 265 วัน</v>
      </c>
      <c r="B35" s="113" t="str">
        <f t="shared" si="4"/>
        <v>ใบอนุญาตผลิต ปกติ</v>
      </c>
      <c r="C35" s="157">
        <v>3.0518012567E10</v>
      </c>
      <c r="D35" s="161">
        <v>46217.0</v>
      </c>
      <c r="E35" s="157" t="s">
        <v>634</v>
      </c>
      <c r="F35" s="157" t="s">
        <v>626</v>
      </c>
      <c r="G35" s="157" t="s">
        <v>454</v>
      </c>
      <c r="H35" s="157" t="s">
        <v>333</v>
      </c>
      <c r="I35" s="139" t="s">
        <v>27</v>
      </c>
      <c r="J35" s="187" t="s">
        <v>598</v>
      </c>
      <c r="K35" s="192" t="s">
        <v>636</v>
      </c>
      <c r="L35" s="193"/>
      <c r="M35" s="190" t="s">
        <v>573</v>
      </c>
      <c r="N35" s="194"/>
    </row>
    <row r="36" ht="27.75" customHeight="1">
      <c r="A36" s="156" t="str">
        <f t="shared" si="3"/>
        <v>3 ปี 8 เดือน 0 วัน หรือเหลืออีก 1339 วัน</v>
      </c>
      <c r="B36" s="113" t="str">
        <f t="shared" si="4"/>
        <v>ทะเบียนนำเข้า ปกติ</v>
      </c>
      <c r="C36" s="157" t="s">
        <v>329</v>
      </c>
      <c r="D36" s="161">
        <v>47291.0</v>
      </c>
      <c r="E36" s="157" t="s">
        <v>25</v>
      </c>
      <c r="F36" s="157" t="s">
        <v>331</v>
      </c>
      <c r="G36" s="157" t="s">
        <v>449</v>
      </c>
      <c r="H36" s="157" t="s">
        <v>333</v>
      </c>
      <c r="I36" s="139" t="s">
        <v>27</v>
      </c>
      <c r="J36" s="187" t="s">
        <v>27</v>
      </c>
      <c r="K36" s="192" t="s">
        <v>637</v>
      </c>
      <c r="L36" s="189"/>
      <c r="M36" s="190" t="s">
        <v>573</v>
      </c>
      <c r="N36" s="198" t="s">
        <v>638</v>
      </c>
    </row>
    <row r="37" ht="27.75" customHeight="1">
      <c r="A37" s="162" t="str">
        <f t="shared" si="3"/>
        <v>0 ปี 3 เดือน 5 วัน หรือเหลืออีก 97 วัน</v>
      </c>
      <c r="B37" s="113" t="str">
        <f t="shared" si="4"/>
        <v>ใบอนุญาตนำเข้า ใกล้หมดอายุ ภายใน 1-3 เดือน</v>
      </c>
      <c r="C37" s="157">
        <v>3.0604622568E10</v>
      </c>
      <c r="D37" s="161">
        <v>46049.0</v>
      </c>
      <c r="E37" s="157" t="s">
        <v>25</v>
      </c>
      <c r="F37" s="157" t="s">
        <v>331</v>
      </c>
      <c r="G37" s="157" t="s">
        <v>19</v>
      </c>
      <c r="H37" s="157" t="s">
        <v>333</v>
      </c>
      <c r="I37" s="139" t="s">
        <v>27</v>
      </c>
      <c r="J37" s="187" t="s">
        <v>27</v>
      </c>
      <c r="K37" s="192" t="s">
        <v>639</v>
      </c>
      <c r="L37" s="189"/>
      <c r="M37" s="190" t="s">
        <v>573</v>
      </c>
      <c r="N37" s="194"/>
    </row>
    <row r="38">
      <c r="A38" s="156" t="str">
        <f t="shared" si="3"/>
        <v>4 ปี 5 เดือน 25 วัน หรือเหลืออีก 1637 วัน</v>
      </c>
      <c r="B38" s="113" t="str">
        <f t="shared" si="4"/>
        <v>ทะเบียนผลิต ปกติ</v>
      </c>
      <c r="C38" s="157" t="s">
        <v>640</v>
      </c>
      <c r="D38" s="161">
        <v>47589.0</v>
      </c>
      <c r="E38" s="157" t="s">
        <v>641</v>
      </c>
      <c r="F38" s="157" t="s">
        <v>331</v>
      </c>
      <c r="G38" s="157" t="s">
        <v>446</v>
      </c>
      <c r="H38" s="157" t="s">
        <v>333</v>
      </c>
      <c r="I38" s="139" t="s">
        <v>27</v>
      </c>
      <c r="J38" s="187" t="s">
        <v>27</v>
      </c>
      <c r="K38" s="192" t="s">
        <v>642</v>
      </c>
      <c r="L38" s="189"/>
      <c r="M38" s="190" t="s">
        <v>573</v>
      </c>
      <c r="N38" s="194"/>
    </row>
    <row r="39" ht="27.75" customHeight="1">
      <c r="A39" s="156" t="str">
        <f t="shared" si="3"/>
        <v>0 ปี 6 เดือน 7 วัน หรือเหลืออีก 189 วัน</v>
      </c>
      <c r="B39" s="113" t="str">
        <f t="shared" si="4"/>
        <v>ใบอนุญาตผลิต ปกติ</v>
      </c>
      <c r="C39" s="157">
        <v>3.0509482567E10</v>
      </c>
      <c r="D39" s="161">
        <v>46141.0</v>
      </c>
      <c r="E39" s="157" t="s">
        <v>641</v>
      </c>
      <c r="F39" s="157" t="s">
        <v>643</v>
      </c>
      <c r="G39" s="157" t="s">
        <v>454</v>
      </c>
      <c r="H39" s="157" t="s">
        <v>333</v>
      </c>
      <c r="I39" s="139" t="s">
        <v>27</v>
      </c>
      <c r="J39" s="187" t="s">
        <v>27</v>
      </c>
      <c r="K39" s="199" t="s">
        <v>644</v>
      </c>
      <c r="L39" s="193"/>
      <c r="M39" s="190" t="s">
        <v>573</v>
      </c>
      <c r="N39" s="194"/>
    </row>
    <row r="40">
      <c r="A40" s="156" t="str">
        <f t="shared" si="3"/>
        <v>4 ปี 5 เดือน 27 วัน หรือเหลืออีก 1639 วัน</v>
      </c>
      <c r="B40" s="113" t="str">
        <f t="shared" si="4"/>
        <v>ทะเบียนผลิต ปกติ</v>
      </c>
      <c r="C40" s="157" t="s">
        <v>645</v>
      </c>
      <c r="D40" s="161">
        <v>47591.0</v>
      </c>
      <c r="E40" s="157" t="s">
        <v>646</v>
      </c>
      <c r="F40" s="157" t="s">
        <v>331</v>
      </c>
      <c r="G40" s="157" t="s">
        <v>446</v>
      </c>
      <c r="H40" s="157" t="s">
        <v>333</v>
      </c>
      <c r="I40" s="139" t="s">
        <v>27</v>
      </c>
      <c r="J40" s="187" t="s">
        <v>434</v>
      </c>
      <c r="K40" s="199" t="s">
        <v>647</v>
      </c>
      <c r="L40" s="189"/>
      <c r="M40" s="190" t="s">
        <v>573</v>
      </c>
      <c r="N40" s="194"/>
    </row>
    <row r="41" ht="27.75" customHeight="1">
      <c r="A41" s="156" t="str">
        <f t="shared" si="3"/>
        <v>0 ปี 6 เดือน 10 วัน หรือเหลืออีก 192 วัน</v>
      </c>
      <c r="B41" s="113" t="str">
        <f t="shared" si="4"/>
        <v>ใบอนุญาตผลิต ปกติ</v>
      </c>
      <c r="C41" s="157">
        <v>3.0509992567E10</v>
      </c>
      <c r="D41" s="161">
        <v>46144.0</v>
      </c>
      <c r="E41" s="157" t="s">
        <v>646</v>
      </c>
      <c r="F41" s="157" t="s">
        <v>643</v>
      </c>
      <c r="G41" s="157" t="s">
        <v>454</v>
      </c>
      <c r="H41" s="157" t="s">
        <v>333</v>
      </c>
      <c r="I41" s="139" t="s">
        <v>27</v>
      </c>
      <c r="J41" s="187" t="s">
        <v>434</v>
      </c>
      <c r="K41" s="199" t="s">
        <v>648</v>
      </c>
      <c r="L41" s="189"/>
      <c r="M41" s="190" t="s">
        <v>573</v>
      </c>
      <c r="N41" s="194"/>
    </row>
    <row r="42">
      <c r="A42" s="156" t="str">
        <f t="shared" si="3"/>
        <v>4 ปี 5 เดือน 27 วัน หรือเหลืออีก 1639 วัน</v>
      </c>
      <c r="B42" s="113" t="str">
        <f t="shared" si="4"/>
        <v>ทะเบียนผลิต ปกติ</v>
      </c>
      <c r="C42" s="157" t="s">
        <v>649</v>
      </c>
      <c r="D42" s="161">
        <v>47591.0</v>
      </c>
      <c r="E42" s="157" t="s">
        <v>650</v>
      </c>
      <c r="F42" s="157" t="s">
        <v>331</v>
      </c>
      <c r="G42" s="157" t="s">
        <v>446</v>
      </c>
      <c r="H42" s="157" t="s">
        <v>333</v>
      </c>
      <c r="I42" s="139" t="s">
        <v>27</v>
      </c>
      <c r="J42" s="187" t="s">
        <v>598</v>
      </c>
      <c r="K42" s="199" t="s">
        <v>651</v>
      </c>
      <c r="L42" s="193"/>
      <c r="M42" s="190" t="s">
        <v>573</v>
      </c>
      <c r="N42" s="194"/>
    </row>
    <row r="43" ht="27.75" customHeight="1">
      <c r="A43" s="156" t="str">
        <f t="shared" si="3"/>
        <v>0 ปี 6 เดือน 10 วัน หรือเหลืออีก 192 วัน</v>
      </c>
      <c r="B43" s="113" t="str">
        <f t="shared" si="4"/>
        <v>ใบอนุญาตผลิต ปกติ</v>
      </c>
      <c r="C43" s="157">
        <v>3.0509982567E10</v>
      </c>
      <c r="D43" s="161">
        <v>46144.0</v>
      </c>
      <c r="E43" s="157" t="s">
        <v>650</v>
      </c>
      <c r="F43" s="157" t="s">
        <v>643</v>
      </c>
      <c r="G43" s="157" t="s">
        <v>454</v>
      </c>
      <c r="H43" s="157" t="s">
        <v>333</v>
      </c>
      <c r="I43" s="139" t="s">
        <v>27</v>
      </c>
      <c r="J43" s="187" t="s">
        <v>598</v>
      </c>
      <c r="K43" s="199" t="s">
        <v>652</v>
      </c>
      <c r="L43" s="193"/>
      <c r="M43" s="190" t="s">
        <v>573</v>
      </c>
      <c r="N43" s="194"/>
    </row>
    <row r="44" ht="27.75" customHeight="1">
      <c r="A44" s="156" t="str">
        <f t="shared" si="3"/>
        <v>4 ปี 6 เดือน 8 วัน หรือเหลืออีก 1651 วัน</v>
      </c>
      <c r="B44" s="113" t="str">
        <f t="shared" si="4"/>
        <v>ทะเบียนนำเข้า ปกติ</v>
      </c>
      <c r="C44" s="157" t="s">
        <v>653</v>
      </c>
      <c r="D44" s="161">
        <v>47603.0</v>
      </c>
      <c r="E44" s="157" t="s">
        <v>25</v>
      </c>
      <c r="F44" s="157" t="s">
        <v>654</v>
      </c>
      <c r="G44" s="157" t="s">
        <v>449</v>
      </c>
      <c r="H44" s="157" t="s">
        <v>333</v>
      </c>
      <c r="I44" s="139" t="s">
        <v>27</v>
      </c>
      <c r="J44" s="187" t="s">
        <v>27</v>
      </c>
      <c r="K44" s="199" t="s">
        <v>655</v>
      </c>
      <c r="L44" s="193"/>
      <c r="M44" s="190" t="s">
        <v>573</v>
      </c>
      <c r="N44" s="194"/>
    </row>
    <row r="45" ht="27.75" customHeight="1">
      <c r="A45" s="156" t="str">
        <f t="shared" si="3"/>
        <v>ทะเบียนขาด 68 วัน</v>
      </c>
      <c r="B45" s="113" t="str">
        <f t="shared" si="4"/>
        <v>ใบอนุญาตนำเข้า ขาด</v>
      </c>
      <c r="C45" s="157">
        <v>3.0633082567E10</v>
      </c>
      <c r="D45" s="161">
        <v>45884.0</v>
      </c>
      <c r="E45" s="157" t="s">
        <v>25</v>
      </c>
      <c r="F45" s="157" t="s">
        <v>654</v>
      </c>
      <c r="G45" s="157" t="s">
        <v>19</v>
      </c>
      <c r="H45" s="157" t="s">
        <v>333</v>
      </c>
      <c r="I45" s="139" t="s">
        <v>27</v>
      </c>
      <c r="J45" s="187" t="s">
        <v>27</v>
      </c>
      <c r="K45" s="199" t="s">
        <v>656</v>
      </c>
      <c r="L45" s="193"/>
      <c r="M45" s="190" t="s">
        <v>573</v>
      </c>
      <c r="N45" s="194" t="s">
        <v>576</v>
      </c>
    </row>
    <row r="46" ht="27.75" customHeight="1">
      <c r="A46" s="156" t="str">
        <f t="shared" si="3"/>
        <v>4 ปี 8 เดือน 4 วัน หรือเหลืออีก 1708 วัน</v>
      </c>
      <c r="B46" s="113" t="str">
        <f t="shared" si="4"/>
        <v>ทะเบียนผลิต ปกติ</v>
      </c>
      <c r="C46" s="157" t="s">
        <v>657</v>
      </c>
      <c r="D46" s="161">
        <v>47660.0</v>
      </c>
      <c r="E46" s="157" t="s">
        <v>658</v>
      </c>
      <c r="F46" s="157" t="s">
        <v>654</v>
      </c>
      <c r="G46" s="157" t="s">
        <v>446</v>
      </c>
      <c r="H46" s="157" t="s">
        <v>333</v>
      </c>
      <c r="I46" s="139" t="s">
        <v>27</v>
      </c>
      <c r="J46" s="187" t="s">
        <v>598</v>
      </c>
      <c r="K46" s="199" t="s">
        <v>659</v>
      </c>
      <c r="L46" s="193"/>
      <c r="M46" s="190" t="s">
        <v>573</v>
      </c>
      <c r="N46" s="194"/>
    </row>
    <row r="47" ht="27.75" customHeight="1">
      <c r="A47" s="156" t="str">
        <f t="shared" si="3"/>
        <v>0 ปี 10 เดือน 6 วัน หรือเหลืออีก 310 วัน</v>
      </c>
      <c r="B47" s="113" t="str">
        <f t="shared" si="4"/>
        <v>ใบอนุญาตผลิต ปกติ</v>
      </c>
      <c r="C47" s="157">
        <v>3.0523362567E10</v>
      </c>
      <c r="D47" s="161">
        <v>46262.0</v>
      </c>
      <c r="E47" s="157" t="s">
        <v>658</v>
      </c>
      <c r="F47" s="157" t="s">
        <v>654</v>
      </c>
      <c r="G47" s="157" t="s">
        <v>454</v>
      </c>
      <c r="H47" s="157" t="s">
        <v>333</v>
      </c>
      <c r="I47" s="139" t="s">
        <v>27</v>
      </c>
      <c r="J47" s="187" t="s">
        <v>598</v>
      </c>
      <c r="K47" s="199" t="s">
        <v>660</v>
      </c>
      <c r="L47" s="193"/>
      <c r="M47" s="190" t="s">
        <v>573</v>
      </c>
      <c r="N47" s="194"/>
    </row>
    <row r="48" ht="27.75" customHeight="1">
      <c r="A48" s="156" t="str">
        <f t="shared" si="3"/>
        <v>4 ปี 8 เดือน 4 วัน หรือเหลืออีก 1708 วัน</v>
      </c>
      <c r="B48" s="113" t="str">
        <f t="shared" si="4"/>
        <v>ทะเบียนผลิต ปกติ</v>
      </c>
      <c r="C48" s="157" t="s">
        <v>661</v>
      </c>
      <c r="D48" s="161">
        <v>47660.0</v>
      </c>
      <c r="E48" s="157" t="s">
        <v>662</v>
      </c>
      <c r="F48" s="157" t="s">
        <v>654</v>
      </c>
      <c r="G48" s="157" t="s">
        <v>446</v>
      </c>
      <c r="H48" s="157" t="s">
        <v>333</v>
      </c>
      <c r="I48" s="139" t="s">
        <v>27</v>
      </c>
      <c r="J48" s="187" t="s">
        <v>663</v>
      </c>
      <c r="K48" s="199" t="s">
        <v>664</v>
      </c>
      <c r="L48" s="193"/>
      <c r="M48" s="190" t="s">
        <v>573</v>
      </c>
      <c r="N48" s="194"/>
    </row>
    <row r="49" ht="27.75" customHeight="1">
      <c r="A49" s="156" t="str">
        <f t="shared" si="3"/>
        <v>0 ปี 10 เดือน 6 วัน หรือเหลืออีก 310 วัน</v>
      </c>
      <c r="B49" s="113" t="str">
        <f t="shared" si="4"/>
        <v>ใบอนุญาตผลิต ปกติ</v>
      </c>
      <c r="C49" s="157">
        <v>3.0523352567E10</v>
      </c>
      <c r="D49" s="161">
        <v>46262.0</v>
      </c>
      <c r="E49" s="157" t="s">
        <v>662</v>
      </c>
      <c r="F49" s="157" t="s">
        <v>654</v>
      </c>
      <c r="G49" s="157" t="s">
        <v>454</v>
      </c>
      <c r="H49" s="157" t="s">
        <v>333</v>
      </c>
      <c r="I49" s="139" t="s">
        <v>27</v>
      </c>
      <c r="J49" s="187" t="s">
        <v>663</v>
      </c>
      <c r="K49" s="199" t="s">
        <v>665</v>
      </c>
      <c r="L49" s="193"/>
      <c r="M49" s="190" t="s">
        <v>573</v>
      </c>
      <c r="N49" s="194"/>
    </row>
    <row r="50" ht="27.75" customHeight="1">
      <c r="A50" s="156" t="str">
        <f t="shared" si="3"/>
        <v>4 ปี 10 เดือน 20 วัน หรือเหลืออีก 1785 วัน</v>
      </c>
      <c r="B50" s="113" t="str">
        <f t="shared" si="4"/>
        <v>ทะเบียนผลิต ปกติ</v>
      </c>
      <c r="C50" s="157" t="s">
        <v>666</v>
      </c>
      <c r="D50" s="161">
        <v>47737.0</v>
      </c>
      <c r="E50" s="157" t="s">
        <v>667</v>
      </c>
      <c r="F50" s="157" t="s">
        <v>654</v>
      </c>
      <c r="G50" s="157" t="s">
        <v>446</v>
      </c>
      <c r="H50" s="157" t="s">
        <v>333</v>
      </c>
      <c r="I50" s="139" t="s">
        <v>27</v>
      </c>
      <c r="J50" s="187" t="s">
        <v>27</v>
      </c>
      <c r="K50" s="199" t="s">
        <v>668</v>
      </c>
      <c r="L50" s="193"/>
      <c r="M50" s="190" t="s">
        <v>573</v>
      </c>
      <c r="N50" s="194"/>
    </row>
    <row r="51" ht="27.75" customHeight="1">
      <c r="A51" s="156" t="str">
        <f t="shared" si="3"/>
        <v>0 ปี 11 เดือน 2 วัน หรือเหลืออีก 337 วัน</v>
      </c>
      <c r="B51" s="113" t="str">
        <f t="shared" si="4"/>
        <v>ใบอนุญาตผลิต ปกติ</v>
      </c>
      <c r="C51" s="157">
        <v>3.0526562567E10</v>
      </c>
      <c r="D51" s="161">
        <v>46289.0</v>
      </c>
      <c r="E51" s="157" t="s">
        <v>667</v>
      </c>
      <c r="F51" s="157" t="s">
        <v>654</v>
      </c>
      <c r="G51" s="157" t="s">
        <v>454</v>
      </c>
      <c r="H51" s="157" t="s">
        <v>333</v>
      </c>
      <c r="I51" s="139" t="s">
        <v>27</v>
      </c>
      <c r="J51" s="187" t="s">
        <v>27</v>
      </c>
      <c r="K51" s="199" t="s">
        <v>669</v>
      </c>
      <c r="L51" s="193"/>
      <c r="M51" s="190" t="s">
        <v>573</v>
      </c>
      <c r="N51" s="194"/>
    </row>
    <row r="52" ht="27.75" customHeight="1">
      <c r="A52" s="156" t="str">
        <f t="shared" si="3"/>
        <v>3 ปี 11 เดือน 18 วัน หรือเหลืออีก 1449 วัน</v>
      </c>
      <c r="B52" s="113" t="str">
        <f t="shared" si="4"/>
        <v>ทะเบียนนำเข้า ปกติ</v>
      </c>
      <c r="C52" s="157" t="s">
        <v>670</v>
      </c>
      <c r="D52" s="161">
        <v>47401.0</v>
      </c>
      <c r="E52" s="196" t="s">
        <v>671</v>
      </c>
      <c r="F52" s="157" t="s">
        <v>672</v>
      </c>
      <c r="G52" s="157" t="s">
        <v>449</v>
      </c>
      <c r="H52" s="157" t="s">
        <v>333</v>
      </c>
      <c r="I52" s="139" t="s">
        <v>27</v>
      </c>
      <c r="J52" s="187" t="s">
        <v>27</v>
      </c>
      <c r="K52" s="199" t="s">
        <v>673</v>
      </c>
      <c r="L52" s="193"/>
      <c r="M52" s="190" t="s">
        <v>573</v>
      </c>
      <c r="N52" s="194" t="s">
        <v>674</v>
      </c>
    </row>
    <row r="53" ht="27.75" customHeight="1">
      <c r="A53" s="156" t="str">
        <f t="shared" si="3"/>
        <v>0 ปี 3 เดือน 26 วัน หรือเหลืออีก 118 วัน</v>
      </c>
      <c r="B53" s="113" t="str">
        <f t="shared" si="4"/>
        <v>ใบอนุญาตนำเข้า ใกล้หมดอายุ ภายใน 1-3 เดือน</v>
      </c>
      <c r="C53" s="157">
        <v>3.060862568E9</v>
      </c>
      <c r="D53" s="161">
        <v>46070.0</v>
      </c>
      <c r="E53" s="196" t="s">
        <v>671</v>
      </c>
      <c r="F53" s="157" t="s">
        <v>672</v>
      </c>
      <c r="G53" s="157" t="s">
        <v>19</v>
      </c>
      <c r="H53" s="157" t="s">
        <v>333</v>
      </c>
      <c r="I53" s="139" t="s">
        <v>27</v>
      </c>
      <c r="J53" s="187" t="s">
        <v>27</v>
      </c>
      <c r="K53" s="199" t="s">
        <v>675</v>
      </c>
      <c r="L53" s="193"/>
      <c r="M53" s="190" t="s">
        <v>573</v>
      </c>
      <c r="N53" s="194"/>
    </row>
    <row r="54" ht="27.75" customHeight="1">
      <c r="A54" s="156" t="str">
        <f t="shared" si="3"/>
        <v>4 ปี 4 เดือน 9 วัน หรือเหลืออีก 1593 วัน</v>
      </c>
      <c r="B54" s="113" t="str">
        <f t="shared" si="4"/>
        <v>ทะเบียนนำเข้า ปกติ</v>
      </c>
      <c r="C54" s="157" t="s">
        <v>676</v>
      </c>
      <c r="D54" s="161">
        <v>47545.0</v>
      </c>
      <c r="E54" s="196" t="s">
        <v>671</v>
      </c>
      <c r="F54" s="157" t="s">
        <v>672</v>
      </c>
      <c r="G54" s="157" t="s">
        <v>449</v>
      </c>
      <c r="H54" s="157" t="s">
        <v>333</v>
      </c>
      <c r="I54" s="139" t="s">
        <v>27</v>
      </c>
      <c r="J54" s="187" t="s">
        <v>663</v>
      </c>
      <c r="K54" s="199" t="s">
        <v>677</v>
      </c>
      <c r="L54" s="193"/>
      <c r="M54" s="190" t="s">
        <v>573</v>
      </c>
      <c r="N54" s="194" t="s">
        <v>674</v>
      </c>
    </row>
    <row r="55" ht="27.75" customHeight="1">
      <c r="A55" s="156"/>
      <c r="B55" s="113"/>
      <c r="C55" s="157"/>
      <c r="D55" s="161"/>
      <c r="E55" s="196" t="s">
        <v>671</v>
      </c>
      <c r="F55" s="157" t="s">
        <v>672</v>
      </c>
      <c r="G55" s="157" t="s">
        <v>19</v>
      </c>
      <c r="H55" s="157" t="s">
        <v>333</v>
      </c>
      <c r="I55" s="139" t="s">
        <v>27</v>
      </c>
      <c r="J55" s="187" t="s">
        <v>663</v>
      </c>
      <c r="K55" s="200"/>
      <c r="L55" s="193"/>
      <c r="M55" s="190" t="s">
        <v>573</v>
      </c>
      <c r="N55" s="194"/>
    </row>
    <row r="56" ht="27.75" customHeight="1">
      <c r="A56" s="156" t="str">
        <f t="shared" ref="A56:A62" si="5">if(D56="","",if(D56&lt;today(),"ทะเบียนขาด "&amp;today()-D56&amp;" วัน",((DATEDIF(today(),D56,"y") &amp; " ปี " &amp; DATEDIF(today(),D56,"ym") &amp; " เดือน "&amp; DATEDIF(today(),D56,"md") &amp; " วัน"))&amp;" หรือเหลืออีก "&amp;ABS(today()-D56)&amp;" วัน"))</f>
        <v>4 ปี 4 เดือน 25 วัน หรือเหลืออีก 1609 วัน</v>
      </c>
      <c r="B56" s="113" t="str">
        <f t="shared" ref="B56:B62" si="6">if(D56="","",if(today()&gt;D56,G56&amp;" ขาด",if(abs(today()-D56)&lt;=119,G56&amp;" ใกล้หมดอายุ ภายใน 1-3 เดือน",if(and(abs(today()-D56)&gt;=120,abs(today()-D56)&lt;=150),G56&amp;" ใกล้หมดอายุ ภายใน 4-5 เดือน",if(and(abs(today()-D56)&gt;=151,abs(today()-D56)&lt;=180),G56&amp;" จะหมดอายุอีก 6 เดิอน",G56&amp;" ปกติ")))))</f>
        <v>ทะเบียนนำเข้า ปกติ</v>
      </c>
      <c r="C56" s="157" t="s">
        <v>678</v>
      </c>
      <c r="D56" s="161">
        <v>47561.0</v>
      </c>
      <c r="E56" s="196" t="s">
        <v>679</v>
      </c>
      <c r="F56" s="157" t="s">
        <v>672</v>
      </c>
      <c r="G56" s="157" t="s">
        <v>449</v>
      </c>
      <c r="H56" s="157" t="s">
        <v>333</v>
      </c>
      <c r="I56" s="139" t="s">
        <v>27</v>
      </c>
      <c r="J56" s="187" t="s">
        <v>434</v>
      </c>
      <c r="K56" s="199" t="s">
        <v>680</v>
      </c>
      <c r="L56" s="193"/>
      <c r="M56" s="190" t="s">
        <v>573</v>
      </c>
      <c r="N56" s="194"/>
    </row>
    <row r="57" ht="27.75" customHeight="1">
      <c r="A57" s="156" t="str">
        <f t="shared" si="5"/>
        <v>0 ปี 4 เดือน 19 วัน หรือเหลืออีก 142 วัน</v>
      </c>
      <c r="B57" s="113" t="str">
        <f t="shared" si="6"/>
        <v>ใบอนุญาตนำเข้า ใกล้หมดอายุ ภายใน 4-5 เดือน</v>
      </c>
      <c r="C57" s="157">
        <v>3.0613232568E10</v>
      </c>
      <c r="D57" s="161">
        <v>46094.0</v>
      </c>
      <c r="E57" s="196" t="s">
        <v>679</v>
      </c>
      <c r="F57" s="157" t="s">
        <v>672</v>
      </c>
      <c r="G57" s="157" t="s">
        <v>19</v>
      </c>
      <c r="H57" s="157" t="s">
        <v>333</v>
      </c>
      <c r="I57" s="139" t="s">
        <v>27</v>
      </c>
      <c r="J57" s="187" t="s">
        <v>434</v>
      </c>
      <c r="K57" s="199" t="s">
        <v>681</v>
      </c>
      <c r="L57" s="193"/>
      <c r="M57" s="190" t="s">
        <v>573</v>
      </c>
      <c r="N57" s="194"/>
    </row>
    <row r="58" ht="27.75" customHeight="1">
      <c r="A58" s="156" t="str">
        <f t="shared" si="5"/>
        <v>3 ปี 5 เดือน 19 วัน หรือเหลืออีก 1266 วัน</v>
      </c>
      <c r="B58" s="113" t="str">
        <f t="shared" si="6"/>
        <v>ทะเบียนนำเข้า ปกติ</v>
      </c>
      <c r="C58" s="157" t="s">
        <v>682</v>
      </c>
      <c r="D58" s="161">
        <v>47218.0</v>
      </c>
      <c r="E58" s="157" t="s">
        <v>25</v>
      </c>
      <c r="F58" s="196" t="s">
        <v>683</v>
      </c>
      <c r="G58" s="157" t="s">
        <v>449</v>
      </c>
      <c r="H58" s="157" t="s">
        <v>333</v>
      </c>
      <c r="I58" s="139" t="s">
        <v>27</v>
      </c>
      <c r="J58" s="187" t="s">
        <v>27</v>
      </c>
      <c r="K58" s="199" t="s">
        <v>684</v>
      </c>
      <c r="L58" s="193"/>
      <c r="M58" s="190" t="s">
        <v>573</v>
      </c>
      <c r="N58" s="194" t="s">
        <v>685</v>
      </c>
    </row>
    <row r="59" ht="27.75" customHeight="1">
      <c r="A59" s="156" t="str">
        <f t="shared" si="5"/>
        <v/>
      </c>
      <c r="B59" s="113" t="str">
        <f t="shared" si="6"/>
        <v/>
      </c>
      <c r="C59" s="157"/>
      <c r="D59" s="161"/>
      <c r="E59" s="157" t="s">
        <v>25</v>
      </c>
      <c r="F59" s="196" t="s">
        <v>683</v>
      </c>
      <c r="G59" s="157" t="s">
        <v>19</v>
      </c>
      <c r="H59" s="157" t="s">
        <v>333</v>
      </c>
      <c r="I59" s="139" t="s">
        <v>27</v>
      </c>
      <c r="J59" s="187" t="s">
        <v>27</v>
      </c>
      <c r="K59" s="200"/>
      <c r="L59" s="193"/>
      <c r="M59" s="190" t="s">
        <v>573</v>
      </c>
      <c r="N59" s="194"/>
    </row>
    <row r="60" ht="27.75" customHeight="1">
      <c r="A60" s="156" t="str">
        <f t="shared" si="5"/>
        <v>3 ปี 11 เดือน 18 วัน หรือเหลืออีก 1449 วัน</v>
      </c>
      <c r="B60" s="113" t="str">
        <f t="shared" si="6"/>
        <v>ทะเบียนนำเข้า ปกติ</v>
      </c>
      <c r="C60" s="157" t="s">
        <v>686</v>
      </c>
      <c r="D60" s="161">
        <v>47401.0</v>
      </c>
      <c r="E60" s="157" t="s">
        <v>687</v>
      </c>
      <c r="F60" s="196" t="s">
        <v>683</v>
      </c>
      <c r="G60" s="157" t="s">
        <v>449</v>
      </c>
      <c r="H60" s="157" t="s">
        <v>333</v>
      </c>
      <c r="I60" s="139" t="s">
        <v>27</v>
      </c>
      <c r="J60" s="187" t="s">
        <v>27</v>
      </c>
      <c r="K60" s="199" t="s">
        <v>688</v>
      </c>
      <c r="L60" s="193"/>
      <c r="M60" s="190" t="s">
        <v>573</v>
      </c>
      <c r="N60" s="201"/>
    </row>
    <row r="61" ht="27.75" customHeight="1">
      <c r="A61" s="156" t="str">
        <f t="shared" si="5"/>
        <v>ทะเบียนขาด 173 วัน</v>
      </c>
      <c r="B61" s="113" t="str">
        <f t="shared" si="6"/>
        <v>ใบอนุญาตนำเข้า ขาด</v>
      </c>
      <c r="C61" s="157">
        <v>3.0618702567E10</v>
      </c>
      <c r="D61" s="161">
        <v>45779.0</v>
      </c>
      <c r="E61" s="157" t="s">
        <v>687</v>
      </c>
      <c r="F61" s="196" t="s">
        <v>683</v>
      </c>
      <c r="G61" s="157" t="s">
        <v>19</v>
      </c>
      <c r="H61" s="157" t="s">
        <v>333</v>
      </c>
      <c r="I61" s="139" t="s">
        <v>27</v>
      </c>
      <c r="J61" s="187" t="s">
        <v>27</v>
      </c>
      <c r="K61" s="199" t="s">
        <v>689</v>
      </c>
      <c r="L61" s="193"/>
      <c r="M61" s="190" t="s">
        <v>573</v>
      </c>
      <c r="N61" s="194" t="s">
        <v>595</v>
      </c>
    </row>
    <row r="62" ht="27.75" customHeight="1">
      <c r="A62" s="156" t="str">
        <f t="shared" si="5"/>
        <v>3 ปี 11 เดือน 18 วัน หรือเหลืออีก 1449 วัน</v>
      </c>
      <c r="B62" s="113" t="str">
        <f t="shared" si="6"/>
        <v>ทะเบียนนำเข้า ปกติ</v>
      </c>
      <c r="C62" s="157" t="s">
        <v>690</v>
      </c>
      <c r="D62" s="161">
        <v>47401.0</v>
      </c>
      <c r="E62" s="157" t="s">
        <v>691</v>
      </c>
      <c r="F62" s="196" t="s">
        <v>683</v>
      </c>
      <c r="G62" s="157" t="s">
        <v>449</v>
      </c>
      <c r="H62" s="157" t="s">
        <v>333</v>
      </c>
      <c r="I62" s="139" t="s">
        <v>27</v>
      </c>
      <c r="J62" s="187" t="s">
        <v>598</v>
      </c>
      <c r="K62" s="199" t="s">
        <v>692</v>
      </c>
      <c r="L62" s="193"/>
      <c r="M62" s="190" t="s">
        <v>573</v>
      </c>
      <c r="N62" s="201"/>
    </row>
    <row r="63" ht="27.75" customHeight="1">
      <c r="A63" s="156"/>
      <c r="B63" s="113"/>
      <c r="C63" s="157"/>
      <c r="D63" s="161"/>
      <c r="E63" s="157" t="s">
        <v>691</v>
      </c>
      <c r="F63" s="196" t="s">
        <v>683</v>
      </c>
      <c r="G63" s="157" t="s">
        <v>19</v>
      </c>
      <c r="H63" s="157" t="s">
        <v>333</v>
      </c>
      <c r="I63" s="139"/>
      <c r="J63" s="187"/>
      <c r="K63" s="200"/>
      <c r="L63" s="193"/>
      <c r="M63" s="190" t="s">
        <v>573</v>
      </c>
      <c r="N63" s="201"/>
    </row>
    <row r="64" ht="27.75" customHeight="1">
      <c r="A64" s="156" t="str">
        <f>if(D64="","",if(D64&lt;today(),"ทะเบียนขาด "&amp;today()-D64&amp;" วัน",((DATEDIF(today(),D64,"y") &amp; " ปี " &amp; DATEDIF(today(),D64,"ym") &amp; " เดือน "&amp; DATEDIF(today(),D64,"md") &amp; " วัน"))&amp;" หรือเหลืออีก "&amp;ABS(today()-D64)&amp;" วัน"))</f>
        <v>3 ปี 11 เดือน 18 วัน หรือเหลืออีก 1449 วัน</v>
      </c>
      <c r="B64" s="113" t="str">
        <f>if(D64="","",if(today()&gt;D64,G64&amp;" ขาด",if(abs(today()-D64)&lt;=119,G64&amp;" ใกล้หมดอายุ ภายใน 1-3 เดือน",if(and(abs(today()-D64)&gt;=120,abs(today()-D64)&lt;=150),G64&amp;" ใกล้หมดอายุ ภายใน 4-5 เดือน",if(and(abs(today()-D64)&gt;=151,abs(today()-D64)&lt;=180),G64&amp;" จะหมดอายุอีก 6 เดิอน",G64&amp;" ปกติ")))))</f>
        <v>ทะเบียนนำเข้า ปกติ</v>
      </c>
      <c r="C64" s="157" t="s">
        <v>693</v>
      </c>
      <c r="D64" s="161">
        <v>47401.0</v>
      </c>
      <c r="E64" s="157" t="s">
        <v>694</v>
      </c>
      <c r="F64" s="196" t="s">
        <v>683</v>
      </c>
      <c r="G64" s="157" t="s">
        <v>449</v>
      </c>
      <c r="H64" s="157" t="s">
        <v>333</v>
      </c>
      <c r="I64" s="139" t="s">
        <v>27</v>
      </c>
      <c r="J64" s="187" t="s">
        <v>434</v>
      </c>
      <c r="K64" s="199" t="s">
        <v>695</v>
      </c>
      <c r="L64" s="193"/>
      <c r="M64" s="190" t="s">
        <v>573</v>
      </c>
      <c r="N64" s="201"/>
    </row>
    <row r="65" ht="27.75" customHeight="1">
      <c r="A65" s="156"/>
      <c r="B65" s="113"/>
      <c r="C65" s="157"/>
      <c r="D65" s="161"/>
      <c r="E65" s="157" t="s">
        <v>694</v>
      </c>
      <c r="F65" s="196" t="s">
        <v>683</v>
      </c>
      <c r="G65" s="157" t="s">
        <v>19</v>
      </c>
      <c r="H65" s="157" t="s">
        <v>333</v>
      </c>
      <c r="I65" s="139"/>
      <c r="J65" s="187"/>
      <c r="K65" s="202"/>
      <c r="L65" s="193"/>
      <c r="M65" s="190" t="s">
        <v>573</v>
      </c>
      <c r="N65" s="201"/>
    </row>
    <row r="66" ht="27.75" customHeight="1">
      <c r="A66" s="156" t="str">
        <f t="shared" ref="A66:A76" si="7">if(D66="","",if(D66&lt;today(),"ทะเบียนขาด "&amp;today()-D66&amp;" วัน",((DATEDIF(today(),D66,"y") &amp; " ปี " &amp; DATEDIF(today(),D66,"ym") &amp; " เดือน "&amp; DATEDIF(today(),D66,"md") &amp; " วัน"))&amp;" หรือเหลืออีก "&amp;ABS(today()-D66)&amp;" วัน"))</f>
        <v>4 ปี 10 เดือน 29 วัน หรือเหลืออีก 1794 วัน</v>
      </c>
      <c r="B66" s="113" t="str">
        <f t="shared" ref="B66:B76" si="8">if(D66="","",if(today()&gt;D66,G66&amp;" ขาด",if(abs(today()-D66)&lt;=119,G66&amp;" ใกล้หมดอายุ ภายใน 1-3 เดือน",if(and(abs(today()-D66)&gt;=120,abs(today()-D66)&lt;=150),G66&amp;" ใกล้หมดอายุ ภายใน 4-5 เดือน",if(and(abs(today()-D66)&gt;=151,abs(today()-D66)&lt;=180),G66&amp;" จะหมดอายุอีก 6 เดิอน",G66&amp;" ปกติ")))))</f>
        <v>ทะเบียนนำเข้า ปกติ</v>
      </c>
      <c r="C66" s="157" t="s">
        <v>696</v>
      </c>
      <c r="D66" s="161">
        <v>47746.0</v>
      </c>
      <c r="E66" s="157" t="s">
        <v>25</v>
      </c>
      <c r="F66" s="196" t="s">
        <v>697</v>
      </c>
      <c r="G66" s="157" t="s">
        <v>449</v>
      </c>
      <c r="H66" s="157" t="s">
        <v>333</v>
      </c>
      <c r="I66" s="139" t="s">
        <v>27</v>
      </c>
      <c r="J66" s="187" t="s">
        <v>27</v>
      </c>
      <c r="K66" s="199" t="s">
        <v>698</v>
      </c>
      <c r="L66" s="193"/>
      <c r="M66" s="190" t="s">
        <v>573</v>
      </c>
      <c r="N66" s="198" t="s">
        <v>638</v>
      </c>
    </row>
    <row r="67" ht="27.75" customHeight="1">
      <c r="A67" s="156" t="str">
        <f t="shared" si="7"/>
        <v>0 ปี 3 เดือน 5 วัน หรือเหลืออีก 97 วัน</v>
      </c>
      <c r="B67" s="113" t="str">
        <f t="shared" si="8"/>
        <v>ใบอนุญาตนำเข้า ใกล้หมดอายุ ภายใน 1-3 เดือน</v>
      </c>
      <c r="C67" s="157">
        <v>3.0604612568E10</v>
      </c>
      <c r="D67" s="161">
        <v>46049.0</v>
      </c>
      <c r="E67" s="157" t="s">
        <v>25</v>
      </c>
      <c r="F67" s="196" t="s">
        <v>697</v>
      </c>
      <c r="G67" s="157" t="s">
        <v>19</v>
      </c>
      <c r="H67" s="157" t="s">
        <v>333</v>
      </c>
      <c r="I67" s="139" t="s">
        <v>27</v>
      </c>
      <c r="J67" s="187" t="s">
        <v>27</v>
      </c>
      <c r="K67" s="199" t="s">
        <v>699</v>
      </c>
      <c r="L67" s="189"/>
      <c r="M67" s="190" t="s">
        <v>573</v>
      </c>
      <c r="N67" s="194"/>
    </row>
    <row r="68" ht="27.75" customHeight="1">
      <c r="A68" s="156" t="str">
        <f t="shared" si="7"/>
        <v>5 ปี 3 เดือน 12 วัน หรือเหลืออีก 1930 วัน</v>
      </c>
      <c r="B68" s="113" t="str">
        <f t="shared" si="8"/>
        <v>ทะเบียนผลิต ปกติ</v>
      </c>
      <c r="C68" s="157" t="s">
        <v>700</v>
      </c>
      <c r="D68" s="161">
        <v>47882.0</v>
      </c>
      <c r="E68" s="157" t="s">
        <v>701</v>
      </c>
      <c r="F68" s="196" t="s">
        <v>697</v>
      </c>
      <c r="G68" s="157" t="s">
        <v>446</v>
      </c>
      <c r="H68" s="157" t="s">
        <v>333</v>
      </c>
      <c r="I68" s="139" t="s">
        <v>27</v>
      </c>
      <c r="J68" s="187" t="s">
        <v>434</v>
      </c>
      <c r="K68" s="199" t="s">
        <v>702</v>
      </c>
      <c r="L68" s="193"/>
      <c r="M68" s="190" t="s">
        <v>573</v>
      </c>
      <c r="N68" s="194"/>
    </row>
    <row r="69" ht="27.75" customHeight="1">
      <c r="A69" s="156" t="str">
        <f t="shared" si="7"/>
        <v>0 ปี 4 เดือน 4 วัน หรือเหลืออีก 127 วัน</v>
      </c>
      <c r="B69" s="113" t="str">
        <f t="shared" si="8"/>
        <v>ใบอนุญาตผลิต ใกล้หมดอายุ ภายใน 4-5 เดือน</v>
      </c>
      <c r="C69" s="157">
        <v>3.0506702568E10</v>
      </c>
      <c r="D69" s="161">
        <v>46079.0</v>
      </c>
      <c r="E69" s="157" t="s">
        <v>701</v>
      </c>
      <c r="F69" s="196" t="s">
        <v>697</v>
      </c>
      <c r="G69" s="157" t="s">
        <v>454</v>
      </c>
      <c r="H69" s="157" t="s">
        <v>333</v>
      </c>
      <c r="I69" s="139" t="s">
        <v>27</v>
      </c>
      <c r="J69" s="187" t="s">
        <v>434</v>
      </c>
      <c r="K69" s="199" t="s">
        <v>703</v>
      </c>
      <c r="L69" s="189"/>
      <c r="M69" s="190" t="s">
        <v>573</v>
      </c>
      <c r="N69" s="194"/>
    </row>
    <row r="70" ht="27.75" customHeight="1">
      <c r="A70" s="156" t="str">
        <f t="shared" si="7"/>
        <v>5 ปี 3 เดือน 12 วัน หรือเหลืออีก 1930 วัน</v>
      </c>
      <c r="B70" s="113" t="str">
        <f t="shared" si="8"/>
        <v>ทะเบียนผลิต ปกติ</v>
      </c>
      <c r="C70" s="157" t="s">
        <v>704</v>
      </c>
      <c r="D70" s="161">
        <v>47882.0</v>
      </c>
      <c r="E70" s="157" t="s">
        <v>705</v>
      </c>
      <c r="F70" s="196" t="s">
        <v>697</v>
      </c>
      <c r="G70" s="157" t="s">
        <v>446</v>
      </c>
      <c r="H70" s="157" t="s">
        <v>333</v>
      </c>
      <c r="I70" s="139" t="s">
        <v>27</v>
      </c>
      <c r="J70" s="187">
        <v>1168.0</v>
      </c>
      <c r="K70" s="199" t="s">
        <v>706</v>
      </c>
      <c r="L70" s="193"/>
      <c r="M70" s="190" t="s">
        <v>573</v>
      </c>
      <c r="N70" s="194"/>
    </row>
    <row r="71" ht="27.75" customHeight="1">
      <c r="A71" s="156" t="str">
        <f t="shared" si="7"/>
        <v>0 ปี 4 เดือน 4 วัน หรือเหลืออีก 127 วัน</v>
      </c>
      <c r="B71" s="113" t="str">
        <f t="shared" si="8"/>
        <v>ใบอนุญาตผลิต ใกล้หมดอายุ ภายใน 4-5 เดือน</v>
      </c>
      <c r="C71" s="157">
        <v>3.0506672568E10</v>
      </c>
      <c r="D71" s="161">
        <v>46079.0</v>
      </c>
      <c r="E71" s="157" t="s">
        <v>705</v>
      </c>
      <c r="F71" s="196" t="s">
        <v>697</v>
      </c>
      <c r="G71" s="157" t="s">
        <v>454</v>
      </c>
      <c r="H71" s="157" t="s">
        <v>333</v>
      </c>
      <c r="I71" s="139" t="s">
        <v>27</v>
      </c>
      <c r="J71" s="187">
        <v>1168.0</v>
      </c>
      <c r="K71" s="199" t="s">
        <v>707</v>
      </c>
      <c r="L71" s="189"/>
      <c r="M71" s="190" t="s">
        <v>573</v>
      </c>
      <c r="N71" s="194"/>
    </row>
    <row r="72" ht="27.75" customHeight="1">
      <c r="A72" s="156" t="str">
        <f t="shared" si="7"/>
        <v>5 ปี 3 เดือน 12 วัน หรือเหลืออีก 1930 วัน</v>
      </c>
      <c r="B72" s="113" t="str">
        <f t="shared" si="8"/>
        <v>ทะเบียนผลิต ปกติ</v>
      </c>
      <c r="C72" s="157" t="s">
        <v>708</v>
      </c>
      <c r="D72" s="161">
        <v>47882.0</v>
      </c>
      <c r="E72" s="157" t="s">
        <v>709</v>
      </c>
      <c r="F72" s="196" t="s">
        <v>697</v>
      </c>
      <c r="G72" s="157" t="s">
        <v>446</v>
      </c>
      <c r="H72" s="157" t="s">
        <v>333</v>
      </c>
      <c r="I72" s="139" t="s">
        <v>27</v>
      </c>
      <c r="J72" s="187" t="s">
        <v>27</v>
      </c>
      <c r="K72" s="199" t="s">
        <v>710</v>
      </c>
      <c r="L72" s="203"/>
      <c r="M72" s="190" t="s">
        <v>573</v>
      </c>
      <c r="N72" s="194"/>
    </row>
    <row r="73" ht="27.75" customHeight="1">
      <c r="A73" s="156" t="str">
        <f t="shared" si="7"/>
        <v>0 ปี 4 เดือน 4 วัน หรือเหลืออีก 127 วัน</v>
      </c>
      <c r="B73" s="113" t="str">
        <f t="shared" si="8"/>
        <v>ใบอนุญาตผลิต ใกล้หมดอายุ ภายใน 4-5 เดือน</v>
      </c>
      <c r="C73" s="157">
        <v>3.0506692568E10</v>
      </c>
      <c r="D73" s="161">
        <v>46079.0</v>
      </c>
      <c r="E73" s="157" t="s">
        <v>709</v>
      </c>
      <c r="F73" s="196" t="s">
        <v>697</v>
      </c>
      <c r="G73" s="157" t="s">
        <v>454</v>
      </c>
      <c r="H73" s="157" t="s">
        <v>333</v>
      </c>
      <c r="I73" s="139" t="s">
        <v>27</v>
      </c>
      <c r="J73" s="187" t="s">
        <v>27</v>
      </c>
      <c r="K73" s="199" t="s">
        <v>711</v>
      </c>
      <c r="L73" s="204"/>
      <c r="M73" s="190" t="s">
        <v>573</v>
      </c>
      <c r="N73" s="194"/>
    </row>
    <row r="74" ht="27.75" customHeight="1">
      <c r="A74" s="156" t="str">
        <f t="shared" si="7"/>
        <v>3 ปี 5 เดือน 19 วัน หรือเหลืออีก 1266 วัน</v>
      </c>
      <c r="B74" s="113" t="str">
        <f t="shared" si="8"/>
        <v>ทะเบียนนำเข้า ปกติ</v>
      </c>
      <c r="C74" s="157" t="s">
        <v>712</v>
      </c>
      <c r="D74" s="161">
        <v>47218.0</v>
      </c>
      <c r="E74" s="196" t="s">
        <v>713</v>
      </c>
      <c r="F74" s="196" t="s">
        <v>714</v>
      </c>
      <c r="G74" s="157" t="s">
        <v>449</v>
      </c>
      <c r="H74" s="157" t="s">
        <v>333</v>
      </c>
      <c r="I74" s="139" t="s">
        <v>27</v>
      </c>
      <c r="J74" s="187" t="s">
        <v>27</v>
      </c>
      <c r="K74" s="199" t="s">
        <v>715</v>
      </c>
      <c r="L74" s="193"/>
      <c r="M74" s="190" t="s">
        <v>573</v>
      </c>
      <c r="N74" s="194"/>
    </row>
    <row r="75" ht="27.75" customHeight="1">
      <c r="A75" s="156" t="str">
        <f t="shared" si="7"/>
        <v>0 ปี 3 เดือน 5 วัน หรือเหลืออีก 97 วัน</v>
      </c>
      <c r="B75" s="113" t="str">
        <f t="shared" si="8"/>
        <v>ใบอนุญาตนำเข้า ใกล้หมดอายุ ภายใน 1-3 เดือน</v>
      </c>
      <c r="C75" s="157">
        <v>3.0604592568E10</v>
      </c>
      <c r="D75" s="161">
        <v>46049.0</v>
      </c>
      <c r="E75" s="196" t="s">
        <v>713</v>
      </c>
      <c r="F75" s="196" t="s">
        <v>714</v>
      </c>
      <c r="G75" s="157" t="s">
        <v>19</v>
      </c>
      <c r="H75" s="157" t="s">
        <v>333</v>
      </c>
      <c r="I75" s="139" t="s">
        <v>27</v>
      </c>
      <c r="J75" s="187" t="s">
        <v>27</v>
      </c>
      <c r="K75" s="199" t="s">
        <v>716</v>
      </c>
      <c r="L75" s="193"/>
      <c r="M75" s="190" t="s">
        <v>573</v>
      </c>
      <c r="N75" s="194"/>
    </row>
    <row r="76" ht="27.75" customHeight="1">
      <c r="A76" s="156" t="str">
        <f t="shared" si="7"/>
        <v>3 ปี 11 เดือน 9 วัน หรือเหลืออีก 1440 วัน</v>
      </c>
      <c r="B76" s="113" t="str">
        <f t="shared" si="8"/>
        <v>ทะเบียนนำเข้า ปกติ</v>
      </c>
      <c r="C76" s="157" t="s">
        <v>717</v>
      </c>
      <c r="D76" s="161">
        <v>47392.0</v>
      </c>
      <c r="E76" s="196" t="s">
        <v>718</v>
      </c>
      <c r="F76" s="196" t="s">
        <v>714</v>
      </c>
      <c r="G76" s="157" t="s">
        <v>449</v>
      </c>
      <c r="H76" s="157" t="s">
        <v>333</v>
      </c>
      <c r="I76" s="139" t="s">
        <v>27</v>
      </c>
      <c r="J76" s="187" t="s">
        <v>434</v>
      </c>
      <c r="K76" s="199" t="s">
        <v>719</v>
      </c>
      <c r="L76" s="193"/>
      <c r="M76" s="190" t="s">
        <v>573</v>
      </c>
      <c r="N76" s="194"/>
    </row>
    <row r="77" ht="27.75" customHeight="1">
      <c r="A77" s="156"/>
      <c r="B77" s="113"/>
      <c r="C77" s="157"/>
      <c r="D77" s="161"/>
      <c r="E77" s="196" t="s">
        <v>718</v>
      </c>
      <c r="F77" s="196" t="s">
        <v>714</v>
      </c>
      <c r="G77" s="157" t="s">
        <v>19</v>
      </c>
      <c r="H77" s="157" t="s">
        <v>333</v>
      </c>
      <c r="I77" s="139" t="s">
        <v>27</v>
      </c>
      <c r="J77" s="187" t="s">
        <v>434</v>
      </c>
      <c r="K77" s="200"/>
      <c r="L77" s="193"/>
      <c r="M77" s="190" t="s">
        <v>573</v>
      </c>
      <c r="N77" s="194"/>
    </row>
    <row r="78" ht="27.75" customHeight="1">
      <c r="A78" s="156" t="str">
        <f>if(D78="","",if(D78&lt;today(),"ทะเบียนขาด "&amp;today()-D78&amp;" วัน",((DATEDIF(today(),D78,"y") &amp; " ปี " &amp; DATEDIF(today(),D78,"ym") &amp; " เดือน "&amp; DATEDIF(today(),D78,"md") &amp; " วัน"))&amp;" หรือเหลืออีก "&amp;ABS(today()-D78)&amp;" วัน"))</f>
        <v>3 ปี 11 เดือน 9 วัน หรือเหลืออีก 1440 วัน</v>
      </c>
      <c r="B78" s="113" t="str">
        <f>if(D78="","",if(today()&gt;D78,G78&amp;" ขาด",if(abs(today()-D78)&lt;=119,G78&amp;" ใกล้หมดอายุ ภายใน 1-3 เดือน",if(and(abs(today()-D78)&gt;=120,abs(today()-D78)&lt;=150),G78&amp;" ใกล้หมดอายุ ภายใน 4-5 เดือน",if(and(abs(today()-D78)&gt;=151,abs(today()-D78)&lt;=180),G78&amp;" จะหมดอายุอีก 6 เดิอน",G78&amp;" ปกติ")))))</f>
        <v>ทะเบียนนำเข้า ปกติ</v>
      </c>
      <c r="C78" s="157" t="s">
        <v>720</v>
      </c>
      <c r="D78" s="161">
        <v>47392.0</v>
      </c>
      <c r="E78" s="196" t="s">
        <v>721</v>
      </c>
      <c r="F78" s="196" t="s">
        <v>714</v>
      </c>
      <c r="G78" s="157" t="s">
        <v>449</v>
      </c>
      <c r="H78" s="157" t="s">
        <v>333</v>
      </c>
      <c r="I78" s="139" t="s">
        <v>27</v>
      </c>
      <c r="J78" s="187" t="s">
        <v>598</v>
      </c>
      <c r="K78" s="199" t="s">
        <v>722</v>
      </c>
      <c r="L78" s="193"/>
      <c r="M78" s="190" t="s">
        <v>573</v>
      </c>
      <c r="N78" s="194"/>
    </row>
    <row r="79" ht="27.75" customHeight="1">
      <c r="A79" s="156"/>
      <c r="B79" s="113"/>
      <c r="C79" s="157"/>
      <c r="D79" s="161"/>
      <c r="E79" s="196" t="s">
        <v>721</v>
      </c>
      <c r="F79" s="196" t="s">
        <v>714</v>
      </c>
      <c r="G79" s="157" t="s">
        <v>19</v>
      </c>
      <c r="H79" s="157" t="s">
        <v>333</v>
      </c>
      <c r="I79" s="139" t="s">
        <v>27</v>
      </c>
      <c r="J79" s="187" t="s">
        <v>598</v>
      </c>
      <c r="K79" s="200"/>
      <c r="L79" s="193"/>
      <c r="M79" s="190" t="s">
        <v>573</v>
      </c>
      <c r="N79" s="194"/>
    </row>
    <row r="80" ht="27.75" customHeight="1">
      <c r="A80" s="156" t="str">
        <f t="shared" ref="A80:A96" si="9">if(D80="","",if(D80&lt;today(),"ทะเบียนขาด "&amp;today()-D80&amp;" วัน",((DATEDIF(today(),D80,"y") &amp; " ปี " &amp; DATEDIF(today(),D80,"ym") &amp; " เดือน "&amp; DATEDIF(today(),D80,"md") &amp; " วัน"))&amp;" หรือเหลืออีก "&amp;ABS(today()-D80)&amp;" วัน"))</f>
        <v>5 ปี 3 เดือน 29 วัน หรือเหลืออีก 1947 วัน</v>
      </c>
      <c r="B80" s="113" t="str">
        <f t="shared" ref="B80:B96" si="10">if(D80="","",if(today()&gt;D80,G80&amp;" ขาด",if(abs(today()-D80)&lt;=119,G80&amp;" ใกล้หมดอายุ ภายใน 1-3 เดือน",if(and(abs(today()-D80)&gt;=120,abs(today()-D80)&lt;=150),G80&amp;" ใกล้หมดอายุ ภายใน 4-5 เดือน",if(and(abs(today()-D80)&gt;=151,abs(today()-D80)&lt;=180),G80&amp;" จะหมดอายุอีก 6 เดิอน",G80&amp;" ปกติ")))))</f>
        <v>ทะเบียนผลิต ปกติ</v>
      </c>
      <c r="C80" s="157" t="s">
        <v>723</v>
      </c>
      <c r="D80" s="161">
        <v>47899.0</v>
      </c>
      <c r="E80" s="196" t="s">
        <v>724</v>
      </c>
      <c r="F80" s="196" t="s">
        <v>725</v>
      </c>
      <c r="G80" s="157" t="s">
        <v>446</v>
      </c>
      <c r="H80" s="157" t="s">
        <v>333</v>
      </c>
      <c r="I80" s="139" t="s">
        <v>726</v>
      </c>
      <c r="J80" s="187" t="s">
        <v>27</v>
      </c>
      <c r="K80" s="199" t="s">
        <v>727</v>
      </c>
      <c r="L80" s="193"/>
      <c r="M80" s="190" t="s">
        <v>573</v>
      </c>
      <c r="N80" s="194"/>
    </row>
    <row r="81" ht="27.75" customHeight="1">
      <c r="A81" s="156" t="str">
        <f t="shared" si="9"/>
        <v>2 ปี 4 เดือน 13 วัน หรือเหลืออีก 866 วัน</v>
      </c>
      <c r="B81" s="113" t="str">
        <f t="shared" si="10"/>
        <v>ใบอนุญาตผลิต ปกติ</v>
      </c>
      <c r="C81" s="157">
        <v>3.0902052568E10</v>
      </c>
      <c r="D81" s="161">
        <v>46818.0</v>
      </c>
      <c r="E81" s="196" t="s">
        <v>724</v>
      </c>
      <c r="F81" s="196" t="s">
        <v>725</v>
      </c>
      <c r="G81" s="157" t="s">
        <v>454</v>
      </c>
      <c r="H81" s="157" t="s">
        <v>333</v>
      </c>
      <c r="I81" s="139" t="s">
        <v>726</v>
      </c>
      <c r="J81" s="187" t="s">
        <v>27</v>
      </c>
      <c r="K81" s="199" t="s">
        <v>728</v>
      </c>
      <c r="L81" s="193"/>
      <c r="M81" s="190" t="s">
        <v>573</v>
      </c>
      <c r="N81" s="194"/>
    </row>
    <row r="82" ht="27.75" customHeight="1">
      <c r="A82" s="156" t="str">
        <f t="shared" si="9"/>
        <v>5 ปี 6 เดือน 15 วัน หรือเหลืออีก 2023 วัน</v>
      </c>
      <c r="B82" s="113" t="str">
        <f t="shared" si="10"/>
        <v>ทะเบียนผลิต ปกติ</v>
      </c>
      <c r="C82" s="157" t="s">
        <v>729</v>
      </c>
      <c r="D82" s="161">
        <v>47975.0</v>
      </c>
      <c r="E82" s="196" t="s">
        <v>730</v>
      </c>
      <c r="F82" s="196" t="s">
        <v>725</v>
      </c>
      <c r="G82" s="157" t="s">
        <v>446</v>
      </c>
      <c r="H82" s="157" t="s">
        <v>333</v>
      </c>
      <c r="I82" s="139" t="s">
        <v>726</v>
      </c>
      <c r="J82" s="187" t="s">
        <v>731</v>
      </c>
      <c r="K82" s="199" t="s">
        <v>732</v>
      </c>
      <c r="L82" s="193"/>
      <c r="M82" s="190" t="s">
        <v>573</v>
      </c>
      <c r="N82" s="194"/>
    </row>
    <row r="83" ht="27.75" customHeight="1">
      <c r="A83" s="156" t="str">
        <f t="shared" si="9"/>
        <v>2 ปี 7 เดือน 5 วัน หรือเหลืออีก 948 วัน</v>
      </c>
      <c r="B83" s="113" t="str">
        <f t="shared" si="10"/>
        <v>ใบอนุญาตผลิต ปกติ</v>
      </c>
      <c r="C83" s="157">
        <v>3.0904532568E10</v>
      </c>
      <c r="D83" s="161">
        <v>46900.0</v>
      </c>
      <c r="E83" s="196" t="s">
        <v>730</v>
      </c>
      <c r="F83" s="196" t="s">
        <v>725</v>
      </c>
      <c r="G83" s="157" t="s">
        <v>454</v>
      </c>
      <c r="H83" s="157" t="s">
        <v>333</v>
      </c>
      <c r="I83" s="139" t="s">
        <v>726</v>
      </c>
      <c r="J83" s="187" t="s">
        <v>731</v>
      </c>
      <c r="K83" s="199" t="s">
        <v>733</v>
      </c>
      <c r="L83" s="193"/>
      <c r="M83" s="190" t="s">
        <v>573</v>
      </c>
      <c r="N83" s="194"/>
    </row>
    <row r="84" ht="27.75" customHeight="1">
      <c r="A84" s="156" t="str">
        <f t="shared" si="9"/>
        <v>5 ปี 6 เดือน 15 วัน หรือเหลืออีก 2023 วัน</v>
      </c>
      <c r="B84" s="113" t="str">
        <f t="shared" si="10"/>
        <v>ทะเบียนผลิต ปกติ</v>
      </c>
      <c r="C84" s="157" t="s">
        <v>734</v>
      </c>
      <c r="D84" s="161">
        <v>47975.0</v>
      </c>
      <c r="E84" s="196" t="s">
        <v>735</v>
      </c>
      <c r="F84" s="196" t="s">
        <v>725</v>
      </c>
      <c r="G84" s="157" t="s">
        <v>446</v>
      </c>
      <c r="H84" s="157" t="s">
        <v>333</v>
      </c>
      <c r="I84" s="139" t="s">
        <v>726</v>
      </c>
      <c r="J84" s="187" t="s">
        <v>434</v>
      </c>
      <c r="K84" s="199" t="s">
        <v>736</v>
      </c>
      <c r="L84" s="193"/>
      <c r="M84" s="190" t="s">
        <v>573</v>
      </c>
      <c r="N84" s="194"/>
    </row>
    <row r="85" ht="27.75" customHeight="1">
      <c r="A85" s="156" t="str">
        <f t="shared" si="9"/>
        <v>2 ปี 7 เดือน 5 วัน หรือเหลืออีก 948 วัน</v>
      </c>
      <c r="B85" s="113" t="str">
        <f t="shared" si="10"/>
        <v>ใบอนุญาตผลิต ปกติ</v>
      </c>
      <c r="C85" s="157">
        <v>3.0904522568E10</v>
      </c>
      <c r="D85" s="161">
        <v>46900.0</v>
      </c>
      <c r="E85" s="196" t="s">
        <v>735</v>
      </c>
      <c r="F85" s="196" t="s">
        <v>725</v>
      </c>
      <c r="G85" s="157" t="s">
        <v>454</v>
      </c>
      <c r="H85" s="157" t="s">
        <v>333</v>
      </c>
      <c r="I85" s="139" t="s">
        <v>726</v>
      </c>
      <c r="J85" s="187" t="s">
        <v>434</v>
      </c>
      <c r="K85" s="199" t="s">
        <v>737</v>
      </c>
      <c r="L85" s="193"/>
      <c r="M85" s="190" t="s">
        <v>573</v>
      </c>
      <c r="N85" s="194"/>
    </row>
    <row r="86" ht="27.75" customHeight="1">
      <c r="A86" s="156" t="str">
        <f t="shared" si="9"/>
        <v>5 ปี 4 เดือน 15 วัน หรือเหลืออีก 1964 วัน</v>
      </c>
      <c r="B86" s="113" t="str">
        <f t="shared" si="10"/>
        <v>ทะเบียนนำเข้า ปกติ</v>
      </c>
      <c r="C86" s="157" t="s">
        <v>738</v>
      </c>
      <c r="D86" s="161">
        <v>47916.0</v>
      </c>
      <c r="E86" s="196" t="s">
        <v>739</v>
      </c>
      <c r="F86" s="196" t="s">
        <v>725</v>
      </c>
      <c r="G86" s="157" t="s">
        <v>449</v>
      </c>
      <c r="H86" s="157" t="s">
        <v>333</v>
      </c>
      <c r="I86" s="139" t="s">
        <v>740</v>
      </c>
      <c r="J86" s="187" t="s">
        <v>27</v>
      </c>
      <c r="K86" s="199" t="s">
        <v>741</v>
      </c>
      <c r="L86" s="193"/>
      <c r="M86" s="190" t="s">
        <v>573</v>
      </c>
      <c r="N86" s="194"/>
    </row>
    <row r="87" ht="27.75" customHeight="1">
      <c r="A87" s="156" t="str">
        <f t="shared" si="9"/>
        <v>2 ปี 4 เดือน 23 วัน หรือเหลืออีก 876 วัน</v>
      </c>
      <c r="B87" s="113" t="str">
        <f t="shared" si="10"/>
        <v>ใบอนุญาตนำเข้า ปกติ</v>
      </c>
      <c r="C87" s="157">
        <v>3.0902332568E10</v>
      </c>
      <c r="D87" s="161">
        <v>46828.0</v>
      </c>
      <c r="E87" s="196" t="s">
        <v>739</v>
      </c>
      <c r="F87" s="196" t="s">
        <v>725</v>
      </c>
      <c r="G87" s="157" t="s">
        <v>19</v>
      </c>
      <c r="H87" s="157" t="s">
        <v>333</v>
      </c>
      <c r="I87" s="139" t="s">
        <v>740</v>
      </c>
      <c r="J87" s="187" t="s">
        <v>27</v>
      </c>
      <c r="K87" s="199" t="s">
        <v>742</v>
      </c>
      <c r="L87" s="193"/>
      <c r="M87" s="190" t="s">
        <v>573</v>
      </c>
      <c r="N87" s="194"/>
    </row>
    <row r="88" ht="27.75" customHeight="1">
      <c r="A88" s="156" t="str">
        <f t="shared" si="9"/>
        <v>4 ปี 3 เดือน 14 วัน หรือเหลืออีก 1567 วัน</v>
      </c>
      <c r="B88" s="113" t="str">
        <f t="shared" si="10"/>
        <v>ทะเบียนนำเข้า ปกติ</v>
      </c>
      <c r="C88" s="157" t="s">
        <v>743</v>
      </c>
      <c r="D88" s="161">
        <v>47519.0</v>
      </c>
      <c r="E88" s="196" t="s">
        <v>25</v>
      </c>
      <c r="F88" s="196" t="s">
        <v>744</v>
      </c>
      <c r="G88" s="157" t="s">
        <v>449</v>
      </c>
      <c r="H88" s="157" t="s">
        <v>333</v>
      </c>
      <c r="I88" s="139" t="s">
        <v>27</v>
      </c>
      <c r="J88" s="187" t="s">
        <v>27</v>
      </c>
      <c r="K88" s="199" t="s">
        <v>745</v>
      </c>
      <c r="L88" s="193"/>
      <c r="M88" s="190" t="s">
        <v>573</v>
      </c>
      <c r="N88" s="194"/>
    </row>
    <row r="89" ht="27.75" customHeight="1">
      <c r="A89" s="156" t="str">
        <f t="shared" si="9"/>
        <v>ทะเบียนขาด 65 วัน</v>
      </c>
      <c r="B89" s="113" t="str">
        <f t="shared" si="10"/>
        <v>ใบอนุญาตนำเข้า ขาด</v>
      </c>
      <c r="C89" s="157">
        <v>3.063342567E9</v>
      </c>
      <c r="D89" s="161">
        <v>45887.0</v>
      </c>
      <c r="E89" s="196" t="s">
        <v>25</v>
      </c>
      <c r="F89" s="196" t="s">
        <v>744</v>
      </c>
      <c r="G89" s="157" t="s">
        <v>19</v>
      </c>
      <c r="H89" s="157" t="s">
        <v>333</v>
      </c>
      <c r="I89" s="139" t="s">
        <v>27</v>
      </c>
      <c r="J89" s="187" t="s">
        <v>27</v>
      </c>
      <c r="K89" s="199" t="s">
        <v>746</v>
      </c>
      <c r="L89" s="193"/>
      <c r="M89" s="190" t="s">
        <v>573</v>
      </c>
      <c r="N89" s="194" t="s">
        <v>595</v>
      </c>
    </row>
    <row r="90" ht="27.75" customHeight="1">
      <c r="A90" s="156" t="str">
        <f t="shared" si="9"/>
        <v>4 ปี 7 เดือน 4 วัน หรือเหลืออีก 1677 วัน</v>
      </c>
      <c r="B90" s="113" t="str">
        <f t="shared" si="10"/>
        <v>ทะเบียนผลิต ปกติ</v>
      </c>
      <c r="C90" s="157" t="s">
        <v>747</v>
      </c>
      <c r="D90" s="161">
        <v>47629.0</v>
      </c>
      <c r="E90" s="196" t="s">
        <v>748</v>
      </c>
      <c r="F90" s="196" t="s">
        <v>744</v>
      </c>
      <c r="G90" s="157" t="s">
        <v>446</v>
      </c>
      <c r="H90" s="157" t="s">
        <v>333</v>
      </c>
      <c r="I90" s="139" t="s">
        <v>27</v>
      </c>
      <c r="J90" s="187" t="s">
        <v>27</v>
      </c>
      <c r="K90" s="199" t="s">
        <v>749</v>
      </c>
      <c r="L90" s="193"/>
      <c r="M90" s="190" t="s">
        <v>573</v>
      </c>
      <c r="N90" s="194"/>
    </row>
    <row r="91" ht="27.75" customHeight="1">
      <c r="A91" s="156" t="str">
        <f t="shared" si="9"/>
        <v>0 ปี 10 เดือน 3 วัน หรือเหลืออีก 307 วัน</v>
      </c>
      <c r="B91" s="113" t="str">
        <f t="shared" si="10"/>
        <v>ใบอนุญาตผลิต ปกติ</v>
      </c>
      <c r="C91" s="157">
        <v>3.0523372567E10</v>
      </c>
      <c r="D91" s="161">
        <v>46259.0</v>
      </c>
      <c r="E91" s="196" t="s">
        <v>748</v>
      </c>
      <c r="F91" s="196" t="s">
        <v>744</v>
      </c>
      <c r="G91" s="157" t="s">
        <v>454</v>
      </c>
      <c r="H91" s="157" t="s">
        <v>333</v>
      </c>
      <c r="I91" s="139" t="s">
        <v>27</v>
      </c>
      <c r="J91" s="187" t="s">
        <v>27</v>
      </c>
      <c r="K91" s="199" t="s">
        <v>750</v>
      </c>
      <c r="L91" s="193"/>
      <c r="M91" s="190" t="s">
        <v>573</v>
      </c>
      <c r="N91" s="194"/>
    </row>
    <row r="92" ht="27.75" customHeight="1">
      <c r="A92" s="156" t="str">
        <f t="shared" si="9"/>
        <v>4 ปี 7 เดือน 4 วัน หรือเหลืออีก 1677 วัน</v>
      </c>
      <c r="B92" s="113" t="str">
        <f t="shared" si="10"/>
        <v>ทะเบียนผลิต ปกติ</v>
      </c>
      <c r="C92" s="157" t="s">
        <v>751</v>
      </c>
      <c r="D92" s="161">
        <v>47629.0</v>
      </c>
      <c r="E92" s="196" t="s">
        <v>752</v>
      </c>
      <c r="F92" s="196" t="s">
        <v>744</v>
      </c>
      <c r="G92" s="157" t="s">
        <v>446</v>
      </c>
      <c r="H92" s="157" t="s">
        <v>333</v>
      </c>
      <c r="I92" s="139" t="s">
        <v>27</v>
      </c>
      <c r="J92" s="187" t="s">
        <v>434</v>
      </c>
      <c r="K92" s="199" t="s">
        <v>753</v>
      </c>
      <c r="L92" s="193"/>
      <c r="M92" s="190" t="s">
        <v>573</v>
      </c>
      <c r="N92" s="194"/>
    </row>
    <row r="93" ht="27.75" customHeight="1">
      <c r="A93" s="156" t="str">
        <f t="shared" si="9"/>
        <v>0 ปี 10 เดือน 6 วัน หรือเหลืออีก 310 วัน</v>
      </c>
      <c r="B93" s="113" t="str">
        <f t="shared" si="10"/>
        <v>ใบอนุญาตผลิต ปกติ</v>
      </c>
      <c r="C93" s="157">
        <v>3.0523382567E10</v>
      </c>
      <c r="D93" s="161">
        <v>46262.0</v>
      </c>
      <c r="E93" s="196" t="s">
        <v>752</v>
      </c>
      <c r="F93" s="196" t="s">
        <v>744</v>
      </c>
      <c r="G93" s="157" t="s">
        <v>454</v>
      </c>
      <c r="H93" s="157" t="s">
        <v>333</v>
      </c>
      <c r="I93" s="139" t="s">
        <v>27</v>
      </c>
      <c r="J93" s="187" t="s">
        <v>434</v>
      </c>
      <c r="K93" s="199" t="s">
        <v>754</v>
      </c>
      <c r="L93" s="193"/>
      <c r="M93" s="190" t="s">
        <v>573</v>
      </c>
      <c r="N93" s="194"/>
    </row>
    <row r="94" ht="27.75" customHeight="1">
      <c r="A94" s="156" t="str">
        <f t="shared" si="9"/>
        <v>4 ปี 7 เดือน 4 วัน หรือเหลืออีก 1677 วัน</v>
      </c>
      <c r="B94" s="113" t="str">
        <f t="shared" si="10"/>
        <v>ทะเบียนผลิต ปกติ</v>
      </c>
      <c r="C94" s="157" t="s">
        <v>755</v>
      </c>
      <c r="D94" s="161">
        <v>47629.0</v>
      </c>
      <c r="E94" s="196" t="s">
        <v>756</v>
      </c>
      <c r="F94" s="196" t="s">
        <v>744</v>
      </c>
      <c r="G94" s="157" t="s">
        <v>446</v>
      </c>
      <c r="H94" s="157" t="s">
        <v>333</v>
      </c>
      <c r="I94" s="139" t="s">
        <v>27</v>
      </c>
      <c r="J94" s="187" t="s">
        <v>598</v>
      </c>
      <c r="K94" s="199" t="s">
        <v>757</v>
      </c>
      <c r="L94" s="193"/>
      <c r="M94" s="190" t="s">
        <v>573</v>
      </c>
      <c r="N94" s="194"/>
    </row>
    <row r="95" ht="27.75" customHeight="1">
      <c r="A95" s="156" t="str">
        <f t="shared" si="9"/>
        <v>0 ปี 10 เดือน 6 วัน หรือเหลืออีก 310 วัน</v>
      </c>
      <c r="B95" s="113" t="str">
        <f t="shared" si="10"/>
        <v>ใบอนุญาตผลิต ปกติ</v>
      </c>
      <c r="C95" s="157">
        <v>3.0523392567E10</v>
      </c>
      <c r="D95" s="161">
        <v>46262.0</v>
      </c>
      <c r="E95" s="196" t="s">
        <v>756</v>
      </c>
      <c r="F95" s="196" t="s">
        <v>744</v>
      </c>
      <c r="G95" s="157" t="s">
        <v>454</v>
      </c>
      <c r="H95" s="157" t="s">
        <v>333</v>
      </c>
      <c r="I95" s="139" t="s">
        <v>27</v>
      </c>
      <c r="J95" s="187" t="s">
        <v>598</v>
      </c>
      <c r="K95" s="199" t="s">
        <v>758</v>
      </c>
      <c r="L95" s="193"/>
      <c r="M95" s="190" t="s">
        <v>573</v>
      </c>
      <c r="N95" s="194"/>
    </row>
    <row r="96" ht="27.75" customHeight="1">
      <c r="A96" s="156" t="str">
        <f t="shared" si="9"/>
        <v>3 ปี 10 เดือน 30 วัน หรือเหลืออีก 1430 วัน</v>
      </c>
      <c r="B96" s="113" t="str">
        <f t="shared" si="10"/>
        <v>ทะเบียนนำเข้า ปกติ</v>
      </c>
      <c r="C96" s="157" t="s">
        <v>759</v>
      </c>
      <c r="D96" s="161">
        <v>47382.0</v>
      </c>
      <c r="E96" s="196" t="s">
        <v>25</v>
      </c>
      <c r="F96" s="196" t="s">
        <v>760</v>
      </c>
      <c r="G96" s="157" t="s">
        <v>449</v>
      </c>
      <c r="H96" s="157" t="s">
        <v>333</v>
      </c>
      <c r="I96" s="139" t="s">
        <v>27</v>
      </c>
      <c r="J96" s="187" t="s">
        <v>27</v>
      </c>
      <c r="K96" s="199" t="s">
        <v>761</v>
      </c>
      <c r="L96" s="193"/>
      <c r="M96" s="190" t="s">
        <v>573</v>
      </c>
      <c r="N96" s="194"/>
    </row>
    <row r="97" ht="27.75" customHeight="1">
      <c r="A97" s="156"/>
      <c r="B97" s="113"/>
      <c r="C97" s="157"/>
      <c r="D97" s="161"/>
      <c r="E97" s="196" t="s">
        <v>25</v>
      </c>
      <c r="F97" s="196" t="s">
        <v>760</v>
      </c>
      <c r="G97" s="157" t="s">
        <v>19</v>
      </c>
      <c r="H97" s="157" t="s">
        <v>333</v>
      </c>
      <c r="I97" s="139" t="s">
        <v>27</v>
      </c>
      <c r="J97" s="187" t="s">
        <v>27</v>
      </c>
      <c r="K97" s="202"/>
      <c r="L97" s="193"/>
      <c r="M97" s="190" t="s">
        <v>573</v>
      </c>
      <c r="N97" s="194"/>
    </row>
    <row r="98" ht="27.75" customHeight="1">
      <c r="A98" s="156" t="str">
        <f>if(D98="","",if(D98&lt;today(),"ทะเบียนขาด "&amp;today()-D98&amp;" วัน",((DATEDIF(today(),D98,"y") &amp; " ปี " &amp; DATEDIF(today(),D98,"ym") &amp; " เดือน "&amp; DATEDIF(today(),D98,"md") &amp; " วัน"))&amp;" หรือเหลืออีก "&amp;ABS(today()-D98)&amp;" วัน"))</f>
        <v>4 ปี 4 เดือน 5 วัน หรือเหลืออีก 1589 วัน</v>
      </c>
      <c r="B98" s="113" t="str">
        <f>if(D98="","",if(today()&gt;D98,G98&amp;" ขาด",if(abs(today()-D98)&lt;=119,G98&amp;" ใกล้หมดอายุ ภายใน 1-3 เดือน",if(and(abs(today()-D98)&gt;=120,abs(today()-D98)&lt;=150),G98&amp;" ใกล้หมดอายุ ภายใน 4-5 เดือน",if(and(abs(today()-D98)&gt;=151,abs(today()-D98)&lt;=180),G98&amp;" จะหมดอายุอีก 6 เดิอน",G98&amp;" ปกติ")))))</f>
        <v>ทะเบียนผลิต ปกติ</v>
      </c>
      <c r="C98" s="157" t="s">
        <v>762</v>
      </c>
      <c r="D98" s="161">
        <v>47541.0</v>
      </c>
      <c r="E98" s="196" t="s">
        <v>763</v>
      </c>
      <c r="F98" s="196" t="s">
        <v>760</v>
      </c>
      <c r="G98" s="157" t="s">
        <v>446</v>
      </c>
      <c r="H98" s="157" t="s">
        <v>333</v>
      </c>
      <c r="I98" s="139" t="s">
        <v>434</v>
      </c>
      <c r="J98" s="187" t="s">
        <v>434</v>
      </c>
      <c r="K98" s="199" t="s">
        <v>764</v>
      </c>
      <c r="L98" s="193"/>
      <c r="M98" s="190" t="s">
        <v>573</v>
      </c>
      <c r="N98" s="194"/>
    </row>
    <row r="99" ht="27.75" customHeight="1">
      <c r="A99" s="156"/>
      <c r="B99" s="113"/>
      <c r="C99" s="157"/>
      <c r="D99" s="161"/>
      <c r="E99" s="196"/>
      <c r="F99" s="196" t="s">
        <v>760</v>
      </c>
      <c r="G99" s="157"/>
      <c r="H99" s="157"/>
      <c r="I99" s="139"/>
      <c r="J99" s="187"/>
      <c r="K99" s="202"/>
      <c r="L99" s="193"/>
      <c r="M99" s="190" t="s">
        <v>573</v>
      </c>
      <c r="N99" s="194"/>
    </row>
    <row r="100" ht="27.75" customHeight="1">
      <c r="A100" s="156" t="str">
        <f>if(D100="","",if(D100&lt;today(),"ทะเบียนขาด "&amp;today()-D100&amp;" วัน",((DATEDIF(today(),D100,"y") &amp; " ปี " &amp; DATEDIF(today(),D100,"ym") &amp; " เดือน "&amp; DATEDIF(today(),D100,"md") &amp; " วัน"))&amp;" หรือเหลืออีก "&amp;ABS(today()-D100)&amp;" วัน"))</f>
        <v>4 ปี 4 เดือน 5 วัน หรือเหลืออีก 1589 วัน</v>
      </c>
      <c r="B100" s="113" t="str">
        <f>if(D100="","",if(today()&gt;D100,G100&amp;" ขาด",if(abs(today()-D100)&lt;=119,G100&amp;" ใกล้หมดอายุ ภายใน 1-3 เดือน",if(and(abs(today()-D100)&gt;=120,abs(today()-D100)&lt;=150),G100&amp;" ใกล้หมดอายุ ภายใน 4-5 เดือน",if(and(abs(today()-D100)&gt;=151,abs(today()-D100)&lt;=180),G100&amp;" จะหมดอายุอีก 6 เดิอน",G100&amp;" ปกติ")))))</f>
        <v>ทะเบียนผลิต ปกติ</v>
      </c>
      <c r="C100" s="157" t="s">
        <v>765</v>
      </c>
      <c r="D100" s="161">
        <v>47541.0</v>
      </c>
      <c r="E100" s="196" t="s">
        <v>766</v>
      </c>
      <c r="F100" s="196" t="s">
        <v>760</v>
      </c>
      <c r="G100" s="157" t="s">
        <v>446</v>
      </c>
      <c r="H100" s="157" t="s">
        <v>333</v>
      </c>
      <c r="I100" s="139" t="s">
        <v>598</v>
      </c>
      <c r="J100" s="187" t="s">
        <v>598</v>
      </c>
      <c r="K100" s="199" t="s">
        <v>767</v>
      </c>
      <c r="L100" s="193"/>
      <c r="M100" s="190" t="s">
        <v>573</v>
      </c>
      <c r="N100" s="194"/>
    </row>
    <row r="101" ht="27.75" customHeight="1">
      <c r="A101" s="156"/>
      <c r="B101" s="113"/>
      <c r="C101" s="157"/>
      <c r="D101" s="161"/>
      <c r="E101" s="196"/>
      <c r="F101" s="196" t="s">
        <v>760</v>
      </c>
      <c r="G101" s="157"/>
      <c r="H101" s="157" t="s">
        <v>333</v>
      </c>
      <c r="I101" s="139"/>
      <c r="J101" s="187"/>
      <c r="K101" s="202"/>
      <c r="L101" s="193"/>
      <c r="M101" s="190" t="s">
        <v>573</v>
      </c>
      <c r="N101" s="194"/>
    </row>
    <row r="102" ht="27.75" customHeight="1">
      <c r="A102" s="156" t="str">
        <f t="shared" ref="A102:A116" si="11">if(D102="","",if(D102&lt;today(),"ทะเบียนขาด "&amp;today()-D102&amp;" วัน",((DATEDIF(today(),D102,"y") &amp; " ปี " &amp; DATEDIF(today(),D102,"ym") &amp; " เดือน "&amp; DATEDIF(today(),D102,"md") &amp; " วัน"))&amp;" หรือเหลืออีก "&amp;ABS(today()-D102)&amp;" วัน"))</f>
        <v>4 ปี 9 เดือน 7 วัน หรือเหลืออีก 1741 วัน</v>
      </c>
      <c r="B102" s="113" t="str">
        <f>if(D102="","",if(today()&gt;D102,G102&amp;" ขาด",if(abs(today()-D102)&lt;=119,G102&amp;" ใกล้หมดอายุ ภายใน 1-3 เดือน",if(and(abs(today()-D102)&gt;=120,abs(today()-D102)&lt;=150),G102&amp;" ใกล้หมดอายุ ภายใน 4-5 เดือน",if(and(abs(today()-D102)&gt;=151,abs(today()-D102)&lt;=180),G102&amp;" จะหมดอายุอีก 6 เดิอน",G102&amp;" ปกติ")))))</f>
        <v>ทะเบียนผลิต ปกติ</v>
      </c>
      <c r="C102" s="157" t="s">
        <v>768</v>
      </c>
      <c r="D102" s="161">
        <v>47693.0</v>
      </c>
      <c r="E102" s="196" t="s">
        <v>769</v>
      </c>
      <c r="F102" s="196" t="s">
        <v>760</v>
      </c>
      <c r="G102" s="157" t="s">
        <v>446</v>
      </c>
      <c r="H102" s="157" t="s">
        <v>333</v>
      </c>
      <c r="I102" s="139" t="s">
        <v>27</v>
      </c>
      <c r="J102" s="187" t="s">
        <v>27</v>
      </c>
      <c r="K102" s="199" t="s">
        <v>770</v>
      </c>
      <c r="L102" s="193"/>
      <c r="M102" s="190" t="s">
        <v>573</v>
      </c>
      <c r="N102" s="194"/>
    </row>
    <row r="103" ht="27.75" customHeight="1">
      <c r="A103" s="156" t="str">
        <f t="shared" si="11"/>
        <v/>
      </c>
      <c r="B103" s="113"/>
      <c r="C103" s="157"/>
      <c r="D103" s="161"/>
      <c r="E103" s="196" t="s">
        <v>769</v>
      </c>
      <c r="F103" s="196" t="s">
        <v>760</v>
      </c>
      <c r="G103" s="157"/>
      <c r="H103" s="157" t="s">
        <v>333</v>
      </c>
      <c r="I103" s="139"/>
      <c r="J103" s="187"/>
      <c r="K103" s="202"/>
      <c r="L103" s="193"/>
      <c r="M103" s="190" t="s">
        <v>573</v>
      </c>
      <c r="N103" s="194"/>
    </row>
    <row r="104" ht="27.75" customHeight="1">
      <c r="A104" s="156" t="str">
        <f t="shared" si="11"/>
        <v>4 ปี 3 เดือน 14 วัน หรือเหลืออีก 1567 วัน</v>
      </c>
      <c r="B104" s="113" t="str">
        <f t="shared" ref="B104:B116" si="12">if(D104="","",if(today()&gt;D104,G104&amp;" ขาด",if(abs(today()-D104)&lt;=119,G104&amp;" ใกล้หมดอายุ ภายใน 1-3 เดือน",if(and(abs(today()-D104)&gt;=120,abs(today()-D104)&lt;=150),G104&amp;" ใกล้หมดอายุ ภายใน 4-5 เดือน",if(and(abs(today()-D104)&gt;=151,abs(today()-D104)&lt;=180),G104&amp;" จะหมดอายุอีก 6 เดิอน",G104&amp;" ปกติ")))))</f>
        <v>ทะเบียนนำเข้า ปกติ</v>
      </c>
      <c r="C104" s="157" t="s">
        <v>771</v>
      </c>
      <c r="D104" s="161">
        <v>47519.0</v>
      </c>
      <c r="E104" s="196" t="s">
        <v>772</v>
      </c>
      <c r="F104" s="196" t="s">
        <v>773</v>
      </c>
      <c r="G104" s="157" t="s">
        <v>449</v>
      </c>
      <c r="H104" s="157" t="s">
        <v>333</v>
      </c>
      <c r="I104" s="139" t="s">
        <v>27</v>
      </c>
      <c r="J104" s="187" t="s">
        <v>27</v>
      </c>
      <c r="K104" s="199" t="s">
        <v>774</v>
      </c>
      <c r="L104" s="193"/>
      <c r="M104" s="190" t="s">
        <v>573</v>
      </c>
      <c r="N104" s="194"/>
    </row>
    <row r="105" ht="27.75" customHeight="1">
      <c r="A105" s="156" t="str">
        <f t="shared" si="11"/>
        <v>0 ปี 4 เดือน 19 วัน หรือเหลืออีก 142 วัน</v>
      </c>
      <c r="B105" s="113" t="str">
        <f t="shared" si="12"/>
        <v>ใบอนุญาตนำเข้า ใกล้หมดอายุ ภายใน 4-5 เดือน</v>
      </c>
      <c r="C105" s="157">
        <v>3.0613502568E10</v>
      </c>
      <c r="D105" s="161">
        <v>46094.0</v>
      </c>
      <c r="E105" s="196" t="s">
        <v>772</v>
      </c>
      <c r="F105" s="196" t="s">
        <v>773</v>
      </c>
      <c r="G105" s="157" t="s">
        <v>19</v>
      </c>
      <c r="H105" s="157" t="s">
        <v>333</v>
      </c>
      <c r="I105" s="139" t="s">
        <v>27</v>
      </c>
      <c r="J105" s="187" t="s">
        <v>27</v>
      </c>
      <c r="K105" s="199" t="s">
        <v>775</v>
      </c>
      <c r="L105" s="193"/>
      <c r="M105" s="190" t="s">
        <v>573</v>
      </c>
      <c r="N105" s="194"/>
    </row>
    <row r="106" ht="27.75" customHeight="1">
      <c r="A106" s="156" t="str">
        <f t="shared" si="11"/>
        <v>4 ปี 3 เดือน 14 วัน หรือเหลืออีก 1567 วัน</v>
      </c>
      <c r="B106" s="113" t="str">
        <f t="shared" si="12"/>
        <v>ทะเบียนนำเข้า ปกติ</v>
      </c>
      <c r="C106" s="157" t="s">
        <v>776</v>
      </c>
      <c r="D106" s="161">
        <v>47519.0</v>
      </c>
      <c r="E106" s="196" t="s">
        <v>777</v>
      </c>
      <c r="F106" s="196" t="s">
        <v>778</v>
      </c>
      <c r="G106" s="157" t="s">
        <v>449</v>
      </c>
      <c r="H106" s="157" t="s">
        <v>333</v>
      </c>
      <c r="I106" s="139" t="s">
        <v>27</v>
      </c>
      <c r="J106" s="187" t="s">
        <v>27</v>
      </c>
      <c r="K106" s="199" t="s">
        <v>779</v>
      </c>
      <c r="L106" s="193"/>
      <c r="M106" s="190" t="s">
        <v>573</v>
      </c>
      <c r="N106" s="194"/>
    </row>
    <row r="107" ht="27.75" customHeight="1">
      <c r="A107" s="156" t="str">
        <f t="shared" si="11"/>
        <v>0 ปี 4 เดือน 17 วัน หรือเหลืออีก 140 วัน</v>
      </c>
      <c r="B107" s="113" t="str">
        <f t="shared" si="12"/>
        <v>ใบอนุญาตนำเข้า ใกล้หมดอายุ ภายใน 4-5 เดือน</v>
      </c>
      <c r="C107" s="157">
        <v>3.0613212568E10</v>
      </c>
      <c r="D107" s="161">
        <v>46092.0</v>
      </c>
      <c r="E107" s="196" t="s">
        <v>777</v>
      </c>
      <c r="F107" s="196" t="s">
        <v>778</v>
      </c>
      <c r="G107" s="157" t="s">
        <v>19</v>
      </c>
      <c r="H107" s="157" t="s">
        <v>333</v>
      </c>
      <c r="I107" s="139" t="s">
        <v>27</v>
      </c>
      <c r="J107" s="187" t="s">
        <v>27</v>
      </c>
      <c r="K107" s="199" t="s">
        <v>780</v>
      </c>
      <c r="L107" s="193"/>
      <c r="M107" s="190" t="s">
        <v>573</v>
      </c>
      <c r="N107" s="194"/>
    </row>
    <row r="108" ht="27.75" customHeight="1">
      <c r="A108" s="156" t="str">
        <f t="shared" si="11"/>
        <v>4 ปี 4 เดือน 16 วัน หรือเหลืออีก 1600 วัน</v>
      </c>
      <c r="B108" s="113" t="str">
        <f t="shared" si="12"/>
        <v>ทะเบียนผลิต ปกติ</v>
      </c>
      <c r="C108" s="157" t="s">
        <v>781</v>
      </c>
      <c r="D108" s="161">
        <v>47552.0</v>
      </c>
      <c r="E108" s="196" t="s">
        <v>782</v>
      </c>
      <c r="F108" s="196" t="s">
        <v>783</v>
      </c>
      <c r="G108" s="157" t="s">
        <v>446</v>
      </c>
      <c r="H108" s="157" t="s">
        <v>333</v>
      </c>
      <c r="I108" s="139" t="s">
        <v>27</v>
      </c>
      <c r="J108" s="187" t="s">
        <v>27</v>
      </c>
      <c r="K108" s="199" t="s">
        <v>784</v>
      </c>
      <c r="L108" s="193"/>
      <c r="M108" s="190" t="s">
        <v>573</v>
      </c>
      <c r="N108" s="198" t="s">
        <v>785</v>
      </c>
    </row>
    <row r="109" ht="27.75" customHeight="1">
      <c r="A109" s="156" t="str">
        <f t="shared" si="11"/>
        <v>0 ปี 5 เดือน 25 วัน หรือเหลืออีก 176 วัน</v>
      </c>
      <c r="B109" s="113" t="str">
        <f t="shared" si="12"/>
        <v>ใบอนุญาตผลิต จะหมดอายุอีก 6 เดิอน</v>
      </c>
      <c r="C109" s="157">
        <v>3.0513092568E10</v>
      </c>
      <c r="D109" s="161">
        <v>46128.0</v>
      </c>
      <c r="E109" s="196" t="s">
        <v>782</v>
      </c>
      <c r="F109" s="196" t="s">
        <v>783</v>
      </c>
      <c r="G109" s="157" t="s">
        <v>454</v>
      </c>
      <c r="H109" s="157" t="s">
        <v>333</v>
      </c>
      <c r="I109" s="139" t="s">
        <v>27</v>
      </c>
      <c r="J109" s="187" t="s">
        <v>27</v>
      </c>
      <c r="K109" s="199" t="s">
        <v>786</v>
      </c>
      <c r="L109" s="193"/>
      <c r="M109" s="190" t="s">
        <v>573</v>
      </c>
      <c r="N109" s="194"/>
    </row>
    <row r="110" ht="27.75" customHeight="1">
      <c r="A110" s="156" t="str">
        <f t="shared" si="11"/>
        <v>4 ปี 7 เดือน 28 วัน หรือเหลืออีก 1701 วัน</v>
      </c>
      <c r="B110" s="113" t="str">
        <f t="shared" si="12"/>
        <v>ทะเบียนผลิต ปกติ</v>
      </c>
      <c r="C110" s="157" t="s">
        <v>787</v>
      </c>
      <c r="D110" s="161">
        <v>47653.0</v>
      </c>
      <c r="E110" s="196" t="s">
        <v>788</v>
      </c>
      <c r="F110" s="196" t="s">
        <v>783</v>
      </c>
      <c r="G110" s="157" t="s">
        <v>446</v>
      </c>
      <c r="H110" s="157" t="s">
        <v>333</v>
      </c>
      <c r="I110" s="139" t="s">
        <v>27</v>
      </c>
      <c r="J110" s="187" t="s">
        <v>434</v>
      </c>
      <c r="K110" s="199" t="s">
        <v>789</v>
      </c>
      <c r="L110" s="193"/>
      <c r="M110" s="190" t="s">
        <v>573</v>
      </c>
      <c r="N110" s="194"/>
    </row>
    <row r="111" ht="27.75" customHeight="1">
      <c r="A111" s="156" t="str">
        <f t="shared" si="11"/>
        <v>0 ปี 5 เดือน 25 วัน หรือเหลืออีก 176 วัน</v>
      </c>
      <c r="B111" s="113" t="str">
        <f t="shared" si="12"/>
        <v>ใบอนุญาตผลิต จะหมดอายุอีก 6 เดิอน</v>
      </c>
      <c r="C111" s="157">
        <v>3.0513102568E10</v>
      </c>
      <c r="D111" s="161">
        <v>46128.0</v>
      </c>
      <c r="E111" s="196" t="s">
        <v>788</v>
      </c>
      <c r="F111" s="196" t="s">
        <v>783</v>
      </c>
      <c r="G111" s="157" t="s">
        <v>454</v>
      </c>
      <c r="H111" s="157" t="s">
        <v>333</v>
      </c>
      <c r="I111" s="139" t="s">
        <v>27</v>
      </c>
      <c r="J111" s="187" t="s">
        <v>434</v>
      </c>
      <c r="K111" s="199" t="s">
        <v>790</v>
      </c>
      <c r="L111" s="193"/>
      <c r="M111" s="190" t="s">
        <v>573</v>
      </c>
      <c r="N111" s="194"/>
    </row>
    <row r="112" ht="27.75" customHeight="1">
      <c r="A112" s="156" t="str">
        <f t="shared" si="11"/>
        <v>4 ปี 7 เดือน 28 วัน หรือเหลืออีก 1701 วัน</v>
      </c>
      <c r="B112" s="113" t="str">
        <f t="shared" si="12"/>
        <v>ทะเบียนผลิต ปกติ</v>
      </c>
      <c r="C112" s="157" t="s">
        <v>791</v>
      </c>
      <c r="D112" s="161">
        <v>47653.0</v>
      </c>
      <c r="E112" s="196" t="s">
        <v>792</v>
      </c>
      <c r="F112" s="196" t="s">
        <v>783</v>
      </c>
      <c r="G112" s="157" t="s">
        <v>446</v>
      </c>
      <c r="H112" s="157" t="s">
        <v>333</v>
      </c>
      <c r="I112" s="139" t="s">
        <v>27</v>
      </c>
      <c r="J112" s="187" t="s">
        <v>598</v>
      </c>
      <c r="K112" s="199" t="s">
        <v>793</v>
      </c>
      <c r="L112" s="193"/>
      <c r="M112" s="190" t="s">
        <v>573</v>
      </c>
      <c r="N112" s="194"/>
    </row>
    <row r="113" ht="27.75" customHeight="1">
      <c r="A113" s="156" t="str">
        <f t="shared" si="11"/>
        <v>0 ปี 5 เดือน 25 วัน หรือเหลืออีก 176 วัน</v>
      </c>
      <c r="B113" s="113" t="str">
        <f t="shared" si="12"/>
        <v>ใบอนุญาตผลิต จะหมดอายุอีก 6 เดิอน</v>
      </c>
      <c r="C113" s="157">
        <v>3.0513112568E10</v>
      </c>
      <c r="D113" s="161">
        <v>46128.0</v>
      </c>
      <c r="E113" s="196" t="s">
        <v>792</v>
      </c>
      <c r="F113" s="196" t="s">
        <v>783</v>
      </c>
      <c r="G113" s="157" t="s">
        <v>454</v>
      </c>
      <c r="H113" s="157" t="s">
        <v>333</v>
      </c>
      <c r="I113" s="139" t="s">
        <v>27</v>
      </c>
      <c r="J113" s="187" t="s">
        <v>598</v>
      </c>
      <c r="K113" s="199" t="s">
        <v>794</v>
      </c>
      <c r="L113" s="193"/>
      <c r="M113" s="190" t="s">
        <v>573</v>
      </c>
      <c r="N113" s="194"/>
    </row>
    <row r="114" ht="27.75" customHeight="1">
      <c r="A114" s="156" t="str">
        <f t="shared" si="11"/>
        <v>4 ปี 8 เดือน 4 วัน หรือเหลืออีก 1708 วัน</v>
      </c>
      <c r="B114" s="113" t="str">
        <f t="shared" si="12"/>
        <v>ทะเบียนนำเข้า ปกติ</v>
      </c>
      <c r="C114" s="157" t="s">
        <v>795</v>
      </c>
      <c r="D114" s="161">
        <v>47660.0</v>
      </c>
      <c r="E114" s="196" t="s">
        <v>796</v>
      </c>
      <c r="F114" s="157" t="s">
        <v>797</v>
      </c>
      <c r="G114" s="157" t="s">
        <v>449</v>
      </c>
      <c r="H114" s="157" t="s">
        <v>333</v>
      </c>
      <c r="I114" s="139" t="s">
        <v>27</v>
      </c>
      <c r="J114" s="187" t="s">
        <v>27</v>
      </c>
      <c r="K114" s="199" t="s">
        <v>798</v>
      </c>
      <c r="L114" s="193"/>
      <c r="M114" s="190" t="s">
        <v>573</v>
      </c>
      <c r="N114" s="194"/>
    </row>
    <row r="115" ht="27.75" customHeight="1">
      <c r="A115" s="156" t="str">
        <f t="shared" si="11"/>
        <v>ทะเบียนขาด 105 วัน</v>
      </c>
      <c r="B115" s="113" t="str">
        <f t="shared" si="12"/>
        <v>ใบอนุญาตนำเข้า ขาด</v>
      </c>
      <c r="C115" s="157">
        <v>3.0628372567E10</v>
      </c>
      <c r="D115" s="161">
        <v>45847.0</v>
      </c>
      <c r="E115" s="196" t="s">
        <v>796</v>
      </c>
      <c r="F115" s="157" t="s">
        <v>797</v>
      </c>
      <c r="G115" s="157" t="s">
        <v>19</v>
      </c>
      <c r="H115" s="157" t="s">
        <v>333</v>
      </c>
      <c r="I115" s="139" t="s">
        <v>27</v>
      </c>
      <c r="J115" s="187" t="s">
        <v>27</v>
      </c>
      <c r="K115" s="192" t="s">
        <v>799</v>
      </c>
      <c r="L115" s="205"/>
      <c r="M115" s="190" t="s">
        <v>573</v>
      </c>
      <c r="N115" s="194" t="s">
        <v>595</v>
      </c>
    </row>
    <row r="116" ht="27.75" customHeight="1">
      <c r="A116" s="156" t="str">
        <f t="shared" si="11"/>
        <v>4 ปี 11 เดือน 17 วัน หรือเหลืออีก 1813 วัน</v>
      </c>
      <c r="B116" s="113" t="str">
        <f t="shared" si="12"/>
        <v>ทะเบียนนำเข้า ปกติ</v>
      </c>
      <c r="C116" s="157" t="s">
        <v>800</v>
      </c>
      <c r="D116" s="161">
        <v>47765.0</v>
      </c>
      <c r="E116" s="196" t="s">
        <v>801</v>
      </c>
      <c r="F116" s="157" t="s">
        <v>797</v>
      </c>
      <c r="G116" s="157" t="s">
        <v>449</v>
      </c>
      <c r="H116" s="157" t="s">
        <v>333</v>
      </c>
      <c r="I116" s="139" t="s">
        <v>27</v>
      </c>
      <c r="J116" s="187" t="s">
        <v>598</v>
      </c>
      <c r="K116" s="199" t="s">
        <v>802</v>
      </c>
      <c r="L116" s="193"/>
      <c r="M116" s="190" t="s">
        <v>573</v>
      </c>
      <c r="N116" s="194"/>
    </row>
    <row r="117" ht="27.75" customHeight="1">
      <c r="A117" s="156"/>
      <c r="B117" s="113"/>
      <c r="C117" s="157"/>
      <c r="D117" s="161"/>
      <c r="E117" s="196" t="s">
        <v>801</v>
      </c>
      <c r="F117" s="157" t="s">
        <v>797</v>
      </c>
      <c r="G117" s="157" t="s">
        <v>19</v>
      </c>
      <c r="H117" s="157" t="s">
        <v>333</v>
      </c>
      <c r="I117" s="139" t="s">
        <v>27</v>
      </c>
      <c r="J117" s="187" t="s">
        <v>598</v>
      </c>
      <c r="K117" s="197"/>
      <c r="L117" s="205"/>
      <c r="M117" s="190" t="s">
        <v>573</v>
      </c>
      <c r="N117" s="194"/>
    </row>
    <row r="118" ht="27.75" customHeight="1">
      <c r="A118" s="156" t="str">
        <f t="shared" ref="A118:A122" si="13">if(D118="","",if(D118&lt;today(),"ทะเบียนขาด "&amp;today()-D118&amp;" วัน",((DATEDIF(today(),D118,"y") &amp; " ปี " &amp; DATEDIF(today(),D118,"ym") &amp; " เดือน "&amp; DATEDIF(today(),D118,"md") &amp; " วัน"))&amp;" หรือเหลืออีก "&amp;ABS(today()-D118)&amp;" วัน"))</f>
        <v>4 ปี 11 เดือน 25 วัน หรือเหลืออีก 1821 วัน</v>
      </c>
      <c r="B118" s="113" t="str">
        <f t="shared" ref="B118:B147" si="14">if(D118="","",if(today()&gt;D118,G118&amp;" ขาด",if(abs(today()-D118)&lt;=119,G118&amp;" ใกล้หมดอายุ ภายใน 1-3 เดือน",if(and(abs(today()-D118)&gt;=120,abs(today()-D118)&lt;=150),G118&amp;" ใกล้หมดอายุ ภายใน 4-5 เดือน",if(and(abs(today()-D118)&gt;=151,abs(today()-D118)&lt;=180),G118&amp;" จะหมดอายุอีก 6 เดิอน",G118&amp;" ปกติ")))))</f>
        <v>ทะเบียนนำเข้า ปกติ</v>
      </c>
      <c r="C118" s="157" t="s">
        <v>803</v>
      </c>
      <c r="D118" s="161">
        <v>47773.0</v>
      </c>
      <c r="E118" s="196" t="s">
        <v>804</v>
      </c>
      <c r="F118" s="157" t="s">
        <v>797</v>
      </c>
      <c r="G118" s="157" t="s">
        <v>449</v>
      </c>
      <c r="H118" s="157" t="s">
        <v>333</v>
      </c>
      <c r="I118" s="139" t="s">
        <v>27</v>
      </c>
      <c r="J118" s="187" t="s">
        <v>434</v>
      </c>
      <c r="K118" s="199" t="s">
        <v>805</v>
      </c>
      <c r="L118" s="193"/>
      <c r="M118" s="190" t="s">
        <v>573</v>
      </c>
      <c r="N118" s="194"/>
    </row>
    <row r="119" ht="27.75" customHeight="1">
      <c r="A119" s="156" t="str">
        <f t="shared" si="13"/>
        <v>0 ปี 4 เดือน 19 วัน หรือเหลืออีก 142 วัน</v>
      </c>
      <c r="B119" s="113" t="str">
        <f t="shared" si="14"/>
        <v>ใบอนุญาตนำเข้า ใกล้หมดอายุ ภายใน 4-5 เดือน</v>
      </c>
      <c r="C119" s="157">
        <v>3.0613402568E10</v>
      </c>
      <c r="D119" s="161">
        <v>46094.0</v>
      </c>
      <c r="E119" s="196" t="s">
        <v>804</v>
      </c>
      <c r="F119" s="157" t="s">
        <v>797</v>
      </c>
      <c r="G119" s="157" t="s">
        <v>19</v>
      </c>
      <c r="H119" s="157" t="s">
        <v>333</v>
      </c>
      <c r="I119" s="139" t="s">
        <v>27</v>
      </c>
      <c r="J119" s="187" t="s">
        <v>434</v>
      </c>
      <c r="K119" s="192" t="s">
        <v>806</v>
      </c>
      <c r="L119" s="205"/>
      <c r="M119" s="190" t="s">
        <v>573</v>
      </c>
      <c r="N119" s="194"/>
    </row>
    <row r="120" ht="27.75" customHeight="1">
      <c r="A120" s="156" t="str">
        <f t="shared" si="13"/>
        <v>4 ปี 9 เดือน 2 วัน หรือเหลืออีก 1736 วัน</v>
      </c>
      <c r="B120" s="113" t="str">
        <f t="shared" si="14"/>
        <v>ทะเบียนนำเข้า ปกติ</v>
      </c>
      <c r="C120" s="157" t="s">
        <v>350</v>
      </c>
      <c r="D120" s="161">
        <v>47688.0</v>
      </c>
      <c r="E120" s="157" t="s">
        <v>25</v>
      </c>
      <c r="F120" s="157" t="s">
        <v>352</v>
      </c>
      <c r="G120" s="157" t="s">
        <v>449</v>
      </c>
      <c r="H120" s="157" t="s">
        <v>333</v>
      </c>
      <c r="I120" s="139" t="s">
        <v>27</v>
      </c>
      <c r="J120" s="187" t="s">
        <v>27</v>
      </c>
      <c r="K120" s="192" t="s">
        <v>807</v>
      </c>
      <c r="L120" s="205"/>
      <c r="M120" s="190" t="s">
        <v>573</v>
      </c>
      <c r="N120" s="194"/>
    </row>
    <row r="121" ht="27.75" customHeight="1">
      <c r="A121" s="156" t="str">
        <f t="shared" si="13"/>
        <v>0 ปี 3 เดือน 19 วัน หรือเหลืออีก 111 วัน</v>
      </c>
      <c r="B121" s="113" t="str">
        <f t="shared" si="14"/>
        <v>ใบอนุญาตนำเข้า ใกล้หมดอายุ ภายใน 1-3 เดือน</v>
      </c>
      <c r="C121" s="157">
        <v>3.0606842568E10</v>
      </c>
      <c r="D121" s="161">
        <v>46063.0</v>
      </c>
      <c r="E121" s="157" t="s">
        <v>25</v>
      </c>
      <c r="F121" s="157" t="s">
        <v>352</v>
      </c>
      <c r="G121" s="157" t="s">
        <v>19</v>
      </c>
      <c r="H121" s="157" t="s">
        <v>333</v>
      </c>
      <c r="I121" s="139" t="s">
        <v>27</v>
      </c>
      <c r="J121" s="187" t="s">
        <v>27</v>
      </c>
      <c r="K121" s="192" t="s">
        <v>808</v>
      </c>
      <c r="L121" s="193"/>
      <c r="M121" s="190" t="s">
        <v>573</v>
      </c>
      <c r="N121" s="194"/>
    </row>
    <row r="122" ht="27.75" customHeight="1">
      <c r="A122" s="156" t="str">
        <f t="shared" si="13"/>
        <v>5 ปี 3 เดือน 2 วัน หรือเหลืออีก 1920 วัน</v>
      </c>
      <c r="B122" s="113" t="str">
        <f t="shared" si="14"/>
        <v>ทะเบียนผลิต ปกติ</v>
      </c>
      <c r="C122" s="157" t="s">
        <v>358</v>
      </c>
      <c r="D122" s="161">
        <v>47872.0</v>
      </c>
      <c r="E122" s="157" t="s">
        <v>359</v>
      </c>
      <c r="F122" s="157" t="s">
        <v>352</v>
      </c>
      <c r="G122" s="157" t="s">
        <v>446</v>
      </c>
      <c r="H122" s="157" t="s">
        <v>333</v>
      </c>
      <c r="I122" s="139" t="s">
        <v>27</v>
      </c>
      <c r="J122" s="187" t="s">
        <v>27</v>
      </c>
      <c r="K122" s="192" t="s">
        <v>809</v>
      </c>
      <c r="L122" s="193"/>
      <c r="M122" s="190" t="s">
        <v>573</v>
      </c>
      <c r="N122" s="194"/>
    </row>
    <row r="123" ht="27.75" customHeight="1">
      <c r="A123" s="156" t="str">
        <f t="shared" ref="A123:A135" si="15">if(D123="","",if(D123&lt;today(),"ทะเบียนขาด "&amp;today()-D123&amp;" วัน",((DATEDIF(today(),D123,"y") &amp; " ปี " &amp; DATEDIF(today(),D123,"ym") &amp; " เดือน "&amp; DATEDIF(today(),D123,"md") &amp; " วัน"))&amp;" หรือเหลืออีก "&amp;today()-D123&amp;" วัน"))</f>
        <v>0 ปี 2 เดือน 20 วัน หรือเหลืออีก -81 วัน</v>
      </c>
      <c r="B123" s="113" t="str">
        <f t="shared" si="14"/>
        <v>ใบอนุญาตผลิต ใกล้หมดอายุ ภายใน 1-3 เดือน</v>
      </c>
      <c r="C123" s="157">
        <v>3.0501522565E10</v>
      </c>
      <c r="D123" s="161">
        <v>46033.0</v>
      </c>
      <c r="E123" s="157" t="s">
        <v>359</v>
      </c>
      <c r="F123" s="157" t="s">
        <v>352</v>
      </c>
      <c r="G123" s="157" t="s">
        <v>454</v>
      </c>
      <c r="H123" s="157" t="s">
        <v>333</v>
      </c>
      <c r="I123" s="139" t="s">
        <v>27</v>
      </c>
      <c r="J123" s="187" t="s">
        <v>27</v>
      </c>
      <c r="K123" s="192" t="s">
        <v>810</v>
      </c>
      <c r="L123" s="189"/>
      <c r="M123" s="190" t="s">
        <v>573</v>
      </c>
      <c r="N123" s="194" t="s">
        <v>811</v>
      </c>
    </row>
    <row r="124" ht="27.75" customHeight="1">
      <c r="A124" s="156" t="str">
        <f t="shared" si="15"/>
        <v>1 ปี 11 เดือน 26 วัน หรือเหลืออีก -726 วัน</v>
      </c>
      <c r="B124" s="113" t="str">
        <f t="shared" si="14"/>
        <v>ทะเบียนนำเข้า ปกติ</v>
      </c>
      <c r="C124" s="157" t="s">
        <v>812</v>
      </c>
      <c r="D124" s="161">
        <v>46678.0</v>
      </c>
      <c r="E124" s="196" t="s">
        <v>813</v>
      </c>
      <c r="F124" s="206" t="s">
        <v>814</v>
      </c>
      <c r="G124" s="157" t="s">
        <v>449</v>
      </c>
      <c r="H124" s="157" t="s">
        <v>333</v>
      </c>
      <c r="I124" s="139" t="s">
        <v>27</v>
      </c>
      <c r="J124" s="187" t="s">
        <v>27</v>
      </c>
      <c r="K124" s="188" t="s">
        <v>815</v>
      </c>
      <c r="L124" s="193"/>
      <c r="M124" s="190" t="s">
        <v>573</v>
      </c>
      <c r="N124" s="194"/>
    </row>
    <row r="125" ht="27.75" customHeight="1">
      <c r="A125" s="156" t="str">
        <f t="shared" si="15"/>
        <v>0 ปี 3 เดือน 19 วัน หรือเหลืออีก -111 วัน</v>
      </c>
      <c r="B125" s="113" t="str">
        <f t="shared" si="14"/>
        <v>ใบอนุญาตนำเข้า ใกล้หมดอายุ ภายใน 1-3 เดือน</v>
      </c>
      <c r="C125" s="157">
        <v>3.0606852568E10</v>
      </c>
      <c r="D125" s="161">
        <v>46063.0</v>
      </c>
      <c r="E125" s="196" t="s">
        <v>813</v>
      </c>
      <c r="F125" s="157" t="s">
        <v>352</v>
      </c>
      <c r="G125" s="157" t="s">
        <v>19</v>
      </c>
      <c r="H125" s="157" t="s">
        <v>333</v>
      </c>
      <c r="I125" s="139" t="s">
        <v>27</v>
      </c>
      <c r="J125" s="187" t="s">
        <v>27</v>
      </c>
      <c r="K125" s="192" t="s">
        <v>816</v>
      </c>
      <c r="L125" s="189" t="s">
        <v>817</v>
      </c>
      <c r="M125" s="190" t="s">
        <v>573</v>
      </c>
      <c r="N125" s="194"/>
    </row>
    <row r="126" ht="27.75" customHeight="1">
      <c r="A126" s="156" t="str">
        <f t="shared" si="15"/>
        <v>1 ปี 11 เดือน 26 วัน หรือเหลืออีก -726 วัน</v>
      </c>
      <c r="B126" s="113" t="str">
        <f t="shared" si="14"/>
        <v>ทะเบียนผลิต ปกติ</v>
      </c>
      <c r="C126" s="157" t="s">
        <v>818</v>
      </c>
      <c r="D126" s="161">
        <v>46678.0</v>
      </c>
      <c r="E126" s="196" t="s">
        <v>359</v>
      </c>
      <c r="F126" s="157" t="s">
        <v>352</v>
      </c>
      <c r="G126" s="157" t="s">
        <v>446</v>
      </c>
      <c r="H126" s="157" t="s">
        <v>333</v>
      </c>
      <c r="I126" s="139" t="s">
        <v>27</v>
      </c>
      <c r="J126" s="187" t="s">
        <v>27</v>
      </c>
      <c r="K126" s="192" t="s">
        <v>819</v>
      </c>
      <c r="L126" s="193"/>
      <c r="M126" s="190" t="s">
        <v>573</v>
      </c>
      <c r="N126" s="191" t="s">
        <v>574</v>
      </c>
    </row>
    <row r="127" ht="27.75" customHeight="1">
      <c r="A127" s="156" t="str">
        <f t="shared" si="15"/>
        <v>0 ปี 4 เดือน 12 วัน หรือเหลืออีก -135 วัน</v>
      </c>
      <c r="B127" s="113" t="str">
        <f t="shared" si="14"/>
        <v>ใบอนุญาตผลิต ใกล้หมดอายุ ภายใน 4-5 เดือน</v>
      </c>
      <c r="C127" s="157">
        <v>3.0504292567E10</v>
      </c>
      <c r="D127" s="161">
        <v>46087.0</v>
      </c>
      <c r="E127" s="196" t="s">
        <v>359</v>
      </c>
      <c r="F127" s="157" t="s">
        <v>352</v>
      </c>
      <c r="G127" s="157" t="s">
        <v>454</v>
      </c>
      <c r="H127" s="157" t="s">
        <v>333</v>
      </c>
      <c r="I127" s="139" t="s">
        <v>27</v>
      </c>
      <c r="J127" s="187" t="s">
        <v>27</v>
      </c>
      <c r="K127" s="192" t="s">
        <v>820</v>
      </c>
      <c r="L127" s="189"/>
      <c r="M127" s="190" t="s">
        <v>573</v>
      </c>
      <c r="N127" s="198"/>
    </row>
    <row r="128" ht="27.75" customHeight="1">
      <c r="A128" s="156" t="str">
        <f t="shared" si="15"/>
        <v>3 ปี 2 เดือน 4 วัน หรือเหลืออีก -1161 วัน</v>
      </c>
      <c r="B128" s="113" t="str">
        <f t="shared" si="14"/>
        <v>ทะเบียนผลิต ปกติ</v>
      </c>
      <c r="C128" s="157" t="s">
        <v>821</v>
      </c>
      <c r="D128" s="161">
        <v>47113.0</v>
      </c>
      <c r="E128" s="196" t="s">
        <v>822</v>
      </c>
      <c r="F128" s="157" t="s">
        <v>352</v>
      </c>
      <c r="G128" s="157" t="s">
        <v>446</v>
      </c>
      <c r="H128" s="157" t="s">
        <v>333</v>
      </c>
      <c r="I128" s="139" t="s">
        <v>27</v>
      </c>
      <c r="J128" s="187" t="s">
        <v>434</v>
      </c>
      <c r="K128" s="192" t="s">
        <v>823</v>
      </c>
      <c r="L128" s="193"/>
      <c r="M128" s="190" t="s">
        <v>573</v>
      </c>
      <c r="N128" s="194"/>
    </row>
    <row r="129" ht="27.75" customHeight="1">
      <c r="A129" s="156" t="str">
        <f t="shared" si="15"/>
        <v>0 ปี 4 เดือน 22 วัน หรือเหลืออีก -145 วัน</v>
      </c>
      <c r="B129" s="113" t="str">
        <f t="shared" si="14"/>
        <v>ใบอนุญาตผลิต ใกล้หมดอายุ ภายใน 4-5 เดือน</v>
      </c>
      <c r="C129" s="157">
        <v>3.0506312566E10</v>
      </c>
      <c r="D129" s="161">
        <v>46097.0</v>
      </c>
      <c r="E129" s="196" t="s">
        <v>822</v>
      </c>
      <c r="F129" s="157" t="s">
        <v>352</v>
      </c>
      <c r="G129" s="157" t="s">
        <v>454</v>
      </c>
      <c r="H129" s="157" t="s">
        <v>333</v>
      </c>
      <c r="I129" s="139" t="s">
        <v>27</v>
      </c>
      <c r="J129" s="187" t="s">
        <v>434</v>
      </c>
      <c r="K129" s="192" t="s">
        <v>824</v>
      </c>
      <c r="L129" s="193"/>
      <c r="M129" s="190" t="s">
        <v>573</v>
      </c>
      <c r="N129" s="198"/>
    </row>
    <row r="130" ht="27.75" customHeight="1">
      <c r="A130" s="156" t="str">
        <f t="shared" si="15"/>
        <v>1 ปี 5 เดือน 2 วัน หรือเหลืออีก -518 วัน</v>
      </c>
      <c r="B130" s="113" t="str">
        <f t="shared" si="14"/>
        <v>ทะเบียนนำเข้า ปกติ</v>
      </c>
      <c r="C130" s="157" t="s">
        <v>825</v>
      </c>
      <c r="D130" s="161">
        <v>46470.0</v>
      </c>
      <c r="E130" s="196" t="s">
        <v>25</v>
      </c>
      <c r="F130" s="157" t="s">
        <v>826</v>
      </c>
      <c r="G130" s="157" t="s">
        <v>449</v>
      </c>
      <c r="H130" s="157" t="s">
        <v>333</v>
      </c>
      <c r="I130" s="139" t="s">
        <v>27</v>
      </c>
      <c r="J130" s="187" t="s">
        <v>27</v>
      </c>
      <c r="K130" s="192" t="s">
        <v>827</v>
      </c>
      <c r="L130" s="193"/>
      <c r="M130" s="190" t="s">
        <v>573</v>
      </c>
      <c r="N130" s="191" t="s">
        <v>574</v>
      </c>
    </row>
    <row r="131" ht="27.75" customHeight="1">
      <c r="A131" s="156" t="str">
        <f t="shared" si="15"/>
        <v>0 ปี 3 เดือน 5 วัน หรือเหลืออีก -97 วัน</v>
      </c>
      <c r="B131" s="113" t="str">
        <f t="shared" si="14"/>
        <v>ใบอนุญาตนำเข้า ใกล้หมดอายุ ภายใน 1-3 เดือน</v>
      </c>
      <c r="C131" s="157">
        <v>3.0604562568E10</v>
      </c>
      <c r="D131" s="161">
        <v>46049.0</v>
      </c>
      <c r="E131" s="196" t="s">
        <v>25</v>
      </c>
      <c r="F131" s="157" t="s">
        <v>826</v>
      </c>
      <c r="G131" s="157" t="s">
        <v>19</v>
      </c>
      <c r="H131" s="157" t="s">
        <v>333</v>
      </c>
      <c r="I131" s="139" t="s">
        <v>27</v>
      </c>
      <c r="J131" s="187" t="s">
        <v>27</v>
      </c>
      <c r="K131" s="192" t="s">
        <v>828</v>
      </c>
      <c r="L131" s="193"/>
      <c r="M131" s="190" t="s">
        <v>573</v>
      </c>
      <c r="N131" s="194"/>
    </row>
    <row r="132" ht="27.75" customHeight="1">
      <c r="A132" s="156" t="str">
        <f t="shared" si="15"/>
        <v>0 ปี 4 เดือน 25 วัน หรือเหลืออีก -148 วัน</v>
      </c>
      <c r="B132" s="113" t="str">
        <f t="shared" si="14"/>
        <v>ใบอนุญาตนำเข้า ใกล้หมดอายุ ภายใน 4-5 เดือน</v>
      </c>
      <c r="C132" s="157">
        <v>3.0615192568E10</v>
      </c>
      <c r="D132" s="161">
        <v>46100.0</v>
      </c>
      <c r="E132" s="196" t="s">
        <v>25</v>
      </c>
      <c r="F132" s="157" t="s">
        <v>826</v>
      </c>
      <c r="G132" s="157" t="s">
        <v>19</v>
      </c>
      <c r="H132" s="157" t="s">
        <v>333</v>
      </c>
      <c r="I132" s="139" t="s">
        <v>27</v>
      </c>
      <c r="J132" s="187" t="s">
        <v>27</v>
      </c>
      <c r="K132" s="192" t="s">
        <v>829</v>
      </c>
      <c r="L132" s="193"/>
      <c r="M132" s="190" t="s">
        <v>573</v>
      </c>
      <c r="N132" s="194" t="s">
        <v>830</v>
      </c>
    </row>
    <row r="133" ht="27.75" customHeight="1">
      <c r="A133" s="156" t="str">
        <f t="shared" si="15"/>
        <v>1 ปี 8 เดือน 29 วัน หรือเหลืออีก -637 วัน</v>
      </c>
      <c r="B133" s="113" t="str">
        <f t="shared" si="14"/>
        <v>ทะเบียนผลิต ปกติ</v>
      </c>
      <c r="C133" s="157" t="s">
        <v>831</v>
      </c>
      <c r="D133" s="161">
        <v>46589.0</v>
      </c>
      <c r="E133" s="196" t="s">
        <v>378</v>
      </c>
      <c r="F133" s="157" t="s">
        <v>826</v>
      </c>
      <c r="G133" s="157" t="s">
        <v>446</v>
      </c>
      <c r="H133" s="157" t="s">
        <v>333</v>
      </c>
      <c r="I133" s="139" t="s">
        <v>27</v>
      </c>
      <c r="J133" s="187" t="s">
        <v>434</v>
      </c>
      <c r="K133" s="188" t="s">
        <v>832</v>
      </c>
      <c r="L133" s="193"/>
      <c r="M133" s="190" t="s">
        <v>573</v>
      </c>
      <c r="N133" s="194"/>
    </row>
    <row r="134" ht="27.75" customHeight="1">
      <c r="A134" s="156" t="str">
        <f t="shared" si="15"/>
        <v>0 ปี 9 เดือน 26 วัน หรือเหลืออีก -299 วัน</v>
      </c>
      <c r="B134" s="113" t="str">
        <f t="shared" si="14"/>
        <v>ใบอนุญาตผลิต ปกติ</v>
      </c>
      <c r="C134" s="157">
        <v>3.0535392564E10</v>
      </c>
      <c r="D134" s="161">
        <v>46251.0</v>
      </c>
      <c r="E134" s="196" t="s">
        <v>378</v>
      </c>
      <c r="F134" s="157" t="s">
        <v>826</v>
      </c>
      <c r="G134" s="157" t="s">
        <v>454</v>
      </c>
      <c r="H134" s="157" t="s">
        <v>333</v>
      </c>
      <c r="I134" s="139" t="s">
        <v>27</v>
      </c>
      <c r="J134" s="187" t="s">
        <v>434</v>
      </c>
      <c r="K134" s="192" t="s">
        <v>833</v>
      </c>
      <c r="L134" s="193"/>
      <c r="M134" s="190" t="s">
        <v>573</v>
      </c>
      <c r="N134" s="194"/>
    </row>
    <row r="135" ht="27.75" customHeight="1">
      <c r="A135" s="156" t="str">
        <f t="shared" si="15"/>
        <v>3 ปี 2 เดือน 14 วัน หรือเหลืออีก -1171 วัน</v>
      </c>
      <c r="B135" s="113" t="str">
        <f t="shared" si="14"/>
        <v>ทะเบียนนำเข้า ปกติ</v>
      </c>
      <c r="C135" s="195">
        <v>243466.0</v>
      </c>
      <c r="D135" s="161">
        <v>47123.0</v>
      </c>
      <c r="E135" s="196" t="s">
        <v>834</v>
      </c>
      <c r="F135" s="157" t="s">
        <v>835</v>
      </c>
      <c r="G135" s="157" t="s">
        <v>449</v>
      </c>
      <c r="H135" s="157" t="s">
        <v>333</v>
      </c>
      <c r="I135" s="139" t="s">
        <v>27</v>
      </c>
      <c r="J135" s="187" t="s">
        <v>27</v>
      </c>
      <c r="K135" s="192" t="s">
        <v>836</v>
      </c>
      <c r="L135" s="193"/>
      <c r="M135" s="190" t="s">
        <v>573</v>
      </c>
      <c r="N135" s="207" t="s">
        <v>837</v>
      </c>
    </row>
    <row r="136" ht="27.75" customHeight="1">
      <c r="A136" s="156" t="str">
        <f>if(D136="","",if(D136&lt;today(),"ทะเบียนขาด "&amp;today()-D136&amp;" วัน",((DATEDIF(today(),D136,"y") &amp; " ปี " &amp; DATEDIF(today(),D136,"ym") &amp; " เดือน "&amp; DATEDIF(today(),D136,"md") &amp; " วัน"))&amp;" หรือเหลืออีก "&amp;ABS(today()-D136)&amp;" วัน"))</f>
        <v>0 ปี 2 เดือน 3 วัน หรือเหลืออีก 64 วัน</v>
      </c>
      <c r="B136" s="113" t="str">
        <f t="shared" si="14"/>
        <v>ใบอนุญาตนำเข้า ใกล้หมดอายุ ภายใน 1-3 เดือน</v>
      </c>
      <c r="C136" s="157">
        <v>3.0651092567E10</v>
      </c>
      <c r="D136" s="161">
        <v>46016.0</v>
      </c>
      <c r="E136" s="196" t="s">
        <v>834</v>
      </c>
      <c r="F136" s="157" t="s">
        <v>835</v>
      </c>
      <c r="G136" s="157" t="s">
        <v>19</v>
      </c>
      <c r="H136" s="157" t="s">
        <v>333</v>
      </c>
      <c r="I136" s="139" t="s">
        <v>27</v>
      </c>
      <c r="J136" s="187" t="s">
        <v>27</v>
      </c>
      <c r="K136" s="199" t="s">
        <v>838</v>
      </c>
      <c r="L136" s="193"/>
      <c r="M136" s="190" t="s">
        <v>573</v>
      </c>
      <c r="N136" s="194"/>
    </row>
    <row r="137" ht="27.75" customHeight="1">
      <c r="A137" s="156" t="str">
        <f t="shared" ref="A137:A147" si="16">if(D137="","",if(D137&lt;today(),"ทะเบียนขาด "&amp;today()-D137&amp;" วัน",((DATEDIF(today(),D137,"y") &amp; " ปี " &amp; DATEDIF(today(),D137,"ym") &amp; " เดือน "&amp; DATEDIF(today(),D137,"md") &amp; " วัน"))&amp;" หรือเหลืออีก "&amp;today()-D137&amp;" วัน"))</f>
        <v>3 ปี 3 เดือน 29 วัน หรือเหลืออีก -1217 วัน</v>
      </c>
      <c r="B137" s="113" t="str">
        <f t="shared" si="14"/>
        <v>ทะเบียนผลิต ปกติ</v>
      </c>
      <c r="C137" s="157" t="s">
        <v>839</v>
      </c>
      <c r="D137" s="161">
        <v>47169.0</v>
      </c>
      <c r="E137" s="196" t="s">
        <v>840</v>
      </c>
      <c r="F137" s="157" t="s">
        <v>826</v>
      </c>
      <c r="G137" s="157" t="s">
        <v>446</v>
      </c>
      <c r="H137" s="157" t="s">
        <v>333</v>
      </c>
      <c r="I137" s="139" t="s">
        <v>27</v>
      </c>
      <c r="J137" s="187" t="s">
        <v>27</v>
      </c>
      <c r="K137" s="192" t="s">
        <v>841</v>
      </c>
      <c r="L137" s="193"/>
      <c r="M137" s="190" t="s">
        <v>573</v>
      </c>
      <c r="N137" s="194"/>
    </row>
    <row r="138" ht="27.75" customHeight="1">
      <c r="A138" s="156" t="str">
        <f t="shared" si="16"/>
        <v>0 ปี 4 เดือน 22 วัน หรือเหลืออีก -145 วัน</v>
      </c>
      <c r="B138" s="113" t="str">
        <f t="shared" si="14"/>
        <v>ใบอนุญาตผลิต ใกล้หมดอายุ ภายใน 4-5 เดือน</v>
      </c>
      <c r="C138" s="157">
        <v>3.0506282566E10</v>
      </c>
      <c r="D138" s="161">
        <v>46097.0</v>
      </c>
      <c r="E138" s="196" t="s">
        <v>840</v>
      </c>
      <c r="F138" s="157" t="s">
        <v>826</v>
      </c>
      <c r="G138" s="157" t="s">
        <v>454</v>
      </c>
      <c r="H138" s="157" t="s">
        <v>333</v>
      </c>
      <c r="I138" s="208" t="s">
        <v>27</v>
      </c>
      <c r="J138" s="187" t="s">
        <v>27</v>
      </c>
      <c r="K138" s="192" t="s">
        <v>842</v>
      </c>
      <c r="L138" s="193"/>
      <c r="M138" s="190" t="s">
        <v>573</v>
      </c>
      <c r="N138" s="194"/>
    </row>
    <row r="139" ht="27.75" customHeight="1">
      <c r="A139" s="156" t="str">
        <f t="shared" si="16"/>
        <v>4 ปี 2 เดือน 30 วัน หรือเหลืออีก -1552 วัน</v>
      </c>
      <c r="B139" s="113" t="str">
        <f t="shared" si="14"/>
        <v>ทะเบียนผลิต ปกติ</v>
      </c>
      <c r="C139" s="195">
        <v>243770.0</v>
      </c>
      <c r="D139" s="161">
        <v>47504.0</v>
      </c>
      <c r="E139" s="196" t="s">
        <v>843</v>
      </c>
      <c r="F139" s="157" t="s">
        <v>826</v>
      </c>
      <c r="G139" s="157" t="s">
        <v>446</v>
      </c>
      <c r="H139" s="157" t="s">
        <v>333</v>
      </c>
      <c r="I139" s="139" t="s">
        <v>27</v>
      </c>
      <c r="J139" s="187" t="s">
        <v>844</v>
      </c>
      <c r="K139" s="192" t="s">
        <v>845</v>
      </c>
      <c r="L139" s="193"/>
      <c r="M139" s="190" t="s">
        <v>573</v>
      </c>
      <c r="N139" s="194"/>
    </row>
    <row r="140" ht="27.75" customHeight="1">
      <c r="A140" s="156" t="str">
        <f t="shared" si="16"/>
        <v>0 ปี 3 เดือน 22 วัน หรือเหลืออีก -114 วัน</v>
      </c>
      <c r="B140" s="113" t="str">
        <f t="shared" si="14"/>
        <v>ใบอนุญาตผลิต ใกล้หมดอายุ ภายใน 1-3 เดือน</v>
      </c>
      <c r="C140" s="157">
        <v>3.0501822567E10</v>
      </c>
      <c r="D140" s="161">
        <v>46066.0</v>
      </c>
      <c r="E140" s="196" t="s">
        <v>843</v>
      </c>
      <c r="F140" s="157" t="s">
        <v>826</v>
      </c>
      <c r="G140" s="157" t="s">
        <v>454</v>
      </c>
      <c r="H140" s="157" t="s">
        <v>333</v>
      </c>
      <c r="I140" s="139" t="s">
        <v>27</v>
      </c>
      <c r="J140" s="187" t="s">
        <v>844</v>
      </c>
      <c r="K140" s="192" t="s">
        <v>846</v>
      </c>
      <c r="L140" s="193"/>
      <c r="M140" s="190" t="s">
        <v>573</v>
      </c>
      <c r="N140" s="194"/>
    </row>
    <row r="141" ht="27.75" customHeight="1">
      <c r="A141" s="156" t="str">
        <f t="shared" si="16"/>
        <v>4 ปี 3 เดือน 14 วัน หรือเหลืออีก -1567 วัน</v>
      </c>
      <c r="B141" s="113" t="str">
        <f t="shared" si="14"/>
        <v>ทะเบียนนำเข้า ปกติ</v>
      </c>
      <c r="C141" s="157" t="s">
        <v>847</v>
      </c>
      <c r="D141" s="161">
        <v>47519.0</v>
      </c>
      <c r="E141" s="196" t="s">
        <v>25</v>
      </c>
      <c r="F141" s="157" t="s">
        <v>848</v>
      </c>
      <c r="G141" s="157" t="s">
        <v>449</v>
      </c>
      <c r="H141" s="157" t="s">
        <v>333</v>
      </c>
      <c r="I141" s="139" t="s">
        <v>27</v>
      </c>
      <c r="J141" s="187" t="s">
        <v>27</v>
      </c>
      <c r="K141" s="192" t="s">
        <v>849</v>
      </c>
      <c r="L141" s="193"/>
      <c r="M141" s="190" t="s">
        <v>573</v>
      </c>
      <c r="N141" s="194" t="s">
        <v>850</v>
      </c>
    </row>
    <row r="142" ht="27.75" customHeight="1">
      <c r="A142" s="156" t="str">
        <f t="shared" si="16"/>
        <v/>
      </c>
      <c r="B142" s="113" t="str">
        <f t="shared" si="14"/>
        <v/>
      </c>
      <c r="C142" s="157"/>
      <c r="D142" s="161"/>
      <c r="E142" s="196"/>
      <c r="F142" s="157" t="s">
        <v>848</v>
      </c>
      <c r="G142" s="157"/>
      <c r="H142" s="157" t="s">
        <v>333</v>
      </c>
      <c r="I142" s="139" t="s">
        <v>27</v>
      </c>
      <c r="J142" s="187"/>
      <c r="K142" s="197"/>
      <c r="L142" s="193"/>
      <c r="M142" s="190" t="s">
        <v>573</v>
      </c>
      <c r="N142" s="194"/>
    </row>
    <row r="143" ht="27.75" customHeight="1">
      <c r="A143" s="156" t="str">
        <f t="shared" si="16"/>
        <v>4 ปี 6 เดือน 10 วัน หรือเหลืออีก -1653 วัน</v>
      </c>
      <c r="B143" s="113" t="str">
        <f t="shared" si="14"/>
        <v>ทะเบียนนำเข้า ปกติ</v>
      </c>
      <c r="C143" s="157" t="s">
        <v>851</v>
      </c>
      <c r="D143" s="161">
        <v>47605.0</v>
      </c>
      <c r="E143" s="196" t="s">
        <v>852</v>
      </c>
      <c r="F143" s="157" t="s">
        <v>848</v>
      </c>
      <c r="G143" s="157" t="s">
        <v>449</v>
      </c>
      <c r="H143" s="157" t="s">
        <v>333</v>
      </c>
      <c r="I143" s="139" t="s">
        <v>27</v>
      </c>
      <c r="J143" s="187" t="s">
        <v>27</v>
      </c>
      <c r="K143" s="192" t="s">
        <v>853</v>
      </c>
      <c r="L143" s="193"/>
      <c r="M143" s="190" t="s">
        <v>573</v>
      </c>
      <c r="N143" s="194"/>
    </row>
    <row r="144" ht="27.75" customHeight="1">
      <c r="A144" s="156" t="str">
        <f t="shared" si="16"/>
        <v>542 ปี 9 เดือน 27 วัน หรือเหลืออีก -198262 วัน</v>
      </c>
      <c r="B144" s="113" t="str">
        <f t="shared" si="14"/>
        <v>ใบอนุญาตนำเข้า ปกติ</v>
      </c>
      <c r="C144" s="157">
        <v>3.0633332567E10</v>
      </c>
      <c r="D144" s="161">
        <v>244214.0</v>
      </c>
      <c r="E144" s="196" t="s">
        <v>852</v>
      </c>
      <c r="F144" s="157" t="s">
        <v>848</v>
      </c>
      <c r="G144" s="157" t="s">
        <v>19</v>
      </c>
      <c r="H144" s="157" t="s">
        <v>333</v>
      </c>
      <c r="I144" s="139" t="s">
        <v>27</v>
      </c>
      <c r="J144" s="187" t="s">
        <v>27</v>
      </c>
      <c r="K144" s="192" t="s">
        <v>854</v>
      </c>
      <c r="L144" s="193"/>
      <c r="M144" s="190" t="s">
        <v>573</v>
      </c>
      <c r="N144" s="194"/>
    </row>
    <row r="145" ht="27.75" customHeight="1">
      <c r="A145" s="156" t="str">
        <f t="shared" si="16"/>
        <v>4 ปี 6 เดือน 10 วัน หรือเหลืออีก -1653 วัน</v>
      </c>
      <c r="B145" s="113" t="str">
        <f t="shared" si="14"/>
        <v>ทะเบียนนำเข้า ปกติ</v>
      </c>
      <c r="C145" s="157" t="s">
        <v>855</v>
      </c>
      <c r="D145" s="161">
        <v>47605.0</v>
      </c>
      <c r="E145" s="196" t="s">
        <v>856</v>
      </c>
      <c r="F145" s="157" t="s">
        <v>848</v>
      </c>
      <c r="G145" s="157" t="s">
        <v>449</v>
      </c>
      <c r="H145" s="157" t="s">
        <v>333</v>
      </c>
      <c r="I145" s="139" t="s">
        <v>27</v>
      </c>
      <c r="J145" s="187" t="s">
        <v>434</v>
      </c>
      <c r="K145" s="192" t="s">
        <v>857</v>
      </c>
      <c r="L145" s="193"/>
      <c r="M145" s="190" t="s">
        <v>573</v>
      </c>
      <c r="N145" s="194"/>
    </row>
    <row r="146" ht="27.75" customHeight="1">
      <c r="A146" s="156" t="str">
        <f t="shared" si="16"/>
        <v/>
      </c>
      <c r="B146" s="113" t="str">
        <f t="shared" si="14"/>
        <v/>
      </c>
      <c r="C146" s="157"/>
      <c r="D146" s="161"/>
      <c r="E146" s="196"/>
      <c r="F146" s="157" t="s">
        <v>848</v>
      </c>
      <c r="G146" s="157"/>
      <c r="H146" s="157" t="s">
        <v>333</v>
      </c>
      <c r="I146" s="139" t="s">
        <v>27</v>
      </c>
      <c r="J146" s="187"/>
      <c r="K146" s="197"/>
      <c r="L146" s="193"/>
      <c r="M146" s="190" t="s">
        <v>573</v>
      </c>
      <c r="N146" s="194"/>
    </row>
    <row r="147" ht="27.75" customHeight="1">
      <c r="A147" s="156" t="str">
        <f t="shared" si="16"/>
        <v>4 ปี 6 เดือน 10 วัน หรือเหลืออีก -1653 วัน</v>
      </c>
      <c r="B147" s="113" t="str">
        <f t="shared" si="14"/>
        <v>ทะเบียนนำเข้า ปกติ</v>
      </c>
      <c r="C147" s="157" t="s">
        <v>858</v>
      </c>
      <c r="D147" s="161">
        <v>47605.0</v>
      </c>
      <c r="E147" s="196" t="s">
        <v>859</v>
      </c>
      <c r="F147" s="157" t="s">
        <v>848</v>
      </c>
      <c r="G147" s="157" t="s">
        <v>449</v>
      </c>
      <c r="H147" s="157" t="s">
        <v>333</v>
      </c>
      <c r="I147" s="139" t="s">
        <v>27</v>
      </c>
      <c r="J147" s="187" t="s">
        <v>598</v>
      </c>
      <c r="K147" s="192" t="s">
        <v>860</v>
      </c>
      <c r="L147" s="193"/>
      <c r="M147" s="190" t="s">
        <v>573</v>
      </c>
      <c r="N147" s="194"/>
    </row>
    <row r="148" ht="27.75" customHeight="1">
      <c r="A148" s="156"/>
      <c r="B148" s="113"/>
      <c r="C148" s="157"/>
      <c r="D148" s="161"/>
      <c r="E148" s="196"/>
      <c r="F148" s="157"/>
      <c r="G148" s="157"/>
      <c r="H148" s="157" t="s">
        <v>333</v>
      </c>
      <c r="I148" s="139"/>
      <c r="J148" s="187"/>
      <c r="K148" s="197"/>
      <c r="L148" s="193"/>
      <c r="M148" s="190" t="s">
        <v>573</v>
      </c>
      <c r="N148" s="194"/>
    </row>
    <row r="149" ht="27.75" customHeight="1">
      <c r="A149" s="156" t="str">
        <f t="shared" ref="A149:A151" si="17">if(D149="","",if(D149&lt;today(),"ทะเบียนขาด "&amp;today()-D149&amp;" วัน",((DATEDIF(today(),D149,"y") &amp; " ปี " &amp; DATEDIF(today(),D149,"ym") &amp; " เดือน "&amp; DATEDIF(today(),D149,"md") &amp; " วัน"))&amp;" หรือเหลืออีก "&amp;today()-D149&amp;" วัน"))</f>
        <v>5 ปี 1 เดือน 16 วัน หรือเหลืออีก -1873 วัน</v>
      </c>
      <c r="B149" s="113" t="str">
        <f t="shared" ref="B149:B151" si="18">if(D149="","",if(today()&gt;D149,G149&amp;" ขาด",if(abs(today()-D149)&lt;=119,G149&amp;" ใกล้หมดอายุ ภายใน 1-3 เดือน",if(and(abs(today()-D149)&gt;=120,abs(today()-D149)&lt;=150),G149&amp;" ใกล้หมดอายุ ภายใน 4-5 เดือน",if(and(abs(today()-D149)&gt;=151,abs(today()-D149)&lt;=180),G149&amp;" จะหมดอายุอีก 6 เดิอน",G149&amp;" ปกติ")))))</f>
        <v>ทะเบียนนำเข้า ปกติ</v>
      </c>
      <c r="C149" s="157" t="s">
        <v>861</v>
      </c>
      <c r="D149" s="161">
        <v>47825.0</v>
      </c>
      <c r="E149" s="196" t="s">
        <v>25</v>
      </c>
      <c r="F149" s="157" t="s">
        <v>862</v>
      </c>
      <c r="G149" s="157" t="s">
        <v>449</v>
      </c>
      <c r="H149" s="157" t="s">
        <v>333</v>
      </c>
      <c r="I149" s="139" t="s">
        <v>27</v>
      </c>
      <c r="J149" s="187" t="s">
        <v>27</v>
      </c>
      <c r="K149" s="192" t="s">
        <v>863</v>
      </c>
      <c r="L149" s="193"/>
      <c r="M149" s="190" t="s">
        <v>573</v>
      </c>
      <c r="N149" s="209"/>
    </row>
    <row r="150" ht="27.75" customHeight="1">
      <c r="A150" s="156" t="str">
        <f t="shared" si="17"/>
        <v>0 ปี 8 เดือน 4 วัน หรือเหลืออีก -247 วัน</v>
      </c>
      <c r="B150" s="113" t="str">
        <f t="shared" si="18"/>
        <v>ใบอนุญาตนำเข้า ปกติ</v>
      </c>
      <c r="C150" s="157">
        <v>3.0629322568E10</v>
      </c>
      <c r="D150" s="161">
        <v>46199.0</v>
      </c>
      <c r="E150" s="196" t="s">
        <v>25</v>
      </c>
      <c r="F150" s="157" t="s">
        <v>862</v>
      </c>
      <c r="G150" s="157" t="s">
        <v>19</v>
      </c>
      <c r="H150" s="157" t="s">
        <v>333</v>
      </c>
      <c r="I150" s="139" t="s">
        <v>27</v>
      </c>
      <c r="J150" s="187" t="s">
        <v>27</v>
      </c>
      <c r="K150" s="192" t="s">
        <v>864</v>
      </c>
      <c r="L150" s="193"/>
      <c r="M150" s="190" t="s">
        <v>573</v>
      </c>
      <c r="N150" s="194"/>
    </row>
    <row r="151" ht="27.75" customHeight="1">
      <c r="A151" s="156" t="str">
        <f t="shared" si="17"/>
        <v>5 ปี 4 เดือน 15 วัน หรือเหลืออีก -1964 วัน</v>
      </c>
      <c r="B151" s="113" t="str">
        <f t="shared" si="18"/>
        <v>ทะเบียนผลิต ปกติ</v>
      </c>
      <c r="C151" s="157" t="s">
        <v>865</v>
      </c>
      <c r="D151" s="161">
        <v>47916.0</v>
      </c>
      <c r="E151" s="196" t="s">
        <v>866</v>
      </c>
      <c r="F151" s="157" t="s">
        <v>862</v>
      </c>
      <c r="G151" s="157" t="s">
        <v>446</v>
      </c>
      <c r="H151" s="157" t="s">
        <v>333</v>
      </c>
      <c r="I151" s="139" t="s">
        <v>27</v>
      </c>
      <c r="J151" s="187" t="s">
        <v>27</v>
      </c>
      <c r="K151" s="192" t="s">
        <v>867</v>
      </c>
      <c r="L151" s="193"/>
      <c r="M151" s="190" t="s">
        <v>573</v>
      </c>
      <c r="N151" s="194"/>
    </row>
    <row r="152" ht="27.75" customHeight="1">
      <c r="A152" s="156"/>
      <c r="B152" s="113"/>
      <c r="C152" s="157"/>
      <c r="D152" s="161"/>
      <c r="E152" s="196"/>
      <c r="F152" s="157"/>
      <c r="G152" s="157"/>
      <c r="H152" s="157"/>
      <c r="I152" s="139"/>
      <c r="J152" s="187"/>
      <c r="K152" s="197"/>
      <c r="L152" s="193"/>
      <c r="M152" s="190" t="s">
        <v>573</v>
      </c>
      <c r="N152" s="194"/>
    </row>
    <row r="153" ht="27.75" customHeight="1">
      <c r="A153" s="156" t="str">
        <f>if(D153="","",if(D153&lt;today(),"ทะเบียนขาด "&amp;today()-D153&amp;" วัน",((DATEDIF(today(),D153,"y") &amp; " ปี " &amp; DATEDIF(today(),D153,"ym") &amp; " เดือน "&amp; DATEDIF(today(),D153,"md") &amp; " วัน"))&amp;" หรือเหลืออีก "&amp;today()-D153&amp;" วัน"))</f>
        <v>5 ปี 4 เดือน 15 วัน หรือเหลืออีก -1964 วัน</v>
      </c>
      <c r="B153" s="113" t="str">
        <f>if(D153="","",if(today()&gt;D153,G153&amp;" ขาด",if(abs(today()-D153)&lt;=119,G153&amp;" ใกล้หมดอายุ ภายใน 1-3 เดือน",if(and(abs(today()-D153)&gt;=120,abs(today()-D153)&lt;=150),G153&amp;" ใกล้หมดอายุ ภายใน 4-5 เดือน",if(and(abs(today()-D153)&gt;=151,abs(today()-D153)&lt;=180),G153&amp;" จะหมดอายุอีก 6 เดิอน",G153&amp;" ปกติ")))))</f>
        <v>ทะเบียนผลิต ปกติ</v>
      </c>
      <c r="C153" s="157" t="s">
        <v>868</v>
      </c>
      <c r="D153" s="161">
        <v>47916.0</v>
      </c>
      <c r="E153" s="196" t="s">
        <v>869</v>
      </c>
      <c r="F153" s="157" t="s">
        <v>862</v>
      </c>
      <c r="G153" s="157" t="s">
        <v>446</v>
      </c>
      <c r="H153" s="157" t="s">
        <v>333</v>
      </c>
      <c r="I153" s="139" t="s">
        <v>27</v>
      </c>
      <c r="J153" s="187" t="s">
        <v>434</v>
      </c>
      <c r="K153" s="192" t="s">
        <v>870</v>
      </c>
      <c r="L153" s="193"/>
      <c r="M153" s="190" t="s">
        <v>573</v>
      </c>
      <c r="N153" s="194"/>
    </row>
    <row r="154" ht="27.75" customHeight="1">
      <c r="A154" s="156"/>
      <c r="B154" s="113"/>
      <c r="C154" s="157"/>
      <c r="D154" s="161"/>
      <c r="E154" s="196"/>
      <c r="F154" s="157"/>
      <c r="G154" s="157"/>
      <c r="H154" s="157"/>
      <c r="I154" s="139"/>
      <c r="J154" s="187"/>
      <c r="K154" s="197"/>
      <c r="L154" s="193"/>
      <c r="M154" s="190" t="s">
        <v>573</v>
      </c>
      <c r="N154" s="194"/>
    </row>
    <row r="155" ht="27.75" customHeight="1">
      <c r="A155" s="156" t="str">
        <f>if(D155="","",if(D155&lt;today(),"ทะเบียนขาด "&amp;today()-D155&amp;" วัน",((DATEDIF(today(),D155,"y") &amp; " ปี " &amp; DATEDIF(today(),D155,"ym") &amp; " เดือน "&amp; DATEDIF(today(),D155,"md") &amp; " วัน"))&amp;" หรือเหลืออีก "&amp;today()-D155&amp;" วัน"))</f>
        <v>5 ปี 4 เดือน 15 วัน หรือเหลืออีก -1964 วัน</v>
      </c>
      <c r="B155" s="113" t="str">
        <f>if(D155="","",if(today()&gt;D155,G155&amp;" ขาด",if(abs(today()-D155)&lt;=119,G155&amp;" ใกล้หมดอายุ ภายใน 1-3 เดือน",if(and(abs(today()-D155)&gt;=120,abs(today()-D155)&lt;=150),G155&amp;" ใกล้หมดอายุ ภายใน 4-5 เดือน",if(and(abs(today()-D155)&gt;=151,abs(today()-D155)&lt;=180),G155&amp;" จะหมดอายุอีก 6 เดิอน",G155&amp;" ปกติ")))))</f>
        <v>ทะเบียนผลิต ปกติ</v>
      </c>
      <c r="C155" s="157" t="s">
        <v>871</v>
      </c>
      <c r="D155" s="161">
        <v>47916.0</v>
      </c>
      <c r="E155" s="196" t="s">
        <v>872</v>
      </c>
      <c r="F155" s="157" t="s">
        <v>862</v>
      </c>
      <c r="G155" s="157" t="s">
        <v>446</v>
      </c>
      <c r="H155" s="157" t="s">
        <v>333</v>
      </c>
      <c r="I155" s="139" t="s">
        <v>27</v>
      </c>
      <c r="J155" s="187" t="s">
        <v>598</v>
      </c>
      <c r="K155" s="192" t="s">
        <v>873</v>
      </c>
      <c r="L155" s="193"/>
      <c r="M155" s="190" t="s">
        <v>573</v>
      </c>
      <c r="N155" s="194"/>
    </row>
    <row r="156" ht="27.75" customHeight="1">
      <c r="A156" s="156"/>
      <c r="B156" s="113"/>
      <c r="C156" s="157"/>
      <c r="D156" s="161"/>
      <c r="E156" s="196"/>
      <c r="F156" s="157"/>
      <c r="G156" s="157"/>
      <c r="H156" s="157"/>
      <c r="I156" s="139"/>
      <c r="J156" s="187"/>
      <c r="K156" s="197"/>
      <c r="L156" s="193"/>
      <c r="M156" s="190" t="s">
        <v>573</v>
      </c>
      <c r="N156" s="194"/>
    </row>
    <row r="157" ht="27.75" customHeight="1">
      <c r="A157" s="156" t="str">
        <f t="shared" ref="A157:A159" si="19">if(D157="","",if(D157&lt;today(),"ทะเบียนขาด "&amp;today()-D157&amp;" วัน",((DATEDIF(today(),D157,"y") &amp; " ปี " &amp; DATEDIF(today(),D157,"ym") &amp; " เดือน "&amp; DATEDIF(today(),D157,"md") &amp; " วัน"))&amp;" หรือเหลืออีก "&amp;today()-D157&amp;" วัน"))</f>
        <v>2 ปี 4 เดือน 15 วัน หรือเหลืออีก -868 วัน</v>
      </c>
      <c r="B157" s="113" t="str">
        <f t="shared" ref="B157:B247" si="20">if(D157="","",if(today()&gt;D157,G157&amp;" ขาด",if(abs(today()-D157)&lt;=119,G157&amp;" ใกล้หมดอายุ ภายใน 1-3 เดือน",if(and(abs(today()-D157)&gt;=120,abs(today()-D157)&lt;=150),G157&amp;" ใกล้หมดอายุ ภายใน 4-5 เดือน",if(and(abs(today()-D157)&gt;=151,abs(today()-D157)&lt;=180),G157&amp;" จะหมดอายุอีก 6 เดิอน",G157&amp;" ปกติ")))))</f>
        <v>ทะเบียนนำเข้า ปกติ</v>
      </c>
      <c r="C157" s="157" t="s">
        <v>874</v>
      </c>
      <c r="D157" s="161">
        <v>46820.0</v>
      </c>
      <c r="E157" s="196" t="s">
        <v>25</v>
      </c>
      <c r="F157" s="157" t="s">
        <v>875</v>
      </c>
      <c r="G157" s="157" t="s">
        <v>449</v>
      </c>
      <c r="H157" s="157" t="s">
        <v>333</v>
      </c>
      <c r="I157" s="139" t="s">
        <v>27</v>
      </c>
      <c r="J157" s="187" t="s">
        <v>27</v>
      </c>
      <c r="K157" s="192" t="s">
        <v>876</v>
      </c>
      <c r="L157" s="193"/>
      <c r="M157" s="190" t="s">
        <v>573</v>
      </c>
      <c r="N157" s="210" t="s">
        <v>877</v>
      </c>
    </row>
    <row r="158" ht="27.75" customHeight="1">
      <c r="A158" s="156" t="str">
        <f t="shared" si="19"/>
        <v>0 ปี 3 เดือน 5 วัน หรือเหลืออีก -97 วัน</v>
      </c>
      <c r="B158" s="113" t="str">
        <f t="shared" si="20"/>
        <v>ใบอนุญาตนำเข้า ใกล้หมดอายุ ภายใน 1-3 เดือน</v>
      </c>
      <c r="C158" s="157">
        <v>3.0604652568E10</v>
      </c>
      <c r="D158" s="161">
        <v>46049.0</v>
      </c>
      <c r="E158" s="196" t="s">
        <v>25</v>
      </c>
      <c r="F158" s="157" t="s">
        <v>875</v>
      </c>
      <c r="G158" s="157" t="s">
        <v>19</v>
      </c>
      <c r="H158" s="157" t="s">
        <v>333</v>
      </c>
      <c r="I158" s="139" t="s">
        <v>27</v>
      </c>
      <c r="J158" s="187" t="s">
        <v>27</v>
      </c>
      <c r="K158" s="192" t="s">
        <v>878</v>
      </c>
      <c r="L158" s="189"/>
      <c r="M158" s="190" t="s">
        <v>573</v>
      </c>
      <c r="N158" s="194"/>
    </row>
    <row r="159" ht="27.75" customHeight="1">
      <c r="A159" s="156" t="str">
        <f t="shared" si="19"/>
        <v>3 ปี 1 เดือน 13 วัน หรือเหลืออีก -1140 วัน</v>
      </c>
      <c r="B159" s="113" t="str">
        <f t="shared" si="20"/>
        <v>ทะเบียนผลิต ปกติ</v>
      </c>
      <c r="C159" s="157" t="s">
        <v>879</v>
      </c>
      <c r="D159" s="161">
        <v>47092.0</v>
      </c>
      <c r="E159" s="196" t="s">
        <v>880</v>
      </c>
      <c r="F159" s="157" t="s">
        <v>875</v>
      </c>
      <c r="G159" s="157" t="s">
        <v>446</v>
      </c>
      <c r="H159" s="157" t="s">
        <v>333</v>
      </c>
      <c r="I159" s="139" t="s">
        <v>27</v>
      </c>
      <c r="J159" s="187" t="s">
        <v>27</v>
      </c>
      <c r="K159" s="192" t="s">
        <v>881</v>
      </c>
      <c r="L159" s="193"/>
      <c r="M159" s="190" t="s">
        <v>573</v>
      </c>
      <c r="N159" s="194"/>
    </row>
    <row r="160" ht="27.75" customHeight="1">
      <c r="A160" s="156" t="str">
        <f>if(D160="","",if(D160&lt;today(),"ทะเบียนขาด "&amp;today()-D160&amp;" วัน",((DATEDIF(today(),D160,"y") &amp; " ปี " &amp; DATEDIF(today(),D160,"ym") &amp; " เดือน "&amp; DATEDIF(today(),D160,"md") &amp; " วัน"))&amp;" หรือเหลืออีก "&amp;ABS(today()-D160)&amp;" วัน"))</f>
        <v>#NUM!</v>
      </c>
      <c r="B160" s="113" t="str">
        <f t="shared" si="20"/>
        <v>ใบอนุญาตผลิต ปกติ</v>
      </c>
      <c r="C160" s="157">
        <v>3.0500612567E10</v>
      </c>
      <c r="D160" s="161">
        <v>6708426.0</v>
      </c>
      <c r="E160" s="196" t="s">
        <v>880</v>
      </c>
      <c r="F160" s="157" t="s">
        <v>875</v>
      </c>
      <c r="G160" s="157" t="s">
        <v>454</v>
      </c>
      <c r="H160" s="157" t="s">
        <v>333</v>
      </c>
      <c r="I160" s="139" t="s">
        <v>27</v>
      </c>
      <c r="J160" s="187" t="s">
        <v>27</v>
      </c>
      <c r="K160" s="199" t="s">
        <v>882</v>
      </c>
      <c r="L160" s="193"/>
      <c r="M160" s="190" t="s">
        <v>573</v>
      </c>
      <c r="N160" s="194"/>
    </row>
    <row r="161" ht="27.75" customHeight="1">
      <c r="A161" s="156" t="str">
        <f>if(D161="","",if(D161&lt;today(),"ทะเบียนขาด "&amp;today()-D161&amp;" วัน",((DATEDIF(today(),D161,"y") &amp; " ปี " &amp; DATEDIF(today(),D161,"ym") &amp; " เดือน "&amp; DATEDIF(today(),D161,"md") &amp; " วัน"))&amp;" หรือเหลืออีก "&amp;today()-D161&amp;" วัน"))</f>
        <v>3 ปี 1 เดือน 13 วัน หรือเหลืออีก -1140 วัน</v>
      </c>
      <c r="B161" s="113" t="str">
        <f t="shared" si="20"/>
        <v>ทะเบียนผลิต ปกติ</v>
      </c>
      <c r="C161" s="157" t="s">
        <v>883</v>
      </c>
      <c r="D161" s="161">
        <v>47092.0</v>
      </c>
      <c r="E161" s="196" t="s">
        <v>884</v>
      </c>
      <c r="F161" s="157" t="s">
        <v>875</v>
      </c>
      <c r="G161" s="157" t="s">
        <v>446</v>
      </c>
      <c r="H161" s="157" t="s">
        <v>333</v>
      </c>
      <c r="I161" s="139" t="s">
        <v>27</v>
      </c>
      <c r="J161" s="187" t="s">
        <v>434</v>
      </c>
      <c r="K161" s="192" t="s">
        <v>885</v>
      </c>
      <c r="L161" s="193"/>
      <c r="M161" s="190" t="s">
        <v>573</v>
      </c>
      <c r="N161" s="194"/>
    </row>
    <row r="162" ht="27.75" customHeight="1">
      <c r="A162" s="156" t="str">
        <f>if(D162="","",if(D162&lt;today(),"ทะเบียนขาด "&amp;today()-D162&amp;" วัน",((DATEDIF(today(),D162,"y") &amp; " ปี " &amp; DATEDIF(today(),D162,"ym") &amp; " เดือน "&amp; DATEDIF(today(),D162,"md") &amp; " วัน"))&amp;" หรือเหลืออีก "&amp;ABS(today()-D162)&amp;" วัน"))</f>
        <v>1 ปี 2 เดือน 25 วัน หรือเหลืออีก 451 วัน</v>
      </c>
      <c r="B162" s="113" t="str">
        <f t="shared" si="20"/>
        <v>ใบอนุญาตผลิต ปกติ</v>
      </c>
      <c r="C162" s="157">
        <v>3.0500622567E10</v>
      </c>
      <c r="D162" s="161">
        <v>46403.0</v>
      </c>
      <c r="E162" s="196" t="s">
        <v>884</v>
      </c>
      <c r="F162" s="157" t="s">
        <v>875</v>
      </c>
      <c r="G162" s="157" t="s">
        <v>454</v>
      </c>
      <c r="H162" s="157" t="s">
        <v>333</v>
      </c>
      <c r="I162" s="139" t="s">
        <v>27</v>
      </c>
      <c r="J162" s="187" t="s">
        <v>434</v>
      </c>
      <c r="K162" s="200"/>
      <c r="L162" s="193"/>
      <c r="M162" s="190" t="s">
        <v>573</v>
      </c>
      <c r="N162" s="194"/>
    </row>
    <row r="163" ht="27.75" customHeight="1">
      <c r="A163" s="156" t="str">
        <f>if(D163="","",if(D163&lt;today(),"ทะเบียนขาด "&amp;today()-D163&amp;" วัน",((DATEDIF(today(),D163,"y") &amp; " ปี " &amp; DATEDIF(today(),D163,"ym") &amp; " เดือน "&amp; DATEDIF(today(),D163,"md") &amp; " วัน"))&amp;" หรือเหลืออีก "&amp;today()-D163&amp;" วัน"))</f>
        <v>3 ปี 1 เดือน 13 วัน หรือเหลืออีก -1140 วัน</v>
      </c>
      <c r="B163" s="113" t="str">
        <f t="shared" si="20"/>
        <v>ทะเบียนผลิต ปกติ</v>
      </c>
      <c r="C163" s="157" t="s">
        <v>886</v>
      </c>
      <c r="D163" s="161">
        <v>47092.0</v>
      </c>
      <c r="E163" s="196" t="s">
        <v>887</v>
      </c>
      <c r="F163" s="157" t="s">
        <v>875</v>
      </c>
      <c r="G163" s="157" t="s">
        <v>446</v>
      </c>
      <c r="H163" s="157" t="s">
        <v>333</v>
      </c>
      <c r="I163" s="139" t="s">
        <v>27</v>
      </c>
      <c r="J163" s="187" t="s">
        <v>598</v>
      </c>
      <c r="K163" s="192" t="s">
        <v>888</v>
      </c>
      <c r="L163" s="193"/>
      <c r="M163" s="190" t="s">
        <v>573</v>
      </c>
      <c r="N163" s="194"/>
    </row>
    <row r="164" ht="27.75" customHeight="1">
      <c r="A164" s="156" t="str">
        <f t="shared" ref="A164:A166" si="21">if(D164="","",if(D164&lt;today(),"ทะเบียนขาด "&amp;today()-D164&amp;" วัน",((DATEDIF(today(),D164,"y") &amp; " ปี " &amp; DATEDIF(today(),D164,"ym") &amp; " เดือน "&amp; DATEDIF(today(),D164,"md") &amp; " วัน"))&amp;" หรือเหลืออีก "&amp;ABS(today()-D164)&amp;" วัน"))</f>
        <v>1 ปี 2 เดือน 25 วัน หรือเหลืออีก 451 วัน</v>
      </c>
      <c r="B164" s="113" t="str">
        <f t="shared" si="20"/>
        <v>ใบอนุญาตผลิต ปกติ</v>
      </c>
      <c r="C164" s="157">
        <v>3.0500602567E10</v>
      </c>
      <c r="D164" s="161">
        <v>46403.0</v>
      </c>
      <c r="E164" s="196" t="s">
        <v>887</v>
      </c>
      <c r="F164" s="157" t="s">
        <v>875</v>
      </c>
      <c r="G164" s="157" t="s">
        <v>454</v>
      </c>
      <c r="H164" s="157" t="s">
        <v>333</v>
      </c>
      <c r="I164" s="139" t="s">
        <v>27</v>
      </c>
      <c r="J164" s="187" t="s">
        <v>598</v>
      </c>
      <c r="K164" s="199" t="s">
        <v>889</v>
      </c>
      <c r="L164" s="193"/>
      <c r="M164" s="190" t="s">
        <v>573</v>
      </c>
      <c r="N164" s="194"/>
    </row>
    <row r="165" ht="27.75" customHeight="1">
      <c r="A165" s="156" t="str">
        <f t="shared" si="21"/>
        <v>3 ปี 5 เดือน 19 วัน หรือเหลืออีก 1266 วัน</v>
      </c>
      <c r="B165" s="113" t="str">
        <f t="shared" si="20"/>
        <v>ทะเบียนนำเข้า ปกติ</v>
      </c>
      <c r="C165" s="157" t="s">
        <v>890</v>
      </c>
      <c r="D165" s="161">
        <v>47218.0</v>
      </c>
      <c r="E165" s="196" t="s">
        <v>25</v>
      </c>
      <c r="F165" s="157" t="s">
        <v>891</v>
      </c>
      <c r="G165" s="157" t="s">
        <v>449</v>
      </c>
      <c r="H165" s="157" t="s">
        <v>333</v>
      </c>
      <c r="I165" s="139" t="s">
        <v>27</v>
      </c>
      <c r="J165" s="187" t="s">
        <v>27</v>
      </c>
      <c r="K165" s="199" t="s">
        <v>892</v>
      </c>
      <c r="L165" s="193"/>
      <c r="M165" s="190" t="s">
        <v>573</v>
      </c>
      <c r="N165" s="194"/>
    </row>
    <row r="166" ht="27.75" customHeight="1">
      <c r="A166" s="156" t="str">
        <f t="shared" si="21"/>
        <v>ทะเบียนขาด 270 วัน</v>
      </c>
      <c r="B166" s="113" t="str">
        <f t="shared" si="20"/>
        <v>ใบอนุญาตนำเข้า ขาด</v>
      </c>
      <c r="C166" s="157">
        <v>3.0603672567E10</v>
      </c>
      <c r="D166" s="161">
        <v>45682.0</v>
      </c>
      <c r="E166" s="196" t="s">
        <v>25</v>
      </c>
      <c r="F166" s="157" t="s">
        <v>891</v>
      </c>
      <c r="G166" s="157" t="s">
        <v>19</v>
      </c>
      <c r="H166" s="157" t="s">
        <v>333</v>
      </c>
      <c r="I166" s="139" t="s">
        <v>27</v>
      </c>
      <c r="J166" s="187" t="s">
        <v>27</v>
      </c>
      <c r="K166" s="199" t="s">
        <v>893</v>
      </c>
      <c r="L166" s="193"/>
      <c r="M166" s="190" t="s">
        <v>573</v>
      </c>
      <c r="N166" s="194" t="s">
        <v>894</v>
      </c>
    </row>
    <row r="167" ht="27.75" customHeight="1">
      <c r="A167" s="156" t="str">
        <f t="shared" ref="A167:A172" si="22">if(D167="","",if(D167&lt;today(),"ทะเบียนขาด "&amp;today()-D167&amp;" วัน",((DATEDIF(today(),D167,"y") &amp; " ปี " &amp; DATEDIF(today(),D167,"ym") &amp; " เดือน "&amp; DATEDIF(today(),D167,"md") &amp; " วัน"))&amp;" หรือเหลืออีก "&amp;today()-D167&amp;" วัน"))</f>
        <v>3 ปี 11 เดือน 18 วัน หรือเหลืออีก -1449 วัน</v>
      </c>
      <c r="B167" s="113" t="str">
        <f t="shared" si="20"/>
        <v>ทะเบียนผลิต ปกติ</v>
      </c>
      <c r="C167" s="157" t="s">
        <v>895</v>
      </c>
      <c r="D167" s="161">
        <v>47401.0</v>
      </c>
      <c r="E167" s="196" t="s">
        <v>896</v>
      </c>
      <c r="F167" s="157" t="s">
        <v>891</v>
      </c>
      <c r="G167" s="157" t="s">
        <v>446</v>
      </c>
      <c r="H167" s="157" t="s">
        <v>333</v>
      </c>
      <c r="I167" s="139" t="s">
        <v>27</v>
      </c>
      <c r="J167" s="187" t="s">
        <v>27</v>
      </c>
      <c r="K167" s="192" t="s">
        <v>897</v>
      </c>
      <c r="L167" s="193"/>
      <c r="M167" s="190" t="s">
        <v>573</v>
      </c>
      <c r="N167" s="194"/>
    </row>
    <row r="168" ht="27.75" customHeight="1">
      <c r="A168" s="156" t="str">
        <f t="shared" si="22"/>
        <v>0 ปี 3 เดือน 22 วัน หรือเหลืออีก -114 วัน</v>
      </c>
      <c r="B168" s="113" t="str">
        <f t="shared" si="20"/>
        <v>ใบอนุญาตผลิต ใกล้หมดอายุ ภายใน 1-3 เดือน</v>
      </c>
      <c r="C168" s="157">
        <v>3.0501682567E10</v>
      </c>
      <c r="D168" s="161">
        <v>46066.0</v>
      </c>
      <c r="E168" s="196" t="s">
        <v>896</v>
      </c>
      <c r="F168" s="157" t="s">
        <v>891</v>
      </c>
      <c r="G168" s="157" t="s">
        <v>454</v>
      </c>
      <c r="H168" s="157" t="s">
        <v>333</v>
      </c>
      <c r="I168" s="139" t="s">
        <v>27</v>
      </c>
      <c r="J168" s="187" t="s">
        <v>27</v>
      </c>
      <c r="K168" s="192" t="s">
        <v>898</v>
      </c>
      <c r="L168" s="193"/>
      <c r="M168" s="190" t="s">
        <v>573</v>
      </c>
      <c r="N168" s="194"/>
    </row>
    <row r="169" ht="27.75" customHeight="1">
      <c r="A169" s="156" t="str">
        <f t="shared" si="22"/>
        <v>3 ปี 11 เดือน 18 วัน หรือเหลืออีก -1449 วัน</v>
      </c>
      <c r="B169" s="113" t="str">
        <f t="shared" si="20"/>
        <v>ทะเบียนผลิต ปกติ</v>
      </c>
      <c r="C169" s="157" t="s">
        <v>899</v>
      </c>
      <c r="D169" s="161">
        <v>47401.0</v>
      </c>
      <c r="E169" s="196" t="s">
        <v>900</v>
      </c>
      <c r="F169" s="157" t="s">
        <v>891</v>
      </c>
      <c r="G169" s="157" t="s">
        <v>446</v>
      </c>
      <c r="H169" s="157" t="s">
        <v>333</v>
      </c>
      <c r="I169" s="139" t="s">
        <v>27</v>
      </c>
      <c r="J169" s="187" t="s">
        <v>598</v>
      </c>
      <c r="K169" s="192" t="s">
        <v>901</v>
      </c>
      <c r="L169" s="193"/>
      <c r="M169" s="190" t="s">
        <v>573</v>
      </c>
      <c r="N169" s="194"/>
    </row>
    <row r="170" ht="27.75" customHeight="1">
      <c r="A170" s="156" t="str">
        <f t="shared" si="22"/>
        <v>0 ปี 3 เดือน 22 วัน หรือเหลืออีก -114 วัน</v>
      </c>
      <c r="B170" s="113" t="str">
        <f t="shared" si="20"/>
        <v>ใบอนุญาตผลิต ใกล้หมดอายุ ภายใน 1-3 เดือน</v>
      </c>
      <c r="C170" s="157">
        <v>3.0501662567E10</v>
      </c>
      <c r="D170" s="161">
        <v>46066.0</v>
      </c>
      <c r="E170" s="196" t="s">
        <v>900</v>
      </c>
      <c r="F170" s="157" t="s">
        <v>891</v>
      </c>
      <c r="G170" s="157" t="s">
        <v>454</v>
      </c>
      <c r="H170" s="157" t="s">
        <v>333</v>
      </c>
      <c r="I170" s="139" t="s">
        <v>27</v>
      </c>
      <c r="J170" s="187" t="s">
        <v>598</v>
      </c>
      <c r="K170" s="192" t="s">
        <v>902</v>
      </c>
      <c r="L170" s="193"/>
      <c r="M170" s="190" t="s">
        <v>573</v>
      </c>
      <c r="N170" s="194"/>
    </row>
    <row r="171" ht="27.75" customHeight="1">
      <c r="A171" s="156" t="str">
        <f t="shared" si="22"/>
        <v>3 ปี 11 เดือน 18 วัน หรือเหลืออีก -1449 วัน</v>
      </c>
      <c r="B171" s="113" t="str">
        <f t="shared" si="20"/>
        <v>ทะเบียนผลิต ปกติ</v>
      </c>
      <c r="C171" s="157" t="s">
        <v>903</v>
      </c>
      <c r="D171" s="161">
        <v>47401.0</v>
      </c>
      <c r="E171" s="196" t="s">
        <v>904</v>
      </c>
      <c r="F171" s="157" t="s">
        <v>891</v>
      </c>
      <c r="G171" s="157" t="s">
        <v>446</v>
      </c>
      <c r="H171" s="157" t="s">
        <v>333</v>
      </c>
      <c r="I171" s="139" t="s">
        <v>27</v>
      </c>
      <c r="J171" s="187" t="s">
        <v>434</v>
      </c>
      <c r="K171" s="192" t="s">
        <v>905</v>
      </c>
      <c r="L171" s="193"/>
      <c r="M171" s="190" t="s">
        <v>573</v>
      </c>
      <c r="N171" s="194"/>
    </row>
    <row r="172" ht="27.75" customHeight="1">
      <c r="A172" s="156" t="str">
        <f t="shared" si="22"/>
        <v>0 ปี 3 เดือน 22 วัน หรือเหลืออีก -114 วัน</v>
      </c>
      <c r="B172" s="113" t="str">
        <f t="shared" si="20"/>
        <v>ใบอนุญาตผลิต ใกล้หมดอายุ ภายใน 1-3 เดือน</v>
      </c>
      <c r="C172" s="157">
        <v>3.0501672567E10</v>
      </c>
      <c r="D172" s="161">
        <v>46066.0</v>
      </c>
      <c r="E172" s="196" t="s">
        <v>904</v>
      </c>
      <c r="F172" s="157" t="s">
        <v>891</v>
      </c>
      <c r="G172" s="157" t="s">
        <v>454</v>
      </c>
      <c r="H172" s="157" t="s">
        <v>333</v>
      </c>
      <c r="I172" s="139" t="s">
        <v>27</v>
      </c>
      <c r="J172" s="187" t="s">
        <v>434</v>
      </c>
      <c r="K172" s="199" t="s">
        <v>906</v>
      </c>
      <c r="L172" s="203"/>
      <c r="M172" s="190" t="s">
        <v>573</v>
      </c>
      <c r="N172" s="194"/>
    </row>
    <row r="173" ht="27.75" customHeight="1">
      <c r="A173" s="156" t="str">
        <f t="shared" ref="A173:A247" si="23">if(D173="","",if(D173&lt;today(),"ทะเบียนขาด "&amp;today()-D173&amp;" วัน",((DATEDIF(today(),D173,"y") &amp; " ปี " &amp; DATEDIF(today(),D173,"ym") &amp; " เดือน "&amp; DATEDIF(today(),D173,"md") &amp; " วัน"))&amp;" หรือเหลืออีก "&amp;ABS(today()-D173)&amp;" วัน"))</f>
        <v>0 ปี 1 เดือน 9 วัน หรือเหลืออีก 40 วัน</v>
      </c>
      <c r="B173" s="113" t="str">
        <f t="shared" si="20"/>
        <v>ทะเบียนนำเข้า ใกล้หมดอายุ ภายใน 1-3 เดือน</v>
      </c>
      <c r="C173" s="157" t="s">
        <v>907</v>
      </c>
      <c r="D173" s="161">
        <v>45992.0</v>
      </c>
      <c r="E173" s="157" t="s">
        <v>25</v>
      </c>
      <c r="F173" s="196" t="s">
        <v>908</v>
      </c>
      <c r="G173" s="157" t="s">
        <v>449</v>
      </c>
      <c r="H173" s="157" t="s">
        <v>333</v>
      </c>
      <c r="I173" s="139" t="s">
        <v>27</v>
      </c>
      <c r="J173" s="187" t="s">
        <v>27</v>
      </c>
      <c r="K173" s="202" t="s">
        <v>909</v>
      </c>
      <c r="L173" s="203"/>
      <c r="M173" s="211" t="s">
        <v>573</v>
      </c>
      <c r="N173" s="201" t="s">
        <v>910</v>
      </c>
    </row>
    <row r="174" ht="27.75" customHeight="1">
      <c r="A174" s="156" t="str">
        <f t="shared" si="23"/>
        <v>0 ปี 1 เดือน 9 วัน หรือเหลืออีก 40 วัน</v>
      </c>
      <c r="B174" s="113" t="str">
        <f t="shared" si="20"/>
        <v>ใบอนุญาตนำเข้า ใกล้หมดอายุ ภายใน 1-3 เดือน</v>
      </c>
      <c r="C174" s="157">
        <v>3.0633252568E10</v>
      </c>
      <c r="D174" s="161">
        <v>45992.0</v>
      </c>
      <c r="E174" s="157" t="s">
        <v>25</v>
      </c>
      <c r="F174" s="196" t="s">
        <v>908</v>
      </c>
      <c r="G174" s="157" t="s">
        <v>19</v>
      </c>
      <c r="H174" s="157" t="s">
        <v>333</v>
      </c>
      <c r="I174" s="139" t="s">
        <v>27</v>
      </c>
      <c r="J174" s="187" t="s">
        <v>27</v>
      </c>
      <c r="K174" s="199" t="s">
        <v>911</v>
      </c>
      <c r="L174" s="203"/>
      <c r="M174" s="211" t="s">
        <v>573</v>
      </c>
      <c r="N174" s="194" t="s">
        <v>912</v>
      </c>
    </row>
    <row r="175" ht="27.75" customHeight="1">
      <c r="A175" s="156" t="str">
        <f t="shared" si="23"/>
        <v>1 ปี 0 เดือน 17 วัน หรือเหลืออีก 382 วัน</v>
      </c>
      <c r="B175" s="113" t="str">
        <f t="shared" si="20"/>
        <v>ทะเบียนผลิต ปกติ</v>
      </c>
      <c r="C175" s="157" t="s">
        <v>913</v>
      </c>
      <c r="D175" s="161">
        <v>46334.0</v>
      </c>
      <c r="E175" s="157" t="s">
        <v>914</v>
      </c>
      <c r="F175" s="196" t="s">
        <v>908</v>
      </c>
      <c r="G175" s="157" t="s">
        <v>446</v>
      </c>
      <c r="H175" s="157" t="s">
        <v>333</v>
      </c>
      <c r="I175" s="139" t="s">
        <v>27</v>
      </c>
      <c r="J175" s="187" t="s">
        <v>434</v>
      </c>
      <c r="K175" s="202" t="s">
        <v>915</v>
      </c>
      <c r="L175" s="203"/>
      <c r="M175" s="211" t="s">
        <v>573</v>
      </c>
      <c r="N175" s="194"/>
    </row>
    <row r="176" ht="27.75" customHeight="1">
      <c r="A176" s="156" t="str">
        <f t="shared" si="23"/>
        <v>1 ปี 0 เดือน 15 วัน หรือเหลืออีก 380 วัน</v>
      </c>
      <c r="B176" s="113" t="str">
        <f t="shared" si="20"/>
        <v>ใบอนุญาตผลิต ปกติ</v>
      </c>
      <c r="C176" s="157">
        <v>3.0523392566E10</v>
      </c>
      <c r="D176" s="161">
        <v>46332.0</v>
      </c>
      <c r="E176" s="157" t="s">
        <v>914</v>
      </c>
      <c r="F176" s="196" t="s">
        <v>908</v>
      </c>
      <c r="G176" s="157" t="s">
        <v>454</v>
      </c>
      <c r="H176" s="157" t="s">
        <v>333</v>
      </c>
      <c r="I176" s="139" t="s">
        <v>27</v>
      </c>
      <c r="J176" s="187" t="s">
        <v>434</v>
      </c>
      <c r="K176" s="199" t="s">
        <v>916</v>
      </c>
      <c r="L176" s="204"/>
      <c r="M176" s="211" t="s">
        <v>573</v>
      </c>
      <c r="N176" s="194"/>
    </row>
    <row r="177" ht="27.75" customHeight="1">
      <c r="A177" s="156" t="str">
        <f t="shared" si="23"/>
        <v>1 ปี 0 เดือน 17 วัน หรือเหลืออีก 382 วัน</v>
      </c>
      <c r="B177" s="113" t="str">
        <f t="shared" si="20"/>
        <v>ทะเบียนผลิต ปกติ</v>
      </c>
      <c r="C177" s="157" t="s">
        <v>917</v>
      </c>
      <c r="D177" s="161">
        <v>46334.0</v>
      </c>
      <c r="E177" s="157" t="s">
        <v>918</v>
      </c>
      <c r="F177" s="196" t="s">
        <v>908</v>
      </c>
      <c r="G177" s="157" t="s">
        <v>446</v>
      </c>
      <c r="H177" s="157" t="s">
        <v>333</v>
      </c>
      <c r="I177" s="139" t="s">
        <v>27</v>
      </c>
      <c r="J177" s="187" t="s">
        <v>27</v>
      </c>
      <c r="K177" s="202" t="s">
        <v>919</v>
      </c>
      <c r="L177" s="203"/>
      <c r="M177" s="211" t="s">
        <v>573</v>
      </c>
      <c r="N177" s="194"/>
    </row>
    <row r="178" ht="27.75" customHeight="1">
      <c r="A178" s="156" t="str">
        <f t="shared" si="23"/>
        <v>1 ปี 0 เดือน 15 วัน หรือเหลืออีก 380 วัน</v>
      </c>
      <c r="B178" s="113" t="str">
        <f t="shared" si="20"/>
        <v>ใบอนุญาตผลิต ปกติ</v>
      </c>
      <c r="C178" s="157">
        <v>3.0523422566E10</v>
      </c>
      <c r="D178" s="161">
        <v>46332.0</v>
      </c>
      <c r="E178" s="157" t="s">
        <v>918</v>
      </c>
      <c r="F178" s="196" t="s">
        <v>908</v>
      </c>
      <c r="G178" s="157" t="s">
        <v>454</v>
      </c>
      <c r="H178" s="157" t="s">
        <v>333</v>
      </c>
      <c r="I178" s="139" t="s">
        <v>27</v>
      </c>
      <c r="J178" s="187" t="s">
        <v>27</v>
      </c>
      <c r="K178" s="199" t="s">
        <v>920</v>
      </c>
      <c r="L178" s="204"/>
      <c r="M178" s="211" t="s">
        <v>573</v>
      </c>
      <c r="N178" s="194"/>
    </row>
    <row r="179" ht="27.75" customHeight="1">
      <c r="A179" s="156" t="str">
        <f t="shared" si="23"/>
        <v>1 ปี 0 เดือน 17 วัน หรือเหลืออีก 382 วัน</v>
      </c>
      <c r="B179" s="113" t="str">
        <f t="shared" si="20"/>
        <v>ทะเบียนผลิต ปกติ</v>
      </c>
      <c r="C179" s="157" t="s">
        <v>921</v>
      </c>
      <c r="D179" s="161">
        <v>46334.0</v>
      </c>
      <c r="E179" s="157" t="s">
        <v>922</v>
      </c>
      <c r="F179" s="196" t="s">
        <v>908</v>
      </c>
      <c r="G179" s="157" t="s">
        <v>446</v>
      </c>
      <c r="H179" s="157" t="s">
        <v>333</v>
      </c>
      <c r="I179" s="139" t="s">
        <v>27</v>
      </c>
      <c r="J179" s="187">
        <v>1168.0</v>
      </c>
      <c r="K179" s="202" t="s">
        <v>923</v>
      </c>
      <c r="L179" s="203"/>
      <c r="M179" s="211" t="s">
        <v>573</v>
      </c>
      <c r="N179" s="194"/>
    </row>
    <row r="180" ht="27.75" customHeight="1">
      <c r="A180" s="156" t="str">
        <f t="shared" si="23"/>
        <v>1 ปี 0 เดือน 15 วัน หรือเหลืออีก 380 วัน</v>
      </c>
      <c r="B180" s="113" t="str">
        <f t="shared" si="20"/>
        <v>ใบอนุญาตผลิต ปกติ</v>
      </c>
      <c r="C180" s="157">
        <v>3.0523432566E10</v>
      </c>
      <c r="D180" s="161">
        <v>46332.0</v>
      </c>
      <c r="E180" s="157" t="s">
        <v>922</v>
      </c>
      <c r="F180" s="196" t="s">
        <v>908</v>
      </c>
      <c r="G180" s="157" t="s">
        <v>454</v>
      </c>
      <c r="H180" s="157" t="s">
        <v>333</v>
      </c>
      <c r="I180" s="139" t="s">
        <v>27</v>
      </c>
      <c r="J180" s="187">
        <v>1168.0</v>
      </c>
      <c r="K180" s="199" t="s">
        <v>924</v>
      </c>
      <c r="L180" s="204"/>
      <c r="M180" s="211" t="s">
        <v>573</v>
      </c>
      <c r="N180" s="194"/>
    </row>
    <row r="181" ht="27.75" customHeight="1">
      <c r="A181" s="156" t="str">
        <f t="shared" si="23"/>
        <v>4 ปี 3 เดือน 13 วัน หรือเหลืออีก 1566 วัน</v>
      </c>
      <c r="B181" s="113" t="str">
        <f t="shared" si="20"/>
        <v>ทะเบียนนำเข้า ปกติ</v>
      </c>
      <c r="C181" s="157" t="s">
        <v>925</v>
      </c>
      <c r="D181" s="161">
        <v>47518.0</v>
      </c>
      <c r="E181" s="157" t="s">
        <v>25</v>
      </c>
      <c r="F181" s="196" t="s">
        <v>926</v>
      </c>
      <c r="G181" s="157" t="s">
        <v>449</v>
      </c>
      <c r="H181" s="157" t="s">
        <v>333</v>
      </c>
      <c r="I181" s="139" t="s">
        <v>27</v>
      </c>
      <c r="J181" s="187" t="s">
        <v>27</v>
      </c>
      <c r="K181" s="199" t="s">
        <v>927</v>
      </c>
      <c r="L181" s="203"/>
      <c r="M181" s="211" t="s">
        <v>573</v>
      </c>
      <c r="N181" s="194"/>
    </row>
    <row r="182" ht="27.75" customHeight="1">
      <c r="A182" s="156" t="str">
        <f t="shared" si="23"/>
        <v>ทะเบียนขาด 168 วัน</v>
      </c>
      <c r="B182" s="113" t="str">
        <f t="shared" si="20"/>
        <v>ใบอนุญาตนำเข้า ขาด</v>
      </c>
      <c r="C182" s="157">
        <v>3.0618992567E10</v>
      </c>
      <c r="D182" s="161">
        <v>45784.0</v>
      </c>
      <c r="E182" s="157" t="s">
        <v>25</v>
      </c>
      <c r="F182" s="196" t="s">
        <v>926</v>
      </c>
      <c r="G182" s="157" t="s">
        <v>19</v>
      </c>
      <c r="H182" s="157" t="s">
        <v>333</v>
      </c>
      <c r="I182" s="139" t="s">
        <v>27</v>
      </c>
      <c r="J182" s="187" t="s">
        <v>27</v>
      </c>
      <c r="K182" s="199" t="s">
        <v>928</v>
      </c>
      <c r="L182" s="203"/>
      <c r="M182" s="211" t="s">
        <v>573</v>
      </c>
      <c r="N182" s="194" t="s">
        <v>595</v>
      </c>
    </row>
    <row r="183" ht="27.75" customHeight="1">
      <c r="A183" s="156" t="str">
        <f t="shared" si="23"/>
        <v>4 ปี 6 เดือน 3 วัน หรือเหลืออีก 1646 วัน</v>
      </c>
      <c r="B183" s="113" t="str">
        <f t="shared" si="20"/>
        <v>ทะเบียนผลิต ปกติ</v>
      </c>
      <c r="C183" s="157" t="s">
        <v>929</v>
      </c>
      <c r="D183" s="161">
        <v>47598.0</v>
      </c>
      <c r="E183" s="157" t="s">
        <v>930</v>
      </c>
      <c r="F183" s="196" t="s">
        <v>926</v>
      </c>
      <c r="G183" s="157" t="s">
        <v>446</v>
      </c>
      <c r="H183" s="157" t="s">
        <v>333</v>
      </c>
      <c r="I183" s="139" t="s">
        <v>27</v>
      </c>
      <c r="J183" s="187" t="s">
        <v>27</v>
      </c>
      <c r="K183" s="199" t="s">
        <v>931</v>
      </c>
      <c r="L183" s="203"/>
      <c r="M183" s="211" t="s">
        <v>573</v>
      </c>
      <c r="N183" s="194"/>
    </row>
    <row r="184" ht="27.75" customHeight="1">
      <c r="A184" s="156" t="str">
        <f t="shared" si="23"/>
        <v>0 ปี 6 เดือน 23 วัน หรือเหลืออีก 205 วัน</v>
      </c>
      <c r="B184" s="113" t="str">
        <f t="shared" si="20"/>
        <v>ใบอนุญาตผลิต ปกติ</v>
      </c>
      <c r="C184" s="157">
        <v>3.0511722567E10</v>
      </c>
      <c r="D184" s="161">
        <v>46157.0</v>
      </c>
      <c r="E184" s="157" t="s">
        <v>930</v>
      </c>
      <c r="F184" s="196" t="s">
        <v>926</v>
      </c>
      <c r="G184" s="157" t="s">
        <v>454</v>
      </c>
      <c r="H184" s="157" t="s">
        <v>333</v>
      </c>
      <c r="I184" s="139" t="s">
        <v>27</v>
      </c>
      <c r="J184" s="187" t="s">
        <v>27</v>
      </c>
      <c r="K184" s="199" t="s">
        <v>932</v>
      </c>
      <c r="L184" s="203"/>
      <c r="M184" s="211" t="s">
        <v>573</v>
      </c>
      <c r="N184" s="201"/>
    </row>
    <row r="185" ht="27.75" customHeight="1">
      <c r="A185" s="156" t="str">
        <f t="shared" si="23"/>
        <v>4 ปี 6 เดือน 3 วัน หรือเหลืออีก 1646 วัน</v>
      </c>
      <c r="B185" s="113" t="str">
        <f t="shared" si="20"/>
        <v>ทะเบียนผลิต ปกติ</v>
      </c>
      <c r="C185" s="157" t="s">
        <v>933</v>
      </c>
      <c r="D185" s="161">
        <v>47598.0</v>
      </c>
      <c r="E185" s="157" t="s">
        <v>934</v>
      </c>
      <c r="F185" s="196" t="s">
        <v>926</v>
      </c>
      <c r="G185" s="157" t="s">
        <v>446</v>
      </c>
      <c r="H185" s="157" t="s">
        <v>333</v>
      </c>
      <c r="I185" s="139" t="s">
        <v>27</v>
      </c>
      <c r="J185" s="187" t="s">
        <v>434</v>
      </c>
      <c r="K185" s="199" t="s">
        <v>935</v>
      </c>
      <c r="L185" s="203"/>
      <c r="M185" s="211" t="s">
        <v>573</v>
      </c>
      <c r="N185" s="194"/>
    </row>
    <row r="186" ht="27.75" customHeight="1">
      <c r="A186" s="156" t="str">
        <f t="shared" si="23"/>
        <v>0 ปี 6 เดือน 23 วัน หรือเหลืออีก 205 วัน</v>
      </c>
      <c r="B186" s="113" t="str">
        <f t="shared" si="20"/>
        <v>ใบอนุญาตผลิต ปกติ</v>
      </c>
      <c r="C186" s="157">
        <v>3.0511702567E10</v>
      </c>
      <c r="D186" s="161">
        <v>46157.0</v>
      </c>
      <c r="E186" s="157" t="s">
        <v>934</v>
      </c>
      <c r="F186" s="196" t="s">
        <v>926</v>
      </c>
      <c r="G186" s="157" t="s">
        <v>454</v>
      </c>
      <c r="H186" s="157" t="s">
        <v>333</v>
      </c>
      <c r="I186" s="139" t="s">
        <v>27</v>
      </c>
      <c r="J186" s="187" t="s">
        <v>434</v>
      </c>
      <c r="K186" s="199" t="s">
        <v>936</v>
      </c>
      <c r="L186" s="203"/>
      <c r="M186" s="211" t="s">
        <v>573</v>
      </c>
      <c r="N186" s="201"/>
    </row>
    <row r="187" ht="27.75" customHeight="1">
      <c r="A187" s="156" t="str">
        <f t="shared" si="23"/>
        <v>4 ปี 6 เดือน 3 วัน หรือเหลืออีก 1646 วัน</v>
      </c>
      <c r="B187" s="113" t="str">
        <f t="shared" si="20"/>
        <v>ทะเบียนผลิต ปกติ</v>
      </c>
      <c r="C187" s="157" t="s">
        <v>937</v>
      </c>
      <c r="D187" s="161">
        <v>47598.0</v>
      </c>
      <c r="E187" s="157" t="s">
        <v>938</v>
      </c>
      <c r="F187" s="196" t="s">
        <v>926</v>
      </c>
      <c r="G187" s="157" t="s">
        <v>446</v>
      </c>
      <c r="H187" s="157" t="s">
        <v>333</v>
      </c>
      <c r="I187" s="139" t="s">
        <v>27</v>
      </c>
      <c r="J187" s="187" t="s">
        <v>598</v>
      </c>
      <c r="K187" s="199" t="s">
        <v>939</v>
      </c>
      <c r="L187" s="203"/>
      <c r="M187" s="211" t="s">
        <v>573</v>
      </c>
      <c r="N187" s="194"/>
    </row>
    <row r="188" ht="27.75" customHeight="1">
      <c r="A188" s="156" t="str">
        <f t="shared" si="23"/>
        <v>0 ปี 6 เดือน 23 วัน หรือเหลืออีก 205 วัน</v>
      </c>
      <c r="B188" s="113" t="str">
        <f t="shared" si="20"/>
        <v>ใบอนุญาตผลิต ปกติ</v>
      </c>
      <c r="C188" s="157">
        <v>3.0511712567E10</v>
      </c>
      <c r="D188" s="161">
        <v>46157.0</v>
      </c>
      <c r="E188" s="157" t="s">
        <v>938</v>
      </c>
      <c r="F188" s="196" t="s">
        <v>926</v>
      </c>
      <c r="G188" s="157" t="s">
        <v>454</v>
      </c>
      <c r="H188" s="157" t="s">
        <v>333</v>
      </c>
      <c r="I188" s="139" t="s">
        <v>27</v>
      </c>
      <c r="J188" s="187" t="s">
        <v>598</v>
      </c>
      <c r="K188" s="199" t="s">
        <v>940</v>
      </c>
      <c r="L188" s="203"/>
      <c r="M188" s="211" t="s">
        <v>573</v>
      </c>
      <c r="N188" s="201"/>
    </row>
    <row r="189" ht="27.75" customHeight="1">
      <c r="A189" s="156" t="str">
        <f t="shared" si="23"/>
        <v>4 ปี 10 เดือน 12 วัน หรือเหลืออีก 1777 วัน</v>
      </c>
      <c r="B189" s="113" t="str">
        <f t="shared" si="20"/>
        <v>ทะเบียนนำเข้า ปกติ</v>
      </c>
      <c r="C189" s="157" t="s">
        <v>941</v>
      </c>
      <c r="D189" s="161">
        <v>47729.0</v>
      </c>
      <c r="E189" s="157" t="s">
        <v>25</v>
      </c>
      <c r="F189" s="157" t="s">
        <v>942</v>
      </c>
      <c r="G189" s="157" t="s">
        <v>449</v>
      </c>
      <c r="H189" s="157" t="s">
        <v>333</v>
      </c>
      <c r="I189" s="139" t="s">
        <v>27</v>
      </c>
      <c r="J189" s="187" t="s">
        <v>27</v>
      </c>
      <c r="K189" s="199" t="s">
        <v>943</v>
      </c>
      <c r="L189" s="203"/>
      <c r="M189" s="211" t="s">
        <v>573</v>
      </c>
      <c r="N189" s="201"/>
    </row>
    <row r="190" ht="27.75" customHeight="1">
      <c r="A190" s="156" t="str">
        <f t="shared" si="23"/>
        <v>0 ปี 7 เดือน 12 วัน หรือเหลืออีก 224 วัน</v>
      </c>
      <c r="B190" s="113" t="str">
        <f t="shared" si="20"/>
        <v>ใบอนุญาตนำเข้า ปกติ</v>
      </c>
      <c r="C190" s="157">
        <v>3.0625842568E10</v>
      </c>
      <c r="D190" s="161">
        <v>46176.0</v>
      </c>
      <c r="E190" s="157" t="s">
        <v>25</v>
      </c>
      <c r="F190" s="157" t="s">
        <v>942</v>
      </c>
      <c r="G190" s="157" t="s">
        <v>19</v>
      </c>
      <c r="H190" s="157" t="s">
        <v>333</v>
      </c>
      <c r="I190" s="139" t="s">
        <v>27</v>
      </c>
      <c r="J190" s="187" t="s">
        <v>27</v>
      </c>
      <c r="K190" s="199" t="s">
        <v>944</v>
      </c>
      <c r="L190" s="203"/>
      <c r="M190" s="211" t="s">
        <v>573</v>
      </c>
      <c r="N190" s="194"/>
    </row>
    <row r="191" ht="27.75" customHeight="1">
      <c r="A191" s="156" t="str">
        <f t="shared" si="23"/>
        <v>5 ปี 1 เดือน 16 วัน หรือเหลืออีก 1873 วัน</v>
      </c>
      <c r="B191" s="113" t="str">
        <f t="shared" si="20"/>
        <v>ทะเบียนผลิต ปกติ</v>
      </c>
      <c r="C191" s="157" t="s">
        <v>945</v>
      </c>
      <c r="D191" s="161">
        <v>47825.0</v>
      </c>
      <c r="E191" s="157" t="s">
        <v>946</v>
      </c>
      <c r="F191" s="157" t="s">
        <v>942</v>
      </c>
      <c r="G191" s="157" t="s">
        <v>446</v>
      </c>
      <c r="H191" s="157" t="s">
        <v>333</v>
      </c>
      <c r="I191" s="139" t="s">
        <v>27</v>
      </c>
      <c r="J191" s="187">
        <v>1168.0</v>
      </c>
      <c r="K191" s="199" t="s">
        <v>947</v>
      </c>
      <c r="L191" s="203"/>
      <c r="M191" s="211" t="s">
        <v>573</v>
      </c>
      <c r="N191" s="194"/>
    </row>
    <row r="192" ht="27.75" customHeight="1">
      <c r="A192" s="156" t="str">
        <f t="shared" si="23"/>
        <v>0 ปี 2 เดือน 15 วัน หรือเหลืออีก 76 วัน</v>
      </c>
      <c r="B192" s="113" t="str">
        <f t="shared" si="20"/>
        <v>ใบอนุญาตผลิต ใกล้หมดอายุ ภายใน 1-3 เดือน</v>
      </c>
      <c r="C192" s="157">
        <v>3.0500032568E10</v>
      </c>
      <c r="D192" s="161">
        <v>46028.0</v>
      </c>
      <c r="E192" s="157" t="s">
        <v>948</v>
      </c>
      <c r="F192" s="157" t="s">
        <v>942</v>
      </c>
      <c r="G192" s="157" t="s">
        <v>454</v>
      </c>
      <c r="H192" s="157" t="s">
        <v>333</v>
      </c>
      <c r="I192" s="139" t="s">
        <v>27</v>
      </c>
      <c r="J192" s="187">
        <v>1168.0</v>
      </c>
      <c r="K192" s="199" t="s">
        <v>949</v>
      </c>
      <c r="L192" s="204"/>
      <c r="M192" s="211" t="s">
        <v>573</v>
      </c>
      <c r="N192" s="194" t="s">
        <v>950</v>
      </c>
    </row>
    <row r="193" ht="27.75" customHeight="1">
      <c r="A193" s="156" t="str">
        <f t="shared" si="23"/>
        <v>5 ปี 1 เดือน 16 วัน หรือเหลืออีก 1873 วัน</v>
      </c>
      <c r="B193" s="113" t="str">
        <f t="shared" si="20"/>
        <v>ทะเบียนผลิต ปกติ</v>
      </c>
      <c r="C193" s="212" t="s">
        <v>951</v>
      </c>
      <c r="D193" s="161">
        <v>47825.0</v>
      </c>
      <c r="E193" s="157" t="s">
        <v>952</v>
      </c>
      <c r="F193" s="157" t="s">
        <v>942</v>
      </c>
      <c r="G193" s="157" t="s">
        <v>446</v>
      </c>
      <c r="H193" s="157" t="s">
        <v>333</v>
      </c>
      <c r="I193" s="139" t="s">
        <v>27</v>
      </c>
      <c r="J193" s="187" t="s">
        <v>434</v>
      </c>
      <c r="K193" s="199" t="s">
        <v>953</v>
      </c>
      <c r="L193" s="203"/>
      <c r="M193" s="211" t="s">
        <v>573</v>
      </c>
      <c r="N193" s="194"/>
    </row>
    <row r="194" ht="27.75" customHeight="1">
      <c r="A194" s="156" t="str">
        <f t="shared" si="23"/>
        <v>0 ปี 2 เดือน 15 วัน หรือเหลืออีก 76 วัน</v>
      </c>
      <c r="B194" s="113" t="str">
        <f t="shared" si="20"/>
        <v>ใบอนุญาตผลิต ใกล้หมดอายุ ภายใน 1-3 เดือน</v>
      </c>
      <c r="C194" s="157">
        <v>3.0500012568E10</v>
      </c>
      <c r="D194" s="161">
        <v>46028.0</v>
      </c>
      <c r="E194" s="157" t="s">
        <v>952</v>
      </c>
      <c r="F194" s="157" t="s">
        <v>942</v>
      </c>
      <c r="G194" s="157" t="s">
        <v>454</v>
      </c>
      <c r="H194" s="157" t="s">
        <v>333</v>
      </c>
      <c r="I194" s="139" t="s">
        <v>27</v>
      </c>
      <c r="J194" s="187" t="s">
        <v>434</v>
      </c>
      <c r="K194" s="199" t="s">
        <v>954</v>
      </c>
      <c r="L194" s="204"/>
      <c r="M194" s="211" t="s">
        <v>573</v>
      </c>
      <c r="N194" s="194" t="s">
        <v>950</v>
      </c>
    </row>
    <row r="195" ht="27.75" customHeight="1">
      <c r="A195" s="156" t="str">
        <f t="shared" si="23"/>
        <v>5 ปี 1 เดือน 16 วัน หรือเหลืออีก 1873 วัน</v>
      </c>
      <c r="B195" s="113" t="str">
        <f t="shared" si="20"/>
        <v>ทะเบียนผลิต ปกติ</v>
      </c>
      <c r="C195" s="157" t="s">
        <v>955</v>
      </c>
      <c r="D195" s="161">
        <v>47825.0</v>
      </c>
      <c r="E195" s="157" t="s">
        <v>956</v>
      </c>
      <c r="F195" s="157" t="s">
        <v>942</v>
      </c>
      <c r="G195" s="157" t="s">
        <v>446</v>
      </c>
      <c r="H195" s="157" t="s">
        <v>333</v>
      </c>
      <c r="I195" s="139" t="s">
        <v>27</v>
      </c>
      <c r="J195" s="187" t="s">
        <v>27</v>
      </c>
      <c r="K195" s="199" t="s">
        <v>957</v>
      </c>
      <c r="L195" s="203"/>
      <c r="M195" s="211" t="s">
        <v>573</v>
      </c>
      <c r="N195" s="194"/>
    </row>
    <row r="196" ht="27.75" customHeight="1">
      <c r="A196" s="156" t="str">
        <f t="shared" si="23"/>
        <v>0 ปี 2 เดือน 15 วัน หรือเหลืออีก 76 วัน</v>
      </c>
      <c r="B196" s="113" t="str">
        <f t="shared" si="20"/>
        <v>ใบอนุญาตผลิต ใกล้หมดอายุ ภายใน 1-3 เดือน</v>
      </c>
      <c r="C196" s="157">
        <v>3.0500022568E10</v>
      </c>
      <c r="D196" s="161">
        <v>46028.0</v>
      </c>
      <c r="E196" s="157" t="s">
        <v>956</v>
      </c>
      <c r="F196" s="157" t="s">
        <v>942</v>
      </c>
      <c r="G196" s="157" t="s">
        <v>454</v>
      </c>
      <c r="H196" s="157" t="s">
        <v>333</v>
      </c>
      <c r="I196" s="139" t="s">
        <v>27</v>
      </c>
      <c r="J196" s="187" t="s">
        <v>27</v>
      </c>
      <c r="K196" s="199" t="s">
        <v>958</v>
      </c>
      <c r="L196" s="203"/>
      <c r="M196" s="211" t="s">
        <v>573</v>
      </c>
      <c r="N196" s="194" t="s">
        <v>959</v>
      </c>
    </row>
    <row r="197" ht="27.75" customHeight="1">
      <c r="A197" s="156" t="str">
        <f t="shared" si="23"/>
        <v>1 ปี 1 เดือน 0 วัน หรือเหลืออีก 396 วัน</v>
      </c>
      <c r="B197" s="113" t="str">
        <f t="shared" si="20"/>
        <v>ทะเบียนนำเข้า ปกติ</v>
      </c>
      <c r="C197" s="157" t="s">
        <v>960</v>
      </c>
      <c r="D197" s="161">
        <v>46348.0</v>
      </c>
      <c r="E197" s="157" t="s">
        <v>961</v>
      </c>
      <c r="F197" s="157" t="s">
        <v>962</v>
      </c>
      <c r="G197" s="157" t="s">
        <v>449</v>
      </c>
      <c r="H197" s="157" t="s">
        <v>333</v>
      </c>
      <c r="I197" s="139" t="s">
        <v>27</v>
      </c>
      <c r="J197" s="187" t="s">
        <v>27</v>
      </c>
      <c r="K197" s="199" t="s">
        <v>963</v>
      </c>
      <c r="L197" s="203"/>
      <c r="M197" s="211" t="s">
        <v>573</v>
      </c>
      <c r="N197" s="201" t="s">
        <v>964</v>
      </c>
    </row>
    <row r="198" ht="27.75" customHeight="1">
      <c r="A198" s="156" t="str">
        <f t="shared" si="23"/>
        <v>ทะเบียนขาด 141 วัน</v>
      </c>
      <c r="B198" s="113" t="str">
        <f t="shared" si="20"/>
        <v>ใบอนุญาตนำเข้า ขาด</v>
      </c>
      <c r="C198" s="157">
        <v>3.0623472567E10</v>
      </c>
      <c r="D198" s="161">
        <v>45811.0</v>
      </c>
      <c r="E198" s="157" t="s">
        <v>961</v>
      </c>
      <c r="F198" s="157" t="s">
        <v>962</v>
      </c>
      <c r="G198" s="157" t="s">
        <v>19</v>
      </c>
      <c r="H198" s="157" t="s">
        <v>333</v>
      </c>
      <c r="I198" s="139" t="s">
        <v>27</v>
      </c>
      <c r="J198" s="187" t="s">
        <v>27</v>
      </c>
      <c r="K198" s="199" t="s">
        <v>965</v>
      </c>
      <c r="L198" s="203"/>
      <c r="M198" s="211" t="s">
        <v>573</v>
      </c>
      <c r="N198" s="194" t="s">
        <v>595</v>
      </c>
    </row>
    <row r="199" ht="27.75" customHeight="1">
      <c r="A199" s="156" t="str">
        <f t="shared" si="23"/>
        <v>1 ปี 6 เดือน 25 วัน หรือเหลืออีก 572 วัน</v>
      </c>
      <c r="B199" s="113" t="str">
        <f t="shared" si="20"/>
        <v>ทะเบียนผลิต ปกติ</v>
      </c>
      <c r="C199" s="157" t="s">
        <v>966</v>
      </c>
      <c r="D199" s="161">
        <v>46524.0</v>
      </c>
      <c r="E199" s="157" t="s">
        <v>967</v>
      </c>
      <c r="F199" s="157" t="s">
        <v>962</v>
      </c>
      <c r="G199" s="157" t="s">
        <v>446</v>
      </c>
      <c r="H199" s="157" t="s">
        <v>333</v>
      </c>
      <c r="I199" s="139" t="s">
        <v>27</v>
      </c>
      <c r="J199" s="187" t="s">
        <v>27</v>
      </c>
      <c r="K199" s="202" t="s">
        <v>968</v>
      </c>
      <c r="L199" s="203"/>
      <c r="M199" s="211" t="s">
        <v>573</v>
      </c>
      <c r="N199" s="194"/>
    </row>
    <row r="200" ht="27.75" customHeight="1">
      <c r="A200" s="156" t="str">
        <f t="shared" si="23"/>
        <v>0 ปี 7 เดือน 27 วัน หรือเหลืออีก 239 วัน</v>
      </c>
      <c r="B200" s="113" t="str">
        <f t="shared" si="20"/>
        <v>ใบอนุญาตผลิต ปกติ</v>
      </c>
      <c r="C200" s="157">
        <v>3.0514262567E10</v>
      </c>
      <c r="D200" s="161">
        <v>46191.0</v>
      </c>
      <c r="E200" s="157" t="s">
        <v>967</v>
      </c>
      <c r="F200" s="157" t="s">
        <v>962</v>
      </c>
      <c r="G200" s="157" t="s">
        <v>454</v>
      </c>
      <c r="H200" s="157" t="s">
        <v>333</v>
      </c>
      <c r="I200" s="139" t="s">
        <v>27</v>
      </c>
      <c r="J200" s="187" t="s">
        <v>27</v>
      </c>
      <c r="K200" s="199" t="s">
        <v>969</v>
      </c>
      <c r="L200" s="203"/>
      <c r="M200" s="211" t="s">
        <v>573</v>
      </c>
      <c r="N200" s="194"/>
    </row>
    <row r="201" ht="27.75" customHeight="1">
      <c r="A201" s="156" t="str">
        <f t="shared" si="23"/>
        <v>1 ปี 6 เดือน 25 วัน หรือเหลืออีก 572 วัน</v>
      </c>
      <c r="B201" s="113" t="str">
        <f t="shared" si="20"/>
        <v>ทะเบียนผลิต ปกติ</v>
      </c>
      <c r="C201" s="157" t="s">
        <v>970</v>
      </c>
      <c r="D201" s="161">
        <v>46524.0</v>
      </c>
      <c r="E201" s="157" t="s">
        <v>971</v>
      </c>
      <c r="F201" s="157" t="s">
        <v>962</v>
      </c>
      <c r="G201" s="157" t="s">
        <v>446</v>
      </c>
      <c r="H201" s="157" t="s">
        <v>333</v>
      </c>
      <c r="I201" s="139" t="s">
        <v>27</v>
      </c>
      <c r="J201" s="187">
        <v>1168.0</v>
      </c>
      <c r="K201" s="202" t="s">
        <v>972</v>
      </c>
      <c r="L201" s="203"/>
      <c r="M201" s="211" t="s">
        <v>573</v>
      </c>
      <c r="N201" s="194"/>
    </row>
    <row r="202" ht="27.75" customHeight="1">
      <c r="A202" s="156" t="str">
        <f t="shared" si="23"/>
        <v>0 ปี 7 เดือน 27 วัน หรือเหลืออีก 239 วัน</v>
      </c>
      <c r="B202" s="113" t="str">
        <f t="shared" si="20"/>
        <v>ใบอนุญาตผลิต ปกติ</v>
      </c>
      <c r="C202" s="157">
        <v>3.0514272567E10</v>
      </c>
      <c r="D202" s="161">
        <v>46191.0</v>
      </c>
      <c r="E202" s="157" t="s">
        <v>971</v>
      </c>
      <c r="F202" s="157" t="s">
        <v>962</v>
      </c>
      <c r="G202" s="157" t="s">
        <v>454</v>
      </c>
      <c r="H202" s="157" t="s">
        <v>333</v>
      </c>
      <c r="I202" s="139" t="s">
        <v>27</v>
      </c>
      <c r="J202" s="187">
        <v>1168.0</v>
      </c>
      <c r="K202" s="199" t="s">
        <v>973</v>
      </c>
      <c r="L202" s="203"/>
      <c r="M202" s="211" t="s">
        <v>573</v>
      </c>
      <c r="N202" s="194"/>
    </row>
    <row r="203" ht="27.75" customHeight="1">
      <c r="A203" s="156" t="str">
        <f t="shared" si="23"/>
        <v>3 ปี 10 เดือน 14 วัน หรือเหลืออีก 1414 วัน</v>
      </c>
      <c r="B203" s="113" t="str">
        <f t="shared" si="20"/>
        <v>ทะเบียนนำเข้า ปกติ</v>
      </c>
      <c r="C203" s="157" t="s">
        <v>974</v>
      </c>
      <c r="D203" s="161">
        <v>47366.0</v>
      </c>
      <c r="E203" s="157" t="s">
        <v>25</v>
      </c>
      <c r="F203" s="157" t="s">
        <v>975</v>
      </c>
      <c r="G203" s="157" t="s">
        <v>449</v>
      </c>
      <c r="H203" s="157" t="s">
        <v>333</v>
      </c>
      <c r="I203" s="139" t="s">
        <v>27</v>
      </c>
      <c r="J203" s="187" t="s">
        <v>27</v>
      </c>
      <c r="K203" s="199" t="s">
        <v>976</v>
      </c>
      <c r="L203" s="203"/>
      <c r="M203" s="211" t="s">
        <v>573</v>
      </c>
      <c r="N203" s="194"/>
    </row>
    <row r="204" ht="27.75" customHeight="1">
      <c r="A204" s="156" t="str">
        <f t="shared" si="23"/>
        <v>ทะเบียนขาด 180 วัน</v>
      </c>
      <c r="B204" s="113" t="str">
        <f t="shared" si="20"/>
        <v>ใบอนุญาตนำเข้า ขาด</v>
      </c>
      <c r="C204" s="157">
        <v>3.0618082567E10</v>
      </c>
      <c r="D204" s="161">
        <v>45772.0</v>
      </c>
      <c r="E204" s="157" t="s">
        <v>25</v>
      </c>
      <c r="F204" s="157" t="s">
        <v>975</v>
      </c>
      <c r="G204" s="157" t="s">
        <v>19</v>
      </c>
      <c r="H204" s="157" t="s">
        <v>333</v>
      </c>
      <c r="I204" s="139" t="s">
        <v>27</v>
      </c>
      <c r="J204" s="187" t="s">
        <v>27</v>
      </c>
      <c r="K204" s="199" t="s">
        <v>977</v>
      </c>
      <c r="L204" s="203"/>
      <c r="M204" s="211" t="s">
        <v>573</v>
      </c>
      <c r="N204" s="194" t="s">
        <v>595</v>
      </c>
    </row>
    <row r="205" ht="27.75" customHeight="1">
      <c r="A205" s="156" t="str">
        <f t="shared" si="23"/>
        <v>4 ปี 4 เดือน 19 วัน หรือเหลืออีก 1603 วัน</v>
      </c>
      <c r="B205" s="113" t="str">
        <f t="shared" si="20"/>
        <v>ทะเบียนผลิต ปกติ</v>
      </c>
      <c r="C205" s="157" t="s">
        <v>978</v>
      </c>
      <c r="D205" s="161">
        <v>47555.0</v>
      </c>
      <c r="E205" s="157" t="s">
        <v>979</v>
      </c>
      <c r="F205" s="157" t="s">
        <v>975</v>
      </c>
      <c r="G205" s="157" t="s">
        <v>446</v>
      </c>
      <c r="H205" s="157" t="s">
        <v>333</v>
      </c>
      <c r="I205" s="139" t="s">
        <v>27</v>
      </c>
      <c r="J205" s="187" t="s">
        <v>434</v>
      </c>
      <c r="K205" s="199" t="s">
        <v>980</v>
      </c>
      <c r="L205" s="203"/>
      <c r="M205" s="211" t="s">
        <v>573</v>
      </c>
      <c r="N205" s="194"/>
    </row>
    <row r="206" ht="27.75" customHeight="1">
      <c r="A206" s="156" t="str">
        <f t="shared" si="23"/>
        <v>0 ปี 6 เดือน 20 วัน หรือเหลืออีก 202 วัน</v>
      </c>
      <c r="B206" s="113" t="str">
        <f t="shared" si="20"/>
        <v>ใบอนุญาตผลิต ปกติ</v>
      </c>
      <c r="C206" s="157">
        <v>3.0510632567E10</v>
      </c>
      <c r="D206" s="161">
        <v>46154.0</v>
      </c>
      <c r="E206" s="157" t="s">
        <v>979</v>
      </c>
      <c r="F206" s="157" t="s">
        <v>975</v>
      </c>
      <c r="G206" s="157" t="s">
        <v>454</v>
      </c>
      <c r="H206" s="157" t="s">
        <v>333</v>
      </c>
      <c r="I206" s="139" t="s">
        <v>27</v>
      </c>
      <c r="J206" s="187" t="s">
        <v>434</v>
      </c>
      <c r="K206" s="199" t="s">
        <v>981</v>
      </c>
      <c r="L206" s="203"/>
      <c r="M206" s="211" t="s">
        <v>573</v>
      </c>
      <c r="N206" s="194"/>
    </row>
    <row r="207" ht="27.75" customHeight="1">
      <c r="A207" s="156" t="str">
        <f t="shared" si="23"/>
        <v>4 ปี 4 เดือน 24 วัน หรือเหลืออีก 1608 วัน</v>
      </c>
      <c r="B207" s="113" t="str">
        <f t="shared" si="20"/>
        <v>ทะเบียนผลิต ปกติ</v>
      </c>
      <c r="C207" s="157" t="s">
        <v>982</v>
      </c>
      <c r="D207" s="161">
        <v>47560.0</v>
      </c>
      <c r="E207" s="157" t="s">
        <v>983</v>
      </c>
      <c r="F207" s="157" t="s">
        <v>975</v>
      </c>
      <c r="G207" s="157" t="s">
        <v>446</v>
      </c>
      <c r="H207" s="157" t="s">
        <v>333</v>
      </c>
      <c r="I207" s="139" t="s">
        <v>27</v>
      </c>
      <c r="J207" s="187" t="s">
        <v>598</v>
      </c>
      <c r="K207" s="199" t="s">
        <v>984</v>
      </c>
      <c r="L207" s="203"/>
      <c r="M207" s="211" t="s">
        <v>573</v>
      </c>
      <c r="N207" s="194"/>
    </row>
    <row r="208" ht="27.75" customHeight="1">
      <c r="A208" s="156" t="str">
        <f t="shared" si="23"/>
        <v>0 ปี 6 เดือน 20 วัน หรือเหลืออีก 202 วัน</v>
      </c>
      <c r="B208" s="113" t="str">
        <f t="shared" si="20"/>
        <v>ใบอนุญาตผลิต ปกติ</v>
      </c>
      <c r="C208" s="157">
        <v>3.0510622567E10</v>
      </c>
      <c r="D208" s="161">
        <v>46154.0</v>
      </c>
      <c r="E208" s="157" t="s">
        <v>983</v>
      </c>
      <c r="F208" s="157" t="s">
        <v>975</v>
      </c>
      <c r="G208" s="157" t="s">
        <v>454</v>
      </c>
      <c r="H208" s="157" t="s">
        <v>333</v>
      </c>
      <c r="I208" s="139" t="s">
        <v>27</v>
      </c>
      <c r="J208" s="187" t="s">
        <v>598</v>
      </c>
      <c r="K208" s="199" t="s">
        <v>985</v>
      </c>
      <c r="L208" s="203"/>
      <c r="M208" s="211" t="s">
        <v>573</v>
      </c>
      <c r="N208" s="194"/>
    </row>
    <row r="209" ht="27.75" customHeight="1">
      <c r="A209" s="156" t="str">
        <f t="shared" si="23"/>
        <v>4 ปี 4 เดือน 24 วัน หรือเหลืออีก 1608 วัน</v>
      </c>
      <c r="B209" s="113" t="str">
        <f t="shared" si="20"/>
        <v>ทะเบียนผลิต ปกติ</v>
      </c>
      <c r="C209" s="157" t="s">
        <v>986</v>
      </c>
      <c r="D209" s="161">
        <v>47560.0</v>
      </c>
      <c r="E209" s="157" t="s">
        <v>987</v>
      </c>
      <c r="F209" s="157" t="s">
        <v>975</v>
      </c>
      <c r="G209" s="157" t="s">
        <v>446</v>
      </c>
      <c r="H209" s="157" t="s">
        <v>333</v>
      </c>
      <c r="I209" s="139" t="s">
        <v>27</v>
      </c>
      <c r="J209" s="187" t="s">
        <v>27</v>
      </c>
      <c r="K209" s="199" t="s">
        <v>988</v>
      </c>
      <c r="L209" s="203"/>
      <c r="M209" s="211" t="s">
        <v>573</v>
      </c>
      <c r="N209" s="194"/>
    </row>
    <row r="210" ht="27.75" customHeight="1">
      <c r="A210" s="156" t="str">
        <f t="shared" si="23"/>
        <v>0 ปี 6 เดือน 21 วัน หรือเหลืออีก 203 วัน</v>
      </c>
      <c r="B210" s="113" t="str">
        <f t="shared" si="20"/>
        <v>ใบอนุญาตผลิต ปกติ</v>
      </c>
      <c r="C210" s="157">
        <v>3.0510782567E10</v>
      </c>
      <c r="D210" s="161">
        <v>46155.0</v>
      </c>
      <c r="E210" s="157" t="s">
        <v>987</v>
      </c>
      <c r="F210" s="157" t="s">
        <v>975</v>
      </c>
      <c r="G210" s="157" t="s">
        <v>454</v>
      </c>
      <c r="H210" s="157" t="s">
        <v>333</v>
      </c>
      <c r="I210" s="139" t="s">
        <v>27</v>
      </c>
      <c r="J210" s="187" t="s">
        <v>27</v>
      </c>
      <c r="K210" s="199" t="s">
        <v>989</v>
      </c>
      <c r="L210" s="203"/>
      <c r="M210" s="211" t="s">
        <v>573</v>
      </c>
      <c r="N210" s="194"/>
    </row>
    <row r="211" ht="27.75" customHeight="1">
      <c r="A211" s="156" t="str">
        <f t="shared" si="23"/>
        <v>1 ปี 1 เดือน 23 วัน หรือเหลืออีก 419 วัน</v>
      </c>
      <c r="B211" s="113" t="str">
        <f t="shared" si="20"/>
        <v>ทะเบียนนำเข้า ปกติ</v>
      </c>
      <c r="C211" s="157" t="s">
        <v>990</v>
      </c>
      <c r="D211" s="161">
        <v>46371.0</v>
      </c>
      <c r="E211" s="157" t="s">
        <v>25</v>
      </c>
      <c r="F211" s="157" t="s">
        <v>356</v>
      </c>
      <c r="G211" s="157" t="s">
        <v>449</v>
      </c>
      <c r="H211" s="157" t="s">
        <v>333</v>
      </c>
      <c r="I211" s="139" t="s">
        <v>27</v>
      </c>
      <c r="J211" s="187" t="s">
        <v>27</v>
      </c>
      <c r="K211" s="192" t="s">
        <v>991</v>
      </c>
      <c r="L211" s="193"/>
      <c r="M211" s="213" t="s">
        <v>992</v>
      </c>
      <c r="N211" s="201" t="s">
        <v>993</v>
      </c>
    </row>
    <row r="212" ht="27.75" customHeight="1">
      <c r="A212" s="156" t="str">
        <f t="shared" si="23"/>
        <v>0 ปี 9 เดือน 28 วัน หรือเหลืออีก 301 วัน</v>
      </c>
      <c r="B212" s="113" t="str">
        <f t="shared" si="20"/>
        <v>ใบอนุญาตนำเข้า ปกติ</v>
      </c>
      <c r="C212" s="157">
        <v>3.0636762568E10</v>
      </c>
      <c r="D212" s="161">
        <v>46253.0</v>
      </c>
      <c r="E212" s="157" t="s">
        <v>25</v>
      </c>
      <c r="F212" s="157" t="s">
        <v>356</v>
      </c>
      <c r="G212" s="157" t="s">
        <v>19</v>
      </c>
      <c r="H212" s="157" t="s">
        <v>333</v>
      </c>
      <c r="I212" s="139" t="s">
        <v>27</v>
      </c>
      <c r="J212" s="187" t="s">
        <v>27</v>
      </c>
      <c r="K212" s="192" t="s">
        <v>994</v>
      </c>
      <c r="L212" s="193"/>
      <c r="M212" s="213" t="s">
        <v>992</v>
      </c>
      <c r="N212" s="194" t="s">
        <v>830</v>
      </c>
    </row>
    <row r="213" ht="27.75" customHeight="1">
      <c r="A213" s="156" t="str">
        <f t="shared" si="23"/>
        <v>1 ปี 7 เดือน 25 วัน หรือเหลืออีก 602 วัน</v>
      </c>
      <c r="B213" s="113" t="str">
        <f t="shared" si="20"/>
        <v>ทะเบียนผลิต ปกติ</v>
      </c>
      <c r="C213" s="157" t="s">
        <v>995</v>
      </c>
      <c r="D213" s="161">
        <v>46554.0</v>
      </c>
      <c r="E213" s="157" t="s">
        <v>996</v>
      </c>
      <c r="F213" s="157" t="s">
        <v>356</v>
      </c>
      <c r="G213" s="157" t="s">
        <v>446</v>
      </c>
      <c r="H213" s="157" t="s">
        <v>333</v>
      </c>
      <c r="I213" s="139" t="s">
        <v>27</v>
      </c>
      <c r="J213" s="187" t="s">
        <v>434</v>
      </c>
      <c r="K213" s="188" t="s">
        <v>997</v>
      </c>
      <c r="L213" s="189"/>
      <c r="M213" s="213" t="s">
        <v>992</v>
      </c>
      <c r="N213" s="194"/>
    </row>
    <row r="214" ht="27.75" customHeight="1">
      <c r="A214" s="156" t="str">
        <f t="shared" si="23"/>
        <v>0 ปี 7 เดือน 29 วัน หรือเหลืออีก 241 วัน</v>
      </c>
      <c r="B214" s="113" t="str">
        <f t="shared" si="20"/>
        <v>ใบอนุญาตผลิต ปกติ</v>
      </c>
      <c r="C214" s="157">
        <v>3.0513142566E10</v>
      </c>
      <c r="D214" s="161">
        <v>46193.0</v>
      </c>
      <c r="E214" s="157" t="s">
        <v>996</v>
      </c>
      <c r="F214" s="157" t="s">
        <v>356</v>
      </c>
      <c r="G214" s="157" t="s">
        <v>454</v>
      </c>
      <c r="H214" s="157" t="s">
        <v>333</v>
      </c>
      <c r="I214" s="139" t="s">
        <v>27</v>
      </c>
      <c r="J214" s="187" t="s">
        <v>434</v>
      </c>
      <c r="K214" s="192" t="s">
        <v>998</v>
      </c>
      <c r="L214" s="189"/>
      <c r="M214" s="213" t="s">
        <v>992</v>
      </c>
      <c r="N214" s="194" t="s">
        <v>999</v>
      </c>
    </row>
    <row r="215" ht="27.75" customHeight="1">
      <c r="A215" s="156" t="str">
        <f t="shared" si="23"/>
        <v>1 ปี 11 เดือน 13 วัน หรือเหลืออีก 713 วัน</v>
      </c>
      <c r="B215" s="113" t="str">
        <f t="shared" si="20"/>
        <v>ทะเบียนผลิต ปกติ</v>
      </c>
      <c r="C215" s="157" t="s">
        <v>1000</v>
      </c>
      <c r="D215" s="161">
        <v>46665.0</v>
      </c>
      <c r="E215" s="157" t="s">
        <v>1001</v>
      </c>
      <c r="F215" s="157" t="s">
        <v>356</v>
      </c>
      <c r="G215" s="157" t="s">
        <v>446</v>
      </c>
      <c r="H215" s="157" t="s">
        <v>333</v>
      </c>
      <c r="I215" s="139" t="s">
        <v>27</v>
      </c>
      <c r="J215" s="187">
        <v>1168.0</v>
      </c>
      <c r="K215" s="188" t="s">
        <v>1002</v>
      </c>
      <c r="L215" s="189"/>
      <c r="M215" s="213" t="s">
        <v>992</v>
      </c>
      <c r="N215" s="194"/>
    </row>
    <row r="216" ht="27.75" customHeight="1">
      <c r="A216" s="156" t="str">
        <f t="shared" si="23"/>
        <v>1 ปี 0 เดือน 6 วัน หรือเหลืออีก 371 วัน</v>
      </c>
      <c r="B216" s="113" t="str">
        <f t="shared" si="20"/>
        <v>ใบอนุญาตผลิต ปกติ</v>
      </c>
      <c r="C216" s="157">
        <v>3.0551802564E10</v>
      </c>
      <c r="D216" s="161">
        <v>46323.0</v>
      </c>
      <c r="E216" s="157" t="s">
        <v>1001</v>
      </c>
      <c r="F216" s="157" t="s">
        <v>356</v>
      </c>
      <c r="G216" s="157" t="s">
        <v>454</v>
      </c>
      <c r="H216" s="157" t="s">
        <v>333</v>
      </c>
      <c r="I216" s="139" t="s">
        <v>27</v>
      </c>
      <c r="J216" s="187">
        <v>1168.0</v>
      </c>
      <c r="K216" s="192" t="s">
        <v>1003</v>
      </c>
      <c r="L216" s="189"/>
      <c r="M216" s="213" t="s">
        <v>992</v>
      </c>
      <c r="N216" s="194"/>
    </row>
    <row r="217" ht="27.75" customHeight="1">
      <c r="A217" s="156" t="str">
        <f t="shared" si="23"/>
        <v>3 ปี 5 เดือน 7 วัน หรือเหลืออีก 1254 วัน</v>
      </c>
      <c r="B217" s="113" t="str">
        <f t="shared" si="20"/>
        <v>ทะเบียนนำเข้า ปกติ</v>
      </c>
      <c r="C217" s="157" t="s">
        <v>1004</v>
      </c>
      <c r="D217" s="161">
        <v>47206.0</v>
      </c>
      <c r="E217" s="157" t="s">
        <v>25</v>
      </c>
      <c r="F217" s="157" t="s">
        <v>356</v>
      </c>
      <c r="G217" s="157" t="s">
        <v>449</v>
      </c>
      <c r="H217" s="157" t="s">
        <v>333</v>
      </c>
      <c r="I217" s="139" t="s">
        <v>27</v>
      </c>
      <c r="J217" s="187" t="s">
        <v>27</v>
      </c>
      <c r="K217" s="192" t="s">
        <v>1005</v>
      </c>
      <c r="L217" s="189"/>
      <c r="M217" s="213" t="s">
        <v>992</v>
      </c>
      <c r="N217" s="194"/>
    </row>
    <row r="218" ht="27.75" customHeight="1">
      <c r="A218" s="156" t="str">
        <f t="shared" si="23"/>
        <v>0 ปี 3 เดือน 5 วัน หรือเหลืออีก 97 วัน</v>
      </c>
      <c r="B218" s="113" t="str">
        <f t="shared" si="20"/>
        <v>ใบอนุญาตนำเข้า ใกล้หมดอายุ ภายใน 1-3 เดือน</v>
      </c>
      <c r="C218" s="157">
        <v>3.0604672568E10</v>
      </c>
      <c r="D218" s="161">
        <v>46049.0</v>
      </c>
      <c r="E218" s="157" t="s">
        <v>25</v>
      </c>
      <c r="F218" s="157" t="s">
        <v>356</v>
      </c>
      <c r="G218" s="157" t="s">
        <v>19</v>
      </c>
      <c r="H218" s="157" t="s">
        <v>333</v>
      </c>
      <c r="I218" s="139" t="s">
        <v>27</v>
      </c>
      <c r="J218" s="187" t="s">
        <v>27</v>
      </c>
      <c r="K218" s="192" t="s">
        <v>1006</v>
      </c>
      <c r="L218" s="189"/>
      <c r="M218" s="213" t="s">
        <v>992</v>
      </c>
      <c r="N218" s="194"/>
    </row>
    <row r="219" ht="27.75" customHeight="1">
      <c r="A219" s="156" t="str">
        <f t="shared" si="23"/>
        <v>3 ปี 11 เดือน 4 วัน หรือเหลืออีก 1435 วัน</v>
      </c>
      <c r="B219" s="113" t="str">
        <f t="shared" si="20"/>
        <v>ทะเบียนผลิต ปกติ</v>
      </c>
      <c r="C219" s="157" t="s">
        <v>1007</v>
      </c>
      <c r="D219" s="161">
        <v>47387.0</v>
      </c>
      <c r="E219" s="157" t="s">
        <v>1008</v>
      </c>
      <c r="F219" s="157" t="s">
        <v>356</v>
      </c>
      <c r="G219" s="157" t="s">
        <v>446</v>
      </c>
      <c r="H219" s="157" t="s">
        <v>333</v>
      </c>
      <c r="I219" s="139" t="s">
        <v>27</v>
      </c>
      <c r="J219" s="187" t="s">
        <v>27</v>
      </c>
      <c r="K219" s="192" t="s">
        <v>1009</v>
      </c>
      <c r="L219" s="189"/>
      <c r="M219" s="213" t="s">
        <v>992</v>
      </c>
      <c r="N219" s="194"/>
    </row>
    <row r="220" ht="27.75" customHeight="1">
      <c r="A220" s="156" t="str">
        <f t="shared" si="23"/>
        <v>1 ปี 0 เดือน 15 วัน หรือเหลืออีก 380 วัน</v>
      </c>
      <c r="B220" s="113" t="str">
        <f t="shared" si="20"/>
        <v>ใบอนุญาตผลิต ปกติ</v>
      </c>
      <c r="C220" s="157">
        <v>3.0523402566E10</v>
      </c>
      <c r="D220" s="161">
        <v>46332.0</v>
      </c>
      <c r="E220" s="157" t="s">
        <v>1008</v>
      </c>
      <c r="F220" s="157" t="s">
        <v>356</v>
      </c>
      <c r="G220" s="157" t="s">
        <v>454</v>
      </c>
      <c r="H220" s="157" t="s">
        <v>333</v>
      </c>
      <c r="I220" s="139" t="s">
        <v>27</v>
      </c>
      <c r="J220" s="187" t="s">
        <v>27</v>
      </c>
      <c r="K220" s="192" t="s">
        <v>1010</v>
      </c>
      <c r="L220" s="189"/>
      <c r="M220" s="213" t="s">
        <v>992</v>
      </c>
      <c r="N220" s="194"/>
    </row>
    <row r="221" ht="27.75" customHeight="1">
      <c r="A221" s="156" t="str">
        <f t="shared" si="23"/>
        <v>1 ปี 10 เดือน 7 วัน หรือเหลืออีก 676 วัน</v>
      </c>
      <c r="B221" s="113" t="str">
        <f t="shared" si="20"/>
        <v>ทะเบียนผลิต ปกติ</v>
      </c>
      <c r="C221" s="157" t="s">
        <v>1011</v>
      </c>
      <c r="D221" s="161">
        <v>46628.0</v>
      </c>
      <c r="E221" s="196" t="s">
        <v>1012</v>
      </c>
      <c r="F221" s="196" t="s">
        <v>1013</v>
      </c>
      <c r="G221" s="157" t="s">
        <v>446</v>
      </c>
      <c r="H221" s="157" t="s">
        <v>333</v>
      </c>
      <c r="I221" s="139" t="s">
        <v>27</v>
      </c>
      <c r="J221" s="187" t="s">
        <v>27</v>
      </c>
      <c r="K221" s="199" t="s">
        <v>1014</v>
      </c>
      <c r="L221" s="189" t="s">
        <v>1015</v>
      </c>
      <c r="M221" s="213" t="s">
        <v>992</v>
      </c>
      <c r="N221" s="191" t="s">
        <v>1016</v>
      </c>
    </row>
    <row r="222" ht="27.75" customHeight="1">
      <c r="A222" s="156" t="str">
        <f t="shared" si="23"/>
        <v>0 ปี 9 เดือน 16 วัน หรือเหลืออีก 289 วัน</v>
      </c>
      <c r="B222" s="113" t="str">
        <f t="shared" si="20"/>
        <v>ใบอนุญาตผลิต ปกติ</v>
      </c>
      <c r="C222" s="157">
        <v>3.0516162566E10</v>
      </c>
      <c r="D222" s="161">
        <v>46241.0</v>
      </c>
      <c r="E222" s="196" t="s">
        <v>1012</v>
      </c>
      <c r="F222" s="196" t="s">
        <v>1013</v>
      </c>
      <c r="G222" s="157" t="s">
        <v>454</v>
      </c>
      <c r="H222" s="157" t="s">
        <v>333</v>
      </c>
      <c r="I222" s="139" t="s">
        <v>27</v>
      </c>
      <c r="J222" s="187" t="s">
        <v>27</v>
      </c>
      <c r="K222" s="199" t="s">
        <v>1017</v>
      </c>
      <c r="L222" s="193"/>
      <c r="M222" s="213" t="s">
        <v>992</v>
      </c>
      <c r="N222" s="194"/>
    </row>
    <row r="223" ht="27.75" customHeight="1">
      <c r="A223" s="156" t="str">
        <f t="shared" si="23"/>
        <v>2 ปี 7 เดือน 22 วัน หรือเหลืออีก 965 วัน</v>
      </c>
      <c r="B223" s="113" t="str">
        <f t="shared" si="20"/>
        <v>ทะเบียนผลิต ปกติ</v>
      </c>
      <c r="C223" s="157" t="s">
        <v>1018</v>
      </c>
      <c r="D223" s="161">
        <v>46917.0</v>
      </c>
      <c r="E223" s="196" t="s">
        <v>1019</v>
      </c>
      <c r="F223" s="196" t="s">
        <v>1013</v>
      </c>
      <c r="G223" s="157" t="s">
        <v>446</v>
      </c>
      <c r="H223" s="157" t="s">
        <v>333</v>
      </c>
      <c r="I223" s="139" t="s">
        <v>27</v>
      </c>
      <c r="J223" s="187" t="s">
        <v>434</v>
      </c>
      <c r="K223" s="199" t="s">
        <v>1020</v>
      </c>
      <c r="L223" s="193"/>
      <c r="M223" s="213" t="s">
        <v>992</v>
      </c>
      <c r="N223" s="194"/>
    </row>
    <row r="224" ht="27.75" customHeight="1">
      <c r="A224" s="156" t="str">
        <f t="shared" si="23"/>
        <v>0 ปี 6 เดือน 18 วัน หรือเหลืออีก 200 วัน</v>
      </c>
      <c r="B224" s="113" t="str">
        <f t="shared" si="20"/>
        <v>ใบอนุญาตผลิต ปกติ</v>
      </c>
      <c r="C224" s="157">
        <v>3.0509742566E10</v>
      </c>
      <c r="D224" s="161">
        <v>46152.0</v>
      </c>
      <c r="E224" s="196" t="s">
        <v>1019</v>
      </c>
      <c r="F224" s="196" t="s">
        <v>1013</v>
      </c>
      <c r="G224" s="157" t="s">
        <v>454</v>
      </c>
      <c r="H224" s="157" t="s">
        <v>333</v>
      </c>
      <c r="I224" s="139" t="s">
        <v>27</v>
      </c>
      <c r="J224" s="187" t="s">
        <v>434</v>
      </c>
      <c r="K224" s="199" t="s">
        <v>1021</v>
      </c>
      <c r="L224" s="193"/>
      <c r="M224" s="213" t="s">
        <v>992</v>
      </c>
      <c r="N224" s="194"/>
    </row>
    <row r="225" ht="27.75" customHeight="1">
      <c r="A225" s="156" t="str">
        <f t="shared" si="23"/>
        <v>2 ปี 8 เดือน 18 วัน หรือเหลืออีก 992 วัน</v>
      </c>
      <c r="B225" s="113" t="str">
        <f t="shared" si="20"/>
        <v>ทะเบียนผลิต ปกติ</v>
      </c>
      <c r="C225" s="157" t="s">
        <v>1022</v>
      </c>
      <c r="D225" s="161">
        <v>46944.0</v>
      </c>
      <c r="E225" s="196" t="s">
        <v>1023</v>
      </c>
      <c r="F225" s="196" t="s">
        <v>1013</v>
      </c>
      <c r="G225" s="157" t="s">
        <v>446</v>
      </c>
      <c r="H225" s="157" t="s">
        <v>333</v>
      </c>
      <c r="I225" s="139" t="s">
        <v>27</v>
      </c>
      <c r="J225" s="187" t="s">
        <v>27</v>
      </c>
      <c r="K225" s="199" t="s">
        <v>1024</v>
      </c>
      <c r="L225" s="193"/>
      <c r="M225" s="213" t="s">
        <v>992</v>
      </c>
      <c r="N225" s="194"/>
    </row>
    <row r="226" ht="27.75" customHeight="1">
      <c r="A226" s="156" t="str">
        <f t="shared" si="23"/>
        <v>0 ปี 9 เดือน 16 วัน หรือเหลืออีก 289 วัน</v>
      </c>
      <c r="B226" s="113" t="str">
        <f t="shared" si="20"/>
        <v>ใบอนุญาตผลิต ปกติ</v>
      </c>
      <c r="C226" s="157">
        <v>3.0516152566E10</v>
      </c>
      <c r="D226" s="161">
        <v>46241.0</v>
      </c>
      <c r="E226" s="196" t="s">
        <v>1023</v>
      </c>
      <c r="F226" s="196" t="s">
        <v>1013</v>
      </c>
      <c r="G226" s="157" t="s">
        <v>454</v>
      </c>
      <c r="H226" s="157" t="s">
        <v>333</v>
      </c>
      <c r="I226" s="139" t="s">
        <v>27</v>
      </c>
      <c r="J226" s="187" t="s">
        <v>27</v>
      </c>
      <c r="K226" s="199" t="s">
        <v>1025</v>
      </c>
      <c r="L226" s="193"/>
      <c r="M226" s="213" t="s">
        <v>992</v>
      </c>
      <c r="N226" s="194"/>
    </row>
    <row r="227" ht="27.75" customHeight="1">
      <c r="A227" s="156" t="str">
        <f t="shared" si="23"/>
        <v>2 ปี 4 เดือน 8 วัน หรือเหลืออีก 861 วัน</v>
      </c>
      <c r="B227" s="113" t="str">
        <f t="shared" si="20"/>
        <v>ทะเบียนนำเข้า ปกติ</v>
      </c>
      <c r="C227" s="157" t="s">
        <v>1026</v>
      </c>
      <c r="D227" s="161">
        <v>46813.0</v>
      </c>
      <c r="E227" s="196" t="s">
        <v>1027</v>
      </c>
      <c r="F227" s="196" t="s">
        <v>1028</v>
      </c>
      <c r="G227" s="157" t="s">
        <v>449</v>
      </c>
      <c r="H227" s="157" t="s">
        <v>333</v>
      </c>
      <c r="I227" s="139" t="s">
        <v>27</v>
      </c>
      <c r="J227" s="187" t="s">
        <v>27</v>
      </c>
      <c r="K227" s="202" t="s">
        <v>1029</v>
      </c>
      <c r="L227" s="193"/>
      <c r="M227" s="213" t="s">
        <v>992</v>
      </c>
      <c r="N227" s="194"/>
    </row>
    <row r="228" ht="27.75" customHeight="1">
      <c r="A228" s="156" t="str">
        <f t="shared" si="23"/>
        <v>ทะเบียนขาด 137 วัน</v>
      </c>
      <c r="B228" s="113" t="str">
        <f t="shared" si="20"/>
        <v>ใบอนุญาตนำเข้า ขาด</v>
      </c>
      <c r="C228" s="157">
        <v>3.0624042567E10</v>
      </c>
      <c r="D228" s="161">
        <v>45815.0</v>
      </c>
      <c r="E228" s="196" t="s">
        <v>1027</v>
      </c>
      <c r="F228" s="196" t="s">
        <v>1028</v>
      </c>
      <c r="G228" s="157" t="s">
        <v>19</v>
      </c>
      <c r="H228" s="157" t="s">
        <v>333</v>
      </c>
      <c r="I228" s="139" t="s">
        <v>27</v>
      </c>
      <c r="J228" s="187" t="s">
        <v>27</v>
      </c>
      <c r="K228" s="199" t="s">
        <v>1030</v>
      </c>
      <c r="L228" s="193"/>
      <c r="M228" s="213" t="s">
        <v>992</v>
      </c>
      <c r="N228" s="194" t="s">
        <v>595</v>
      </c>
    </row>
    <row r="229" ht="27.75" customHeight="1">
      <c r="A229" s="156" t="str">
        <f t="shared" si="23"/>
        <v>2 ปี 7 เดือน 22 วัน หรือเหลืออีก 965 วัน</v>
      </c>
      <c r="B229" s="113" t="str">
        <f t="shared" si="20"/>
        <v>ทะเบียนผลิต ปกติ</v>
      </c>
      <c r="C229" s="157" t="s">
        <v>1031</v>
      </c>
      <c r="D229" s="161">
        <v>46917.0</v>
      </c>
      <c r="E229" s="196" t="s">
        <v>1032</v>
      </c>
      <c r="F229" s="196" t="s">
        <v>1033</v>
      </c>
      <c r="G229" s="157" t="s">
        <v>446</v>
      </c>
      <c r="H229" s="157" t="s">
        <v>333</v>
      </c>
      <c r="I229" s="139" t="s">
        <v>27</v>
      </c>
      <c r="J229" s="187" t="s">
        <v>27</v>
      </c>
      <c r="K229" s="202" t="s">
        <v>1034</v>
      </c>
      <c r="L229" s="193"/>
      <c r="M229" s="213" t="s">
        <v>992</v>
      </c>
      <c r="N229" s="210" t="s">
        <v>877</v>
      </c>
    </row>
    <row r="230" ht="27.75" customHeight="1">
      <c r="A230" s="156" t="str">
        <f t="shared" si="23"/>
        <v>0 ปี 9 เดือน 10 วัน หรือเหลืออีก 283 วัน</v>
      </c>
      <c r="B230" s="113" t="str">
        <f t="shared" si="20"/>
        <v>ใบอนุญาตผลิต ปกติ</v>
      </c>
      <c r="C230" s="157">
        <v>3.0521372565E10</v>
      </c>
      <c r="D230" s="161">
        <v>46235.0</v>
      </c>
      <c r="E230" s="196" t="s">
        <v>1032</v>
      </c>
      <c r="F230" s="196" t="s">
        <v>1033</v>
      </c>
      <c r="G230" s="157" t="s">
        <v>454</v>
      </c>
      <c r="H230" s="157" t="s">
        <v>333</v>
      </c>
      <c r="I230" s="139" t="s">
        <v>27</v>
      </c>
      <c r="J230" s="187" t="s">
        <v>27</v>
      </c>
      <c r="K230" s="199" t="s">
        <v>1035</v>
      </c>
      <c r="L230" s="193"/>
      <c r="M230" s="213" t="s">
        <v>992</v>
      </c>
      <c r="N230" s="194"/>
    </row>
    <row r="231" ht="27.75" customHeight="1">
      <c r="A231" s="156" t="str">
        <f t="shared" si="23"/>
        <v>3 ปี 2 เดือน 4 วัน หรือเหลืออีก 1161 วัน</v>
      </c>
      <c r="B231" s="113" t="str">
        <f t="shared" si="20"/>
        <v>ทะเบียนผลิต ปกติ</v>
      </c>
      <c r="C231" s="157" t="s">
        <v>1036</v>
      </c>
      <c r="D231" s="161">
        <v>47113.0</v>
      </c>
      <c r="E231" s="196" t="s">
        <v>1037</v>
      </c>
      <c r="F231" s="196" t="s">
        <v>1033</v>
      </c>
      <c r="G231" s="157" t="s">
        <v>446</v>
      </c>
      <c r="H231" s="157" t="s">
        <v>333</v>
      </c>
      <c r="I231" s="139" t="s">
        <v>27</v>
      </c>
      <c r="J231" s="187" t="s">
        <v>434</v>
      </c>
      <c r="K231" s="199" t="s">
        <v>1038</v>
      </c>
      <c r="L231" s="193"/>
      <c r="M231" s="213" t="s">
        <v>992</v>
      </c>
      <c r="N231" s="194"/>
    </row>
    <row r="232" ht="27.75" customHeight="1">
      <c r="A232" s="156" t="str">
        <f t="shared" si="23"/>
        <v>0 ปี 3 เดือน 14 วัน หรือเหลืออีก 106 วัน</v>
      </c>
      <c r="B232" s="113" t="str">
        <f t="shared" si="20"/>
        <v>ใบอนุญาตผลิต ใกล้หมดอายุ ภายใน 1-3 เดือน</v>
      </c>
      <c r="C232" s="157">
        <v>3.0503292568E10</v>
      </c>
      <c r="D232" s="161">
        <v>46058.0</v>
      </c>
      <c r="E232" s="196" t="s">
        <v>1037</v>
      </c>
      <c r="F232" s="196" t="s">
        <v>1033</v>
      </c>
      <c r="G232" s="157" t="s">
        <v>454</v>
      </c>
      <c r="H232" s="157" t="s">
        <v>333</v>
      </c>
      <c r="I232" s="139" t="s">
        <v>27</v>
      </c>
      <c r="J232" s="187" t="s">
        <v>434</v>
      </c>
      <c r="K232" s="199" t="s">
        <v>1039</v>
      </c>
      <c r="L232" s="193"/>
      <c r="M232" s="213" t="s">
        <v>992</v>
      </c>
      <c r="N232" s="194" t="s">
        <v>1040</v>
      </c>
    </row>
    <row r="233" ht="27.75" customHeight="1">
      <c r="A233" s="156" t="str">
        <f t="shared" si="23"/>
        <v>3 ปี 2 เดือน 4 วัน หรือเหลืออีก 1161 วัน</v>
      </c>
      <c r="B233" s="113" t="str">
        <f t="shared" si="20"/>
        <v>ทะเบียนผลิต ปกติ</v>
      </c>
      <c r="C233" s="157" t="s">
        <v>1041</v>
      </c>
      <c r="D233" s="161">
        <v>47113.0</v>
      </c>
      <c r="E233" s="196" t="s">
        <v>1042</v>
      </c>
      <c r="F233" s="196" t="s">
        <v>1033</v>
      </c>
      <c r="G233" s="157" t="s">
        <v>446</v>
      </c>
      <c r="H233" s="157" t="s">
        <v>333</v>
      </c>
      <c r="I233" s="139" t="s">
        <v>27</v>
      </c>
      <c r="J233" s="187" t="s">
        <v>27</v>
      </c>
      <c r="K233" s="199" t="s">
        <v>1043</v>
      </c>
      <c r="L233" s="193"/>
      <c r="M233" s="213" t="s">
        <v>992</v>
      </c>
      <c r="N233" s="194"/>
    </row>
    <row r="234" ht="27.75" customHeight="1">
      <c r="A234" s="156" t="str">
        <f t="shared" si="23"/>
        <v>0 ปี 3 เดือน 14 วัน หรือเหลืออีก 106 วัน</v>
      </c>
      <c r="B234" s="113" t="str">
        <f t="shared" si="20"/>
        <v>ใบอนุญาตผลิต ใกล้หมดอายุ ภายใน 1-3 เดือน</v>
      </c>
      <c r="C234" s="157">
        <v>3.0503302568E10</v>
      </c>
      <c r="D234" s="161">
        <v>46058.0</v>
      </c>
      <c r="E234" s="196" t="s">
        <v>1042</v>
      </c>
      <c r="F234" s="196" t="s">
        <v>1033</v>
      </c>
      <c r="G234" s="157" t="s">
        <v>454</v>
      </c>
      <c r="H234" s="157" t="s">
        <v>333</v>
      </c>
      <c r="I234" s="139" t="s">
        <v>27</v>
      </c>
      <c r="J234" s="187" t="s">
        <v>27</v>
      </c>
      <c r="K234" s="199" t="s">
        <v>1044</v>
      </c>
      <c r="L234" s="193"/>
      <c r="M234" s="213" t="s">
        <v>992</v>
      </c>
      <c r="N234" s="214" t="s">
        <v>1045</v>
      </c>
    </row>
    <row r="235" ht="27.75" customHeight="1">
      <c r="A235" s="156" t="str">
        <f t="shared" si="23"/>
        <v>4 ปี 11 เดือน 9 วัน หรือเหลืออีก 1805 วัน</v>
      </c>
      <c r="B235" s="113" t="str">
        <f t="shared" si="20"/>
        <v>ทะเบียนนำเข้า ปกติ</v>
      </c>
      <c r="C235" s="157" t="s">
        <v>1046</v>
      </c>
      <c r="D235" s="161">
        <v>47757.0</v>
      </c>
      <c r="E235" s="196" t="s">
        <v>1047</v>
      </c>
      <c r="F235" s="196" t="s">
        <v>1028</v>
      </c>
      <c r="G235" s="157" t="s">
        <v>449</v>
      </c>
      <c r="H235" s="157" t="s">
        <v>333</v>
      </c>
      <c r="I235" s="139" t="s">
        <v>27</v>
      </c>
      <c r="J235" s="187" t="s">
        <v>27</v>
      </c>
      <c r="K235" s="199" t="s">
        <v>1048</v>
      </c>
      <c r="L235" s="193"/>
      <c r="M235" s="213" t="s">
        <v>992</v>
      </c>
      <c r="N235" s="194"/>
    </row>
    <row r="236" ht="27.75" customHeight="1">
      <c r="A236" s="156" t="str">
        <f t="shared" si="23"/>
        <v>ทะเบียนขาด 8 วัน</v>
      </c>
      <c r="B236" s="113" t="str">
        <f t="shared" si="20"/>
        <v>ใบอนุญาตนำเข้า ขาด</v>
      </c>
      <c r="C236" s="157">
        <v>3.0641542567E10</v>
      </c>
      <c r="D236" s="161">
        <v>45944.0</v>
      </c>
      <c r="E236" s="196" t="s">
        <v>1047</v>
      </c>
      <c r="F236" s="196" t="s">
        <v>1028</v>
      </c>
      <c r="G236" s="157" t="s">
        <v>19</v>
      </c>
      <c r="H236" s="157" t="s">
        <v>333</v>
      </c>
      <c r="I236" s="139" t="s">
        <v>27</v>
      </c>
      <c r="J236" s="187" t="s">
        <v>27</v>
      </c>
      <c r="K236" s="199" t="s">
        <v>1049</v>
      </c>
      <c r="L236" s="193"/>
      <c r="M236" s="213" t="s">
        <v>992</v>
      </c>
      <c r="N236" s="194" t="s">
        <v>1050</v>
      </c>
    </row>
    <row r="237" ht="27.75" customHeight="1">
      <c r="A237" s="156" t="str">
        <f t="shared" si="23"/>
        <v>4 ปี 11 เดือน 9 วัน หรือเหลืออีก 1805 วัน</v>
      </c>
      <c r="B237" s="113" t="str">
        <f t="shared" si="20"/>
        <v>ทะเบียนนำเข้า ปกติ</v>
      </c>
      <c r="C237" s="157" t="s">
        <v>1051</v>
      </c>
      <c r="D237" s="161">
        <v>47757.0</v>
      </c>
      <c r="E237" s="196" t="s">
        <v>1052</v>
      </c>
      <c r="F237" s="196" t="s">
        <v>1053</v>
      </c>
      <c r="G237" s="157" t="s">
        <v>449</v>
      </c>
      <c r="H237" s="157" t="s">
        <v>333</v>
      </c>
      <c r="I237" s="139" t="s">
        <v>27</v>
      </c>
      <c r="J237" s="187" t="s">
        <v>27</v>
      </c>
      <c r="K237" s="199" t="s">
        <v>1054</v>
      </c>
      <c r="L237" s="193"/>
      <c r="M237" s="213" t="s">
        <v>992</v>
      </c>
      <c r="N237" s="194"/>
    </row>
    <row r="238" ht="27.75" customHeight="1">
      <c r="A238" s="156" t="str">
        <f t="shared" si="23"/>
        <v>ทะเบียนขาด 8 วัน</v>
      </c>
      <c r="B238" s="113" t="str">
        <f t="shared" si="20"/>
        <v>ใบอนุญาตนำเข้า ขาด</v>
      </c>
      <c r="C238" s="157">
        <v>3.0641512567E10</v>
      </c>
      <c r="D238" s="161">
        <v>45944.0</v>
      </c>
      <c r="E238" s="196" t="s">
        <v>1052</v>
      </c>
      <c r="F238" s="196" t="s">
        <v>1053</v>
      </c>
      <c r="G238" s="157" t="s">
        <v>19</v>
      </c>
      <c r="H238" s="157" t="s">
        <v>333</v>
      </c>
      <c r="I238" s="139" t="s">
        <v>27</v>
      </c>
      <c r="J238" s="187" t="s">
        <v>27</v>
      </c>
      <c r="K238" s="199" t="s">
        <v>1055</v>
      </c>
      <c r="L238" s="193"/>
      <c r="M238" s="213" t="s">
        <v>992</v>
      </c>
      <c r="N238" s="194" t="s">
        <v>1050</v>
      </c>
    </row>
    <row r="239" ht="27.75" customHeight="1">
      <c r="A239" s="156" t="str">
        <f t="shared" si="23"/>
        <v>4 ปี 11 เดือน 23 วัน หรือเหลืออีก 1819 วัน</v>
      </c>
      <c r="B239" s="113" t="str">
        <f t="shared" si="20"/>
        <v>ทะเบียนผลิต ปกติ</v>
      </c>
      <c r="C239" s="157" t="s">
        <v>1056</v>
      </c>
      <c r="D239" s="161">
        <v>47771.0</v>
      </c>
      <c r="E239" s="196" t="s">
        <v>1057</v>
      </c>
      <c r="F239" s="196" t="s">
        <v>1058</v>
      </c>
      <c r="G239" s="157" t="s">
        <v>446</v>
      </c>
      <c r="H239" s="157" t="s">
        <v>333</v>
      </c>
      <c r="I239" s="139" t="s">
        <v>27</v>
      </c>
      <c r="J239" s="187" t="s">
        <v>27</v>
      </c>
      <c r="K239" s="199" t="s">
        <v>1059</v>
      </c>
      <c r="L239" s="193"/>
      <c r="M239" s="213" t="s">
        <v>992</v>
      </c>
      <c r="N239" s="194"/>
    </row>
    <row r="240" ht="27.75" customHeight="1">
      <c r="A240" s="156" t="str">
        <f t="shared" si="23"/>
        <v>1 ปี 0 เดือน 13 วัน หรือเหลืออีก 378 วัน</v>
      </c>
      <c r="B240" s="113" t="str">
        <f t="shared" si="20"/>
        <v>ใบอนุญาตผลิต ปกติ</v>
      </c>
      <c r="C240" s="157">
        <v>3.0530892567E10</v>
      </c>
      <c r="D240" s="161">
        <v>46330.0</v>
      </c>
      <c r="E240" s="196" t="s">
        <v>1057</v>
      </c>
      <c r="F240" s="196" t="s">
        <v>1058</v>
      </c>
      <c r="G240" s="157" t="s">
        <v>454</v>
      </c>
      <c r="H240" s="157" t="s">
        <v>333</v>
      </c>
      <c r="I240" s="139" t="s">
        <v>27</v>
      </c>
      <c r="J240" s="187" t="s">
        <v>27</v>
      </c>
      <c r="K240" s="199" t="s">
        <v>1060</v>
      </c>
      <c r="L240" s="193"/>
      <c r="M240" s="213" t="s">
        <v>992</v>
      </c>
      <c r="N240" s="194"/>
    </row>
    <row r="241" ht="27.75" customHeight="1">
      <c r="A241" s="156" t="str">
        <f t="shared" si="23"/>
        <v>5 ปี 4 เดือน 23 วัน หรือเหลืออีก 1972 วัน</v>
      </c>
      <c r="B241" s="113" t="str">
        <f t="shared" si="20"/>
        <v>ทะเบียนผลิต ปกติ</v>
      </c>
      <c r="C241" s="157" t="s">
        <v>1061</v>
      </c>
      <c r="D241" s="161">
        <v>47924.0</v>
      </c>
      <c r="E241" s="196" t="s">
        <v>1062</v>
      </c>
      <c r="F241" s="196" t="s">
        <v>1058</v>
      </c>
      <c r="G241" s="157" t="s">
        <v>446</v>
      </c>
      <c r="H241" s="157" t="s">
        <v>333</v>
      </c>
      <c r="I241" s="139" t="s">
        <v>27</v>
      </c>
      <c r="J241" s="187" t="s">
        <v>598</v>
      </c>
      <c r="K241" s="199" t="s">
        <v>1063</v>
      </c>
      <c r="L241" s="193"/>
      <c r="M241" s="213" t="s">
        <v>992</v>
      </c>
      <c r="N241" s="194"/>
    </row>
    <row r="242" ht="27.75" customHeight="1">
      <c r="A242" s="156" t="str">
        <f t="shared" si="23"/>
        <v>0 ปี 5 เดือน 16 วัน หรือเหลืออีก 167 วัน</v>
      </c>
      <c r="B242" s="113" t="str">
        <f t="shared" si="20"/>
        <v>ใบอนุญาตผลิต จะหมดอายุอีก 6 เดิอน</v>
      </c>
      <c r="C242" s="157">
        <v>3.0511942568E10</v>
      </c>
      <c r="D242" s="161">
        <v>46119.0</v>
      </c>
      <c r="E242" s="196" t="s">
        <v>1062</v>
      </c>
      <c r="F242" s="196" t="s">
        <v>1058</v>
      </c>
      <c r="G242" s="157" t="s">
        <v>454</v>
      </c>
      <c r="H242" s="157" t="s">
        <v>333</v>
      </c>
      <c r="I242" s="139" t="s">
        <v>27</v>
      </c>
      <c r="J242" s="187" t="s">
        <v>598</v>
      </c>
      <c r="K242" s="199" t="s">
        <v>1064</v>
      </c>
      <c r="L242" s="193"/>
      <c r="M242" s="213" t="s">
        <v>992</v>
      </c>
      <c r="N242" s="194"/>
    </row>
    <row r="243" ht="27.75" customHeight="1">
      <c r="A243" s="156" t="str">
        <f t="shared" si="23"/>
        <v>5 ปี 5 เดือน 10 วัน หรือเหลืออีก 1987 วัน</v>
      </c>
      <c r="B243" s="113" t="str">
        <f t="shared" si="20"/>
        <v>ทะเบียนผลิต ปกติ</v>
      </c>
      <c r="C243" s="157" t="s">
        <v>1065</v>
      </c>
      <c r="D243" s="161">
        <v>47939.0</v>
      </c>
      <c r="E243" s="196" t="s">
        <v>1066</v>
      </c>
      <c r="F243" s="196" t="s">
        <v>1058</v>
      </c>
      <c r="G243" s="157" t="s">
        <v>446</v>
      </c>
      <c r="H243" s="157" t="s">
        <v>333</v>
      </c>
      <c r="I243" s="139" t="s">
        <v>27</v>
      </c>
      <c r="J243" s="187" t="s">
        <v>434</v>
      </c>
      <c r="K243" s="199" t="s">
        <v>1067</v>
      </c>
      <c r="L243" s="193"/>
      <c r="M243" s="213" t="s">
        <v>992</v>
      </c>
      <c r="N243" s="194"/>
    </row>
    <row r="244" ht="27.75" customHeight="1">
      <c r="A244" s="156" t="str">
        <f t="shared" si="23"/>
        <v>0 ปี 6 เดือน 9 วัน หรือเหลืออีก 191 วัน</v>
      </c>
      <c r="B244" s="113" t="str">
        <f t="shared" si="20"/>
        <v>ใบอนุญาตผลิต ปกติ</v>
      </c>
      <c r="C244" s="157">
        <v>3.0514412568E10</v>
      </c>
      <c r="D244" s="161">
        <v>46143.0</v>
      </c>
      <c r="E244" s="196" t="s">
        <v>1066</v>
      </c>
      <c r="F244" s="196" t="s">
        <v>1058</v>
      </c>
      <c r="G244" s="157" t="s">
        <v>454</v>
      </c>
      <c r="H244" s="157" t="s">
        <v>333</v>
      </c>
      <c r="I244" s="139" t="s">
        <v>27</v>
      </c>
      <c r="J244" s="187" t="s">
        <v>434</v>
      </c>
      <c r="K244" s="199" t="s">
        <v>1068</v>
      </c>
      <c r="L244" s="193"/>
      <c r="M244" s="213" t="s">
        <v>992</v>
      </c>
      <c r="N244" s="194"/>
    </row>
    <row r="245" ht="27.75" customHeight="1">
      <c r="A245" s="156" t="str">
        <f t="shared" si="23"/>
        <v>4 ปี 6 เดือน 10 วัน หรือเหลืออีก 1653 วัน</v>
      </c>
      <c r="B245" s="113" t="str">
        <f t="shared" si="20"/>
        <v>ทะเบียนนำเข้า ปกติ</v>
      </c>
      <c r="C245" s="157" t="s">
        <v>1069</v>
      </c>
      <c r="D245" s="161">
        <v>47605.0</v>
      </c>
      <c r="E245" s="196" t="s">
        <v>1070</v>
      </c>
      <c r="F245" s="196" t="s">
        <v>1071</v>
      </c>
      <c r="G245" s="157" t="s">
        <v>449</v>
      </c>
      <c r="H245" s="157" t="s">
        <v>333</v>
      </c>
      <c r="I245" s="139" t="s">
        <v>27</v>
      </c>
      <c r="J245" s="187" t="s">
        <v>27</v>
      </c>
      <c r="K245" s="199" t="s">
        <v>1072</v>
      </c>
      <c r="L245" s="193"/>
      <c r="M245" s="213" t="s">
        <v>992</v>
      </c>
      <c r="N245" s="194"/>
    </row>
    <row r="246" ht="27.75" customHeight="1">
      <c r="A246" s="156" t="str">
        <f t="shared" si="23"/>
        <v>1 ปี 9 เดือน 23 วัน หรือเหลืออีก 661 วัน</v>
      </c>
      <c r="B246" s="113" t="str">
        <f t="shared" si="20"/>
        <v>ใบรับแจ้งการนำเข้า วอ.2 ปกติ</v>
      </c>
      <c r="C246" s="157">
        <v>3.0905462567E10</v>
      </c>
      <c r="D246" s="161">
        <v>46613.0</v>
      </c>
      <c r="E246" s="196" t="s">
        <v>1070</v>
      </c>
      <c r="F246" s="196" t="s">
        <v>1071</v>
      </c>
      <c r="G246" s="157" t="s">
        <v>1073</v>
      </c>
      <c r="H246" s="157" t="s">
        <v>333</v>
      </c>
      <c r="I246" s="139" t="s">
        <v>27</v>
      </c>
      <c r="J246" s="187" t="s">
        <v>27</v>
      </c>
      <c r="K246" s="199" t="s">
        <v>1074</v>
      </c>
      <c r="L246" s="193"/>
      <c r="M246" s="213" t="s">
        <v>992</v>
      </c>
      <c r="N246" s="194"/>
    </row>
    <row r="247" ht="27.75" customHeight="1">
      <c r="A247" s="156" t="str">
        <f t="shared" si="23"/>
        <v>4 ปี 8 เดือน 4 วัน หรือเหลืออีก 1708 วัน</v>
      </c>
      <c r="B247" s="113" t="str">
        <f t="shared" si="20"/>
        <v>ทะเบียนนำเข้า ปกติ</v>
      </c>
      <c r="C247" s="157" t="s">
        <v>1075</v>
      </c>
      <c r="D247" s="161">
        <v>47660.0</v>
      </c>
      <c r="E247" s="196" t="s">
        <v>1076</v>
      </c>
      <c r="F247" s="196" t="s">
        <v>1071</v>
      </c>
      <c r="G247" s="157" t="s">
        <v>449</v>
      </c>
      <c r="H247" s="157" t="s">
        <v>333</v>
      </c>
      <c r="I247" s="139" t="s">
        <v>27</v>
      </c>
      <c r="J247" s="187" t="s">
        <v>434</v>
      </c>
      <c r="K247" s="199" t="s">
        <v>1077</v>
      </c>
      <c r="L247" s="193"/>
      <c r="M247" s="213" t="s">
        <v>992</v>
      </c>
      <c r="N247" s="194"/>
    </row>
    <row r="248" ht="27.75" customHeight="1">
      <c r="A248" s="156"/>
      <c r="B248" s="113"/>
      <c r="C248" s="157"/>
      <c r="D248" s="161"/>
      <c r="E248" s="196"/>
      <c r="F248" s="196" t="s">
        <v>1071</v>
      </c>
      <c r="G248" s="157"/>
      <c r="H248" s="157" t="s">
        <v>333</v>
      </c>
      <c r="I248" s="139" t="s">
        <v>27</v>
      </c>
      <c r="J248" s="187" t="s">
        <v>434</v>
      </c>
      <c r="K248" s="200"/>
      <c r="L248" s="193"/>
      <c r="M248" s="213" t="s">
        <v>992</v>
      </c>
      <c r="N248" s="194"/>
    </row>
    <row r="249" ht="27.75" customHeight="1">
      <c r="A249" s="156" t="str">
        <f t="shared" ref="A249:A290" si="24">if(D249="","",if(D249&lt;today(),"ทะเบียนขาด "&amp;today()-D249&amp;" วัน",((DATEDIF(today(),D249,"y") &amp; " ปี " &amp; DATEDIF(today(),D249,"ym") &amp; " เดือน "&amp; DATEDIF(today(),D249,"md") &amp; " วัน"))&amp;" หรือเหลืออีก "&amp;ABS(today()-D249)&amp;" วัน"))</f>
        <v>4 ปี 8 เดือน 4 วัน หรือเหลืออีก 1708 วัน</v>
      </c>
      <c r="B249" s="113" t="str">
        <f t="shared" ref="B249:B338" si="25">if(D249="","",if(today()&gt;D249,G249&amp;" ขาด",if(abs(today()-D249)&lt;=119,G249&amp;" ใกล้หมดอายุ ภายใน 1-3 เดือน",if(and(abs(today()-D249)&gt;=120,abs(today()-D249)&lt;=150),G249&amp;" ใกล้หมดอายุ ภายใน 4-5 เดือน",if(and(abs(today()-D249)&gt;=151,abs(today()-D249)&lt;=180),G249&amp;" จะหมดอายุอีก 6 เดิอน",G249&amp;" ปกติ")))))</f>
        <v>ทะเบียนนำเข้า ปกติ</v>
      </c>
      <c r="C249" s="157" t="s">
        <v>1078</v>
      </c>
      <c r="D249" s="161">
        <v>47660.0</v>
      </c>
      <c r="E249" s="196" t="s">
        <v>1079</v>
      </c>
      <c r="F249" s="196" t="s">
        <v>1071</v>
      </c>
      <c r="G249" s="157" t="s">
        <v>449</v>
      </c>
      <c r="H249" s="157" t="s">
        <v>333</v>
      </c>
      <c r="I249" s="139" t="s">
        <v>27</v>
      </c>
      <c r="J249" s="187" t="s">
        <v>598</v>
      </c>
      <c r="K249" s="199" t="s">
        <v>1080</v>
      </c>
      <c r="L249" s="193"/>
      <c r="M249" s="213" t="s">
        <v>992</v>
      </c>
      <c r="N249" s="194"/>
    </row>
    <row r="250" ht="27.75" customHeight="1">
      <c r="A250" s="156" t="str">
        <f t="shared" si="24"/>
        <v/>
      </c>
      <c r="B250" s="113" t="str">
        <f t="shared" si="25"/>
        <v/>
      </c>
      <c r="C250" s="157"/>
      <c r="D250" s="161"/>
      <c r="E250" s="196"/>
      <c r="F250" s="196" t="s">
        <v>1071</v>
      </c>
      <c r="G250" s="157"/>
      <c r="H250" s="157" t="s">
        <v>333</v>
      </c>
      <c r="I250" s="139" t="s">
        <v>27</v>
      </c>
      <c r="J250" s="187" t="s">
        <v>598</v>
      </c>
      <c r="K250" s="200"/>
      <c r="L250" s="193"/>
      <c r="M250" s="213" t="s">
        <v>992</v>
      </c>
      <c r="N250" s="194"/>
    </row>
    <row r="251" ht="27.75" customHeight="1">
      <c r="A251" s="156" t="str">
        <f t="shared" si="24"/>
        <v>1 ปี 6 เดือน 20 วัน หรือเหลืออีก 567 วัน</v>
      </c>
      <c r="B251" s="113" t="str">
        <f t="shared" si="25"/>
        <v>ทะเบียนนำเข้า ปกติ</v>
      </c>
      <c r="C251" s="157" t="s">
        <v>1081</v>
      </c>
      <c r="D251" s="161">
        <v>46519.0</v>
      </c>
      <c r="E251" s="196" t="s">
        <v>25</v>
      </c>
      <c r="F251" s="196" t="s">
        <v>1082</v>
      </c>
      <c r="G251" s="157" t="s">
        <v>449</v>
      </c>
      <c r="H251" s="157" t="s">
        <v>333</v>
      </c>
      <c r="I251" s="139" t="s">
        <v>27</v>
      </c>
      <c r="J251" s="187" t="s">
        <v>27</v>
      </c>
      <c r="K251" s="202" t="s">
        <v>1083</v>
      </c>
      <c r="L251" s="193"/>
      <c r="M251" s="213" t="s">
        <v>992</v>
      </c>
      <c r="N251" s="191" t="s">
        <v>574</v>
      </c>
    </row>
    <row r="252" ht="27.75" customHeight="1">
      <c r="A252" s="156" t="str">
        <f t="shared" si="24"/>
        <v>ทะเบียนขาด 133 วัน</v>
      </c>
      <c r="B252" s="113" t="str">
        <f t="shared" si="25"/>
        <v>ใบอนุญาตนำเข้า ขาด</v>
      </c>
      <c r="C252" s="157">
        <v>3.06242552567E11</v>
      </c>
      <c r="D252" s="161">
        <v>45819.0</v>
      </c>
      <c r="E252" s="196" t="s">
        <v>25</v>
      </c>
      <c r="F252" s="196" t="s">
        <v>1082</v>
      </c>
      <c r="G252" s="157" t="s">
        <v>19</v>
      </c>
      <c r="H252" s="157" t="s">
        <v>333</v>
      </c>
      <c r="I252" s="139" t="s">
        <v>27</v>
      </c>
      <c r="J252" s="187" t="s">
        <v>27</v>
      </c>
      <c r="K252" s="199" t="s">
        <v>1084</v>
      </c>
      <c r="L252" s="193"/>
      <c r="M252" s="213" t="s">
        <v>992</v>
      </c>
      <c r="N252" s="194" t="s">
        <v>1050</v>
      </c>
    </row>
    <row r="253" ht="27.75" customHeight="1">
      <c r="A253" s="156" t="str">
        <f t="shared" si="24"/>
        <v>1 ปี 8 เดือน 29 วัน หรือเหลืออีก 637 วัน</v>
      </c>
      <c r="B253" s="113" t="str">
        <f t="shared" si="25"/>
        <v>ทะเบียนผลิต ปกติ</v>
      </c>
      <c r="C253" s="157" t="s">
        <v>1085</v>
      </c>
      <c r="D253" s="161">
        <v>46589.0</v>
      </c>
      <c r="E253" s="196" t="s">
        <v>1086</v>
      </c>
      <c r="F253" s="196" t="s">
        <v>1082</v>
      </c>
      <c r="G253" s="157" t="s">
        <v>446</v>
      </c>
      <c r="H253" s="157" t="s">
        <v>333</v>
      </c>
      <c r="I253" s="139" t="s">
        <v>27</v>
      </c>
      <c r="J253" s="187" t="s">
        <v>434</v>
      </c>
      <c r="K253" s="202" t="s">
        <v>1087</v>
      </c>
      <c r="L253" s="193"/>
      <c r="M253" s="213" t="s">
        <v>992</v>
      </c>
      <c r="N253" s="194"/>
    </row>
    <row r="254" ht="27.75" customHeight="1">
      <c r="A254" s="156" t="str">
        <f t="shared" si="24"/>
        <v>0 ปี 9 เดือน 25 วัน หรือเหลืออีก 298 วัน</v>
      </c>
      <c r="B254" s="113" t="str">
        <f t="shared" si="25"/>
        <v>ใบอนุญาตผลิต ปกติ</v>
      </c>
      <c r="C254" s="157">
        <v>3.0534812564E10</v>
      </c>
      <c r="D254" s="161">
        <v>46250.0</v>
      </c>
      <c r="E254" s="196" t="s">
        <v>1086</v>
      </c>
      <c r="F254" s="196" t="s">
        <v>1082</v>
      </c>
      <c r="G254" s="157" t="s">
        <v>454</v>
      </c>
      <c r="H254" s="157" t="s">
        <v>333</v>
      </c>
      <c r="I254" s="139" t="s">
        <v>27</v>
      </c>
      <c r="J254" s="187" t="s">
        <v>434</v>
      </c>
      <c r="K254" s="199" t="s">
        <v>1088</v>
      </c>
      <c r="L254" s="193"/>
      <c r="M254" s="213" t="s">
        <v>992</v>
      </c>
      <c r="N254" s="194"/>
    </row>
    <row r="255" ht="27.75" customHeight="1">
      <c r="A255" s="156" t="str">
        <f t="shared" si="24"/>
        <v>1 ปี 11 เดือน 13 วัน หรือเหลืออีก 713 วัน</v>
      </c>
      <c r="B255" s="113" t="str">
        <f t="shared" si="25"/>
        <v>ทะเบียนผลิต ปกติ</v>
      </c>
      <c r="C255" s="157" t="s">
        <v>1089</v>
      </c>
      <c r="D255" s="161">
        <v>46665.0</v>
      </c>
      <c r="E255" s="196" t="s">
        <v>1090</v>
      </c>
      <c r="F255" s="196" t="s">
        <v>1082</v>
      </c>
      <c r="G255" s="157" t="s">
        <v>446</v>
      </c>
      <c r="H255" s="157" t="s">
        <v>333</v>
      </c>
      <c r="I255" s="139" t="s">
        <v>27</v>
      </c>
      <c r="J255" s="187" t="s">
        <v>27</v>
      </c>
      <c r="K255" s="202" t="s">
        <v>1091</v>
      </c>
      <c r="L255" s="193"/>
      <c r="M255" s="213" t="s">
        <v>992</v>
      </c>
      <c r="N255" s="194"/>
    </row>
    <row r="256" ht="27.75" customHeight="1">
      <c r="A256" s="156" t="str">
        <f t="shared" si="24"/>
        <v>0 ปี 9 เดือน 29 วัน หรือเหลืออีก 302 วัน</v>
      </c>
      <c r="B256" s="113" t="str">
        <f t="shared" si="25"/>
        <v>ใบอนุญาตผลิต ปกติ</v>
      </c>
      <c r="C256" s="157">
        <v>3.0518092566E10</v>
      </c>
      <c r="D256" s="161">
        <v>46254.0</v>
      </c>
      <c r="E256" s="196" t="s">
        <v>1090</v>
      </c>
      <c r="F256" s="196" t="s">
        <v>1082</v>
      </c>
      <c r="G256" s="157" t="s">
        <v>454</v>
      </c>
      <c r="H256" s="157" t="s">
        <v>333</v>
      </c>
      <c r="I256" s="139" t="s">
        <v>27</v>
      </c>
      <c r="J256" s="187" t="s">
        <v>27</v>
      </c>
      <c r="K256" s="199" t="s">
        <v>1092</v>
      </c>
      <c r="L256" s="193"/>
      <c r="M256" s="213" t="s">
        <v>992</v>
      </c>
      <c r="N256" s="194"/>
    </row>
    <row r="257" ht="27.75" customHeight="1">
      <c r="A257" s="156" t="str">
        <f t="shared" si="24"/>
        <v>2 ปี 7 เดือน 22 วัน หรือเหลืออีก 965 วัน</v>
      </c>
      <c r="B257" s="113" t="str">
        <f t="shared" si="25"/>
        <v>ทะเบียนผลิต ปกติ</v>
      </c>
      <c r="C257" s="157" t="s">
        <v>1093</v>
      </c>
      <c r="D257" s="161">
        <v>46917.0</v>
      </c>
      <c r="E257" s="196" t="s">
        <v>1094</v>
      </c>
      <c r="F257" s="196" t="s">
        <v>1082</v>
      </c>
      <c r="G257" s="157" t="s">
        <v>446</v>
      </c>
      <c r="H257" s="157" t="s">
        <v>333</v>
      </c>
      <c r="I257" s="139" t="s">
        <v>27</v>
      </c>
      <c r="J257" s="187" t="s">
        <v>27</v>
      </c>
      <c r="K257" s="202" t="s">
        <v>1095</v>
      </c>
      <c r="L257" s="193"/>
      <c r="M257" s="213" t="s">
        <v>992</v>
      </c>
      <c r="N257" s="194"/>
    </row>
    <row r="258" ht="27.75" customHeight="1">
      <c r="A258" s="156" t="str">
        <f t="shared" si="24"/>
        <v>0 ปี 8 เดือน 3 วัน หรือเหลืออีก 246 วัน</v>
      </c>
      <c r="B258" s="113" t="str">
        <f t="shared" si="25"/>
        <v>ใบอนุญาตผลิต ปกติ</v>
      </c>
      <c r="C258" s="157">
        <v>3.0515302567E10</v>
      </c>
      <c r="D258" s="161">
        <v>46198.0</v>
      </c>
      <c r="E258" s="196" t="s">
        <v>1094</v>
      </c>
      <c r="F258" s="196" t="s">
        <v>1082</v>
      </c>
      <c r="G258" s="157" t="s">
        <v>454</v>
      </c>
      <c r="H258" s="157" t="s">
        <v>333</v>
      </c>
      <c r="I258" s="139" t="s">
        <v>27</v>
      </c>
      <c r="J258" s="187" t="s">
        <v>27</v>
      </c>
      <c r="K258" s="199" t="s">
        <v>1096</v>
      </c>
      <c r="L258" s="193"/>
      <c r="M258" s="213" t="s">
        <v>992</v>
      </c>
      <c r="N258" s="194"/>
    </row>
    <row r="259" ht="27.75" customHeight="1">
      <c r="A259" s="156" t="str">
        <f t="shared" si="24"/>
        <v>0 ปี 11 เดือน 0 วัน หรือเหลืออีก 335 วัน</v>
      </c>
      <c r="B259" s="113" t="str">
        <f t="shared" si="25"/>
        <v>ทะเบียนนำเข้า ปกติ</v>
      </c>
      <c r="C259" s="157" t="s">
        <v>1097</v>
      </c>
      <c r="D259" s="161">
        <v>46287.0</v>
      </c>
      <c r="E259" s="157" t="s">
        <v>1098</v>
      </c>
      <c r="F259" s="196" t="s">
        <v>1099</v>
      </c>
      <c r="G259" s="157" t="s">
        <v>449</v>
      </c>
      <c r="H259" s="157" t="s">
        <v>333</v>
      </c>
      <c r="I259" s="139" t="s">
        <v>27</v>
      </c>
      <c r="J259" s="187" t="s">
        <v>27</v>
      </c>
      <c r="K259" s="202" t="s">
        <v>1100</v>
      </c>
      <c r="L259" s="193"/>
      <c r="M259" s="213" t="s">
        <v>992</v>
      </c>
      <c r="N259" s="191" t="s">
        <v>574</v>
      </c>
    </row>
    <row r="260" ht="27.75" customHeight="1">
      <c r="A260" s="156" t="str">
        <f t="shared" si="24"/>
        <v>0 ปี 3 เดือน 5 วัน หรือเหลืออีก 97 วัน</v>
      </c>
      <c r="B260" s="113" t="str">
        <f t="shared" si="25"/>
        <v>ใบอนุญาตนำเข้า ใกล้หมดอายุ ภายใน 1-3 เดือน</v>
      </c>
      <c r="C260" s="157">
        <v>3.0604662568E10</v>
      </c>
      <c r="D260" s="161">
        <v>46049.0</v>
      </c>
      <c r="E260" s="157" t="s">
        <v>1101</v>
      </c>
      <c r="F260" s="196" t="s">
        <v>1099</v>
      </c>
      <c r="G260" s="157" t="s">
        <v>19</v>
      </c>
      <c r="H260" s="157" t="s">
        <v>333</v>
      </c>
      <c r="I260" s="139" t="s">
        <v>27</v>
      </c>
      <c r="J260" s="187" t="s">
        <v>27</v>
      </c>
      <c r="K260" s="199" t="s">
        <v>1102</v>
      </c>
      <c r="L260" s="193"/>
      <c r="M260" s="213" t="s">
        <v>992</v>
      </c>
      <c r="N260" s="194"/>
    </row>
    <row r="261" ht="27.75" customHeight="1">
      <c r="A261" s="156" t="str">
        <f t="shared" si="24"/>
        <v>1 ปี 10 เดือน 0 วัน หรือเหลืออีก 669 วัน</v>
      </c>
      <c r="B261" s="113" t="str">
        <f t="shared" si="25"/>
        <v>ทะเบียนผลิต ปกติ</v>
      </c>
      <c r="C261" s="157" t="s">
        <v>1103</v>
      </c>
      <c r="D261" s="161">
        <v>46621.0</v>
      </c>
      <c r="E261" s="157" t="s">
        <v>1104</v>
      </c>
      <c r="F261" s="196" t="s">
        <v>1099</v>
      </c>
      <c r="G261" s="157" t="s">
        <v>446</v>
      </c>
      <c r="H261" s="157" t="s">
        <v>333</v>
      </c>
      <c r="I261" s="139" t="s">
        <v>27</v>
      </c>
      <c r="J261" s="187" t="s">
        <v>434</v>
      </c>
      <c r="K261" s="202" t="s">
        <v>1105</v>
      </c>
      <c r="L261" s="193"/>
      <c r="M261" s="213" t="s">
        <v>992</v>
      </c>
      <c r="N261" s="194"/>
    </row>
    <row r="262" ht="27.75" customHeight="1">
      <c r="A262" s="156" t="str">
        <f t="shared" si="24"/>
        <v>0 ปี 10 เดือน 25 วัน หรือเหลืออีก 329 วัน</v>
      </c>
      <c r="B262" s="113" t="str">
        <f t="shared" si="25"/>
        <v>ใบอนุญาตผลิต ปกติ</v>
      </c>
      <c r="C262" s="157">
        <v>3.0543382564E10</v>
      </c>
      <c r="D262" s="161">
        <v>46281.0</v>
      </c>
      <c r="E262" s="157" t="s">
        <v>1104</v>
      </c>
      <c r="F262" s="196" t="s">
        <v>1099</v>
      </c>
      <c r="G262" s="157" t="s">
        <v>454</v>
      </c>
      <c r="H262" s="157" t="s">
        <v>333</v>
      </c>
      <c r="I262" s="139" t="s">
        <v>27</v>
      </c>
      <c r="J262" s="187" t="s">
        <v>434</v>
      </c>
      <c r="K262" s="199" t="s">
        <v>1106</v>
      </c>
      <c r="L262" s="193"/>
      <c r="M262" s="213" t="s">
        <v>992</v>
      </c>
      <c r="N262" s="194"/>
    </row>
    <row r="263" ht="27.75" customHeight="1">
      <c r="A263" s="156" t="str">
        <f t="shared" si="24"/>
        <v>1 ปี 10 เดือน 24 วัน หรือเหลืออีก 693 วัน</v>
      </c>
      <c r="B263" s="113" t="str">
        <f t="shared" si="25"/>
        <v>ทะเบียนผลิต ปกติ</v>
      </c>
      <c r="C263" s="157" t="s">
        <v>1107</v>
      </c>
      <c r="D263" s="161">
        <v>46645.0</v>
      </c>
      <c r="E263" s="157" t="s">
        <v>1108</v>
      </c>
      <c r="F263" s="196" t="s">
        <v>1099</v>
      </c>
      <c r="G263" s="157" t="s">
        <v>446</v>
      </c>
      <c r="H263" s="157" t="s">
        <v>333</v>
      </c>
      <c r="I263" s="139" t="s">
        <v>27</v>
      </c>
      <c r="J263" s="187" t="s">
        <v>27</v>
      </c>
      <c r="K263" s="202" t="s">
        <v>1109</v>
      </c>
      <c r="L263" s="193"/>
      <c r="M263" s="213" t="s">
        <v>992</v>
      </c>
      <c r="N263" s="194"/>
    </row>
    <row r="264" ht="27.75" customHeight="1">
      <c r="A264" s="156" t="str">
        <f t="shared" si="24"/>
        <v>0 ปี 11 เดือน 15 วัน หรือเหลืออีก 350 วัน</v>
      </c>
      <c r="B264" s="113" t="str">
        <f t="shared" si="25"/>
        <v>ใบอนุญาตผลิต ปกติ</v>
      </c>
      <c r="C264" s="157">
        <v>3.0548422564E10</v>
      </c>
      <c r="D264" s="161">
        <v>46302.0</v>
      </c>
      <c r="E264" s="157" t="s">
        <v>1108</v>
      </c>
      <c r="F264" s="196" t="s">
        <v>1099</v>
      </c>
      <c r="G264" s="157" t="s">
        <v>454</v>
      </c>
      <c r="H264" s="157" t="s">
        <v>333</v>
      </c>
      <c r="I264" s="139" t="s">
        <v>27</v>
      </c>
      <c r="J264" s="187" t="s">
        <v>27</v>
      </c>
      <c r="K264" s="199" t="s">
        <v>1110</v>
      </c>
      <c r="L264" s="193"/>
      <c r="M264" s="213" t="s">
        <v>992</v>
      </c>
      <c r="N264" s="194"/>
    </row>
    <row r="265" ht="27.75" customHeight="1">
      <c r="A265" s="156" t="str">
        <f t="shared" si="24"/>
        <v>3 ปี 3 เดือน 1 วัน หรือเหลืออีก 1189 วัน</v>
      </c>
      <c r="B265" s="113" t="str">
        <f t="shared" si="25"/>
        <v>ทะเบียนนำเข้า ปกติ</v>
      </c>
      <c r="C265" s="157" t="s">
        <v>1111</v>
      </c>
      <c r="D265" s="161">
        <v>47141.0</v>
      </c>
      <c r="E265" s="196" t="s">
        <v>25</v>
      </c>
      <c r="F265" s="196" t="s">
        <v>1112</v>
      </c>
      <c r="G265" s="157" t="s">
        <v>449</v>
      </c>
      <c r="H265" s="157" t="s">
        <v>333</v>
      </c>
      <c r="I265" s="208" t="s">
        <v>27</v>
      </c>
      <c r="J265" s="187" t="s">
        <v>27</v>
      </c>
      <c r="K265" s="199" t="s">
        <v>1113</v>
      </c>
      <c r="L265" s="193"/>
      <c r="M265" s="213" t="s">
        <v>992</v>
      </c>
      <c r="N265" s="194"/>
    </row>
    <row r="266" ht="27.75" customHeight="1">
      <c r="A266" s="156" t="str">
        <f t="shared" si="24"/>
        <v>0 ปี 3 เดือน 5 วัน หรือเหลืออีก 97 วัน</v>
      </c>
      <c r="B266" s="113" t="str">
        <f t="shared" si="25"/>
        <v>ใบอนุญาตนำเข้า ใกล้หมดอายุ ภายใน 1-3 เดือน</v>
      </c>
      <c r="C266" s="157">
        <v>3.0604602568E10</v>
      </c>
      <c r="D266" s="161">
        <v>46049.0</v>
      </c>
      <c r="E266" s="196" t="s">
        <v>25</v>
      </c>
      <c r="F266" s="196" t="s">
        <v>1112</v>
      </c>
      <c r="G266" s="157" t="s">
        <v>19</v>
      </c>
      <c r="H266" s="157" t="s">
        <v>333</v>
      </c>
      <c r="I266" s="208" t="s">
        <v>27</v>
      </c>
      <c r="J266" s="187" t="s">
        <v>27</v>
      </c>
      <c r="K266" s="199" t="s">
        <v>1114</v>
      </c>
      <c r="L266" s="193"/>
      <c r="M266" s="213" t="s">
        <v>992</v>
      </c>
      <c r="N266" s="194"/>
    </row>
    <row r="267" ht="27.75" customHeight="1">
      <c r="A267" s="156" t="str">
        <f t="shared" si="24"/>
        <v>3 ปี 8 เดือน 3 วัน หรือเหลืออีก 1342 วัน</v>
      </c>
      <c r="B267" s="113" t="str">
        <f t="shared" si="25"/>
        <v>ทะเบียนผลิต ปกติ</v>
      </c>
      <c r="C267" s="157" t="s">
        <v>1115</v>
      </c>
      <c r="D267" s="161">
        <v>47294.0</v>
      </c>
      <c r="E267" s="196" t="s">
        <v>1116</v>
      </c>
      <c r="F267" s="196" t="s">
        <v>1112</v>
      </c>
      <c r="G267" s="157" t="s">
        <v>446</v>
      </c>
      <c r="H267" s="157" t="s">
        <v>333</v>
      </c>
      <c r="I267" s="208" t="s">
        <v>27</v>
      </c>
      <c r="J267" s="187" t="s">
        <v>434</v>
      </c>
      <c r="K267" s="199" t="s">
        <v>1117</v>
      </c>
      <c r="L267" s="193"/>
      <c r="M267" s="213" t="s">
        <v>992</v>
      </c>
      <c r="N267" s="194"/>
    </row>
    <row r="268" ht="27.75" customHeight="1">
      <c r="A268" s="156" t="str">
        <f t="shared" si="24"/>
        <v>0 ปี 9 เดือน 24 วัน หรือเหลืออีก 297 วัน</v>
      </c>
      <c r="B268" s="113" t="str">
        <f t="shared" si="25"/>
        <v>ใบอนุญาตผลิต ปกติ</v>
      </c>
      <c r="C268" s="157">
        <v>3.0521902567E10</v>
      </c>
      <c r="D268" s="161">
        <v>46249.0</v>
      </c>
      <c r="E268" s="196" t="s">
        <v>1116</v>
      </c>
      <c r="F268" s="196" t="s">
        <v>1112</v>
      </c>
      <c r="G268" s="157" t="s">
        <v>454</v>
      </c>
      <c r="H268" s="157" t="s">
        <v>333</v>
      </c>
      <c r="I268" s="208" t="s">
        <v>27</v>
      </c>
      <c r="J268" s="187" t="s">
        <v>434</v>
      </c>
      <c r="K268" s="199" t="s">
        <v>1118</v>
      </c>
      <c r="L268" s="193"/>
      <c r="M268" s="213" t="s">
        <v>992</v>
      </c>
      <c r="N268" s="194"/>
    </row>
    <row r="269" ht="27.75" customHeight="1">
      <c r="A269" s="156" t="str">
        <f t="shared" si="24"/>
        <v>3 ปี 8 เดือน 3 วัน หรือเหลืออีก 1342 วัน</v>
      </c>
      <c r="B269" s="113" t="str">
        <f t="shared" si="25"/>
        <v>ทะเบียนผลิต ปกติ</v>
      </c>
      <c r="C269" s="157" t="s">
        <v>1119</v>
      </c>
      <c r="D269" s="161">
        <v>47294.0</v>
      </c>
      <c r="E269" s="196" t="s">
        <v>1120</v>
      </c>
      <c r="F269" s="196" t="s">
        <v>1112</v>
      </c>
      <c r="G269" s="157" t="s">
        <v>446</v>
      </c>
      <c r="H269" s="157" t="s">
        <v>333</v>
      </c>
      <c r="I269" s="208" t="s">
        <v>27</v>
      </c>
      <c r="J269" s="187" t="s">
        <v>598</v>
      </c>
      <c r="K269" s="199" t="s">
        <v>1121</v>
      </c>
      <c r="L269" s="193"/>
      <c r="M269" s="213" t="s">
        <v>992</v>
      </c>
      <c r="N269" s="194"/>
    </row>
    <row r="270" ht="27.75" customHeight="1">
      <c r="A270" s="156" t="str">
        <f t="shared" si="24"/>
        <v>0 ปี 9 เดือน 24 วัน หรือเหลืออีก 297 วัน</v>
      </c>
      <c r="B270" s="113" t="str">
        <f t="shared" si="25"/>
        <v>ใบอนุญาตผลิต ปกติ</v>
      </c>
      <c r="C270" s="157">
        <v>3.0521912567E10</v>
      </c>
      <c r="D270" s="161">
        <v>46249.0</v>
      </c>
      <c r="E270" s="196" t="s">
        <v>1120</v>
      </c>
      <c r="F270" s="196" t="s">
        <v>1112</v>
      </c>
      <c r="G270" s="157" t="s">
        <v>454</v>
      </c>
      <c r="H270" s="157" t="s">
        <v>333</v>
      </c>
      <c r="I270" s="208" t="s">
        <v>27</v>
      </c>
      <c r="J270" s="187" t="s">
        <v>598</v>
      </c>
      <c r="K270" s="199" t="s">
        <v>1122</v>
      </c>
      <c r="L270" s="193"/>
      <c r="M270" s="213" t="s">
        <v>992</v>
      </c>
      <c r="N270" s="194"/>
    </row>
    <row r="271" ht="27.75" customHeight="1">
      <c r="A271" s="156" t="str">
        <f t="shared" si="24"/>
        <v>3 ปี 11 เดือน 4 วัน หรือเหลืออีก 1435 วัน</v>
      </c>
      <c r="B271" s="113" t="str">
        <f t="shared" si="25"/>
        <v>ทะเบียนผลิต ปกติ</v>
      </c>
      <c r="C271" s="157" t="s">
        <v>1123</v>
      </c>
      <c r="D271" s="161">
        <v>47387.0</v>
      </c>
      <c r="E271" s="196" t="s">
        <v>1124</v>
      </c>
      <c r="F271" s="196" t="s">
        <v>1112</v>
      </c>
      <c r="G271" s="157" t="s">
        <v>446</v>
      </c>
      <c r="H271" s="157" t="s">
        <v>333</v>
      </c>
      <c r="I271" s="208" t="s">
        <v>27</v>
      </c>
      <c r="J271" s="187" t="s">
        <v>27</v>
      </c>
      <c r="K271" s="199" t="s">
        <v>1125</v>
      </c>
      <c r="L271" s="193"/>
      <c r="M271" s="213" t="s">
        <v>992</v>
      </c>
      <c r="N271" s="194"/>
    </row>
    <row r="272" ht="27.75" customHeight="1">
      <c r="A272" s="156" t="str">
        <f t="shared" si="24"/>
        <v>1 ปี 0 เดือน 15 วัน หรือเหลืออีก 380 วัน</v>
      </c>
      <c r="B272" s="113" t="str">
        <f t="shared" si="25"/>
        <v>ใบอนุญาตผลิต ปกติ</v>
      </c>
      <c r="C272" s="157">
        <v>3.0523412566E10</v>
      </c>
      <c r="D272" s="161">
        <v>46332.0</v>
      </c>
      <c r="E272" s="196" t="s">
        <v>1124</v>
      </c>
      <c r="F272" s="196" t="s">
        <v>1112</v>
      </c>
      <c r="G272" s="157" t="s">
        <v>454</v>
      </c>
      <c r="H272" s="157" t="s">
        <v>333</v>
      </c>
      <c r="I272" s="208" t="s">
        <v>27</v>
      </c>
      <c r="J272" s="187" t="s">
        <v>27</v>
      </c>
      <c r="K272" s="199" t="s">
        <v>1126</v>
      </c>
      <c r="L272" s="193"/>
      <c r="M272" s="213" t="s">
        <v>992</v>
      </c>
      <c r="N272" s="194"/>
    </row>
    <row r="273" ht="27.75" customHeight="1">
      <c r="A273" s="156" t="str">
        <f t="shared" si="24"/>
        <v>0 ปี 11 เดือน 0 วัน หรือเหลืออีก 335 วัน</v>
      </c>
      <c r="B273" s="113" t="str">
        <f t="shared" si="25"/>
        <v>ทะเบียนนำเข้า ปกติ</v>
      </c>
      <c r="C273" s="157" t="s">
        <v>1127</v>
      </c>
      <c r="D273" s="161">
        <v>46287.0</v>
      </c>
      <c r="E273" s="157" t="s">
        <v>1128</v>
      </c>
      <c r="F273" s="196" t="s">
        <v>1129</v>
      </c>
      <c r="G273" s="157" t="s">
        <v>449</v>
      </c>
      <c r="H273" s="157" t="s">
        <v>333</v>
      </c>
      <c r="I273" s="139" t="s">
        <v>27</v>
      </c>
      <c r="J273" s="187" t="s">
        <v>27</v>
      </c>
      <c r="K273" s="202" t="s">
        <v>1130</v>
      </c>
      <c r="L273" s="193"/>
      <c r="M273" s="213" t="s">
        <v>992</v>
      </c>
      <c r="N273" s="207" t="s">
        <v>910</v>
      </c>
    </row>
    <row r="274" ht="27.75" customHeight="1">
      <c r="A274" s="156" t="str">
        <f t="shared" si="24"/>
        <v>0 ปี 3 เดือน 5 วัน หรือเหลืออีก 97 วัน</v>
      </c>
      <c r="B274" s="113" t="str">
        <f t="shared" si="25"/>
        <v>ใบอนุญาตนำเข้า ใกล้หมดอายุ ภายใน 1-3 เดือน</v>
      </c>
      <c r="C274" s="157">
        <v>3.0604582568E10</v>
      </c>
      <c r="D274" s="161">
        <v>46049.0</v>
      </c>
      <c r="E274" s="157" t="s">
        <v>1128</v>
      </c>
      <c r="F274" s="196" t="s">
        <v>1129</v>
      </c>
      <c r="G274" s="157" t="s">
        <v>19</v>
      </c>
      <c r="H274" s="157" t="s">
        <v>333</v>
      </c>
      <c r="I274" s="139" t="s">
        <v>27</v>
      </c>
      <c r="J274" s="187" t="s">
        <v>27</v>
      </c>
      <c r="K274" s="199" t="s">
        <v>1131</v>
      </c>
      <c r="L274" s="193"/>
      <c r="M274" s="213" t="s">
        <v>992</v>
      </c>
      <c r="N274" s="194"/>
    </row>
    <row r="275" ht="27.75" customHeight="1">
      <c r="A275" s="156" t="str">
        <f t="shared" si="24"/>
        <v>1 ปี 7 เดือน 9 วัน หรือเหลืออีก 586 วัน</v>
      </c>
      <c r="B275" s="113" t="str">
        <f t="shared" si="25"/>
        <v>ทะเบียนผลิต ปกติ</v>
      </c>
      <c r="C275" s="157" t="s">
        <v>1132</v>
      </c>
      <c r="D275" s="161">
        <v>46538.0</v>
      </c>
      <c r="E275" s="157" t="s">
        <v>1133</v>
      </c>
      <c r="F275" s="196" t="s">
        <v>1129</v>
      </c>
      <c r="G275" s="157" t="s">
        <v>446</v>
      </c>
      <c r="H275" s="157" t="s">
        <v>333</v>
      </c>
      <c r="I275" s="139" t="s">
        <v>27</v>
      </c>
      <c r="J275" s="187">
        <v>1168.0</v>
      </c>
      <c r="K275" s="202" t="s">
        <v>1134</v>
      </c>
      <c r="L275" s="193"/>
      <c r="M275" s="213" t="s">
        <v>992</v>
      </c>
      <c r="N275" s="194"/>
    </row>
    <row r="276" ht="27.75" customHeight="1">
      <c r="A276" s="156" t="str">
        <f t="shared" si="24"/>
        <v>0 ปี 6 เดือน 18 วัน หรือเหลืออีก 200 วัน</v>
      </c>
      <c r="B276" s="113" t="str">
        <f t="shared" si="25"/>
        <v>ใบอนุญาตผลิต ปกติ</v>
      </c>
      <c r="C276" s="157">
        <v>3.0509762566E10</v>
      </c>
      <c r="D276" s="161">
        <v>46152.0</v>
      </c>
      <c r="E276" s="157" t="s">
        <v>1133</v>
      </c>
      <c r="F276" s="196" t="s">
        <v>1129</v>
      </c>
      <c r="G276" s="157" t="s">
        <v>454</v>
      </c>
      <c r="H276" s="157" t="s">
        <v>333</v>
      </c>
      <c r="I276" s="139" t="s">
        <v>27</v>
      </c>
      <c r="J276" s="187">
        <v>1168.0</v>
      </c>
      <c r="K276" s="199" t="s">
        <v>1135</v>
      </c>
      <c r="L276" s="193"/>
      <c r="M276" s="213" t="s">
        <v>992</v>
      </c>
      <c r="N276" s="194"/>
    </row>
    <row r="277" ht="27.75" customHeight="1">
      <c r="A277" s="156" t="str">
        <f t="shared" si="24"/>
        <v>1 ปี 7 เดือน 9 วัน หรือเหลืออีก 586 วัน</v>
      </c>
      <c r="B277" s="113" t="str">
        <f t="shared" si="25"/>
        <v>ทะเบียนผลิต ปกติ</v>
      </c>
      <c r="C277" s="157" t="s">
        <v>1136</v>
      </c>
      <c r="D277" s="161">
        <v>46538.0</v>
      </c>
      <c r="E277" s="157" t="s">
        <v>1137</v>
      </c>
      <c r="F277" s="196" t="s">
        <v>1129</v>
      </c>
      <c r="G277" s="157" t="s">
        <v>446</v>
      </c>
      <c r="H277" s="157" t="s">
        <v>333</v>
      </c>
      <c r="I277" s="139" t="s">
        <v>27</v>
      </c>
      <c r="J277" s="187" t="s">
        <v>434</v>
      </c>
      <c r="K277" s="202" t="s">
        <v>1138</v>
      </c>
      <c r="L277" s="193"/>
      <c r="M277" s="213" t="s">
        <v>992</v>
      </c>
      <c r="N277" s="194"/>
    </row>
    <row r="278" ht="27.75" customHeight="1">
      <c r="A278" s="156" t="str">
        <f t="shared" si="24"/>
        <v>0 ปี 6 เดือน 18 วัน หรือเหลืออีก 200 วัน</v>
      </c>
      <c r="B278" s="113" t="str">
        <f t="shared" si="25"/>
        <v>ใบอนุญาตผลิต ปกติ</v>
      </c>
      <c r="C278" s="157">
        <v>3.0509772566E10</v>
      </c>
      <c r="D278" s="161">
        <v>46152.0</v>
      </c>
      <c r="E278" s="157" t="s">
        <v>1137</v>
      </c>
      <c r="F278" s="196" t="s">
        <v>1129</v>
      </c>
      <c r="G278" s="157" t="s">
        <v>454</v>
      </c>
      <c r="H278" s="157" t="s">
        <v>333</v>
      </c>
      <c r="I278" s="139" t="s">
        <v>27</v>
      </c>
      <c r="J278" s="187" t="s">
        <v>434</v>
      </c>
      <c r="K278" s="199" t="s">
        <v>1139</v>
      </c>
      <c r="L278" s="193"/>
      <c r="M278" s="213" t="s">
        <v>992</v>
      </c>
      <c r="N278" s="194"/>
    </row>
    <row r="279" ht="27.75" customHeight="1">
      <c r="A279" s="156" t="str">
        <f t="shared" si="24"/>
        <v>1 ปี 4 เดือน 22 วัน หรือเหลืออีก 510 วัน</v>
      </c>
      <c r="B279" s="113" t="str">
        <f t="shared" si="25"/>
        <v>ทะเบียนนำเข้า ปกติ</v>
      </c>
      <c r="C279" s="157" t="s">
        <v>1140</v>
      </c>
      <c r="D279" s="161">
        <v>46462.0</v>
      </c>
      <c r="E279" s="157" t="s">
        <v>1141</v>
      </c>
      <c r="F279" s="196" t="s">
        <v>1142</v>
      </c>
      <c r="G279" s="157" t="s">
        <v>449</v>
      </c>
      <c r="H279" s="157" t="s">
        <v>333</v>
      </c>
      <c r="I279" s="139" t="s">
        <v>27</v>
      </c>
      <c r="J279" s="187" t="s">
        <v>27</v>
      </c>
      <c r="K279" s="202" t="s">
        <v>1143</v>
      </c>
      <c r="L279" s="193"/>
      <c r="M279" s="213" t="s">
        <v>992</v>
      </c>
      <c r="N279" s="191" t="s">
        <v>574</v>
      </c>
    </row>
    <row r="280" ht="27.75" customHeight="1">
      <c r="A280" s="156" t="str">
        <f t="shared" si="24"/>
        <v>0 ปี 8 เดือน 22 วัน หรือเหลืออีก 265 วัน</v>
      </c>
      <c r="B280" s="113" t="str">
        <f t="shared" si="25"/>
        <v>ใบอนุญาตนำเข้า ปกติ</v>
      </c>
      <c r="C280" s="157">
        <v>3.0632092568E10</v>
      </c>
      <c r="D280" s="161">
        <v>46217.0</v>
      </c>
      <c r="E280" s="157" t="s">
        <v>1141</v>
      </c>
      <c r="F280" s="196" t="s">
        <v>1142</v>
      </c>
      <c r="G280" s="157" t="s">
        <v>19</v>
      </c>
      <c r="H280" s="157" t="s">
        <v>333</v>
      </c>
      <c r="I280" s="139" t="s">
        <v>27</v>
      </c>
      <c r="J280" s="187" t="s">
        <v>27</v>
      </c>
      <c r="K280" s="199" t="s">
        <v>1144</v>
      </c>
      <c r="L280" s="193"/>
      <c r="M280" s="213" t="s">
        <v>992</v>
      </c>
      <c r="N280" s="194"/>
    </row>
    <row r="281" ht="27.75" customHeight="1">
      <c r="A281" s="156" t="str">
        <f t="shared" si="24"/>
        <v>1 ปี 11 เดือน 13 วัน หรือเหลืออีก 713 วัน</v>
      </c>
      <c r="B281" s="113" t="str">
        <f t="shared" si="25"/>
        <v>ทะเบียนผลิต ปกติ</v>
      </c>
      <c r="C281" s="157" t="s">
        <v>1145</v>
      </c>
      <c r="D281" s="161">
        <v>46665.0</v>
      </c>
      <c r="E281" s="157" t="s">
        <v>168</v>
      </c>
      <c r="F281" s="196" t="s">
        <v>1142</v>
      </c>
      <c r="G281" s="157" t="s">
        <v>446</v>
      </c>
      <c r="H281" s="157" t="s">
        <v>333</v>
      </c>
      <c r="I281" s="139" t="s">
        <v>27</v>
      </c>
      <c r="J281" s="187" t="s">
        <v>434</v>
      </c>
      <c r="K281" s="202" t="s">
        <v>1146</v>
      </c>
      <c r="L281" s="193"/>
      <c r="M281" s="213" t="s">
        <v>992</v>
      </c>
      <c r="N281" s="194"/>
    </row>
    <row r="282" ht="27.75" customHeight="1">
      <c r="A282" s="156" t="str">
        <f t="shared" si="24"/>
        <v>1 ปี 0 เดือน 6 วัน หรือเหลืออีก 371 วัน</v>
      </c>
      <c r="B282" s="113" t="str">
        <f t="shared" si="25"/>
        <v>ใบอนุญาตผลิต ปกติ</v>
      </c>
      <c r="C282" s="157">
        <v>3.0551172564E10</v>
      </c>
      <c r="D282" s="161">
        <v>46323.0</v>
      </c>
      <c r="E282" s="157" t="s">
        <v>168</v>
      </c>
      <c r="F282" s="196" t="s">
        <v>1142</v>
      </c>
      <c r="G282" s="157" t="s">
        <v>454</v>
      </c>
      <c r="H282" s="157" t="s">
        <v>333</v>
      </c>
      <c r="I282" s="139" t="s">
        <v>27</v>
      </c>
      <c r="J282" s="187" t="s">
        <v>434</v>
      </c>
      <c r="K282" s="199" t="s">
        <v>1147</v>
      </c>
      <c r="L282" s="193"/>
      <c r="M282" s="213" t="s">
        <v>992</v>
      </c>
      <c r="N282" s="194"/>
    </row>
    <row r="283" ht="27.75" customHeight="1">
      <c r="A283" s="156" t="str">
        <f t="shared" si="24"/>
        <v>2 ปี 0 เดือน 10 วัน หรือเหลืออีก 740 วัน</v>
      </c>
      <c r="B283" s="113" t="str">
        <f t="shared" si="25"/>
        <v>ทะเบียนผลิต ปกติ</v>
      </c>
      <c r="C283" s="157" t="s">
        <v>1148</v>
      </c>
      <c r="D283" s="161">
        <v>46692.0</v>
      </c>
      <c r="E283" s="157" t="s">
        <v>1149</v>
      </c>
      <c r="F283" s="196" t="s">
        <v>1142</v>
      </c>
      <c r="G283" s="157" t="s">
        <v>446</v>
      </c>
      <c r="H283" s="157" t="s">
        <v>333</v>
      </c>
      <c r="I283" s="139" t="s">
        <v>27</v>
      </c>
      <c r="J283" s="187" t="s">
        <v>27</v>
      </c>
      <c r="K283" s="202" t="s">
        <v>1150</v>
      </c>
      <c r="L283" s="193"/>
      <c r="M283" s="213" t="s">
        <v>992</v>
      </c>
      <c r="N283" s="194"/>
    </row>
    <row r="284" ht="27.75" customHeight="1">
      <c r="A284" s="156" t="str">
        <f t="shared" si="24"/>
        <v>1 ปี 0 เดือน 10 วัน หรือเหลืออีก 375 วัน</v>
      </c>
      <c r="B284" s="113" t="str">
        <f t="shared" si="25"/>
        <v>ใบอนุญาตผลิต ปกติ</v>
      </c>
      <c r="C284" s="157">
        <v>3.0522912566E10</v>
      </c>
      <c r="D284" s="161">
        <v>46327.0</v>
      </c>
      <c r="E284" s="157" t="s">
        <v>1149</v>
      </c>
      <c r="F284" s="196" t="s">
        <v>1142</v>
      </c>
      <c r="G284" s="157" t="s">
        <v>454</v>
      </c>
      <c r="H284" s="157" t="s">
        <v>333</v>
      </c>
      <c r="I284" s="139" t="s">
        <v>27</v>
      </c>
      <c r="J284" s="187" t="s">
        <v>27</v>
      </c>
      <c r="K284" s="199" t="s">
        <v>1151</v>
      </c>
      <c r="L284" s="193"/>
      <c r="M284" s="213" t="s">
        <v>992</v>
      </c>
      <c r="N284" s="194"/>
    </row>
    <row r="285" ht="27.75" customHeight="1">
      <c r="A285" s="156" t="str">
        <f t="shared" si="24"/>
        <v>1 ปี 2 เดือน 29 วัน หรือเหลืออีก 455 วัน</v>
      </c>
      <c r="B285" s="113" t="str">
        <f t="shared" si="25"/>
        <v>ทะเบียนนำเข้า ปกติ</v>
      </c>
      <c r="C285" s="157" t="s">
        <v>1152</v>
      </c>
      <c r="D285" s="161">
        <v>46407.0</v>
      </c>
      <c r="E285" s="157" t="s">
        <v>1153</v>
      </c>
      <c r="F285" s="196" t="s">
        <v>1154</v>
      </c>
      <c r="G285" s="157" t="s">
        <v>449</v>
      </c>
      <c r="H285" s="157" t="s">
        <v>333</v>
      </c>
      <c r="I285" s="139" t="s">
        <v>27</v>
      </c>
      <c r="J285" s="187" t="s">
        <v>27</v>
      </c>
      <c r="K285" s="202" t="s">
        <v>1155</v>
      </c>
      <c r="L285" s="193"/>
      <c r="M285" s="213" t="s">
        <v>992</v>
      </c>
      <c r="N285" s="201" t="s">
        <v>910</v>
      </c>
    </row>
    <row r="286" ht="27.75" customHeight="1">
      <c r="A286" s="156" t="str">
        <f t="shared" si="24"/>
        <v>0 ปี 8 เดือน 22 วัน หรือเหลืออีก 265 วัน</v>
      </c>
      <c r="B286" s="113" t="str">
        <f t="shared" si="25"/>
        <v>ใบอนุญาตนำเข้า ปกติ</v>
      </c>
      <c r="C286" s="157">
        <v>3.0632122568E10</v>
      </c>
      <c r="D286" s="161">
        <v>46217.0</v>
      </c>
      <c r="E286" s="157" t="s">
        <v>1153</v>
      </c>
      <c r="F286" s="196" t="s">
        <v>1154</v>
      </c>
      <c r="G286" s="157" t="s">
        <v>19</v>
      </c>
      <c r="H286" s="157" t="s">
        <v>333</v>
      </c>
      <c r="I286" s="139" t="s">
        <v>27</v>
      </c>
      <c r="J286" s="187" t="s">
        <v>27</v>
      </c>
      <c r="K286" s="199" t="s">
        <v>1156</v>
      </c>
      <c r="L286" s="193"/>
      <c r="M286" s="213" t="s">
        <v>992</v>
      </c>
      <c r="N286" s="194"/>
    </row>
    <row r="287" ht="27.75" customHeight="1">
      <c r="A287" s="156" t="str">
        <f t="shared" si="24"/>
        <v>1 ปี 11 เดือน 19 วัน หรือเหลืออีก 719 วัน</v>
      </c>
      <c r="B287" s="113" t="str">
        <f t="shared" si="25"/>
        <v>ทะเบียนผลิต ปกติ</v>
      </c>
      <c r="C287" s="157" t="s">
        <v>1157</v>
      </c>
      <c r="D287" s="161">
        <v>46671.0</v>
      </c>
      <c r="E287" s="157" t="s">
        <v>1158</v>
      </c>
      <c r="F287" s="196" t="s">
        <v>1154</v>
      </c>
      <c r="G287" s="157" t="s">
        <v>446</v>
      </c>
      <c r="H287" s="157" t="s">
        <v>333</v>
      </c>
      <c r="I287" s="139" t="s">
        <v>27</v>
      </c>
      <c r="J287" s="187" t="s">
        <v>434</v>
      </c>
      <c r="K287" s="202" t="s">
        <v>1159</v>
      </c>
      <c r="L287" s="193"/>
      <c r="M287" s="213" t="s">
        <v>992</v>
      </c>
      <c r="N287" s="194"/>
    </row>
    <row r="288" ht="27.75" customHeight="1">
      <c r="A288" s="156" t="str">
        <f t="shared" si="24"/>
        <v>1 ปี 0 เดือน 10 วัน หรือเหลืออีก 375 วัน</v>
      </c>
      <c r="B288" s="113" t="str">
        <f t="shared" si="25"/>
        <v>ใบอนุญาตผลิต ปกติ</v>
      </c>
      <c r="C288" s="157">
        <v>3.0522902566E10</v>
      </c>
      <c r="D288" s="161">
        <v>46327.0</v>
      </c>
      <c r="E288" s="157" t="s">
        <v>1158</v>
      </c>
      <c r="F288" s="196" t="s">
        <v>1154</v>
      </c>
      <c r="G288" s="157" t="s">
        <v>454</v>
      </c>
      <c r="H288" s="157" t="s">
        <v>333</v>
      </c>
      <c r="I288" s="139" t="s">
        <v>27</v>
      </c>
      <c r="J288" s="187" t="s">
        <v>434</v>
      </c>
      <c r="K288" s="199" t="s">
        <v>1160</v>
      </c>
      <c r="L288" s="193"/>
      <c r="M288" s="213" t="s">
        <v>992</v>
      </c>
      <c r="N288" s="194"/>
    </row>
    <row r="289" ht="27.75" customHeight="1">
      <c r="A289" s="156" t="str">
        <f t="shared" si="24"/>
        <v>2 ปี 0 เดือน 20 วัน หรือเหลืออีก 750 วัน</v>
      </c>
      <c r="B289" s="113" t="str">
        <f t="shared" si="25"/>
        <v>ทะเบียนผลิต ปกติ</v>
      </c>
      <c r="C289" s="157" t="s">
        <v>1161</v>
      </c>
      <c r="D289" s="161">
        <v>46702.0</v>
      </c>
      <c r="E289" s="157" t="s">
        <v>1162</v>
      </c>
      <c r="F289" s="196" t="s">
        <v>1154</v>
      </c>
      <c r="G289" s="157" t="s">
        <v>446</v>
      </c>
      <c r="H289" s="157" t="s">
        <v>333</v>
      </c>
      <c r="I289" s="139" t="s">
        <v>27</v>
      </c>
      <c r="J289" s="187" t="s">
        <v>27</v>
      </c>
      <c r="K289" s="202" t="s">
        <v>1163</v>
      </c>
      <c r="L289" s="193"/>
      <c r="M289" s="213" t="s">
        <v>992</v>
      </c>
      <c r="N289" s="194"/>
    </row>
    <row r="290" ht="27.75" customHeight="1">
      <c r="A290" s="156" t="str">
        <f t="shared" si="24"/>
        <v>1 ปี 0 เดือน 10 วัน หรือเหลืออีก 375 วัน</v>
      </c>
      <c r="B290" s="113" t="str">
        <f t="shared" si="25"/>
        <v>ใบอนุญาตผลิต ปกติ</v>
      </c>
      <c r="C290" s="157">
        <v>3.0522892566E10</v>
      </c>
      <c r="D290" s="161">
        <v>46327.0</v>
      </c>
      <c r="E290" s="157" t="s">
        <v>1162</v>
      </c>
      <c r="F290" s="196" t="s">
        <v>1154</v>
      </c>
      <c r="G290" s="157" t="s">
        <v>454</v>
      </c>
      <c r="H290" s="157" t="s">
        <v>333</v>
      </c>
      <c r="I290" s="139" t="s">
        <v>27</v>
      </c>
      <c r="J290" s="187" t="s">
        <v>27</v>
      </c>
      <c r="K290" s="199" t="s">
        <v>1164</v>
      </c>
      <c r="L290" s="193"/>
      <c r="M290" s="213" t="s">
        <v>992</v>
      </c>
      <c r="N290" s="194"/>
    </row>
    <row r="291" ht="27.75" customHeight="1">
      <c r="A291" s="156" t="str">
        <f t="shared" ref="A291:A298" si="26">if(D291="","",if(D291&lt;today(),"ทะเบียนขาด "&amp;today()-D291&amp;" วัน",((DATEDIF(today(),D291,"y") &amp; " ปี " &amp; DATEDIF(today(),D291,"ym") &amp; " เดือน "&amp; DATEDIF(today(),D291,"md") &amp; " วัน"))&amp;" หรือเหลืออีก "&amp;today()-D291&amp;" วัน"))</f>
        <v>1 ปี 10 เดือน 7 วัน หรือเหลืออีก -676 วัน</v>
      </c>
      <c r="B291" s="113" t="str">
        <f t="shared" si="25"/>
        <v>ทะเบียนนำเข้า ปกติ</v>
      </c>
      <c r="C291" s="157" t="s">
        <v>1165</v>
      </c>
      <c r="D291" s="161">
        <v>46628.0</v>
      </c>
      <c r="E291" s="196" t="s">
        <v>25</v>
      </c>
      <c r="F291" s="157" t="s">
        <v>1166</v>
      </c>
      <c r="G291" s="157" t="s">
        <v>449</v>
      </c>
      <c r="H291" s="157" t="s">
        <v>333</v>
      </c>
      <c r="I291" s="208" t="s">
        <v>27</v>
      </c>
      <c r="J291" s="187" t="s">
        <v>27</v>
      </c>
      <c r="K291" s="188" t="s">
        <v>1167</v>
      </c>
      <c r="L291" s="193"/>
      <c r="M291" s="213" t="s">
        <v>992</v>
      </c>
      <c r="N291" s="191" t="s">
        <v>574</v>
      </c>
    </row>
    <row r="292" ht="27.75" customHeight="1">
      <c r="A292" s="156" t="str">
        <f t="shared" si="26"/>
        <v>ทะเบียนขาด 163 วัน</v>
      </c>
      <c r="B292" s="113" t="str">
        <f t="shared" si="25"/>
        <v>ใบอนุญาตนำเข้า ขาด</v>
      </c>
      <c r="C292" s="157">
        <v>3.0619962567E10</v>
      </c>
      <c r="D292" s="161">
        <v>45789.0</v>
      </c>
      <c r="E292" s="196" t="s">
        <v>25</v>
      </c>
      <c r="F292" s="157" t="s">
        <v>1166</v>
      </c>
      <c r="G292" s="157" t="s">
        <v>19</v>
      </c>
      <c r="H292" s="157" t="s">
        <v>333</v>
      </c>
      <c r="I292" s="208" t="s">
        <v>27</v>
      </c>
      <c r="J292" s="187" t="s">
        <v>27</v>
      </c>
      <c r="K292" s="192" t="s">
        <v>1168</v>
      </c>
      <c r="L292" s="193"/>
      <c r="M292" s="213" t="s">
        <v>992</v>
      </c>
      <c r="N292" s="194" t="s">
        <v>1050</v>
      </c>
    </row>
    <row r="293" ht="27.75" customHeight="1">
      <c r="A293" s="156" t="str">
        <f t="shared" si="26"/>
        <v>2 ปี 7 เดือน 4 วัน หรือเหลืออีก -947 วัน</v>
      </c>
      <c r="B293" s="113" t="str">
        <f t="shared" si="25"/>
        <v>ทะเบียนผลิต ปกติ</v>
      </c>
      <c r="C293" s="157" t="s">
        <v>1169</v>
      </c>
      <c r="D293" s="161">
        <v>46899.0</v>
      </c>
      <c r="E293" s="196" t="s">
        <v>1170</v>
      </c>
      <c r="F293" s="157" t="s">
        <v>1166</v>
      </c>
      <c r="G293" s="157" t="s">
        <v>446</v>
      </c>
      <c r="H293" s="157" t="s">
        <v>333</v>
      </c>
      <c r="I293" s="208" t="s">
        <v>27</v>
      </c>
      <c r="J293" s="187" t="s">
        <v>27</v>
      </c>
      <c r="K293" s="188" t="s">
        <v>1171</v>
      </c>
      <c r="L293" s="193"/>
      <c r="M293" s="213" t="s">
        <v>992</v>
      </c>
      <c r="N293" s="194"/>
    </row>
    <row r="294" ht="27.75" customHeight="1">
      <c r="A294" s="156" t="str">
        <f t="shared" si="26"/>
        <v>0 ปี 7 เดือน 27 วัน หรือเหลืออีก -239 วัน</v>
      </c>
      <c r="B294" s="113" t="str">
        <f t="shared" si="25"/>
        <v>ใบอนุญาตผลิต ปกติ</v>
      </c>
      <c r="C294" s="157">
        <v>3.0514282567E10</v>
      </c>
      <c r="D294" s="161">
        <v>46191.0</v>
      </c>
      <c r="E294" s="196" t="s">
        <v>1170</v>
      </c>
      <c r="F294" s="157" t="s">
        <v>1166</v>
      </c>
      <c r="G294" s="157" t="s">
        <v>454</v>
      </c>
      <c r="H294" s="157" t="s">
        <v>333</v>
      </c>
      <c r="I294" s="208" t="s">
        <v>27</v>
      </c>
      <c r="J294" s="187" t="s">
        <v>27</v>
      </c>
      <c r="K294" s="192" t="s">
        <v>1172</v>
      </c>
      <c r="L294" s="193"/>
      <c r="M294" s="213" t="s">
        <v>992</v>
      </c>
      <c r="N294" s="198"/>
    </row>
    <row r="295" ht="27.75" customHeight="1">
      <c r="A295" s="156" t="str">
        <f t="shared" si="26"/>
        <v>2 ปี 7 เดือน 4 วัน หรือเหลืออีก -947 วัน</v>
      </c>
      <c r="B295" s="113" t="str">
        <f t="shared" si="25"/>
        <v>ทะเบียนผลิต ปกติ</v>
      </c>
      <c r="C295" s="157" t="s">
        <v>1173</v>
      </c>
      <c r="D295" s="161">
        <v>46899.0</v>
      </c>
      <c r="E295" s="196" t="s">
        <v>1174</v>
      </c>
      <c r="F295" s="157" t="s">
        <v>1166</v>
      </c>
      <c r="G295" s="157" t="s">
        <v>446</v>
      </c>
      <c r="H295" s="157" t="s">
        <v>333</v>
      </c>
      <c r="I295" s="208" t="s">
        <v>27</v>
      </c>
      <c r="J295" s="187" t="s">
        <v>1175</v>
      </c>
      <c r="K295" s="188" t="s">
        <v>1176</v>
      </c>
      <c r="L295" s="193"/>
      <c r="M295" s="213" t="s">
        <v>992</v>
      </c>
      <c r="N295" s="194"/>
    </row>
    <row r="296" ht="27.75" customHeight="1">
      <c r="A296" s="156" t="str">
        <f t="shared" si="26"/>
        <v>0 ปี 7 เดือน 28 วัน หรือเหลืออีก -240 วัน</v>
      </c>
      <c r="B296" s="113" t="str">
        <f t="shared" si="25"/>
        <v>ใบอนุญาตผลิต ปกติ</v>
      </c>
      <c r="C296" s="157">
        <v>3.0514302567E10</v>
      </c>
      <c r="D296" s="161">
        <v>46192.0</v>
      </c>
      <c r="E296" s="196" t="s">
        <v>1174</v>
      </c>
      <c r="F296" s="157" t="s">
        <v>1166</v>
      </c>
      <c r="G296" s="157" t="s">
        <v>454</v>
      </c>
      <c r="H296" s="157" t="s">
        <v>333</v>
      </c>
      <c r="I296" s="208" t="s">
        <v>27</v>
      </c>
      <c r="J296" s="187" t="s">
        <v>1175</v>
      </c>
      <c r="K296" s="192" t="s">
        <v>1177</v>
      </c>
      <c r="L296" s="193"/>
      <c r="M296" s="213" t="s">
        <v>992</v>
      </c>
      <c r="N296" s="198"/>
    </row>
    <row r="297" ht="27.75" customHeight="1">
      <c r="A297" s="156" t="str">
        <f t="shared" si="26"/>
        <v>2 ปี 7 เดือน 4 วัน หรือเหลืออีก -947 วัน</v>
      </c>
      <c r="B297" s="113" t="str">
        <f t="shared" si="25"/>
        <v>ทะเบียนผลิต ปกติ</v>
      </c>
      <c r="C297" s="157" t="s">
        <v>1178</v>
      </c>
      <c r="D297" s="161">
        <v>46899.0</v>
      </c>
      <c r="E297" s="196" t="s">
        <v>1179</v>
      </c>
      <c r="F297" s="157" t="s">
        <v>1166</v>
      </c>
      <c r="G297" s="157" t="s">
        <v>446</v>
      </c>
      <c r="H297" s="157" t="s">
        <v>333</v>
      </c>
      <c r="I297" s="208" t="s">
        <v>27</v>
      </c>
      <c r="J297" s="187" t="s">
        <v>434</v>
      </c>
      <c r="K297" s="188" t="s">
        <v>1180</v>
      </c>
      <c r="L297" s="193"/>
      <c r="M297" s="213" t="s">
        <v>992</v>
      </c>
      <c r="N297" s="194"/>
    </row>
    <row r="298" ht="27.75" customHeight="1">
      <c r="A298" s="156" t="str">
        <f t="shared" si="26"/>
        <v>0 ปี 7 เดือน 27 วัน หรือเหลืออีก -239 วัน</v>
      </c>
      <c r="B298" s="113" t="str">
        <f t="shared" si="25"/>
        <v>ใบอนุญาตผลิต ปกติ</v>
      </c>
      <c r="C298" s="157">
        <v>3.0514292567E10</v>
      </c>
      <c r="D298" s="161">
        <v>46191.0</v>
      </c>
      <c r="E298" s="196" t="s">
        <v>1179</v>
      </c>
      <c r="F298" s="157" t="s">
        <v>1166</v>
      </c>
      <c r="G298" s="157" t="s">
        <v>454</v>
      </c>
      <c r="H298" s="157" t="s">
        <v>333</v>
      </c>
      <c r="I298" s="208" t="s">
        <v>27</v>
      </c>
      <c r="J298" s="187" t="s">
        <v>434</v>
      </c>
      <c r="K298" s="192" t="s">
        <v>1181</v>
      </c>
      <c r="L298" s="193"/>
      <c r="M298" s="213" t="s">
        <v>992</v>
      </c>
      <c r="N298" s="198"/>
    </row>
    <row r="299" ht="27.75" customHeight="1">
      <c r="A299" s="156" t="str">
        <f t="shared" ref="A299:A304" si="27">if(D299="","",if(D299&lt;today(),"ทะเบียนขาด "&amp;today()-D299&amp;" วัน",((DATEDIF(today(),D299,"y") &amp; " ปี " &amp; DATEDIF(today(),D299,"ym") &amp; " เดือน "&amp; DATEDIF(today(),D299,"md") &amp; " วัน"))&amp;" หรือเหลืออีก "&amp;ABS(today()-D299)&amp;" วัน"))</f>
        <v>1 ปี 3 เดือน 2 วัน หรือเหลืออีก 459 วัน</v>
      </c>
      <c r="B299" s="113" t="str">
        <f t="shared" si="25"/>
        <v>ทะเบียนนำเข้า ปกติ</v>
      </c>
      <c r="C299" s="157" t="s">
        <v>1182</v>
      </c>
      <c r="D299" s="161">
        <v>46411.0</v>
      </c>
      <c r="E299" s="196" t="s">
        <v>1183</v>
      </c>
      <c r="F299" s="196" t="s">
        <v>1184</v>
      </c>
      <c r="G299" s="157" t="s">
        <v>449</v>
      </c>
      <c r="H299" s="157" t="s">
        <v>333</v>
      </c>
      <c r="I299" s="139" t="s">
        <v>27</v>
      </c>
      <c r="J299" s="187" t="s">
        <v>27</v>
      </c>
      <c r="K299" s="202" t="s">
        <v>1185</v>
      </c>
      <c r="L299" s="193"/>
      <c r="M299" s="213" t="s">
        <v>992</v>
      </c>
      <c r="N299" s="191" t="s">
        <v>574</v>
      </c>
    </row>
    <row r="300" ht="27.75" customHeight="1">
      <c r="A300" s="156" t="str">
        <f t="shared" si="27"/>
        <v>0 ปี 3 เดือน 13 วัน หรือเหลืออีก 105 วัน</v>
      </c>
      <c r="B300" s="113" t="str">
        <f t="shared" si="25"/>
        <v>ใบอนุญาตนำเข้า ใกล้หมดอายุ ภายใน 1-3 เดือน</v>
      </c>
      <c r="C300" s="157">
        <v>3.0605442568E10</v>
      </c>
      <c r="D300" s="161">
        <v>46057.0</v>
      </c>
      <c r="E300" s="196" t="s">
        <v>1183</v>
      </c>
      <c r="F300" s="196" t="s">
        <v>1184</v>
      </c>
      <c r="G300" s="157" t="s">
        <v>19</v>
      </c>
      <c r="H300" s="157" t="s">
        <v>333</v>
      </c>
      <c r="I300" s="139" t="s">
        <v>27</v>
      </c>
      <c r="J300" s="187" t="s">
        <v>27</v>
      </c>
      <c r="K300" s="199" t="s">
        <v>1186</v>
      </c>
      <c r="L300" s="193"/>
      <c r="M300" s="213" t="s">
        <v>992</v>
      </c>
      <c r="N300" s="194"/>
    </row>
    <row r="301" ht="27.75" customHeight="1">
      <c r="A301" s="156" t="str">
        <f t="shared" si="27"/>
        <v>1 ปี 7 เดือน 25 วัน หรือเหลืออีก 602 วัน</v>
      </c>
      <c r="B301" s="113" t="str">
        <f t="shared" si="25"/>
        <v>ทะเบียนผลิต ปกติ</v>
      </c>
      <c r="C301" s="157" t="s">
        <v>1187</v>
      </c>
      <c r="D301" s="161">
        <v>46554.0</v>
      </c>
      <c r="E301" s="196" t="s">
        <v>1188</v>
      </c>
      <c r="F301" s="196" t="s">
        <v>1184</v>
      </c>
      <c r="G301" s="157" t="s">
        <v>446</v>
      </c>
      <c r="H301" s="157" t="s">
        <v>333</v>
      </c>
      <c r="I301" s="139" t="s">
        <v>27</v>
      </c>
      <c r="J301" s="187" t="s">
        <v>27</v>
      </c>
      <c r="K301" s="202" t="s">
        <v>1189</v>
      </c>
      <c r="L301" s="193"/>
      <c r="M301" s="213" t="s">
        <v>992</v>
      </c>
      <c r="N301" s="194"/>
    </row>
    <row r="302" ht="27.75" customHeight="1">
      <c r="A302" s="156" t="str">
        <f t="shared" si="27"/>
        <v>0 ปี 8 เดือน 20 วัน หรือเหลืออีก 263 วัน</v>
      </c>
      <c r="B302" s="113" t="str">
        <f t="shared" si="25"/>
        <v>ใบอนุญาตผลิต ปกติ</v>
      </c>
      <c r="C302" s="157">
        <v>3.0529622564E10</v>
      </c>
      <c r="D302" s="161">
        <v>46215.0</v>
      </c>
      <c r="E302" s="196" t="s">
        <v>1188</v>
      </c>
      <c r="F302" s="196" t="s">
        <v>1184</v>
      </c>
      <c r="G302" s="157" t="s">
        <v>454</v>
      </c>
      <c r="H302" s="157" t="s">
        <v>333</v>
      </c>
      <c r="I302" s="139" t="s">
        <v>27</v>
      </c>
      <c r="J302" s="187" t="s">
        <v>27</v>
      </c>
      <c r="K302" s="199" t="s">
        <v>1190</v>
      </c>
      <c r="L302" s="193"/>
      <c r="M302" s="213" t="s">
        <v>992</v>
      </c>
      <c r="N302" s="194"/>
    </row>
    <row r="303" ht="27.75" customHeight="1">
      <c r="A303" s="156" t="str">
        <f t="shared" si="27"/>
        <v>1 ปี 11 เดือน 13 วัน หรือเหลืออีก 713 วัน</v>
      </c>
      <c r="B303" s="113" t="str">
        <f t="shared" si="25"/>
        <v>ทะเบียนผลิต ปกติ</v>
      </c>
      <c r="C303" s="157" t="s">
        <v>1191</v>
      </c>
      <c r="D303" s="161">
        <v>46665.0</v>
      </c>
      <c r="E303" s="196" t="s">
        <v>1192</v>
      </c>
      <c r="F303" s="196" t="s">
        <v>1184</v>
      </c>
      <c r="G303" s="157" t="s">
        <v>446</v>
      </c>
      <c r="H303" s="157" t="s">
        <v>333</v>
      </c>
      <c r="I303" s="139" t="s">
        <v>27</v>
      </c>
      <c r="J303" s="187" t="s">
        <v>434</v>
      </c>
      <c r="K303" s="202" t="s">
        <v>1193</v>
      </c>
      <c r="L303" s="193"/>
      <c r="M303" s="213" t="s">
        <v>992</v>
      </c>
      <c r="N303" s="194"/>
    </row>
    <row r="304" ht="27.75" customHeight="1">
      <c r="A304" s="156" t="str">
        <f t="shared" si="27"/>
        <v>0 ปี 9 เดือน 29 วัน หรือเหลืออีก 302 วัน</v>
      </c>
      <c r="B304" s="113" t="str">
        <f t="shared" si="25"/>
        <v>ใบอนุญาตผลิต ปกติ</v>
      </c>
      <c r="C304" s="157">
        <v>3.0518072566E10</v>
      </c>
      <c r="D304" s="161">
        <v>46254.0</v>
      </c>
      <c r="E304" s="196" t="s">
        <v>1192</v>
      </c>
      <c r="F304" s="196" t="s">
        <v>1184</v>
      </c>
      <c r="G304" s="157" t="s">
        <v>454</v>
      </c>
      <c r="H304" s="157" t="s">
        <v>333</v>
      </c>
      <c r="I304" s="139" t="s">
        <v>27</v>
      </c>
      <c r="J304" s="187" t="s">
        <v>434</v>
      </c>
      <c r="K304" s="199" t="s">
        <v>1194</v>
      </c>
      <c r="L304" s="193"/>
      <c r="M304" s="213" t="s">
        <v>992</v>
      </c>
      <c r="N304" s="194"/>
    </row>
    <row r="305" ht="27.75" customHeight="1">
      <c r="A305" s="156" t="str">
        <f t="shared" ref="A305:A319" si="28">if(D305="","",if(D305&lt;today(),"ทะเบียนขาด "&amp;today()-D305&amp;" วัน",((DATEDIF(today(),D305,"y") &amp; " ปี " &amp; DATEDIF(today(),D305,"ym") &amp; " เดือน "&amp; DATEDIF(today(),D305,"md") &amp; " วัน"))&amp;" หรือเหลืออีก "&amp;today()-D305&amp;" วัน"))</f>
        <v>1 ปี 2 เดือน 0 วัน หรือเหลืออีก -426 วัน</v>
      </c>
      <c r="B305" s="113" t="str">
        <f t="shared" si="25"/>
        <v>ทะเบียนนำเข้า ปกติ</v>
      </c>
      <c r="C305" s="157" t="s">
        <v>1195</v>
      </c>
      <c r="D305" s="161">
        <v>46378.0</v>
      </c>
      <c r="E305" s="196" t="s">
        <v>1196</v>
      </c>
      <c r="F305" s="157" t="s">
        <v>1197</v>
      </c>
      <c r="G305" s="157" t="s">
        <v>449</v>
      </c>
      <c r="H305" s="157" t="s">
        <v>333</v>
      </c>
      <c r="I305" s="139" t="s">
        <v>27</v>
      </c>
      <c r="J305" s="187" t="s">
        <v>27</v>
      </c>
      <c r="K305" s="188" t="s">
        <v>1198</v>
      </c>
      <c r="L305" s="193"/>
      <c r="M305" s="213" t="s">
        <v>992</v>
      </c>
      <c r="N305" s="207" t="s">
        <v>1199</v>
      </c>
    </row>
    <row r="306" ht="27.75" customHeight="1">
      <c r="A306" s="156" t="str">
        <f t="shared" si="28"/>
        <v>ทะเบียนขาด 110 วัน</v>
      </c>
      <c r="B306" s="113" t="str">
        <f t="shared" si="25"/>
        <v>ใบอนุญาตนำเข้า ขาด</v>
      </c>
      <c r="C306" s="157">
        <v>3.0627862567E10</v>
      </c>
      <c r="D306" s="161">
        <v>45842.0</v>
      </c>
      <c r="E306" s="196" t="s">
        <v>1196</v>
      </c>
      <c r="F306" s="157" t="s">
        <v>1197</v>
      </c>
      <c r="G306" s="157" t="s">
        <v>19</v>
      </c>
      <c r="H306" s="157" t="s">
        <v>333</v>
      </c>
      <c r="I306" s="139" t="s">
        <v>27</v>
      </c>
      <c r="J306" s="187" t="s">
        <v>27</v>
      </c>
      <c r="K306" s="192" t="s">
        <v>1200</v>
      </c>
      <c r="L306" s="193"/>
      <c r="M306" s="213" t="s">
        <v>992</v>
      </c>
      <c r="N306" s="194" t="s">
        <v>1201</v>
      </c>
    </row>
    <row r="307" ht="27.75" customHeight="1">
      <c r="A307" s="156" t="str">
        <f t="shared" si="28"/>
        <v>0 ปี 3 เดือน 27 วัน หรือเหลืออีก -119 วัน</v>
      </c>
      <c r="B307" s="113" t="str">
        <f t="shared" si="25"/>
        <v>ใบอนุญาตนำเข้า ใกล้หมดอายุ ภายใน 1-3 เดือน</v>
      </c>
      <c r="C307" s="157">
        <v>3.0608962568E10</v>
      </c>
      <c r="D307" s="161">
        <v>46071.0</v>
      </c>
      <c r="E307" s="196" t="s">
        <v>1196</v>
      </c>
      <c r="F307" s="157" t="s">
        <v>1197</v>
      </c>
      <c r="G307" s="157" t="s">
        <v>19</v>
      </c>
      <c r="H307" s="157" t="s">
        <v>333</v>
      </c>
      <c r="I307" s="139" t="s">
        <v>27</v>
      </c>
      <c r="J307" s="187" t="s">
        <v>27</v>
      </c>
      <c r="K307" s="192" t="s">
        <v>1202</v>
      </c>
      <c r="L307" s="193"/>
      <c r="M307" s="213" t="s">
        <v>992</v>
      </c>
      <c r="N307" s="194"/>
    </row>
    <row r="308" ht="27.75" customHeight="1">
      <c r="A308" s="156" t="str">
        <f t="shared" si="28"/>
        <v>1 ปี 10 เดือน 7 วัน หรือเหลืออีก -676 วัน</v>
      </c>
      <c r="B308" s="113" t="str">
        <f t="shared" si="25"/>
        <v>ทะเบียนผลิต ปกติ</v>
      </c>
      <c r="C308" s="157" t="s">
        <v>1203</v>
      </c>
      <c r="D308" s="161">
        <v>46628.0</v>
      </c>
      <c r="E308" s="196" t="s">
        <v>1204</v>
      </c>
      <c r="F308" s="157" t="s">
        <v>1197</v>
      </c>
      <c r="G308" s="157" t="s">
        <v>446</v>
      </c>
      <c r="H308" s="157" t="s">
        <v>333</v>
      </c>
      <c r="I308" s="139" t="s">
        <v>27</v>
      </c>
      <c r="J308" s="187" t="s">
        <v>434</v>
      </c>
      <c r="K308" s="188" t="s">
        <v>1205</v>
      </c>
      <c r="L308" s="193"/>
      <c r="M308" s="213" t="s">
        <v>992</v>
      </c>
      <c r="N308" s="194"/>
    </row>
    <row r="309" ht="27.75" customHeight="1">
      <c r="A309" s="156" t="str">
        <f t="shared" si="28"/>
        <v>0 ปี 10 เดือน 6 วัน หรือเหลืออีก -310 วัน</v>
      </c>
      <c r="B309" s="113" t="str">
        <f t="shared" si="25"/>
        <v>ใบอนุญาตผลิต ปกติ</v>
      </c>
      <c r="C309" s="157">
        <v>3.0522912567E10</v>
      </c>
      <c r="D309" s="161">
        <v>46262.0</v>
      </c>
      <c r="E309" s="196" t="s">
        <v>1204</v>
      </c>
      <c r="F309" s="157" t="s">
        <v>1197</v>
      </c>
      <c r="G309" s="157" t="s">
        <v>454</v>
      </c>
      <c r="H309" s="157" t="s">
        <v>333</v>
      </c>
      <c r="I309" s="139" t="s">
        <v>27</v>
      </c>
      <c r="J309" s="187" t="s">
        <v>434</v>
      </c>
      <c r="K309" s="192" t="s">
        <v>1206</v>
      </c>
      <c r="L309" s="193"/>
      <c r="M309" s="213" t="s">
        <v>992</v>
      </c>
      <c r="N309" s="194"/>
    </row>
    <row r="310" ht="27.75" customHeight="1">
      <c r="A310" s="156" t="str">
        <f t="shared" si="28"/>
        <v>1 ปี 10 เดือน 24 วัน หรือเหลืออีก -693 วัน</v>
      </c>
      <c r="B310" s="113" t="str">
        <f t="shared" si="25"/>
        <v>ทะเบียนผลิต ปกติ</v>
      </c>
      <c r="C310" s="157" t="s">
        <v>1207</v>
      </c>
      <c r="D310" s="161">
        <v>46645.0</v>
      </c>
      <c r="E310" s="196" t="s">
        <v>1208</v>
      </c>
      <c r="F310" s="157" t="s">
        <v>1197</v>
      </c>
      <c r="G310" s="157" t="s">
        <v>446</v>
      </c>
      <c r="H310" s="157" t="s">
        <v>333</v>
      </c>
      <c r="I310" s="139" t="s">
        <v>27</v>
      </c>
      <c r="J310" s="187" t="s">
        <v>27</v>
      </c>
      <c r="K310" s="188" t="s">
        <v>1209</v>
      </c>
      <c r="L310" s="193"/>
      <c r="M310" s="213" t="s">
        <v>992</v>
      </c>
      <c r="N310" s="194"/>
    </row>
    <row r="311" ht="27.75" customHeight="1">
      <c r="A311" s="156" t="str">
        <f t="shared" si="28"/>
        <v>0 ปี 10 เดือน 26 วัน หรือเหลืออีก -330 วัน</v>
      </c>
      <c r="B311" s="113" t="str">
        <f t="shared" si="25"/>
        <v>ใบอนุญาตผลิต ปกติ</v>
      </c>
      <c r="C311" s="157">
        <v>3.0525572567E10</v>
      </c>
      <c r="D311" s="161">
        <v>46282.0</v>
      </c>
      <c r="E311" s="196" t="s">
        <v>1208</v>
      </c>
      <c r="F311" s="157" t="s">
        <v>1197</v>
      </c>
      <c r="G311" s="157" t="s">
        <v>454</v>
      </c>
      <c r="H311" s="157" t="s">
        <v>333</v>
      </c>
      <c r="I311" s="139" t="s">
        <v>27</v>
      </c>
      <c r="J311" s="187" t="s">
        <v>27</v>
      </c>
      <c r="K311" s="192" t="s">
        <v>1210</v>
      </c>
      <c r="L311" s="193"/>
      <c r="M311" s="213" t="s">
        <v>992</v>
      </c>
      <c r="N311" s="194"/>
    </row>
    <row r="312" ht="27.75" customHeight="1">
      <c r="A312" s="156" t="str">
        <f t="shared" si="28"/>
        <v>4 ปี 3 เดือน 13 วัน หรือเหลืออีก -1566 วัน</v>
      </c>
      <c r="B312" s="113" t="str">
        <f t="shared" si="25"/>
        <v>ทะเบียนนำเข้า ปกติ</v>
      </c>
      <c r="C312" s="157" t="s">
        <v>1211</v>
      </c>
      <c r="D312" s="161">
        <v>47518.0</v>
      </c>
      <c r="E312" s="196" t="s">
        <v>25</v>
      </c>
      <c r="F312" s="157" t="s">
        <v>1212</v>
      </c>
      <c r="G312" s="157" t="s">
        <v>449</v>
      </c>
      <c r="H312" s="157" t="s">
        <v>333</v>
      </c>
      <c r="I312" s="139" t="s">
        <v>27</v>
      </c>
      <c r="J312" s="187" t="s">
        <v>27</v>
      </c>
      <c r="K312" s="192" t="s">
        <v>1213</v>
      </c>
      <c r="L312" s="193"/>
      <c r="M312" s="213" t="s">
        <v>992</v>
      </c>
      <c r="N312" s="194"/>
    </row>
    <row r="313" ht="27.75" customHeight="1">
      <c r="A313" s="156" t="str">
        <f t="shared" si="28"/>
        <v>ทะเบียนขาด 163 วัน</v>
      </c>
      <c r="B313" s="113" t="str">
        <f t="shared" si="25"/>
        <v>ใบอนุญาตนำเข้า ขาด</v>
      </c>
      <c r="C313" s="157">
        <v>3.0620132567E10</v>
      </c>
      <c r="D313" s="161">
        <v>45789.0</v>
      </c>
      <c r="E313" s="196" t="s">
        <v>25</v>
      </c>
      <c r="F313" s="157" t="s">
        <v>1212</v>
      </c>
      <c r="G313" s="157" t="s">
        <v>19</v>
      </c>
      <c r="H313" s="157" t="s">
        <v>333</v>
      </c>
      <c r="I313" s="139" t="s">
        <v>27</v>
      </c>
      <c r="J313" s="187" t="s">
        <v>27</v>
      </c>
      <c r="K313" s="192" t="s">
        <v>1214</v>
      </c>
      <c r="L313" s="193"/>
      <c r="M313" s="213" t="s">
        <v>992</v>
      </c>
      <c r="N313" s="194" t="s">
        <v>1215</v>
      </c>
    </row>
    <row r="314" ht="27.75" customHeight="1">
      <c r="A314" s="156" t="str">
        <f t="shared" si="28"/>
        <v>4 ปี 6 เดือน 8 วัน หรือเหลืออีก -1651 วัน</v>
      </c>
      <c r="B314" s="113" t="str">
        <f t="shared" si="25"/>
        <v>ทะเบียนผลิต ปกติ</v>
      </c>
      <c r="C314" s="157" t="s">
        <v>1216</v>
      </c>
      <c r="D314" s="161">
        <v>47603.0</v>
      </c>
      <c r="E314" s="196" t="s">
        <v>1217</v>
      </c>
      <c r="F314" s="157" t="s">
        <v>1212</v>
      </c>
      <c r="G314" s="157" t="s">
        <v>446</v>
      </c>
      <c r="H314" s="157" t="s">
        <v>333</v>
      </c>
      <c r="I314" s="139" t="s">
        <v>27</v>
      </c>
      <c r="J314" s="187" t="s">
        <v>27</v>
      </c>
      <c r="K314" s="192" t="s">
        <v>1218</v>
      </c>
      <c r="L314" s="193"/>
      <c r="M314" s="213" t="s">
        <v>992</v>
      </c>
      <c r="N314" s="194"/>
    </row>
    <row r="315" ht="27.75" customHeight="1">
      <c r="A315" s="156" t="str">
        <f t="shared" si="28"/>
        <v>0 ปี 7 เดือน 6 วัน หรือเหลืออีก -218 วัน</v>
      </c>
      <c r="B315" s="113" t="str">
        <f t="shared" si="25"/>
        <v>ใบอนุญาตผลิต ปกติ</v>
      </c>
      <c r="C315" s="157">
        <v>3.0512502567E10</v>
      </c>
      <c r="D315" s="161">
        <v>46170.0</v>
      </c>
      <c r="E315" s="196" t="s">
        <v>1217</v>
      </c>
      <c r="F315" s="157" t="s">
        <v>1212</v>
      </c>
      <c r="G315" s="157" t="s">
        <v>454</v>
      </c>
      <c r="H315" s="157" t="s">
        <v>333</v>
      </c>
      <c r="I315" s="139" t="s">
        <v>27</v>
      </c>
      <c r="J315" s="187" t="s">
        <v>27</v>
      </c>
      <c r="K315" s="192" t="s">
        <v>1219</v>
      </c>
      <c r="L315" s="193"/>
      <c r="M315" s="213" t="s">
        <v>992</v>
      </c>
      <c r="N315" s="194"/>
    </row>
    <row r="316" ht="27.75" customHeight="1">
      <c r="A316" s="156" t="str">
        <f t="shared" si="28"/>
        <v>4 ปี 6 เดือน 23 วัน หรือเหลืออีก -1666 วัน</v>
      </c>
      <c r="B316" s="113" t="str">
        <f t="shared" si="25"/>
        <v>ทะเบียนผลิต ปกติ</v>
      </c>
      <c r="C316" s="157" t="s">
        <v>1220</v>
      </c>
      <c r="D316" s="161">
        <v>47618.0</v>
      </c>
      <c r="E316" s="196" t="s">
        <v>1221</v>
      </c>
      <c r="F316" s="157" t="s">
        <v>1212</v>
      </c>
      <c r="G316" s="157" t="s">
        <v>446</v>
      </c>
      <c r="H316" s="157" t="s">
        <v>333</v>
      </c>
      <c r="I316" s="139" t="s">
        <v>27</v>
      </c>
      <c r="J316" s="187" t="s">
        <v>434</v>
      </c>
      <c r="K316" s="192" t="s">
        <v>1222</v>
      </c>
      <c r="L316" s="193"/>
      <c r="M316" s="213" t="s">
        <v>992</v>
      </c>
      <c r="N316" s="194"/>
    </row>
    <row r="317" ht="27.75" customHeight="1">
      <c r="A317" s="156" t="str">
        <f t="shared" si="28"/>
        <v>0 ปี 7 เดือน 14 วัน หรือเหลืออีก -226 วัน</v>
      </c>
      <c r="B317" s="113" t="str">
        <f t="shared" si="25"/>
        <v>ใบอนุญาตผลิต ปกติ</v>
      </c>
      <c r="C317" s="157">
        <v>3.0512962567E10</v>
      </c>
      <c r="D317" s="161">
        <v>46178.0</v>
      </c>
      <c r="E317" s="196" t="s">
        <v>1221</v>
      </c>
      <c r="F317" s="157" t="s">
        <v>1212</v>
      </c>
      <c r="G317" s="157" t="s">
        <v>454</v>
      </c>
      <c r="H317" s="157" t="s">
        <v>333</v>
      </c>
      <c r="I317" s="139" t="s">
        <v>27</v>
      </c>
      <c r="J317" s="187" t="s">
        <v>434</v>
      </c>
      <c r="K317" s="192" t="s">
        <v>1223</v>
      </c>
      <c r="L317" s="193"/>
      <c r="M317" s="213" t="s">
        <v>992</v>
      </c>
      <c r="N317" s="209"/>
    </row>
    <row r="318" ht="27.75" customHeight="1">
      <c r="A318" s="156" t="str">
        <f t="shared" si="28"/>
        <v>4 ปี 6 เดือน 23 วัน หรือเหลืออีก -1666 วัน</v>
      </c>
      <c r="B318" s="113" t="str">
        <f t="shared" si="25"/>
        <v>ทะเบียนผลิต ปกติ</v>
      </c>
      <c r="C318" s="157" t="s">
        <v>1224</v>
      </c>
      <c r="D318" s="161">
        <v>47618.0</v>
      </c>
      <c r="E318" s="196" t="s">
        <v>1225</v>
      </c>
      <c r="F318" s="157" t="s">
        <v>1212</v>
      </c>
      <c r="G318" s="157" t="s">
        <v>446</v>
      </c>
      <c r="H318" s="157" t="s">
        <v>333</v>
      </c>
      <c r="I318" s="139" t="s">
        <v>27</v>
      </c>
      <c r="J318" s="187" t="s">
        <v>598</v>
      </c>
      <c r="K318" s="192" t="s">
        <v>1226</v>
      </c>
      <c r="L318" s="193"/>
      <c r="M318" s="213" t="s">
        <v>992</v>
      </c>
      <c r="N318" s="194"/>
    </row>
    <row r="319" ht="27.75" customHeight="1">
      <c r="A319" s="156" t="str">
        <f t="shared" si="28"/>
        <v>0 ปี 7 เดือน 14 วัน หรือเหลืออีก -226 วัน</v>
      </c>
      <c r="B319" s="113" t="str">
        <f t="shared" si="25"/>
        <v>ใบอนุญาตผลิต ปกติ</v>
      </c>
      <c r="C319" s="157">
        <v>3.0512972567E10</v>
      </c>
      <c r="D319" s="161">
        <v>46178.0</v>
      </c>
      <c r="E319" s="196" t="s">
        <v>1225</v>
      </c>
      <c r="F319" s="157" t="s">
        <v>1212</v>
      </c>
      <c r="G319" s="157" t="s">
        <v>454</v>
      </c>
      <c r="H319" s="157" t="s">
        <v>333</v>
      </c>
      <c r="I319" s="139" t="s">
        <v>27</v>
      </c>
      <c r="J319" s="187" t="s">
        <v>598</v>
      </c>
      <c r="K319" s="192" t="s">
        <v>1227</v>
      </c>
      <c r="L319" s="193"/>
      <c r="M319" s="213" t="s">
        <v>992</v>
      </c>
      <c r="N319" s="209"/>
    </row>
    <row r="320" ht="27.75" customHeight="1">
      <c r="A320" s="156" t="str">
        <f t="shared" ref="A320:A338" si="29">if(D320="","",if(D320&lt;today(),"ทะเบียนขาด "&amp;today()-D320&amp;" วัน",((DATEDIF(today(),D320,"y") &amp; " ปี " &amp; DATEDIF(today(),D320,"ym") &amp; " เดือน "&amp; DATEDIF(today(),D320,"md") &amp; " วัน"))&amp;" หรือเหลืออีก "&amp;ABS(today()-D320)&amp;" วัน"))</f>
        <v>1 ปี 1 เดือน 0 วัน หรือเหลืออีก 396 วัน</v>
      </c>
      <c r="B320" s="113" t="str">
        <f t="shared" si="25"/>
        <v>ทะเบียนนำเข้า ปกติ</v>
      </c>
      <c r="C320" s="157" t="s">
        <v>1228</v>
      </c>
      <c r="D320" s="161">
        <v>46348.0</v>
      </c>
      <c r="E320" s="196" t="s">
        <v>1229</v>
      </c>
      <c r="F320" s="157" t="s">
        <v>1230</v>
      </c>
      <c r="G320" s="157" t="s">
        <v>449</v>
      </c>
      <c r="H320" s="157" t="s">
        <v>333</v>
      </c>
      <c r="I320" s="139" t="s">
        <v>27</v>
      </c>
      <c r="J320" s="187" t="s">
        <v>27</v>
      </c>
      <c r="K320" s="199" t="s">
        <v>1231</v>
      </c>
      <c r="L320" s="203"/>
      <c r="M320" s="215" t="s">
        <v>992</v>
      </c>
      <c r="N320" s="210" t="s">
        <v>1232</v>
      </c>
    </row>
    <row r="321" ht="27.75" customHeight="1">
      <c r="A321" s="156" t="str">
        <f t="shared" si="29"/>
        <v>ทะเบียนขาด 181 วัน</v>
      </c>
      <c r="B321" s="113" t="str">
        <f t="shared" si="25"/>
        <v>ใบอนุญาตนำเข้า ขาด</v>
      </c>
      <c r="C321" s="157">
        <v>3.0617522567E10</v>
      </c>
      <c r="D321" s="161">
        <v>45771.0</v>
      </c>
      <c r="E321" s="196" t="s">
        <v>1229</v>
      </c>
      <c r="F321" s="157" t="s">
        <v>1230</v>
      </c>
      <c r="G321" s="157" t="s">
        <v>19</v>
      </c>
      <c r="H321" s="157" t="s">
        <v>333</v>
      </c>
      <c r="I321" s="139" t="s">
        <v>27</v>
      </c>
      <c r="J321" s="187" t="s">
        <v>27</v>
      </c>
      <c r="K321" s="199" t="s">
        <v>1233</v>
      </c>
      <c r="L321" s="203"/>
      <c r="M321" s="215" t="s">
        <v>992</v>
      </c>
      <c r="N321" s="194" t="s">
        <v>1234</v>
      </c>
    </row>
    <row r="322" ht="27.75" customHeight="1">
      <c r="A322" s="156" t="str">
        <f t="shared" si="29"/>
        <v>1 ปี 7 เดือน 17 วัน หรือเหลืออีก 594 วัน</v>
      </c>
      <c r="B322" s="113" t="str">
        <f t="shared" si="25"/>
        <v>ทะเบียนผลิต ปกติ</v>
      </c>
      <c r="C322" s="157" t="s">
        <v>1235</v>
      </c>
      <c r="D322" s="161">
        <v>46546.0</v>
      </c>
      <c r="E322" s="196" t="s">
        <v>1236</v>
      </c>
      <c r="F322" s="157" t="s">
        <v>1230</v>
      </c>
      <c r="G322" s="157" t="s">
        <v>446</v>
      </c>
      <c r="H322" s="157" t="s">
        <v>333</v>
      </c>
      <c r="I322" s="139" t="s">
        <v>27</v>
      </c>
      <c r="J322" s="187" t="s">
        <v>434</v>
      </c>
      <c r="K322" s="202" t="s">
        <v>1237</v>
      </c>
      <c r="L322" s="203"/>
      <c r="M322" s="215" t="s">
        <v>992</v>
      </c>
      <c r="N322" s="194"/>
    </row>
    <row r="323" ht="27.75" customHeight="1">
      <c r="A323" s="156" t="str">
        <f t="shared" si="29"/>
        <v>0 ปี 8 เดือน 13 วัน หรือเหลืออีก 256 วัน</v>
      </c>
      <c r="B323" s="113" t="str">
        <f t="shared" si="25"/>
        <v>ใบอนุญาตผลิต ปกติ</v>
      </c>
      <c r="C323" s="157">
        <v>3.0526162564E10</v>
      </c>
      <c r="D323" s="161">
        <v>46208.0</v>
      </c>
      <c r="E323" s="196" t="s">
        <v>1238</v>
      </c>
      <c r="F323" s="157" t="s">
        <v>1230</v>
      </c>
      <c r="G323" s="157" t="s">
        <v>454</v>
      </c>
      <c r="H323" s="157" t="s">
        <v>333</v>
      </c>
      <c r="I323" s="139" t="s">
        <v>27</v>
      </c>
      <c r="J323" s="187" t="s">
        <v>434</v>
      </c>
      <c r="K323" s="199" t="s">
        <v>1239</v>
      </c>
      <c r="L323" s="203"/>
      <c r="M323" s="215" t="s">
        <v>992</v>
      </c>
      <c r="N323" s="194"/>
    </row>
    <row r="324" ht="27.75" customHeight="1">
      <c r="A324" s="156" t="str">
        <f t="shared" si="29"/>
        <v>2 ปี 4 เดือน 15 วัน หรือเหลืออีก 868 วัน</v>
      </c>
      <c r="B324" s="113" t="str">
        <f t="shared" si="25"/>
        <v>ทะเบียนผลิต ปกติ</v>
      </c>
      <c r="C324" s="157" t="s">
        <v>1240</v>
      </c>
      <c r="D324" s="161">
        <v>46820.0</v>
      </c>
      <c r="E324" s="196" t="s">
        <v>1241</v>
      </c>
      <c r="F324" s="157" t="s">
        <v>1230</v>
      </c>
      <c r="G324" s="157" t="s">
        <v>446</v>
      </c>
      <c r="H324" s="157" t="s">
        <v>333</v>
      </c>
      <c r="I324" s="139" t="s">
        <v>27</v>
      </c>
      <c r="J324" s="187" t="s">
        <v>1175</v>
      </c>
      <c r="K324" s="199" t="s">
        <v>1242</v>
      </c>
      <c r="L324" s="203"/>
      <c r="M324" s="215" t="s">
        <v>992</v>
      </c>
      <c r="N324" s="194"/>
    </row>
    <row r="325" ht="27.75" customHeight="1">
      <c r="A325" s="156" t="str">
        <f t="shared" si="29"/>
        <v>0 ปี 6 เดือน 1 วัน หรือเหลืออีก 183 วัน</v>
      </c>
      <c r="B325" s="113" t="str">
        <f t="shared" si="25"/>
        <v>ใบอนุญาตผลิต ปกติ</v>
      </c>
      <c r="C325" s="157">
        <v>3.0508722567E10</v>
      </c>
      <c r="D325" s="161">
        <v>46135.0</v>
      </c>
      <c r="E325" s="196" t="s">
        <v>1241</v>
      </c>
      <c r="F325" s="157" t="s">
        <v>1230</v>
      </c>
      <c r="G325" s="157" t="s">
        <v>454</v>
      </c>
      <c r="H325" s="157" t="s">
        <v>333</v>
      </c>
      <c r="I325" s="139" t="s">
        <v>27</v>
      </c>
      <c r="J325" s="187" t="s">
        <v>1175</v>
      </c>
      <c r="K325" s="199" t="s">
        <v>1243</v>
      </c>
      <c r="L325" s="203"/>
      <c r="M325" s="215" t="s">
        <v>992</v>
      </c>
      <c r="N325" s="142"/>
    </row>
    <row r="326" ht="27.75" customHeight="1">
      <c r="A326" s="156" t="str">
        <f t="shared" si="29"/>
        <v>3 ปี 10 เดือน 30 วัน หรือเหลืออีก 1430 วัน</v>
      </c>
      <c r="B326" s="113" t="str">
        <f t="shared" si="25"/>
        <v>ทะเบียนนำเข้า ปกติ</v>
      </c>
      <c r="C326" s="157" t="s">
        <v>1244</v>
      </c>
      <c r="D326" s="161">
        <v>47382.0</v>
      </c>
      <c r="E326" s="196" t="s">
        <v>1245</v>
      </c>
      <c r="F326" s="196" t="s">
        <v>1246</v>
      </c>
      <c r="G326" s="157" t="s">
        <v>449</v>
      </c>
      <c r="H326" s="157" t="s">
        <v>333</v>
      </c>
      <c r="I326" s="139" t="s">
        <v>27</v>
      </c>
      <c r="J326" s="187" t="s">
        <v>27</v>
      </c>
      <c r="K326" s="199" t="s">
        <v>1247</v>
      </c>
      <c r="L326" s="203"/>
      <c r="M326" s="215" t="s">
        <v>992</v>
      </c>
      <c r="N326" s="194"/>
    </row>
    <row r="327" ht="27.75" customHeight="1">
      <c r="A327" s="156" t="str">
        <f t="shared" si="29"/>
        <v>0 ปี 3 เดือน 5 วัน หรือเหลืออีก 97 วัน</v>
      </c>
      <c r="B327" s="113" t="str">
        <f t="shared" si="25"/>
        <v>ใบอนุญาตนำเข้า ใกล้หมดอายุ ภายใน 1-3 เดือน</v>
      </c>
      <c r="C327" s="157">
        <v>3.0604572568E10</v>
      </c>
      <c r="D327" s="161">
        <v>46049.0</v>
      </c>
      <c r="E327" s="196" t="s">
        <v>1245</v>
      </c>
      <c r="F327" s="196" t="s">
        <v>1246</v>
      </c>
      <c r="G327" s="157" t="s">
        <v>19</v>
      </c>
      <c r="H327" s="157" t="s">
        <v>333</v>
      </c>
      <c r="I327" s="139" t="s">
        <v>27</v>
      </c>
      <c r="J327" s="187" t="s">
        <v>27</v>
      </c>
      <c r="K327" s="199" t="s">
        <v>1248</v>
      </c>
      <c r="L327" s="203"/>
      <c r="M327" s="215" t="s">
        <v>992</v>
      </c>
      <c r="N327" s="194"/>
    </row>
    <row r="328" ht="27.75" customHeight="1">
      <c r="A328" s="156" t="str">
        <f t="shared" si="29"/>
        <v>4 ปี 4 เดือน 13 วัน หรือเหลืออีก 1597 วัน</v>
      </c>
      <c r="B328" s="113" t="str">
        <f t="shared" si="25"/>
        <v>ทะเบียนผลิต ปกติ</v>
      </c>
      <c r="C328" s="157" t="s">
        <v>1249</v>
      </c>
      <c r="D328" s="161">
        <v>47549.0</v>
      </c>
      <c r="E328" s="196" t="s">
        <v>1250</v>
      </c>
      <c r="F328" s="196" t="s">
        <v>1246</v>
      </c>
      <c r="G328" s="157" t="s">
        <v>446</v>
      </c>
      <c r="H328" s="157" t="s">
        <v>333</v>
      </c>
      <c r="I328" s="139" t="s">
        <v>27</v>
      </c>
      <c r="J328" s="187" t="s">
        <v>434</v>
      </c>
      <c r="K328" s="199" t="s">
        <v>1251</v>
      </c>
      <c r="L328" s="203"/>
      <c r="M328" s="215" t="s">
        <v>992</v>
      </c>
      <c r="N328" s="194"/>
    </row>
    <row r="329" ht="27.75" customHeight="1">
      <c r="A329" s="156" t="str">
        <f t="shared" si="29"/>
        <v>0 ปี 4 เดือน 26 วัน หรือเหลืออีก 149 วัน</v>
      </c>
      <c r="B329" s="113" t="str">
        <f t="shared" si="25"/>
        <v>ใบอนุญาตผลิต ใกล้หมดอายุ ภายใน 4-5 เดือน</v>
      </c>
      <c r="C329" s="157">
        <v>3.0560302567E10</v>
      </c>
      <c r="D329" s="161">
        <v>46101.0</v>
      </c>
      <c r="E329" s="196" t="s">
        <v>1250</v>
      </c>
      <c r="F329" s="196" t="s">
        <v>1246</v>
      </c>
      <c r="G329" s="157" t="s">
        <v>454</v>
      </c>
      <c r="H329" s="157" t="s">
        <v>333</v>
      </c>
      <c r="I329" s="139" t="s">
        <v>27</v>
      </c>
      <c r="J329" s="187" t="s">
        <v>434</v>
      </c>
      <c r="K329" s="199" t="s">
        <v>1252</v>
      </c>
      <c r="L329" s="203"/>
      <c r="M329" s="215" t="s">
        <v>992</v>
      </c>
      <c r="N329" s="194"/>
    </row>
    <row r="330" ht="27.75" customHeight="1">
      <c r="A330" s="156" t="str">
        <f t="shared" si="29"/>
        <v>4 ปี 4 เดือน 13 วัน หรือเหลืออีก 1597 วัน</v>
      </c>
      <c r="B330" s="113" t="str">
        <f t="shared" si="25"/>
        <v>ทะเบียนผลิต ปกติ</v>
      </c>
      <c r="C330" s="157" t="s">
        <v>1253</v>
      </c>
      <c r="D330" s="161">
        <v>47549.0</v>
      </c>
      <c r="E330" s="196" t="s">
        <v>1254</v>
      </c>
      <c r="F330" s="196" t="s">
        <v>1246</v>
      </c>
      <c r="G330" s="157" t="s">
        <v>446</v>
      </c>
      <c r="H330" s="157" t="s">
        <v>333</v>
      </c>
      <c r="I330" s="139" t="s">
        <v>27</v>
      </c>
      <c r="J330" s="187" t="s">
        <v>598</v>
      </c>
      <c r="K330" s="199" t="s">
        <v>1255</v>
      </c>
      <c r="L330" s="203"/>
      <c r="M330" s="215" t="s">
        <v>992</v>
      </c>
      <c r="N330" s="194"/>
    </row>
    <row r="331" ht="27.75" customHeight="1">
      <c r="A331" s="156" t="str">
        <f t="shared" si="29"/>
        <v>0 ปี 4 เดือน 26 วัน หรือเหลืออีก 149 วัน</v>
      </c>
      <c r="B331" s="113" t="str">
        <f t="shared" si="25"/>
        <v>ใบอนุญาตผลิต ใกล้หมดอายุ ภายใน 4-5 เดือน</v>
      </c>
      <c r="C331" s="157">
        <v>3.0506292567E10</v>
      </c>
      <c r="D331" s="161">
        <v>46101.0</v>
      </c>
      <c r="E331" s="196" t="s">
        <v>1254</v>
      </c>
      <c r="F331" s="196" t="s">
        <v>1246</v>
      </c>
      <c r="G331" s="157" t="s">
        <v>454</v>
      </c>
      <c r="H331" s="157" t="s">
        <v>333</v>
      </c>
      <c r="I331" s="139" t="s">
        <v>27</v>
      </c>
      <c r="J331" s="187" t="s">
        <v>598</v>
      </c>
      <c r="K331" s="199" t="s">
        <v>1256</v>
      </c>
      <c r="L331" s="203"/>
      <c r="M331" s="215" t="s">
        <v>992</v>
      </c>
      <c r="N331" s="194"/>
    </row>
    <row r="332" ht="27.75" customHeight="1">
      <c r="A332" s="156" t="str">
        <f t="shared" si="29"/>
        <v>4 ปี 5 เดือน 17 วัน หรือเหลืออีก 1629 วัน</v>
      </c>
      <c r="B332" s="113" t="str">
        <f t="shared" si="25"/>
        <v>ทะเบียนนำเข้า ปกติ</v>
      </c>
      <c r="C332" s="157" t="s">
        <v>1257</v>
      </c>
      <c r="D332" s="161">
        <v>47581.0</v>
      </c>
      <c r="E332" s="157" t="s">
        <v>1258</v>
      </c>
      <c r="F332" s="157" t="s">
        <v>1259</v>
      </c>
      <c r="G332" s="157" t="s">
        <v>449</v>
      </c>
      <c r="H332" s="157" t="s">
        <v>333</v>
      </c>
      <c r="I332" s="139" t="s">
        <v>740</v>
      </c>
      <c r="J332" s="187" t="s">
        <v>27</v>
      </c>
      <c r="K332" s="199" t="s">
        <v>1260</v>
      </c>
      <c r="L332" s="203"/>
      <c r="M332" s="215" t="s">
        <v>992</v>
      </c>
      <c r="N332" s="194"/>
    </row>
    <row r="333" ht="27.75" customHeight="1">
      <c r="A333" s="156" t="str">
        <f t="shared" si="29"/>
        <v>4 ปี 6 เดือน 3 วัน หรือเหลืออีก 1646 วัน</v>
      </c>
      <c r="B333" s="113" t="str">
        <f t="shared" si="25"/>
        <v>ทะเบียนนำเข้า ปกติ</v>
      </c>
      <c r="C333" s="157" t="s">
        <v>1261</v>
      </c>
      <c r="D333" s="161">
        <v>47598.0</v>
      </c>
      <c r="E333" s="157" t="s">
        <v>1262</v>
      </c>
      <c r="F333" s="157" t="s">
        <v>1259</v>
      </c>
      <c r="G333" s="157" t="s">
        <v>449</v>
      </c>
      <c r="H333" s="157" t="s">
        <v>333</v>
      </c>
      <c r="I333" s="139" t="s">
        <v>27</v>
      </c>
      <c r="J333" s="187" t="s">
        <v>27</v>
      </c>
      <c r="K333" s="199" t="s">
        <v>1263</v>
      </c>
      <c r="L333" s="203"/>
      <c r="M333" s="215" t="s">
        <v>992</v>
      </c>
      <c r="N333" s="194"/>
    </row>
    <row r="334" ht="27.75" customHeight="1">
      <c r="A334" s="156" t="str">
        <f t="shared" si="29"/>
        <v>ทะเบียนขาด 163 วัน</v>
      </c>
      <c r="B334" s="113" t="str">
        <f t="shared" si="25"/>
        <v>ใบอนุญาตนำเข้า ขาด</v>
      </c>
      <c r="C334" s="157">
        <v>3.0619972567E10</v>
      </c>
      <c r="D334" s="161">
        <v>45789.0</v>
      </c>
      <c r="E334" s="157" t="s">
        <v>1262</v>
      </c>
      <c r="F334" s="157" t="s">
        <v>1259</v>
      </c>
      <c r="G334" s="157" t="s">
        <v>19</v>
      </c>
      <c r="H334" s="157" t="s">
        <v>333</v>
      </c>
      <c r="I334" s="139" t="s">
        <v>27</v>
      </c>
      <c r="J334" s="187" t="s">
        <v>27</v>
      </c>
      <c r="K334" s="199" t="s">
        <v>1264</v>
      </c>
      <c r="L334" s="203"/>
      <c r="M334" s="215" t="s">
        <v>992</v>
      </c>
      <c r="N334" s="194" t="s">
        <v>1050</v>
      </c>
    </row>
    <row r="335" ht="27.75" customHeight="1">
      <c r="A335" s="156" t="str">
        <f t="shared" si="29"/>
        <v>0 ปี 3 เดือน 5 วัน หรือเหลืออีก 97 วัน</v>
      </c>
      <c r="B335" s="113" t="str">
        <f t="shared" si="25"/>
        <v>ใบอนุญาตนำเข้า ใกล้หมดอายุ ภายใน 1-3 เดือน</v>
      </c>
      <c r="C335" s="157">
        <v>3.0604712568E10</v>
      </c>
      <c r="D335" s="161">
        <v>46049.0</v>
      </c>
      <c r="E335" s="157" t="s">
        <v>1262</v>
      </c>
      <c r="F335" s="157" t="s">
        <v>1259</v>
      </c>
      <c r="G335" s="157" t="s">
        <v>19</v>
      </c>
      <c r="H335" s="157" t="s">
        <v>333</v>
      </c>
      <c r="I335" s="139" t="s">
        <v>27</v>
      </c>
      <c r="J335" s="187" t="s">
        <v>27</v>
      </c>
      <c r="K335" s="199" t="s">
        <v>1265</v>
      </c>
      <c r="L335" s="203"/>
      <c r="M335" s="215" t="s">
        <v>992</v>
      </c>
      <c r="N335" s="194"/>
    </row>
    <row r="336" ht="27.75" customHeight="1">
      <c r="A336" s="156" t="str">
        <f t="shared" si="29"/>
        <v>4 ปี 8 เดือน 15 วัน หรือเหลืออีก 1719 วัน</v>
      </c>
      <c r="B336" s="113" t="str">
        <f t="shared" si="25"/>
        <v>ทะเบียนนำเข้า ปกติ</v>
      </c>
      <c r="C336" s="157" t="s">
        <v>1266</v>
      </c>
      <c r="D336" s="161">
        <v>47671.0</v>
      </c>
      <c r="E336" s="157" t="s">
        <v>1267</v>
      </c>
      <c r="F336" s="157" t="s">
        <v>1259</v>
      </c>
      <c r="G336" s="157" t="s">
        <v>449</v>
      </c>
      <c r="H336" s="157" t="s">
        <v>333</v>
      </c>
      <c r="I336" s="139" t="s">
        <v>27</v>
      </c>
      <c r="J336" s="187" t="s">
        <v>434</v>
      </c>
      <c r="K336" s="199" t="s">
        <v>1268</v>
      </c>
      <c r="L336" s="203"/>
      <c r="M336" s="215" t="s">
        <v>992</v>
      </c>
      <c r="N336" s="194"/>
    </row>
    <row r="337" ht="27.75" customHeight="1">
      <c r="A337" s="156" t="str">
        <f t="shared" si="29"/>
        <v>0 ปี 3 เดือน 5 วัน หรือเหลืออีก 97 วัน</v>
      </c>
      <c r="B337" s="113" t="str">
        <f t="shared" si="25"/>
        <v>ใบอนุญาตนำเข้า ใกล้หมดอายุ ภายใน 1-3 เดือน</v>
      </c>
      <c r="C337" s="157">
        <v>3.0604702568E10</v>
      </c>
      <c r="D337" s="161">
        <v>46049.0</v>
      </c>
      <c r="E337" s="157" t="s">
        <v>1267</v>
      </c>
      <c r="F337" s="157" t="s">
        <v>1259</v>
      </c>
      <c r="G337" s="157" t="s">
        <v>19</v>
      </c>
      <c r="H337" s="157" t="s">
        <v>333</v>
      </c>
      <c r="I337" s="139" t="s">
        <v>27</v>
      </c>
      <c r="J337" s="187" t="s">
        <v>434</v>
      </c>
      <c r="K337" s="199" t="s">
        <v>1269</v>
      </c>
      <c r="L337" s="203"/>
      <c r="M337" s="215" t="s">
        <v>992</v>
      </c>
      <c r="N337" s="194"/>
    </row>
    <row r="338" ht="27.75" customHeight="1">
      <c r="A338" s="156" t="str">
        <f t="shared" si="29"/>
        <v>4 ปี 8 เดือน 15 วัน หรือเหลืออีก 1719 วัน</v>
      </c>
      <c r="B338" s="113" t="str">
        <f t="shared" si="25"/>
        <v>ทะเบียนนำเข้า ปกติ</v>
      </c>
      <c r="C338" s="157" t="s">
        <v>1270</v>
      </c>
      <c r="D338" s="161">
        <v>47671.0</v>
      </c>
      <c r="E338" s="157" t="s">
        <v>1271</v>
      </c>
      <c r="F338" s="157" t="s">
        <v>1259</v>
      </c>
      <c r="G338" s="157" t="s">
        <v>449</v>
      </c>
      <c r="H338" s="157" t="s">
        <v>333</v>
      </c>
      <c r="I338" s="139" t="s">
        <v>27</v>
      </c>
      <c r="J338" s="187" t="s">
        <v>598</v>
      </c>
      <c r="K338" s="199" t="s">
        <v>1272</v>
      </c>
      <c r="L338" s="203"/>
      <c r="M338" s="215" t="s">
        <v>992</v>
      </c>
      <c r="N338" s="194"/>
    </row>
    <row r="339" ht="27.75" customHeight="1">
      <c r="A339" s="156"/>
      <c r="B339" s="113"/>
      <c r="C339" s="157"/>
      <c r="D339" s="161"/>
      <c r="E339" s="157" t="s">
        <v>1271</v>
      </c>
      <c r="F339" s="157" t="s">
        <v>1259</v>
      </c>
      <c r="G339" s="157" t="s">
        <v>19</v>
      </c>
      <c r="H339" s="157" t="s">
        <v>333</v>
      </c>
      <c r="I339" s="139" t="s">
        <v>27</v>
      </c>
      <c r="J339" s="187" t="s">
        <v>598</v>
      </c>
      <c r="K339" s="200"/>
      <c r="L339" s="203"/>
      <c r="M339" s="215" t="s">
        <v>992</v>
      </c>
      <c r="N339" s="194"/>
    </row>
    <row r="340" ht="27.75" customHeight="1">
      <c r="A340" s="156" t="str">
        <f t="shared" ref="A340:A364" si="30">if(D340="","",if(D340&lt;today(),"ทะเบียนขาด "&amp;today()-D340&amp;" วัน",((DATEDIF(today(),D340,"y") &amp; " ปี " &amp; DATEDIF(today(),D340,"ym") &amp; " เดือน "&amp; DATEDIF(today(),D340,"md") &amp; " วัน"))&amp;" หรือเหลืออีก "&amp;ABS(today()-D340)&amp;" วัน"))</f>
        <v>5 ปี 2 เดือน 22 วัน หรือเหลืออีก 1909 วัน</v>
      </c>
      <c r="B340" s="113" t="str">
        <f t="shared" ref="B340:B364" si="31">if(D340="","",if(today()&gt;D340,G340&amp;" ขาด",if(abs(today()-D340)&lt;=119,G340&amp;" ใกล้หมดอายุ ภายใน 1-3 เดือน",if(and(abs(today()-D340)&gt;=120,abs(today()-D340)&lt;=150),G340&amp;" ใกล้หมดอายุ ภายใน 4-5 เดือน",if(and(abs(today()-D340)&gt;=151,abs(today()-D340)&lt;=180),G340&amp;" จะหมดอายุอีก 6 เดิอน",G340&amp;" ปกติ")))))</f>
        <v>ทะเบียนนำเข้า ปกติ</v>
      </c>
      <c r="C340" s="157" t="s">
        <v>1273</v>
      </c>
      <c r="D340" s="161">
        <v>47861.0</v>
      </c>
      <c r="E340" s="157" t="s">
        <v>25</v>
      </c>
      <c r="F340" s="196" t="s">
        <v>1274</v>
      </c>
      <c r="G340" s="157" t="s">
        <v>449</v>
      </c>
      <c r="H340" s="157" t="s">
        <v>333</v>
      </c>
      <c r="I340" s="139" t="s">
        <v>27</v>
      </c>
      <c r="J340" s="187" t="s">
        <v>27</v>
      </c>
      <c r="K340" s="199" t="s">
        <v>1275</v>
      </c>
      <c r="L340" s="203"/>
      <c r="M340" s="215" t="s">
        <v>992</v>
      </c>
      <c r="N340" s="194"/>
    </row>
    <row r="341" ht="27.75" customHeight="1">
      <c r="A341" s="156" t="str">
        <f t="shared" si="30"/>
        <v>0 ปี 7 เดือน 27 วัน หรือเหลืออีก 239 วัน</v>
      </c>
      <c r="B341" s="113" t="str">
        <f t="shared" si="31"/>
        <v>ใบอนุญาตนำเข้า ปกติ</v>
      </c>
      <c r="C341" s="157">
        <v>3.0628032568E10</v>
      </c>
      <c r="D341" s="161">
        <v>46191.0</v>
      </c>
      <c r="E341" s="157" t="s">
        <v>25</v>
      </c>
      <c r="F341" s="196" t="s">
        <v>1274</v>
      </c>
      <c r="G341" s="157" t="s">
        <v>19</v>
      </c>
      <c r="H341" s="157" t="s">
        <v>333</v>
      </c>
      <c r="I341" s="139" t="s">
        <v>27</v>
      </c>
      <c r="J341" s="187" t="s">
        <v>27</v>
      </c>
      <c r="K341" s="199" t="s">
        <v>1276</v>
      </c>
      <c r="L341" s="203"/>
      <c r="M341" s="215" t="s">
        <v>992</v>
      </c>
      <c r="N341" s="194"/>
    </row>
    <row r="342" ht="27.75" customHeight="1">
      <c r="A342" s="156" t="str">
        <f t="shared" si="30"/>
        <v>5 ปี 6 เดือน 26 วัน หรือเหลืออีก 2034 วัน</v>
      </c>
      <c r="B342" s="113" t="str">
        <f t="shared" si="31"/>
        <v>ทะเบียนผลิต ปกติ</v>
      </c>
      <c r="C342" s="157" t="s">
        <v>1277</v>
      </c>
      <c r="D342" s="161">
        <v>47986.0</v>
      </c>
      <c r="E342" s="157" t="s">
        <v>1278</v>
      </c>
      <c r="F342" s="196" t="s">
        <v>1274</v>
      </c>
      <c r="G342" s="157" t="s">
        <v>446</v>
      </c>
      <c r="H342" s="157" t="s">
        <v>333</v>
      </c>
      <c r="I342" s="139" t="s">
        <v>27</v>
      </c>
      <c r="J342" s="187" t="s">
        <v>27</v>
      </c>
      <c r="K342" s="200"/>
      <c r="L342" s="203"/>
      <c r="M342" s="215" t="s">
        <v>992</v>
      </c>
      <c r="N342" s="194"/>
    </row>
    <row r="343" ht="27.75" customHeight="1">
      <c r="A343" s="156" t="str">
        <f t="shared" si="30"/>
        <v>0 ปี 8 เดือน 8 วัน หรือเหลืออีก 251 วัน</v>
      </c>
      <c r="B343" s="113" t="str">
        <f t="shared" si="31"/>
        <v>ใบอนุญาตผลิต ปกติ</v>
      </c>
      <c r="C343" s="157">
        <v>3.0520552568E10</v>
      </c>
      <c r="D343" s="161">
        <v>46203.0</v>
      </c>
      <c r="E343" s="157" t="s">
        <v>1278</v>
      </c>
      <c r="F343" s="196" t="s">
        <v>1274</v>
      </c>
      <c r="G343" s="157" t="s">
        <v>454</v>
      </c>
      <c r="H343" s="157" t="s">
        <v>333</v>
      </c>
      <c r="I343" s="139" t="s">
        <v>27</v>
      </c>
      <c r="J343" s="187" t="s">
        <v>27</v>
      </c>
      <c r="K343" s="199" t="s">
        <v>1279</v>
      </c>
      <c r="L343" s="216"/>
      <c r="M343" s="215" t="s">
        <v>992</v>
      </c>
      <c r="N343" s="194"/>
    </row>
    <row r="344" ht="27.75" customHeight="1">
      <c r="A344" s="156" t="str">
        <f t="shared" si="30"/>
        <v>5 ปี 6 เดือน 26 วัน หรือเหลืออีก 2034 วัน</v>
      </c>
      <c r="B344" s="113" t="str">
        <f t="shared" si="31"/>
        <v>ทะเบียนผลิต ปกติ</v>
      </c>
      <c r="C344" s="157" t="s">
        <v>1280</v>
      </c>
      <c r="D344" s="161">
        <v>47986.0</v>
      </c>
      <c r="E344" s="157" t="s">
        <v>1281</v>
      </c>
      <c r="F344" s="196" t="s">
        <v>1274</v>
      </c>
      <c r="G344" s="157" t="s">
        <v>446</v>
      </c>
      <c r="H344" s="157" t="s">
        <v>333</v>
      </c>
      <c r="I344" s="139" t="s">
        <v>27</v>
      </c>
      <c r="J344" s="187" t="s">
        <v>598</v>
      </c>
      <c r="K344" s="199" t="s">
        <v>1282</v>
      </c>
      <c r="L344" s="203"/>
      <c r="M344" s="215" t="s">
        <v>992</v>
      </c>
      <c r="N344" s="194"/>
    </row>
    <row r="345" ht="27.75" customHeight="1">
      <c r="A345" s="156" t="str">
        <f t="shared" si="30"/>
        <v>0 ปี 8 เดือน 8 วัน หรือเหลืออีก 251 วัน</v>
      </c>
      <c r="B345" s="113" t="str">
        <f t="shared" si="31"/>
        <v>ใบอนุญาตผลิต ปกติ</v>
      </c>
      <c r="C345" s="157">
        <v>3.0520562568E10</v>
      </c>
      <c r="D345" s="161">
        <v>46203.0</v>
      </c>
      <c r="E345" s="157" t="s">
        <v>1281</v>
      </c>
      <c r="F345" s="196" t="s">
        <v>1274</v>
      </c>
      <c r="G345" s="157" t="s">
        <v>454</v>
      </c>
      <c r="H345" s="157" t="s">
        <v>333</v>
      </c>
      <c r="I345" s="139" t="s">
        <v>27</v>
      </c>
      <c r="J345" s="187" t="s">
        <v>598</v>
      </c>
      <c r="K345" s="199" t="s">
        <v>1283</v>
      </c>
      <c r="L345" s="216"/>
      <c r="M345" s="215" t="s">
        <v>992</v>
      </c>
      <c r="N345" s="194"/>
    </row>
    <row r="346" ht="27.75" customHeight="1">
      <c r="A346" s="156" t="str">
        <f t="shared" si="30"/>
        <v>5 ปี 6 เดือน 26 วัน หรือเหลืออีก 2034 วัน</v>
      </c>
      <c r="B346" s="113" t="str">
        <f t="shared" si="31"/>
        <v>ทะเบียนผลิต ปกติ</v>
      </c>
      <c r="C346" s="157" t="s">
        <v>1284</v>
      </c>
      <c r="D346" s="161">
        <v>47986.0</v>
      </c>
      <c r="E346" s="157" t="s">
        <v>1285</v>
      </c>
      <c r="F346" s="196" t="s">
        <v>1274</v>
      </c>
      <c r="G346" s="157" t="s">
        <v>446</v>
      </c>
      <c r="H346" s="157" t="s">
        <v>333</v>
      </c>
      <c r="I346" s="139" t="s">
        <v>27</v>
      </c>
      <c r="J346" s="187" t="s">
        <v>434</v>
      </c>
      <c r="K346" s="199" t="s">
        <v>1286</v>
      </c>
      <c r="L346" s="203"/>
      <c r="M346" s="215" t="s">
        <v>992</v>
      </c>
      <c r="N346" s="194"/>
    </row>
    <row r="347" ht="27.75" customHeight="1">
      <c r="A347" s="156" t="str">
        <f t="shared" si="30"/>
        <v>0 ปี 8 เดือน 8 วัน หรือเหลืออีก 251 วัน</v>
      </c>
      <c r="B347" s="113" t="str">
        <f t="shared" si="31"/>
        <v>ใบอนุญาตผลิต ปกติ</v>
      </c>
      <c r="C347" s="157">
        <v>3.0520572568E10</v>
      </c>
      <c r="D347" s="161">
        <v>46203.0</v>
      </c>
      <c r="E347" s="157" t="s">
        <v>1285</v>
      </c>
      <c r="F347" s="196" t="s">
        <v>1274</v>
      </c>
      <c r="G347" s="157" t="s">
        <v>454</v>
      </c>
      <c r="H347" s="157" t="s">
        <v>333</v>
      </c>
      <c r="I347" s="139" t="s">
        <v>27</v>
      </c>
      <c r="J347" s="187" t="s">
        <v>434</v>
      </c>
      <c r="K347" s="199" t="s">
        <v>1287</v>
      </c>
      <c r="L347" s="216"/>
      <c r="M347" s="215" t="s">
        <v>992</v>
      </c>
      <c r="N347" s="194"/>
    </row>
    <row r="348" ht="27.75" customHeight="1">
      <c r="A348" s="156" t="str">
        <f t="shared" si="30"/>
        <v>1 ปี 10 เดือน 7 วัน หรือเหลืออีก 676 วัน</v>
      </c>
      <c r="B348" s="113" t="str">
        <f t="shared" si="31"/>
        <v>ทะเบียนนำเข้า ปกติ</v>
      </c>
      <c r="C348" s="157" t="s">
        <v>1288</v>
      </c>
      <c r="D348" s="161">
        <v>46628.0</v>
      </c>
      <c r="E348" s="157" t="s">
        <v>25</v>
      </c>
      <c r="F348" s="157" t="s">
        <v>1289</v>
      </c>
      <c r="G348" s="157" t="s">
        <v>449</v>
      </c>
      <c r="H348" s="157" t="s">
        <v>333</v>
      </c>
      <c r="I348" s="139" t="s">
        <v>27</v>
      </c>
      <c r="J348" s="187" t="s">
        <v>27</v>
      </c>
      <c r="K348" s="199" t="s">
        <v>1290</v>
      </c>
      <c r="L348" s="216"/>
      <c r="M348" s="217" t="s">
        <v>1291</v>
      </c>
      <c r="N348" s="210" t="s">
        <v>1232</v>
      </c>
    </row>
    <row r="349" ht="27.75" customHeight="1">
      <c r="A349" s="156" t="str">
        <f t="shared" si="30"/>
        <v>0 ปี 3 เดือน 5 วัน หรือเหลืออีก 97 วัน</v>
      </c>
      <c r="B349" s="113" t="str">
        <f t="shared" si="31"/>
        <v>ใบอนุญาตนำเข้า ใกล้หมดอายุ ภายใน 1-3 เดือน</v>
      </c>
      <c r="C349" s="157">
        <v>3.0604682568E10</v>
      </c>
      <c r="D349" s="161">
        <v>46049.0</v>
      </c>
      <c r="E349" s="157" t="s">
        <v>25</v>
      </c>
      <c r="F349" s="157" t="s">
        <v>1289</v>
      </c>
      <c r="G349" s="157" t="s">
        <v>19</v>
      </c>
      <c r="H349" s="157" t="s">
        <v>333</v>
      </c>
      <c r="I349" s="139" t="s">
        <v>27</v>
      </c>
      <c r="J349" s="187" t="s">
        <v>27</v>
      </c>
      <c r="K349" s="199" t="s">
        <v>1292</v>
      </c>
      <c r="L349" s="216"/>
      <c r="M349" s="217" t="s">
        <v>1291</v>
      </c>
      <c r="N349" s="194"/>
    </row>
    <row r="350" ht="27.75" customHeight="1">
      <c r="A350" s="156" t="str">
        <f t="shared" si="30"/>
        <v>2 ปี 4 เดือน 15 วัน หรือเหลืออีก 868 วัน</v>
      </c>
      <c r="B350" s="113" t="str">
        <f t="shared" si="31"/>
        <v>ทะเบียนผลิต ปกติ</v>
      </c>
      <c r="C350" s="157" t="s">
        <v>1293</v>
      </c>
      <c r="D350" s="161">
        <v>46820.0</v>
      </c>
      <c r="E350" s="157" t="s">
        <v>1294</v>
      </c>
      <c r="F350" s="157" t="s">
        <v>1289</v>
      </c>
      <c r="G350" s="157" t="s">
        <v>446</v>
      </c>
      <c r="H350" s="157" t="s">
        <v>333</v>
      </c>
      <c r="I350" s="139" t="s">
        <v>27</v>
      </c>
      <c r="J350" s="187" t="s">
        <v>1175</v>
      </c>
      <c r="K350" s="202" t="s">
        <v>1295</v>
      </c>
      <c r="L350" s="193"/>
      <c r="M350" s="217" t="s">
        <v>1291</v>
      </c>
      <c r="N350" s="194" t="s">
        <v>674</v>
      </c>
    </row>
    <row r="351" ht="27.75" customHeight="1">
      <c r="A351" s="156" t="str">
        <f t="shared" si="30"/>
        <v>0 ปี 6 เดือน 5 วัน หรือเหลืออีก 187 วัน</v>
      </c>
      <c r="B351" s="113" t="str">
        <f t="shared" si="31"/>
        <v>ใบอนุญาตผลิต ปกติ</v>
      </c>
      <c r="C351" s="157">
        <v>3.0512642565E10</v>
      </c>
      <c r="D351" s="161">
        <v>46139.0</v>
      </c>
      <c r="E351" s="157" t="s">
        <v>1294</v>
      </c>
      <c r="F351" s="157" t="s">
        <v>1289</v>
      </c>
      <c r="G351" s="157" t="s">
        <v>454</v>
      </c>
      <c r="H351" s="157" t="s">
        <v>333</v>
      </c>
      <c r="I351" s="139" t="s">
        <v>27</v>
      </c>
      <c r="J351" s="187" t="s">
        <v>1175</v>
      </c>
      <c r="K351" s="199" t="s">
        <v>1296</v>
      </c>
      <c r="L351" s="193"/>
      <c r="M351" s="217" t="s">
        <v>1291</v>
      </c>
      <c r="N351" s="194"/>
    </row>
    <row r="352" ht="27.75" customHeight="1">
      <c r="A352" s="156" t="str">
        <f t="shared" si="30"/>
        <v>2 ปี 5 เดือน 28 วัน หรือเหลืออีก 910 วัน</v>
      </c>
      <c r="B352" s="113" t="str">
        <f t="shared" si="31"/>
        <v>ทะเบียนผลิต ปกติ</v>
      </c>
      <c r="C352" s="157" t="s">
        <v>1297</v>
      </c>
      <c r="D352" s="161">
        <v>46862.0</v>
      </c>
      <c r="E352" s="157" t="s">
        <v>1298</v>
      </c>
      <c r="F352" s="157" t="s">
        <v>1289</v>
      </c>
      <c r="G352" s="157" t="s">
        <v>446</v>
      </c>
      <c r="H352" s="157" t="s">
        <v>333</v>
      </c>
      <c r="I352" s="139" t="s">
        <v>27</v>
      </c>
      <c r="J352" s="187" t="s">
        <v>27</v>
      </c>
      <c r="K352" s="202" t="s">
        <v>1299</v>
      </c>
      <c r="L352" s="193"/>
      <c r="M352" s="217" t="s">
        <v>1291</v>
      </c>
      <c r="N352" s="194" t="s">
        <v>674</v>
      </c>
    </row>
    <row r="353" ht="27.75" customHeight="1">
      <c r="A353" s="156" t="str">
        <f t="shared" si="30"/>
        <v>0 ปี 6 เดือน 18 วัน หรือเหลืออีก 200 วัน</v>
      </c>
      <c r="B353" s="113" t="str">
        <f t="shared" si="31"/>
        <v>ใบอนุญาตผลิต ปกติ</v>
      </c>
      <c r="C353" s="157">
        <v>3.0509782566E10</v>
      </c>
      <c r="D353" s="161">
        <v>46152.0</v>
      </c>
      <c r="E353" s="157" t="s">
        <v>1298</v>
      </c>
      <c r="F353" s="157" t="s">
        <v>1289</v>
      </c>
      <c r="G353" s="157" t="s">
        <v>454</v>
      </c>
      <c r="H353" s="157" t="s">
        <v>333</v>
      </c>
      <c r="I353" s="139" t="s">
        <v>27</v>
      </c>
      <c r="J353" s="187" t="s">
        <v>27</v>
      </c>
      <c r="K353" s="199" t="s">
        <v>1300</v>
      </c>
      <c r="L353" s="193"/>
      <c r="M353" s="217" t="s">
        <v>1291</v>
      </c>
      <c r="N353" s="218"/>
    </row>
    <row r="354" ht="27.75" customHeight="1">
      <c r="A354" s="156" t="str">
        <f t="shared" si="30"/>
        <v>2 ปี 5 เดือน 28 วัน หรือเหลืออีก 910 วัน</v>
      </c>
      <c r="B354" s="113" t="str">
        <f t="shared" si="31"/>
        <v>ทะเบียนผลิต ปกติ</v>
      </c>
      <c r="C354" s="157" t="s">
        <v>1301</v>
      </c>
      <c r="D354" s="161">
        <v>46862.0</v>
      </c>
      <c r="E354" s="157" t="s">
        <v>1302</v>
      </c>
      <c r="F354" s="157" t="s">
        <v>1289</v>
      </c>
      <c r="G354" s="157" t="s">
        <v>446</v>
      </c>
      <c r="H354" s="157" t="s">
        <v>333</v>
      </c>
      <c r="I354" s="139" t="s">
        <v>27</v>
      </c>
      <c r="J354" s="187" t="s">
        <v>434</v>
      </c>
      <c r="K354" s="202" t="s">
        <v>1303</v>
      </c>
      <c r="L354" s="193"/>
      <c r="M354" s="217" t="s">
        <v>1291</v>
      </c>
      <c r="N354" s="194" t="s">
        <v>674</v>
      </c>
    </row>
    <row r="355" ht="27.75" customHeight="1">
      <c r="A355" s="156" t="str">
        <f t="shared" si="30"/>
        <v>0 ปี 6 เดือน 18 วัน หรือเหลืออีก 200 วัน</v>
      </c>
      <c r="B355" s="113" t="str">
        <f t="shared" si="31"/>
        <v>ใบอนุญาตผลิต ปกติ</v>
      </c>
      <c r="C355" s="157">
        <v>3.0509792566E10</v>
      </c>
      <c r="D355" s="161">
        <v>46152.0</v>
      </c>
      <c r="E355" s="157" t="s">
        <v>1302</v>
      </c>
      <c r="F355" s="157" t="s">
        <v>1289</v>
      </c>
      <c r="G355" s="157" t="s">
        <v>454</v>
      </c>
      <c r="H355" s="157" t="s">
        <v>333</v>
      </c>
      <c r="I355" s="139" t="s">
        <v>27</v>
      </c>
      <c r="J355" s="187" t="s">
        <v>434</v>
      </c>
      <c r="K355" s="199" t="s">
        <v>1304</v>
      </c>
      <c r="L355" s="193"/>
      <c r="M355" s="217" t="s">
        <v>1291</v>
      </c>
      <c r="N355" s="218"/>
    </row>
    <row r="356" ht="27.75" customHeight="1">
      <c r="A356" s="156" t="str">
        <f t="shared" si="30"/>
        <v>1 ปี 2 เดือน 28 วัน หรือเหลืออีก 454 วัน</v>
      </c>
      <c r="B356" s="113" t="str">
        <f t="shared" si="31"/>
        <v>ทะเบียนนำเข้า ปกติ</v>
      </c>
      <c r="C356" s="157" t="s">
        <v>1305</v>
      </c>
      <c r="D356" s="161">
        <v>46406.0</v>
      </c>
      <c r="E356" s="196" t="s">
        <v>1306</v>
      </c>
      <c r="F356" s="196" t="s">
        <v>1307</v>
      </c>
      <c r="G356" s="157" t="s">
        <v>449</v>
      </c>
      <c r="H356" s="157" t="s">
        <v>333</v>
      </c>
      <c r="I356" s="139" t="s">
        <v>27</v>
      </c>
      <c r="J356" s="187" t="s">
        <v>27</v>
      </c>
      <c r="K356" s="202" t="s">
        <v>1308</v>
      </c>
      <c r="L356" s="203"/>
      <c r="M356" s="219" t="s">
        <v>1291</v>
      </c>
      <c r="N356" s="201" t="s">
        <v>910</v>
      </c>
    </row>
    <row r="357" ht="27.75" customHeight="1">
      <c r="A357" s="156" t="str">
        <f t="shared" si="30"/>
        <v>ทะเบียนขาด 168 วัน</v>
      </c>
      <c r="B357" s="113" t="str">
        <f t="shared" si="31"/>
        <v>ใบอนุญาตนำเข้า ขาด</v>
      </c>
      <c r="C357" s="157">
        <v>3.0619012567E10</v>
      </c>
      <c r="D357" s="161">
        <v>45784.0</v>
      </c>
      <c r="E357" s="196" t="s">
        <v>1306</v>
      </c>
      <c r="F357" s="196" t="s">
        <v>1307</v>
      </c>
      <c r="G357" s="157" t="s">
        <v>19</v>
      </c>
      <c r="H357" s="157" t="s">
        <v>333</v>
      </c>
      <c r="I357" s="139" t="s">
        <v>27</v>
      </c>
      <c r="J357" s="187" t="s">
        <v>27</v>
      </c>
      <c r="K357" s="199" t="s">
        <v>1309</v>
      </c>
      <c r="L357" s="204"/>
      <c r="M357" s="219" t="s">
        <v>1291</v>
      </c>
      <c r="N357" s="194" t="s">
        <v>1050</v>
      </c>
    </row>
    <row r="358" ht="27.75" customHeight="1">
      <c r="A358" s="156" t="str">
        <f t="shared" si="30"/>
        <v>1 ปี 7 เดือน 25 วัน หรือเหลืออีก 602 วัน</v>
      </c>
      <c r="B358" s="113" t="str">
        <f t="shared" si="31"/>
        <v>ทะเบียนผลิต ปกติ</v>
      </c>
      <c r="C358" s="157" t="s">
        <v>1310</v>
      </c>
      <c r="D358" s="161">
        <v>46554.0</v>
      </c>
      <c r="E358" s="196" t="s">
        <v>1311</v>
      </c>
      <c r="F358" s="196" t="s">
        <v>1307</v>
      </c>
      <c r="G358" s="157" t="s">
        <v>446</v>
      </c>
      <c r="H358" s="157" t="s">
        <v>333</v>
      </c>
      <c r="I358" s="139" t="s">
        <v>27</v>
      </c>
      <c r="J358" s="187" t="s">
        <v>434</v>
      </c>
      <c r="K358" s="202" t="s">
        <v>1312</v>
      </c>
      <c r="L358" s="203"/>
      <c r="M358" s="219" t="s">
        <v>1291</v>
      </c>
      <c r="N358" s="194"/>
    </row>
    <row r="359" ht="27.75" customHeight="1">
      <c r="A359" s="156" t="str">
        <f t="shared" si="30"/>
        <v>0 ปี 7 เดือน 29 วัน หรือเหลืออีก 241 วัน</v>
      </c>
      <c r="B359" s="113" t="str">
        <f t="shared" si="31"/>
        <v>ใบอนุญาตผลิต ปกติ</v>
      </c>
      <c r="C359" s="157">
        <v>3.0513132566E10</v>
      </c>
      <c r="D359" s="161">
        <v>46193.0</v>
      </c>
      <c r="E359" s="196" t="s">
        <v>1311</v>
      </c>
      <c r="F359" s="196" t="s">
        <v>1307</v>
      </c>
      <c r="G359" s="157" t="s">
        <v>454</v>
      </c>
      <c r="H359" s="157" t="s">
        <v>333</v>
      </c>
      <c r="I359" s="139" t="s">
        <v>27</v>
      </c>
      <c r="J359" s="187" t="s">
        <v>434</v>
      </c>
      <c r="K359" s="199" t="s">
        <v>1313</v>
      </c>
      <c r="L359" s="203"/>
      <c r="M359" s="219" t="s">
        <v>1291</v>
      </c>
      <c r="N359" s="194"/>
    </row>
    <row r="360" ht="27.75" customHeight="1">
      <c r="A360" s="156" t="str">
        <f t="shared" si="30"/>
        <v>1 ปี 10 เดือน 24 วัน หรือเหลืออีก 693 วัน</v>
      </c>
      <c r="B360" s="113" t="str">
        <f t="shared" si="31"/>
        <v>ทะเบียนผลิต ปกติ</v>
      </c>
      <c r="C360" s="157" t="s">
        <v>1314</v>
      </c>
      <c r="D360" s="161">
        <v>46645.0</v>
      </c>
      <c r="E360" s="196" t="s">
        <v>1315</v>
      </c>
      <c r="F360" s="196" t="s">
        <v>1307</v>
      </c>
      <c r="G360" s="157" t="s">
        <v>446</v>
      </c>
      <c r="H360" s="157" t="s">
        <v>333</v>
      </c>
      <c r="I360" s="139" t="s">
        <v>27</v>
      </c>
      <c r="J360" s="187">
        <v>1168.0</v>
      </c>
      <c r="K360" s="202" t="s">
        <v>1316</v>
      </c>
      <c r="L360" s="203"/>
      <c r="M360" s="219" t="s">
        <v>1291</v>
      </c>
      <c r="N360" s="194"/>
    </row>
    <row r="361" ht="27.75" customHeight="1">
      <c r="A361" s="156" t="str">
        <f t="shared" si="30"/>
        <v>0 ปี 9 เดือน 29 วัน หรือเหลืออีก 302 วัน</v>
      </c>
      <c r="B361" s="113" t="str">
        <f t="shared" si="31"/>
        <v>ใบอนุญาตผลิต ปกติ</v>
      </c>
      <c r="C361" s="157">
        <v>3.0518082566E10</v>
      </c>
      <c r="D361" s="161">
        <v>46254.0</v>
      </c>
      <c r="E361" s="196" t="s">
        <v>1315</v>
      </c>
      <c r="F361" s="196" t="s">
        <v>1307</v>
      </c>
      <c r="G361" s="157" t="s">
        <v>454</v>
      </c>
      <c r="H361" s="157" t="s">
        <v>333</v>
      </c>
      <c r="I361" s="139" t="s">
        <v>27</v>
      </c>
      <c r="J361" s="187">
        <v>1168.0</v>
      </c>
      <c r="K361" s="199" t="s">
        <v>1317</v>
      </c>
      <c r="L361" s="203"/>
      <c r="M361" s="219" t="s">
        <v>1291</v>
      </c>
      <c r="N361" s="194"/>
    </row>
    <row r="362" ht="27.75" customHeight="1">
      <c r="A362" s="156" t="str">
        <f t="shared" si="30"/>
        <v>3 ปี 5 เดือน 19 วัน หรือเหลืออีก 1266 วัน</v>
      </c>
      <c r="B362" s="113" t="str">
        <f t="shared" si="31"/>
        <v>ทะเบียนนำเข้า ปกติ</v>
      </c>
      <c r="C362" s="157" t="s">
        <v>1318</v>
      </c>
      <c r="D362" s="161">
        <v>47218.0</v>
      </c>
      <c r="E362" s="196" t="s">
        <v>1319</v>
      </c>
      <c r="F362" s="196" t="s">
        <v>1320</v>
      </c>
      <c r="G362" s="157" t="s">
        <v>449</v>
      </c>
      <c r="H362" s="157" t="s">
        <v>333</v>
      </c>
      <c r="I362" s="139" t="s">
        <v>27</v>
      </c>
      <c r="J362" s="187" t="s">
        <v>27</v>
      </c>
      <c r="K362" s="199" t="s">
        <v>1321</v>
      </c>
      <c r="L362" s="193"/>
      <c r="M362" s="220" t="s">
        <v>1291</v>
      </c>
      <c r="N362" s="194"/>
    </row>
    <row r="363" ht="27.75" customHeight="1">
      <c r="A363" s="156" t="str">
        <f t="shared" si="30"/>
        <v>ทะเบียนขาด 50 วัน</v>
      </c>
      <c r="B363" s="113" t="str">
        <f t="shared" si="31"/>
        <v>ใบอนุญาตนำเข้า ขาด</v>
      </c>
      <c r="C363" s="157">
        <v>3.0635092567E10</v>
      </c>
      <c r="D363" s="161">
        <v>45902.0</v>
      </c>
      <c r="E363" s="196" t="s">
        <v>1319</v>
      </c>
      <c r="F363" s="196" t="s">
        <v>1320</v>
      </c>
      <c r="G363" s="157" t="s">
        <v>19</v>
      </c>
      <c r="H363" s="157" t="s">
        <v>333</v>
      </c>
      <c r="I363" s="139" t="s">
        <v>27</v>
      </c>
      <c r="J363" s="187" t="s">
        <v>27</v>
      </c>
      <c r="K363" s="199" t="s">
        <v>1322</v>
      </c>
      <c r="L363" s="193"/>
      <c r="M363" s="220" t="s">
        <v>1291</v>
      </c>
      <c r="N363" s="194" t="s">
        <v>1323</v>
      </c>
    </row>
    <row r="364" ht="27.75" customHeight="1">
      <c r="A364" s="156" t="str">
        <f t="shared" si="30"/>
        <v>3 ปี 11 เดือน 9 วัน หรือเหลืออีก 1440 วัน</v>
      </c>
      <c r="B364" s="113" t="str">
        <f t="shared" si="31"/>
        <v>ทะเบียนนำเข้า ปกติ</v>
      </c>
      <c r="C364" s="157" t="s">
        <v>1324</v>
      </c>
      <c r="D364" s="161">
        <v>47392.0</v>
      </c>
      <c r="E364" s="196" t="s">
        <v>1325</v>
      </c>
      <c r="F364" s="196" t="s">
        <v>1320</v>
      </c>
      <c r="G364" s="157" t="s">
        <v>449</v>
      </c>
      <c r="H364" s="157" t="s">
        <v>333</v>
      </c>
      <c r="I364" s="139" t="s">
        <v>27</v>
      </c>
      <c r="J364" s="187" t="s">
        <v>434</v>
      </c>
      <c r="K364" s="199" t="s">
        <v>1326</v>
      </c>
      <c r="L364" s="193"/>
      <c r="M364" s="220" t="s">
        <v>1291</v>
      </c>
      <c r="N364" s="194"/>
    </row>
    <row r="365" ht="27.75" customHeight="1">
      <c r="A365" s="156"/>
      <c r="B365" s="113"/>
      <c r="C365" s="157"/>
      <c r="D365" s="161"/>
      <c r="E365" s="196" t="s">
        <v>1325</v>
      </c>
      <c r="F365" s="196" t="s">
        <v>1320</v>
      </c>
      <c r="G365" s="157" t="s">
        <v>19</v>
      </c>
      <c r="H365" s="157" t="s">
        <v>333</v>
      </c>
      <c r="I365" s="139" t="s">
        <v>27</v>
      </c>
      <c r="J365" s="187" t="s">
        <v>434</v>
      </c>
      <c r="K365" s="200"/>
      <c r="L365" s="193"/>
      <c r="M365" s="220" t="s">
        <v>1291</v>
      </c>
      <c r="N365" s="194"/>
    </row>
    <row r="366" ht="27.75" customHeight="1">
      <c r="A366" s="156" t="str">
        <f>if(D366="","",if(D366&lt;today(),"ทะเบียนขาด "&amp;today()-D366&amp;" วัน",((DATEDIF(today(),D366,"y") &amp; " ปี " &amp; DATEDIF(today(),D366,"ym") &amp; " เดือน "&amp; DATEDIF(today(),D366,"md") &amp; " วัน"))&amp;" หรือเหลืออีก "&amp;ABS(today()-D366)&amp;" วัน"))</f>
        <v>3 ปี 11 เดือน 9 วัน หรือเหลืออีก 1440 วัน</v>
      </c>
      <c r="B366" s="113" t="str">
        <f>if(D366="","",if(today()&gt;D366,G366&amp;" ขาด",if(abs(today()-D366)&lt;=119,G366&amp;" ใกล้หมดอายุ ภายใน 1-3 เดือน",if(and(abs(today()-D366)&gt;=120,abs(today()-D366)&lt;=150),G366&amp;" ใกล้หมดอายุ ภายใน 4-5 เดือน",if(and(abs(today()-D366)&gt;=151,abs(today()-D366)&lt;=180),G366&amp;" จะหมดอายุอีก 6 เดิอน",G366&amp;" ปกติ")))))</f>
        <v>ทะเบียนนำเข้า ปกติ</v>
      </c>
      <c r="C366" s="157" t="s">
        <v>1327</v>
      </c>
      <c r="D366" s="161">
        <v>47392.0</v>
      </c>
      <c r="E366" s="196" t="s">
        <v>1328</v>
      </c>
      <c r="F366" s="196" t="s">
        <v>1320</v>
      </c>
      <c r="G366" s="157" t="s">
        <v>449</v>
      </c>
      <c r="H366" s="157" t="s">
        <v>333</v>
      </c>
      <c r="I366" s="139" t="s">
        <v>27</v>
      </c>
      <c r="J366" s="187" t="s">
        <v>598</v>
      </c>
      <c r="K366" s="199" t="s">
        <v>1329</v>
      </c>
      <c r="L366" s="193"/>
      <c r="M366" s="220" t="s">
        <v>1291</v>
      </c>
      <c r="N366" s="194"/>
    </row>
    <row r="367" ht="27.75" customHeight="1">
      <c r="A367" s="156"/>
      <c r="B367" s="113"/>
      <c r="C367" s="157"/>
      <c r="D367" s="161"/>
      <c r="E367" s="196" t="s">
        <v>1328</v>
      </c>
      <c r="F367" s="196" t="s">
        <v>1320</v>
      </c>
      <c r="G367" s="157" t="s">
        <v>19</v>
      </c>
      <c r="H367" s="157" t="s">
        <v>333</v>
      </c>
      <c r="I367" s="139" t="s">
        <v>27</v>
      </c>
      <c r="J367" s="187" t="s">
        <v>598</v>
      </c>
      <c r="K367" s="200"/>
      <c r="L367" s="193"/>
      <c r="M367" s="220" t="s">
        <v>1291</v>
      </c>
      <c r="N367" s="194"/>
    </row>
    <row r="368" ht="27.75" customHeight="1">
      <c r="A368" s="156" t="str">
        <f t="shared" ref="A368:A370" si="32">if(D368="","",if(D368&lt;today(),"ทะเบียนขาด "&amp;today()-D368&amp;" วัน",((DATEDIF(today(),D368,"y") &amp; " ปี " &amp; DATEDIF(today(),D368,"ym") &amp; " เดือน "&amp; DATEDIF(today(),D368,"md") &amp; " วัน"))&amp;" หรือเหลืออีก "&amp;ABS(today()-D368)&amp;" วัน"))</f>
        <v>3 ปี 10 เดือน 30 วัน หรือเหลืออีก 1430 วัน</v>
      </c>
      <c r="B368" s="113" t="str">
        <f t="shared" ref="B368:B370" si="33">if(D368="","",if(today()&gt;D368,G368&amp;" ขาด",if(abs(today()-D368)&lt;=119,G368&amp;" ใกล้หมดอายุ ภายใน 1-3 เดือน",if(and(abs(today()-D368)&gt;=120,abs(today()-D368)&lt;=150),G368&amp;" ใกล้หมดอายุ ภายใน 4-5 เดือน",if(and(abs(today()-D368)&gt;=151,abs(today()-D368)&lt;=180),G368&amp;" จะหมดอายุอีก 6 เดิอน",G368&amp;" ปกติ")))))</f>
        <v>ทะเบียนนำเข้า ปกติ</v>
      </c>
      <c r="C368" s="157" t="s">
        <v>1330</v>
      </c>
      <c r="D368" s="161">
        <v>47382.0</v>
      </c>
      <c r="E368" s="196" t="s">
        <v>1331</v>
      </c>
      <c r="F368" s="196" t="s">
        <v>1332</v>
      </c>
      <c r="G368" s="157" t="s">
        <v>449</v>
      </c>
      <c r="H368" s="157" t="s">
        <v>333</v>
      </c>
      <c r="I368" s="139" t="s">
        <v>27</v>
      </c>
      <c r="J368" s="187" t="s">
        <v>27</v>
      </c>
      <c r="K368" s="199" t="s">
        <v>1333</v>
      </c>
      <c r="L368" s="193"/>
      <c r="M368" s="220" t="s">
        <v>1291</v>
      </c>
      <c r="N368" s="194"/>
    </row>
    <row r="369" ht="27.75" customHeight="1">
      <c r="A369" s="156" t="str">
        <f t="shared" si="32"/>
        <v>ทะเบียนขาด 90 วัน</v>
      </c>
      <c r="B369" s="113" t="str">
        <f t="shared" si="33"/>
        <v>ใบอนุญาตนำเข้า ขาด</v>
      </c>
      <c r="C369" s="157">
        <v>3.0630612567E10</v>
      </c>
      <c r="D369" s="161">
        <v>45862.0</v>
      </c>
      <c r="E369" s="196" t="s">
        <v>1331</v>
      </c>
      <c r="F369" s="196" t="s">
        <v>1332</v>
      </c>
      <c r="G369" s="157" t="s">
        <v>19</v>
      </c>
      <c r="H369" s="157" t="s">
        <v>333</v>
      </c>
      <c r="I369" s="139" t="s">
        <v>27</v>
      </c>
      <c r="J369" s="187" t="s">
        <v>27</v>
      </c>
      <c r="K369" s="199" t="s">
        <v>1334</v>
      </c>
      <c r="L369" s="193"/>
      <c r="M369" s="220" t="s">
        <v>1291</v>
      </c>
      <c r="N369" s="194" t="s">
        <v>1050</v>
      </c>
    </row>
    <row r="370" ht="27.75" customHeight="1">
      <c r="A370" s="156" t="str">
        <f t="shared" si="32"/>
        <v>4 ปี 4 เดือน 13 วัน หรือเหลืออีก 1597 วัน</v>
      </c>
      <c r="B370" s="113" t="str">
        <f t="shared" si="33"/>
        <v>ทะเบียนนำเข้า ปกติ</v>
      </c>
      <c r="C370" s="157" t="s">
        <v>1335</v>
      </c>
      <c r="D370" s="161">
        <v>47549.0</v>
      </c>
      <c r="E370" s="196" t="s">
        <v>1336</v>
      </c>
      <c r="F370" s="196" t="s">
        <v>1332</v>
      </c>
      <c r="G370" s="157" t="s">
        <v>449</v>
      </c>
      <c r="H370" s="157" t="s">
        <v>333</v>
      </c>
      <c r="I370" s="139" t="s">
        <v>27</v>
      </c>
      <c r="J370" s="187" t="s">
        <v>598</v>
      </c>
      <c r="K370" s="199" t="s">
        <v>1337</v>
      </c>
      <c r="L370" s="193"/>
      <c r="M370" s="220" t="s">
        <v>1291</v>
      </c>
      <c r="N370" s="194"/>
    </row>
    <row r="371" ht="27.75" customHeight="1">
      <c r="A371" s="156"/>
      <c r="B371" s="113"/>
      <c r="C371" s="157"/>
      <c r="D371" s="161"/>
      <c r="E371" s="196" t="s">
        <v>1336</v>
      </c>
      <c r="F371" s="196" t="s">
        <v>1332</v>
      </c>
      <c r="G371" s="157" t="s">
        <v>19</v>
      </c>
      <c r="H371" s="157" t="s">
        <v>333</v>
      </c>
      <c r="I371" s="139"/>
      <c r="J371" s="187"/>
      <c r="K371" s="200"/>
      <c r="L371" s="193"/>
      <c r="M371" s="220" t="s">
        <v>1291</v>
      </c>
      <c r="N371" s="194"/>
    </row>
    <row r="372" ht="27.75" customHeight="1">
      <c r="A372" s="156" t="str">
        <f>if(D372="","",if(D372&lt;today(),"ทะเบียนขาด "&amp;today()-D372&amp;" วัน",((DATEDIF(today(),D372,"y") &amp; " ปี " &amp; DATEDIF(today(),D372,"ym") &amp; " เดือน "&amp; DATEDIF(today(),D372,"md") &amp; " วัน"))&amp;" หรือเหลืออีก "&amp;ABS(today()-D372)&amp;" วัน"))</f>
        <v>4 ปี 4 เดือน 13 วัน หรือเหลืออีก 1597 วัน</v>
      </c>
      <c r="B372" s="113" t="str">
        <f>if(D372="","",if(today()&gt;D372,G372&amp;" ขาด",if(abs(today()-D372)&lt;=119,G372&amp;" ใกล้หมดอายุ ภายใน 1-3 เดือน",if(and(abs(today()-D372)&gt;=120,abs(today()-D372)&lt;=150),G372&amp;" ใกล้หมดอายุ ภายใน 4-5 เดือน",if(and(abs(today()-D372)&gt;=151,abs(today()-D372)&lt;=180),G372&amp;" จะหมดอายุอีก 6 เดิอน",G372&amp;" ปกติ")))))</f>
        <v>ทะเบียนนำเข้า ปกติ</v>
      </c>
      <c r="C372" s="157" t="s">
        <v>1338</v>
      </c>
      <c r="D372" s="161">
        <v>47549.0</v>
      </c>
      <c r="E372" s="196" t="s">
        <v>1339</v>
      </c>
      <c r="F372" s="196" t="s">
        <v>1332</v>
      </c>
      <c r="G372" s="157" t="s">
        <v>449</v>
      </c>
      <c r="H372" s="157" t="s">
        <v>333</v>
      </c>
      <c r="I372" s="139" t="s">
        <v>27</v>
      </c>
      <c r="J372" s="187" t="s">
        <v>434</v>
      </c>
      <c r="K372" s="199" t="s">
        <v>1340</v>
      </c>
      <c r="L372" s="193"/>
      <c r="M372" s="220" t="s">
        <v>1291</v>
      </c>
      <c r="N372" s="194"/>
    </row>
    <row r="373" ht="27.75" customHeight="1">
      <c r="A373" s="156"/>
      <c r="B373" s="113"/>
      <c r="C373" s="157"/>
      <c r="D373" s="161"/>
      <c r="E373" s="196" t="s">
        <v>1339</v>
      </c>
      <c r="F373" s="196" t="s">
        <v>1332</v>
      </c>
      <c r="G373" s="157" t="s">
        <v>19</v>
      </c>
      <c r="H373" s="157" t="s">
        <v>333</v>
      </c>
      <c r="I373" s="139"/>
      <c r="J373" s="187"/>
      <c r="K373" s="200"/>
      <c r="L373" s="193"/>
      <c r="M373" s="220" t="s">
        <v>1291</v>
      </c>
      <c r="N373" s="194"/>
    </row>
    <row r="374" ht="27.75" customHeight="1">
      <c r="A374" s="156" t="str">
        <f t="shared" ref="A374:A409" si="34">if(D374="","",if(D374&lt;today(),"ทะเบียนขาด "&amp;today()-D374&amp;" วัน",((DATEDIF(today(),D374,"y") &amp; " ปี " &amp; DATEDIF(today(),D374,"ym") &amp; " เดือน "&amp; DATEDIF(today(),D374,"md") &amp; " วัน"))&amp;" หรือเหลืออีก "&amp;ABS(today()-D374)&amp;" วัน"))</f>
        <v>3 ปี 11 เดือน 6 วัน หรือเหลืออีก 1437 วัน</v>
      </c>
      <c r="B374" s="113" t="str">
        <f t="shared" ref="B374:B400" si="35">if(D374="","",if(today()&gt;D374,G374&amp;" ขาด",if(abs(today()-D374)&lt;=119,G374&amp;" ใกล้หมดอายุ ภายใน 1-3 เดือน",if(and(abs(today()-D374)&gt;=120,abs(today()-D374)&lt;=150),G374&amp;" ใกล้หมดอายุ ภายใน 4-5 เดือน",if(and(abs(today()-D374)&gt;=151,abs(today()-D374)&lt;=180),G374&amp;" จะหมดอายุอีก 6 เดิอน",G374&amp;" ปกติ")))))</f>
        <v>ทะเบียนนำเข้า ปกติ</v>
      </c>
      <c r="C374" s="157" t="s">
        <v>1341</v>
      </c>
      <c r="D374" s="161">
        <v>47389.0</v>
      </c>
      <c r="E374" s="196" t="s">
        <v>1342</v>
      </c>
      <c r="F374" s="196" t="s">
        <v>1343</v>
      </c>
      <c r="G374" s="157" t="s">
        <v>449</v>
      </c>
      <c r="H374" s="157" t="s">
        <v>333</v>
      </c>
      <c r="I374" s="139" t="s">
        <v>27</v>
      </c>
      <c r="J374" s="187" t="s">
        <v>27</v>
      </c>
      <c r="K374" s="199" t="s">
        <v>1344</v>
      </c>
      <c r="L374" s="193"/>
      <c r="M374" s="220" t="s">
        <v>1291</v>
      </c>
      <c r="N374" s="194"/>
    </row>
    <row r="375" ht="27.75" customHeight="1">
      <c r="A375" s="156" t="str">
        <f t="shared" si="34"/>
        <v>ทะเบียนขาด 65 วัน</v>
      </c>
      <c r="B375" s="113" t="str">
        <f t="shared" si="35"/>
        <v>ใบอนุญาตนำเข้า ขาด</v>
      </c>
      <c r="C375" s="157">
        <v>3.0633352567E10</v>
      </c>
      <c r="D375" s="161">
        <v>45887.0</v>
      </c>
      <c r="E375" s="196" t="s">
        <v>1342</v>
      </c>
      <c r="F375" s="196" t="s">
        <v>1343</v>
      </c>
      <c r="G375" s="157" t="s">
        <v>19</v>
      </c>
      <c r="H375" s="157" t="s">
        <v>333</v>
      </c>
      <c r="I375" s="139" t="s">
        <v>27</v>
      </c>
      <c r="J375" s="187" t="s">
        <v>27</v>
      </c>
      <c r="K375" s="199" t="s">
        <v>1345</v>
      </c>
      <c r="L375" s="193"/>
      <c r="M375" s="220" t="s">
        <v>1291</v>
      </c>
      <c r="N375" s="194" t="s">
        <v>1050</v>
      </c>
    </row>
    <row r="376" ht="27.75" customHeight="1">
      <c r="A376" s="156" t="str">
        <f t="shared" si="34"/>
        <v>4 ปี 4 เดือน 4 วัน หรือเหลืออีก 1588 วัน</v>
      </c>
      <c r="B376" s="113" t="str">
        <f t="shared" si="35"/>
        <v>ทะเบียนนำเข้า ปกติ</v>
      </c>
      <c r="C376" s="157" t="s">
        <v>1346</v>
      </c>
      <c r="D376" s="161">
        <v>47540.0</v>
      </c>
      <c r="E376" s="196" t="s">
        <v>1347</v>
      </c>
      <c r="F376" s="196" t="s">
        <v>1343</v>
      </c>
      <c r="G376" s="157" t="s">
        <v>449</v>
      </c>
      <c r="H376" s="157" t="s">
        <v>333</v>
      </c>
      <c r="I376" s="139" t="s">
        <v>598</v>
      </c>
      <c r="J376" s="187" t="s">
        <v>598</v>
      </c>
      <c r="K376" s="199" t="s">
        <v>1348</v>
      </c>
      <c r="L376" s="193"/>
      <c r="M376" s="220" t="s">
        <v>1291</v>
      </c>
      <c r="N376" s="194"/>
    </row>
    <row r="377" ht="27.75" customHeight="1">
      <c r="A377" s="156" t="str">
        <f t="shared" si="34"/>
        <v/>
      </c>
      <c r="B377" s="113" t="str">
        <f t="shared" si="35"/>
        <v/>
      </c>
      <c r="C377" s="157"/>
      <c r="D377" s="161"/>
      <c r="E377" s="196"/>
      <c r="F377" s="196" t="s">
        <v>1343</v>
      </c>
      <c r="G377" s="157" t="s">
        <v>19</v>
      </c>
      <c r="H377" s="157" t="s">
        <v>333</v>
      </c>
      <c r="I377" s="139" t="s">
        <v>598</v>
      </c>
      <c r="J377" s="187" t="s">
        <v>598</v>
      </c>
      <c r="K377" s="200"/>
      <c r="L377" s="193"/>
      <c r="M377" s="220" t="s">
        <v>1291</v>
      </c>
      <c r="N377" s="194"/>
    </row>
    <row r="378" ht="27.75" customHeight="1">
      <c r="A378" s="156" t="str">
        <f t="shared" si="34"/>
        <v>4 ปี 4 เดือน 4 วัน หรือเหลืออีก 1588 วัน</v>
      </c>
      <c r="B378" s="113" t="str">
        <f t="shared" si="35"/>
        <v>ทะเบียนนำเข้า ปกติ</v>
      </c>
      <c r="C378" s="157" t="s">
        <v>1349</v>
      </c>
      <c r="D378" s="161">
        <v>47540.0</v>
      </c>
      <c r="E378" s="196" t="s">
        <v>1350</v>
      </c>
      <c r="F378" s="196" t="s">
        <v>1343</v>
      </c>
      <c r="G378" s="157" t="s">
        <v>449</v>
      </c>
      <c r="H378" s="157" t="s">
        <v>333</v>
      </c>
      <c r="I378" s="139" t="s">
        <v>27</v>
      </c>
      <c r="J378" s="187" t="s">
        <v>434</v>
      </c>
      <c r="K378" s="199" t="s">
        <v>1351</v>
      </c>
      <c r="L378" s="193"/>
      <c r="M378" s="220" t="s">
        <v>1291</v>
      </c>
      <c r="N378" s="194"/>
    </row>
    <row r="379" ht="27.75" customHeight="1">
      <c r="A379" s="156" t="str">
        <f t="shared" si="34"/>
        <v/>
      </c>
      <c r="B379" s="113" t="str">
        <f t="shared" si="35"/>
        <v/>
      </c>
      <c r="C379" s="157"/>
      <c r="D379" s="161"/>
      <c r="E379" s="196"/>
      <c r="F379" s="196" t="s">
        <v>1343</v>
      </c>
      <c r="G379" s="157" t="s">
        <v>19</v>
      </c>
      <c r="H379" s="157" t="s">
        <v>333</v>
      </c>
      <c r="I379" s="139" t="s">
        <v>27</v>
      </c>
      <c r="J379" s="187" t="s">
        <v>434</v>
      </c>
      <c r="K379" s="200"/>
      <c r="L379" s="193"/>
      <c r="M379" s="220" t="s">
        <v>1291</v>
      </c>
      <c r="N379" s="194"/>
    </row>
    <row r="380" ht="27.75" customHeight="1">
      <c r="A380" s="156" t="str">
        <f t="shared" si="34"/>
        <v>4 ปี 10 เดือน 12 วัน หรือเหลืออีก 1777 วัน</v>
      </c>
      <c r="B380" s="113" t="str">
        <f t="shared" si="35"/>
        <v>ทะเบียนนำเข้า ปกติ</v>
      </c>
      <c r="C380" s="157" t="s">
        <v>1352</v>
      </c>
      <c r="D380" s="161">
        <v>47729.0</v>
      </c>
      <c r="E380" s="157" t="s">
        <v>25</v>
      </c>
      <c r="F380" s="196" t="s">
        <v>1353</v>
      </c>
      <c r="G380" s="157" t="s">
        <v>449</v>
      </c>
      <c r="H380" s="157" t="s">
        <v>333</v>
      </c>
      <c r="I380" s="139" t="s">
        <v>27</v>
      </c>
      <c r="J380" s="187" t="s">
        <v>27</v>
      </c>
      <c r="K380" s="199" t="s">
        <v>1354</v>
      </c>
      <c r="L380" s="193"/>
      <c r="M380" s="220" t="s">
        <v>1291</v>
      </c>
      <c r="N380" s="201"/>
    </row>
    <row r="381" ht="27.75" customHeight="1">
      <c r="A381" s="156" t="str">
        <f t="shared" si="34"/>
        <v>ทะเบียนขาด 434 วัน</v>
      </c>
      <c r="B381" s="113" t="str">
        <f t="shared" si="35"/>
        <v>ใบอนุญาตนำเข้า ขาด</v>
      </c>
      <c r="C381" s="157">
        <v>3.0629512566E10</v>
      </c>
      <c r="D381" s="161">
        <v>45518.0</v>
      </c>
      <c r="E381" s="157" t="s">
        <v>25</v>
      </c>
      <c r="F381" s="196" t="s">
        <v>1353</v>
      </c>
      <c r="G381" s="157" t="s">
        <v>19</v>
      </c>
      <c r="H381" s="157" t="s">
        <v>333</v>
      </c>
      <c r="I381" s="139" t="s">
        <v>27</v>
      </c>
      <c r="J381" s="187" t="s">
        <v>27</v>
      </c>
      <c r="K381" s="199" t="s">
        <v>1355</v>
      </c>
      <c r="L381" s="193"/>
      <c r="M381" s="220" t="s">
        <v>1291</v>
      </c>
      <c r="N381" s="194" t="s">
        <v>1356</v>
      </c>
    </row>
    <row r="382" ht="27.75" customHeight="1">
      <c r="A382" s="156" t="str">
        <f t="shared" si="34"/>
        <v>5 ปี 4 เดือน 23 วัน หรือเหลืออีก 1972 วัน</v>
      </c>
      <c r="B382" s="113" t="str">
        <f t="shared" si="35"/>
        <v>ทะเบียนผลิต ปกติ</v>
      </c>
      <c r="C382" s="157" t="s">
        <v>1357</v>
      </c>
      <c r="D382" s="161">
        <v>47924.0</v>
      </c>
      <c r="E382" s="157" t="s">
        <v>1358</v>
      </c>
      <c r="F382" s="196" t="s">
        <v>1353</v>
      </c>
      <c r="G382" s="157" t="s">
        <v>446</v>
      </c>
      <c r="H382" s="157" t="s">
        <v>333</v>
      </c>
      <c r="I382" s="139" t="s">
        <v>27</v>
      </c>
      <c r="J382" s="187" t="s">
        <v>27</v>
      </c>
      <c r="K382" s="199" t="s">
        <v>1359</v>
      </c>
      <c r="L382" s="193"/>
      <c r="M382" s="220" t="s">
        <v>1291</v>
      </c>
      <c r="N382" s="194"/>
    </row>
    <row r="383" ht="27.75" customHeight="1">
      <c r="A383" s="156" t="str">
        <f t="shared" si="34"/>
        <v>0 ปี 5 เดือน 16 วัน หรือเหลืออีก 167 วัน</v>
      </c>
      <c r="B383" s="113" t="str">
        <f t="shared" si="35"/>
        <v>ใบอนุญาตผลิต จะหมดอายุอีก 6 เดิอน</v>
      </c>
      <c r="C383" s="157">
        <v>3.0511952568E10</v>
      </c>
      <c r="D383" s="161">
        <v>46119.0</v>
      </c>
      <c r="E383" s="157" t="s">
        <v>1358</v>
      </c>
      <c r="F383" s="196" t="s">
        <v>1353</v>
      </c>
      <c r="G383" s="157" t="s">
        <v>454</v>
      </c>
      <c r="H383" s="157" t="s">
        <v>333</v>
      </c>
      <c r="I383" s="139" t="s">
        <v>27</v>
      </c>
      <c r="J383" s="187" t="s">
        <v>27</v>
      </c>
      <c r="K383" s="199" t="s">
        <v>1360</v>
      </c>
      <c r="L383" s="189"/>
      <c r="M383" s="220" t="s">
        <v>1291</v>
      </c>
      <c r="N383" s="194"/>
    </row>
    <row r="384" ht="27.75" customHeight="1">
      <c r="A384" s="156" t="str">
        <f t="shared" si="34"/>
        <v>5 ปี 4 เดือน 23 วัน หรือเหลืออีก 1972 วัน</v>
      </c>
      <c r="B384" s="113" t="str">
        <f t="shared" si="35"/>
        <v>ทะเบียนผลิต ปกติ</v>
      </c>
      <c r="C384" s="157" t="s">
        <v>1361</v>
      </c>
      <c r="D384" s="161">
        <v>47924.0</v>
      </c>
      <c r="E384" s="157" t="s">
        <v>1362</v>
      </c>
      <c r="F384" s="196" t="s">
        <v>1353</v>
      </c>
      <c r="G384" s="157" t="s">
        <v>446</v>
      </c>
      <c r="H384" s="157" t="s">
        <v>333</v>
      </c>
      <c r="I384" s="139" t="s">
        <v>27</v>
      </c>
      <c r="J384" s="187">
        <v>1168.0</v>
      </c>
      <c r="K384" s="199" t="s">
        <v>1363</v>
      </c>
      <c r="L384" s="193"/>
      <c r="M384" s="220" t="s">
        <v>1291</v>
      </c>
      <c r="N384" s="194"/>
    </row>
    <row r="385" ht="27.75" customHeight="1">
      <c r="A385" s="156" t="str">
        <f t="shared" si="34"/>
        <v>0 ปี 5 เดือน 16 วัน หรือเหลืออีก 167 วัน</v>
      </c>
      <c r="B385" s="113" t="str">
        <f t="shared" si="35"/>
        <v>ใบอนุญาตผลิต จะหมดอายุอีก 6 เดิอน</v>
      </c>
      <c r="C385" s="157">
        <v>3.0511972568E10</v>
      </c>
      <c r="D385" s="161">
        <v>46119.0</v>
      </c>
      <c r="E385" s="157" t="s">
        <v>1362</v>
      </c>
      <c r="F385" s="196" t="s">
        <v>1353</v>
      </c>
      <c r="G385" s="157" t="s">
        <v>454</v>
      </c>
      <c r="H385" s="157" t="s">
        <v>333</v>
      </c>
      <c r="I385" s="139" t="s">
        <v>27</v>
      </c>
      <c r="J385" s="187">
        <v>1168.0</v>
      </c>
      <c r="K385" s="199" t="s">
        <v>1364</v>
      </c>
      <c r="L385" s="189"/>
      <c r="M385" s="220" t="s">
        <v>1291</v>
      </c>
      <c r="N385" s="194"/>
    </row>
    <row r="386" ht="27.75" customHeight="1">
      <c r="A386" s="156" t="str">
        <f t="shared" si="34"/>
        <v>5 ปี 4 เดือน 23 วัน หรือเหลืออีก 1972 วัน</v>
      </c>
      <c r="B386" s="113" t="str">
        <f t="shared" si="35"/>
        <v>ทะเบียนผลิต ปกติ</v>
      </c>
      <c r="C386" s="157" t="s">
        <v>1365</v>
      </c>
      <c r="D386" s="161">
        <v>47924.0</v>
      </c>
      <c r="E386" s="157" t="s">
        <v>1366</v>
      </c>
      <c r="F386" s="196" t="s">
        <v>1353</v>
      </c>
      <c r="G386" s="157" t="s">
        <v>446</v>
      </c>
      <c r="H386" s="157" t="s">
        <v>333</v>
      </c>
      <c r="I386" s="139" t="s">
        <v>27</v>
      </c>
      <c r="J386" s="187" t="s">
        <v>434</v>
      </c>
      <c r="K386" s="199" t="s">
        <v>1367</v>
      </c>
      <c r="L386" s="193"/>
      <c r="M386" s="220" t="s">
        <v>1291</v>
      </c>
      <c r="N386" s="194"/>
    </row>
    <row r="387" ht="27.75" customHeight="1">
      <c r="A387" s="156" t="str">
        <f t="shared" si="34"/>
        <v>0 ปี 5 เดือน 16 วัน หรือเหลืออีก 167 วัน</v>
      </c>
      <c r="B387" s="113" t="str">
        <f t="shared" si="35"/>
        <v>ใบอนุญาตผลิต จะหมดอายุอีก 6 เดิอน</v>
      </c>
      <c r="C387" s="157">
        <v>3.0511962568E10</v>
      </c>
      <c r="D387" s="161">
        <v>46119.0</v>
      </c>
      <c r="E387" s="157" t="s">
        <v>1366</v>
      </c>
      <c r="F387" s="196" t="s">
        <v>1353</v>
      </c>
      <c r="G387" s="157" t="s">
        <v>454</v>
      </c>
      <c r="H387" s="157" t="s">
        <v>333</v>
      </c>
      <c r="I387" s="139" t="s">
        <v>27</v>
      </c>
      <c r="J387" s="187" t="s">
        <v>434</v>
      </c>
      <c r="K387" s="199" t="s">
        <v>1368</v>
      </c>
      <c r="L387" s="189"/>
      <c r="M387" s="220" t="s">
        <v>1291</v>
      </c>
      <c r="N387" s="194"/>
    </row>
    <row r="388" ht="27.75" customHeight="1">
      <c r="A388" s="156" t="str">
        <f t="shared" si="34"/>
        <v>1 ปี 2 เดือน 20 วัน หรือเหลืออีก 446 วัน</v>
      </c>
      <c r="B388" s="113" t="str">
        <f t="shared" si="35"/>
        <v>ทะเบียนนำเข้า ปกติ</v>
      </c>
      <c r="C388" s="157" t="s">
        <v>1369</v>
      </c>
      <c r="D388" s="161">
        <v>46398.0</v>
      </c>
      <c r="E388" s="196" t="s">
        <v>1370</v>
      </c>
      <c r="F388" s="196" t="s">
        <v>1371</v>
      </c>
      <c r="G388" s="157" t="s">
        <v>449</v>
      </c>
      <c r="H388" s="157" t="s">
        <v>333</v>
      </c>
      <c r="I388" s="139" t="s">
        <v>27</v>
      </c>
      <c r="J388" s="187" t="s">
        <v>27</v>
      </c>
      <c r="K388" s="202" t="s">
        <v>1372</v>
      </c>
      <c r="L388" s="193"/>
      <c r="M388" s="220" t="s">
        <v>1291</v>
      </c>
      <c r="N388" s="201" t="s">
        <v>910</v>
      </c>
    </row>
    <row r="389" ht="27.75" customHeight="1">
      <c r="A389" s="156" t="str">
        <f t="shared" si="34"/>
        <v>0 ปี 7 เดือน 25 วัน หรือเหลืออีก 237 วัน</v>
      </c>
      <c r="B389" s="113" t="str">
        <f t="shared" si="35"/>
        <v>ใบอนุญาตนำเข้า ปกติ</v>
      </c>
      <c r="C389" s="157">
        <v>3.062712568E9</v>
      </c>
      <c r="D389" s="161">
        <v>46189.0</v>
      </c>
      <c r="E389" s="196" t="s">
        <v>1370</v>
      </c>
      <c r="F389" s="196" t="s">
        <v>1371</v>
      </c>
      <c r="G389" s="157" t="s">
        <v>19</v>
      </c>
      <c r="H389" s="157" t="s">
        <v>333</v>
      </c>
      <c r="I389" s="139" t="s">
        <v>27</v>
      </c>
      <c r="J389" s="187" t="s">
        <v>27</v>
      </c>
      <c r="K389" s="199" t="s">
        <v>1373</v>
      </c>
      <c r="L389" s="193"/>
      <c r="M389" s="220" t="s">
        <v>1291</v>
      </c>
      <c r="N389" s="194"/>
    </row>
    <row r="390" ht="27.75" customHeight="1">
      <c r="A390" s="156" t="str">
        <f t="shared" si="34"/>
        <v>2 ปี 0 เดือน 10 วัน หรือเหลืออีก 740 วัน</v>
      </c>
      <c r="B390" s="113" t="str">
        <f t="shared" si="35"/>
        <v>ทะเบียนผลิต ปกติ</v>
      </c>
      <c r="C390" s="157" t="s">
        <v>1374</v>
      </c>
      <c r="D390" s="161">
        <v>46692.0</v>
      </c>
      <c r="E390" s="196" t="s">
        <v>1375</v>
      </c>
      <c r="F390" s="196" t="s">
        <v>1371</v>
      </c>
      <c r="G390" s="157" t="s">
        <v>446</v>
      </c>
      <c r="H390" s="157" t="s">
        <v>333</v>
      </c>
      <c r="I390" s="139" t="s">
        <v>27</v>
      </c>
      <c r="J390" s="187" t="s">
        <v>434</v>
      </c>
      <c r="K390" s="202" t="s">
        <v>1376</v>
      </c>
      <c r="L390" s="193"/>
      <c r="M390" s="220" t="s">
        <v>1291</v>
      </c>
      <c r="N390" s="194"/>
    </row>
    <row r="391" ht="27.75" customHeight="1">
      <c r="A391" s="156" t="str">
        <f t="shared" si="34"/>
        <v>0 ปี 10 เดือน 6 วัน หรือเหลืออีก 310 วัน</v>
      </c>
      <c r="B391" s="113" t="str">
        <f t="shared" si="35"/>
        <v>ใบอนุญาตผลิต ปกติ</v>
      </c>
      <c r="C391" s="157">
        <v>3.0518292566E10</v>
      </c>
      <c r="D391" s="161">
        <v>46262.0</v>
      </c>
      <c r="E391" s="196" t="s">
        <v>1375</v>
      </c>
      <c r="F391" s="196" t="s">
        <v>1371</v>
      </c>
      <c r="G391" s="157" t="s">
        <v>454</v>
      </c>
      <c r="H391" s="157" t="s">
        <v>333</v>
      </c>
      <c r="I391" s="139" t="s">
        <v>27</v>
      </c>
      <c r="J391" s="187" t="s">
        <v>434</v>
      </c>
      <c r="K391" s="199" t="s">
        <v>1377</v>
      </c>
      <c r="L391" s="193"/>
      <c r="M391" s="220" t="s">
        <v>1291</v>
      </c>
      <c r="N391" s="194"/>
    </row>
    <row r="392" ht="27.75" customHeight="1">
      <c r="A392" s="156" t="str">
        <f t="shared" si="34"/>
        <v>2 ปี 0 เดือน 10 วัน หรือเหลืออีก 740 วัน</v>
      </c>
      <c r="B392" s="113" t="str">
        <f t="shared" si="35"/>
        <v>ทะเบียนผลิต ปกติ</v>
      </c>
      <c r="C392" s="157" t="s">
        <v>1378</v>
      </c>
      <c r="D392" s="161">
        <v>46692.0</v>
      </c>
      <c r="E392" s="196" t="s">
        <v>1379</v>
      </c>
      <c r="F392" s="196" t="s">
        <v>1371</v>
      </c>
      <c r="G392" s="157" t="s">
        <v>446</v>
      </c>
      <c r="H392" s="157" t="s">
        <v>333</v>
      </c>
      <c r="I392" s="139" t="s">
        <v>27</v>
      </c>
      <c r="J392" s="187" t="s">
        <v>27</v>
      </c>
      <c r="K392" s="202" t="s">
        <v>1380</v>
      </c>
      <c r="L392" s="193"/>
      <c r="M392" s="220" t="s">
        <v>1291</v>
      </c>
      <c r="N392" s="194"/>
    </row>
    <row r="393" ht="27.75" customHeight="1">
      <c r="A393" s="156" t="str">
        <f t="shared" si="34"/>
        <v>0 ปี 10 เดือน 6 วัน หรือเหลืออีก 310 วัน</v>
      </c>
      <c r="B393" s="113" t="str">
        <f t="shared" si="35"/>
        <v>ใบอนุญาตผลิต ปกติ</v>
      </c>
      <c r="C393" s="157">
        <v>3.0555172564E10</v>
      </c>
      <c r="D393" s="161">
        <v>46262.0</v>
      </c>
      <c r="E393" s="196" t="s">
        <v>1379</v>
      </c>
      <c r="F393" s="196" t="s">
        <v>1371</v>
      </c>
      <c r="G393" s="157" t="s">
        <v>454</v>
      </c>
      <c r="H393" s="157" t="s">
        <v>333</v>
      </c>
      <c r="I393" s="139" t="s">
        <v>27</v>
      </c>
      <c r="J393" s="187" t="s">
        <v>27</v>
      </c>
      <c r="K393" s="199" t="s">
        <v>1381</v>
      </c>
      <c r="L393" s="193"/>
      <c r="M393" s="220" t="s">
        <v>1291</v>
      </c>
      <c r="N393" s="194"/>
    </row>
    <row r="394" ht="27.75" customHeight="1">
      <c r="A394" s="156" t="str">
        <f t="shared" si="34"/>
        <v>2 ปี 8 เดือน 28 วัน หรือเหลืออีก 1002 วัน</v>
      </c>
      <c r="B394" s="113" t="str">
        <f t="shared" si="35"/>
        <v>ทะเบียนผลิต ปกติ</v>
      </c>
      <c r="C394" s="157" t="s">
        <v>1382</v>
      </c>
      <c r="D394" s="161">
        <v>46954.0</v>
      </c>
      <c r="E394" s="196" t="s">
        <v>1383</v>
      </c>
      <c r="F394" s="196" t="s">
        <v>1371</v>
      </c>
      <c r="G394" s="157" t="s">
        <v>446</v>
      </c>
      <c r="H394" s="157" t="s">
        <v>333</v>
      </c>
      <c r="I394" s="139" t="s">
        <v>27</v>
      </c>
      <c r="J394" s="187" t="s">
        <v>1175</v>
      </c>
      <c r="K394" s="199" t="s">
        <v>1384</v>
      </c>
      <c r="L394" s="193"/>
      <c r="M394" s="220" t="s">
        <v>1291</v>
      </c>
      <c r="N394" s="194"/>
    </row>
    <row r="395" ht="27.75" customHeight="1">
      <c r="A395" s="156" t="str">
        <f t="shared" si="34"/>
        <v>0 ปี 9 เดือน 16 วัน หรือเหลืออีก 289 วัน</v>
      </c>
      <c r="B395" s="113" t="str">
        <f t="shared" si="35"/>
        <v>ใบอนุญาตผลิต ปกติ</v>
      </c>
      <c r="C395" s="157">
        <v>3.0522222565E10</v>
      </c>
      <c r="D395" s="161">
        <v>46241.0</v>
      </c>
      <c r="E395" s="196" t="s">
        <v>1383</v>
      </c>
      <c r="F395" s="196" t="s">
        <v>1371</v>
      </c>
      <c r="G395" s="157" t="s">
        <v>454</v>
      </c>
      <c r="H395" s="157" t="s">
        <v>333</v>
      </c>
      <c r="I395" s="139" t="s">
        <v>27</v>
      </c>
      <c r="J395" s="187" t="s">
        <v>1175</v>
      </c>
      <c r="K395" s="199" t="s">
        <v>1377</v>
      </c>
      <c r="L395" s="193"/>
      <c r="M395" s="220" t="s">
        <v>1291</v>
      </c>
      <c r="N395" s="218"/>
    </row>
    <row r="396" ht="27.75" customHeight="1">
      <c r="A396" s="156" t="str">
        <f t="shared" si="34"/>
        <v>4 ปี 3 เดือน 30 วัน หรือเหลืออีก 1583 วัน</v>
      </c>
      <c r="B396" s="113" t="str">
        <f t="shared" si="35"/>
        <v>ทะเบียนนำเข้า ปกติ</v>
      </c>
      <c r="C396" s="157" t="s">
        <v>1385</v>
      </c>
      <c r="D396" s="161">
        <v>47535.0</v>
      </c>
      <c r="E396" s="196" t="s">
        <v>1386</v>
      </c>
      <c r="F396" s="157" t="s">
        <v>1387</v>
      </c>
      <c r="G396" s="157" t="s">
        <v>449</v>
      </c>
      <c r="H396" s="157" t="s">
        <v>333</v>
      </c>
      <c r="I396" s="139" t="s">
        <v>27</v>
      </c>
      <c r="J396" s="187" t="s">
        <v>27</v>
      </c>
      <c r="K396" s="199" t="s">
        <v>1388</v>
      </c>
      <c r="L396" s="193"/>
      <c r="M396" s="220" t="s">
        <v>1291</v>
      </c>
      <c r="N396" s="194"/>
    </row>
    <row r="397" ht="27.75" customHeight="1">
      <c r="A397" s="156" t="str">
        <f t="shared" si="34"/>
        <v>0 ปี 3 เดือน 13 วัน หรือเหลืออีก 105 วัน</v>
      </c>
      <c r="B397" s="113" t="str">
        <f t="shared" si="35"/>
        <v>ใบอนุญาตนำเข้า ใกล้หมดอายุ ภายใน 1-3 เดือน</v>
      </c>
      <c r="C397" s="157">
        <v>3.0604452568E10</v>
      </c>
      <c r="D397" s="161">
        <v>46057.0</v>
      </c>
      <c r="E397" s="196" t="s">
        <v>1386</v>
      </c>
      <c r="F397" s="157" t="s">
        <v>1387</v>
      </c>
      <c r="G397" s="157" t="s">
        <v>19</v>
      </c>
      <c r="H397" s="157" t="s">
        <v>333</v>
      </c>
      <c r="I397" s="139" t="s">
        <v>27</v>
      </c>
      <c r="J397" s="187" t="s">
        <v>27</v>
      </c>
      <c r="K397" s="199" t="s">
        <v>1389</v>
      </c>
      <c r="L397" s="193"/>
      <c r="M397" s="220" t="s">
        <v>1291</v>
      </c>
      <c r="N397" s="194"/>
    </row>
    <row r="398" ht="27.75" customHeight="1">
      <c r="A398" s="156" t="str">
        <f t="shared" si="34"/>
        <v>4 ปี 7 เดือน 22 วัน หรือเหลืออีก 1695 วัน</v>
      </c>
      <c r="B398" s="113" t="str">
        <f t="shared" si="35"/>
        <v>ทะเบียนนำเข้า ปกติ</v>
      </c>
      <c r="C398" s="157" t="s">
        <v>1390</v>
      </c>
      <c r="D398" s="161">
        <v>47647.0</v>
      </c>
      <c r="E398" s="196" t="s">
        <v>1391</v>
      </c>
      <c r="F398" s="157" t="s">
        <v>1387</v>
      </c>
      <c r="G398" s="157" t="s">
        <v>449</v>
      </c>
      <c r="H398" s="157" t="s">
        <v>333</v>
      </c>
      <c r="I398" s="139" t="s">
        <v>27</v>
      </c>
      <c r="J398" s="187" t="s">
        <v>434</v>
      </c>
      <c r="K398" s="199" t="s">
        <v>1392</v>
      </c>
      <c r="L398" s="193"/>
      <c r="M398" s="220" t="s">
        <v>1291</v>
      </c>
      <c r="N398" s="194"/>
    </row>
    <row r="399" ht="27.75" customHeight="1">
      <c r="A399" s="156" t="str">
        <f t="shared" si="34"/>
        <v/>
      </c>
      <c r="B399" s="113" t="str">
        <f t="shared" si="35"/>
        <v/>
      </c>
      <c r="C399" s="157"/>
      <c r="D399" s="161"/>
      <c r="E399" s="196"/>
      <c r="F399" s="157" t="s">
        <v>1387</v>
      </c>
      <c r="G399" s="157"/>
      <c r="H399" s="157"/>
      <c r="I399" s="139"/>
      <c r="J399" s="187"/>
      <c r="K399" s="200"/>
      <c r="L399" s="193"/>
      <c r="M399" s="220" t="s">
        <v>1291</v>
      </c>
      <c r="N399" s="194"/>
    </row>
    <row r="400" ht="27.75" customHeight="1">
      <c r="A400" s="156" t="str">
        <f t="shared" si="34"/>
        <v>4 ปี 7 เดือน 22 วัน หรือเหลืออีก 1695 วัน</v>
      </c>
      <c r="B400" s="113" t="str">
        <f t="shared" si="35"/>
        <v>ทะเบียนนำเข้า ปกติ</v>
      </c>
      <c r="C400" s="157" t="s">
        <v>1393</v>
      </c>
      <c r="D400" s="161">
        <v>47647.0</v>
      </c>
      <c r="E400" s="196" t="s">
        <v>1394</v>
      </c>
      <c r="F400" s="157" t="s">
        <v>1387</v>
      </c>
      <c r="G400" s="157" t="s">
        <v>449</v>
      </c>
      <c r="H400" s="157" t="s">
        <v>333</v>
      </c>
      <c r="I400" s="139" t="s">
        <v>27</v>
      </c>
      <c r="J400" s="187" t="s">
        <v>598</v>
      </c>
      <c r="K400" s="199" t="s">
        <v>1395</v>
      </c>
      <c r="L400" s="193"/>
      <c r="M400" s="220" t="s">
        <v>1291</v>
      </c>
      <c r="N400" s="194"/>
    </row>
    <row r="401" ht="27.75" customHeight="1">
      <c r="A401" s="156" t="str">
        <f t="shared" si="34"/>
        <v/>
      </c>
      <c r="B401" s="113"/>
      <c r="C401" s="157"/>
      <c r="D401" s="161"/>
      <c r="E401" s="196"/>
      <c r="F401" s="157" t="s">
        <v>1387</v>
      </c>
      <c r="G401" s="157"/>
      <c r="H401" s="157"/>
      <c r="I401" s="139"/>
      <c r="J401" s="187"/>
      <c r="K401" s="200"/>
      <c r="L401" s="193"/>
      <c r="M401" s="220" t="s">
        <v>1291</v>
      </c>
      <c r="N401" s="194"/>
    </row>
    <row r="402" ht="27.75" customHeight="1">
      <c r="A402" s="156" t="str">
        <f t="shared" si="34"/>
        <v>5 ปี 5 เดือน 17 วัน หรือเหลืออีก 1994 วัน</v>
      </c>
      <c r="B402" s="113" t="str">
        <f t="shared" ref="B402:B452" si="36">if(D402="","",if(today()&gt;D402,G402&amp;" ขาด",if(abs(today()-D402)&lt;=119,G402&amp;" ใกล้หมดอายุ ภายใน 1-3 เดือน",if(and(abs(today()-D402)&gt;=120,abs(today()-D402)&lt;=150),G402&amp;" ใกล้หมดอายุ ภายใน 4-5 เดือน",if(and(abs(today()-D402)&gt;=151,abs(today()-D402)&lt;=180),G402&amp;" จะหมดอายุอีก 6 เดิอน",G402&amp;" ปกติ")))))</f>
        <v>ทะเบียนนำเข้า ปกติ</v>
      </c>
      <c r="C402" s="157" t="s">
        <v>1396</v>
      </c>
      <c r="D402" s="161">
        <v>47946.0</v>
      </c>
      <c r="E402" s="196" t="s">
        <v>25</v>
      </c>
      <c r="F402" s="157" t="s">
        <v>1397</v>
      </c>
      <c r="G402" s="157" t="s">
        <v>449</v>
      </c>
      <c r="H402" s="157" t="s">
        <v>333</v>
      </c>
      <c r="I402" s="139" t="s">
        <v>27</v>
      </c>
      <c r="J402" s="187" t="s">
        <v>27</v>
      </c>
      <c r="K402" s="199" t="s">
        <v>1398</v>
      </c>
      <c r="L402" s="193"/>
      <c r="M402" s="220" t="s">
        <v>1291</v>
      </c>
      <c r="N402" s="194"/>
    </row>
    <row r="403" ht="27.75" customHeight="1">
      <c r="A403" s="156" t="str">
        <f t="shared" si="34"/>
        <v>0 ปี 9 เดือน 21 วัน หรือเหลืออีก 294 วัน</v>
      </c>
      <c r="B403" s="113" t="str">
        <f t="shared" si="36"/>
        <v>ใบอนุญาตผลิต ปกติ</v>
      </c>
      <c r="C403" s="157">
        <v>3.0635822568E10</v>
      </c>
      <c r="D403" s="161">
        <v>46246.0</v>
      </c>
      <c r="E403" s="196" t="s">
        <v>25</v>
      </c>
      <c r="F403" s="157" t="s">
        <v>1397</v>
      </c>
      <c r="G403" s="157" t="s">
        <v>454</v>
      </c>
      <c r="H403" s="157" t="s">
        <v>333</v>
      </c>
      <c r="I403" s="139" t="s">
        <v>27</v>
      </c>
      <c r="J403" s="187" t="s">
        <v>27</v>
      </c>
      <c r="K403" s="199" t="s">
        <v>1399</v>
      </c>
      <c r="L403" s="193"/>
      <c r="M403" s="220" t="s">
        <v>1291</v>
      </c>
      <c r="N403" s="194"/>
    </row>
    <row r="404" ht="27.75" customHeight="1">
      <c r="A404" s="156" t="str">
        <f t="shared" si="34"/>
        <v>5 ปี 8 เดือน 24 วัน หรือเหลืออีก 2093 วัน</v>
      </c>
      <c r="B404" s="113" t="str">
        <f t="shared" si="36"/>
        <v>ทะเบียนผลิต ปกติ</v>
      </c>
      <c r="C404" s="157" t="s">
        <v>1400</v>
      </c>
      <c r="D404" s="161">
        <v>48045.0</v>
      </c>
      <c r="E404" s="196" t="s">
        <v>1401</v>
      </c>
      <c r="F404" s="157" t="s">
        <v>1397</v>
      </c>
      <c r="G404" s="157" t="s">
        <v>446</v>
      </c>
      <c r="H404" s="157" t="s">
        <v>333</v>
      </c>
      <c r="I404" s="139" t="s">
        <v>27</v>
      </c>
      <c r="J404" s="187" t="s">
        <v>27</v>
      </c>
      <c r="K404" s="199" t="s">
        <v>1402</v>
      </c>
      <c r="L404" s="193"/>
      <c r="M404" s="220" t="s">
        <v>1291</v>
      </c>
      <c r="N404" s="194"/>
    </row>
    <row r="405" ht="27.75" customHeight="1">
      <c r="A405" s="156" t="str">
        <f t="shared" si="34"/>
        <v>0 ปี 10 เดือน 24 วัน หรือเหลืออีก 328 วัน</v>
      </c>
      <c r="B405" s="113" t="str">
        <f t="shared" si="36"/>
        <v>ใบอนุญาตผลิต ปกติ</v>
      </c>
      <c r="C405" s="157">
        <v>3.0528042568E10</v>
      </c>
      <c r="D405" s="161">
        <v>46280.0</v>
      </c>
      <c r="E405" s="196" t="s">
        <v>1401</v>
      </c>
      <c r="F405" s="157" t="s">
        <v>1397</v>
      </c>
      <c r="G405" s="157" t="s">
        <v>454</v>
      </c>
      <c r="H405" s="157" t="s">
        <v>333</v>
      </c>
      <c r="I405" s="139" t="s">
        <v>27</v>
      </c>
      <c r="J405" s="187" t="s">
        <v>27</v>
      </c>
      <c r="K405" s="199" t="s">
        <v>1403</v>
      </c>
      <c r="L405" s="193"/>
      <c r="M405" s="220" t="s">
        <v>1291</v>
      </c>
      <c r="N405" s="194"/>
    </row>
    <row r="406" ht="27.75" customHeight="1">
      <c r="A406" s="156" t="str">
        <f t="shared" si="34"/>
        <v>5 ปี 8 เดือน 24 วัน หรือเหลืออีก 2093 วัน</v>
      </c>
      <c r="B406" s="113" t="str">
        <f t="shared" si="36"/>
        <v>ทะเบียนผลิต ปกติ</v>
      </c>
      <c r="C406" s="157" t="s">
        <v>1404</v>
      </c>
      <c r="D406" s="161">
        <v>48045.0</v>
      </c>
      <c r="E406" s="196" t="s">
        <v>1405</v>
      </c>
      <c r="F406" s="157" t="s">
        <v>1397</v>
      </c>
      <c r="G406" s="157" t="s">
        <v>446</v>
      </c>
      <c r="H406" s="157" t="s">
        <v>333</v>
      </c>
      <c r="I406" s="139" t="s">
        <v>27</v>
      </c>
      <c r="J406" s="187" t="s">
        <v>598</v>
      </c>
      <c r="K406" s="199" t="s">
        <v>1406</v>
      </c>
      <c r="L406" s="193"/>
      <c r="M406" s="220" t="s">
        <v>1291</v>
      </c>
      <c r="N406" s="194"/>
    </row>
    <row r="407" ht="27.75" customHeight="1">
      <c r="A407" s="156" t="str">
        <f t="shared" si="34"/>
        <v>0 ปี 10 เดือน 24 วัน หรือเหลืออีก 328 วัน</v>
      </c>
      <c r="B407" s="113" t="str">
        <f t="shared" si="36"/>
        <v>ใบอนุญาตผลิต ปกติ</v>
      </c>
      <c r="C407" s="157">
        <v>3.0528032568E10</v>
      </c>
      <c r="D407" s="161">
        <v>46280.0</v>
      </c>
      <c r="E407" s="196" t="s">
        <v>1405</v>
      </c>
      <c r="F407" s="157" t="s">
        <v>1397</v>
      </c>
      <c r="G407" s="157" t="s">
        <v>454</v>
      </c>
      <c r="H407" s="157" t="s">
        <v>333</v>
      </c>
      <c r="I407" s="139" t="s">
        <v>27</v>
      </c>
      <c r="J407" s="187" t="s">
        <v>598</v>
      </c>
      <c r="K407" s="199" t="s">
        <v>1407</v>
      </c>
      <c r="L407" s="193"/>
      <c r="M407" s="220" t="s">
        <v>1291</v>
      </c>
      <c r="N407" s="194"/>
    </row>
    <row r="408" ht="27.75" customHeight="1">
      <c r="A408" s="156" t="str">
        <f t="shared" si="34"/>
        <v>5 ปี 8 เดือน 24 วัน หรือเหลืออีก 2093 วัน</v>
      </c>
      <c r="B408" s="113" t="str">
        <f t="shared" si="36"/>
        <v>ทะเบียนผลิต ปกติ</v>
      </c>
      <c r="C408" s="157" t="s">
        <v>1408</v>
      </c>
      <c r="D408" s="161">
        <v>48045.0</v>
      </c>
      <c r="E408" s="196" t="s">
        <v>1409</v>
      </c>
      <c r="F408" s="157" t="s">
        <v>1397</v>
      </c>
      <c r="G408" s="157" t="s">
        <v>446</v>
      </c>
      <c r="H408" s="157" t="s">
        <v>333</v>
      </c>
      <c r="I408" s="139" t="s">
        <v>27</v>
      </c>
      <c r="J408" s="187" t="s">
        <v>434</v>
      </c>
      <c r="K408" s="199" t="s">
        <v>1410</v>
      </c>
      <c r="L408" s="193"/>
      <c r="M408" s="220" t="s">
        <v>1291</v>
      </c>
      <c r="N408" s="194"/>
    </row>
    <row r="409" ht="27.75" customHeight="1">
      <c r="A409" s="156" t="str">
        <f t="shared" si="34"/>
        <v>0 ปี 10 เดือน 24 วัน หรือเหลืออีก 328 วัน</v>
      </c>
      <c r="B409" s="113" t="str">
        <f t="shared" si="36"/>
        <v>ใบอนุญาตผลิต ปกติ</v>
      </c>
      <c r="C409" s="157">
        <v>3.0528052568E10</v>
      </c>
      <c r="D409" s="161">
        <v>46280.0</v>
      </c>
      <c r="E409" s="196" t="s">
        <v>1409</v>
      </c>
      <c r="F409" s="157" t="s">
        <v>1397</v>
      </c>
      <c r="G409" s="157" t="s">
        <v>454</v>
      </c>
      <c r="H409" s="157" t="s">
        <v>333</v>
      </c>
      <c r="I409" s="139" t="s">
        <v>27</v>
      </c>
      <c r="J409" s="187" t="s">
        <v>434</v>
      </c>
      <c r="K409" s="199" t="s">
        <v>1411</v>
      </c>
      <c r="L409" s="193"/>
      <c r="M409" s="220" t="s">
        <v>1291</v>
      </c>
      <c r="N409" s="194"/>
    </row>
    <row r="410" ht="27.75" customHeight="1">
      <c r="A410" s="156" t="str">
        <f t="shared" ref="A410:A439" si="37">if(D410="","",if(D410&lt;today(),"ทะเบียนขาด "&amp;today()-D410&amp;" วัน",((DATEDIF(today(),D410,"y") &amp; " ปี " &amp; DATEDIF(today(),D410,"ym") &amp; " เดือน "&amp; DATEDIF(today(),D410,"md") &amp; " วัน"))&amp;" หรือเหลืออีก "&amp;today()-D410&amp;" วัน"))</f>
        <v>1 ปี 10 เดือน 7 วัน หรือเหลืออีก -676 วัน</v>
      </c>
      <c r="B410" s="113" t="str">
        <f t="shared" si="36"/>
        <v>ทะเบียนนำเข้า ปกติ</v>
      </c>
      <c r="C410" s="157" t="s">
        <v>1412</v>
      </c>
      <c r="D410" s="161">
        <v>46628.0</v>
      </c>
      <c r="E410" s="196" t="s">
        <v>25</v>
      </c>
      <c r="F410" s="157" t="s">
        <v>1413</v>
      </c>
      <c r="G410" s="157" t="s">
        <v>449</v>
      </c>
      <c r="H410" s="157" t="s">
        <v>333</v>
      </c>
      <c r="I410" s="208" t="s">
        <v>27</v>
      </c>
      <c r="J410" s="187" t="s">
        <v>27</v>
      </c>
      <c r="K410" s="188" t="s">
        <v>1414</v>
      </c>
      <c r="L410" s="193"/>
      <c r="M410" s="220" t="s">
        <v>1291</v>
      </c>
      <c r="N410" s="210" t="s">
        <v>1232</v>
      </c>
    </row>
    <row r="411" ht="27.75" customHeight="1">
      <c r="A411" s="156" t="str">
        <f t="shared" si="37"/>
        <v>0 ปี 8 เดือน 4 วัน หรือเหลืออีก -247 วัน</v>
      </c>
      <c r="B411" s="113" t="str">
        <f t="shared" si="36"/>
        <v>ใบอนุญาตนำเข้า ปกติ</v>
      </c>
      <c r="C411" s="157">
        <v>3.0629392568E10</v>
      </c>
      <c r="D411" s="161">
        <v>46199.0</v>
      </c>
      <c r="E411" s="196" t="s">
        <v>25</v>
      </c>
      <c r="F411" s="157" t="s">
        <v>1413</v>
      </c>
      <c r="G411" s="157" t="s">
        <v>19</v>
      </c>
      <c r="H411" s="157" t="s">
        <v>333</v>
      </c>
      <c r="I411" s="208" t="s">
        <v>27</v>
      </c>
      <c r="J411" s="187" t="s">
        <v>27</v>
      </c>
      <c r="K411" s="192" t="s">
        <v>1415</v>
      </c>
      <c r="L411" s="193"/>
      <c r="M411" s="220" t="s">
        <v>1291</v>
      </c>
      <c r="N411" s="198"/>
    </row>
    <row r="412" ht="27.75" customHeight="1">
      <c r="A412" s="156" t="str">
        <f t="shared" si="37"/>
        <v>2 ปี 6 เดือน 9 วัน หรือเหลืออีก -922 วัน</v>
      </c>
      <c r="B412" s="113" t="str">
        <f t="shared" si="36"/>
        <v>ทะเบียนผลิต ปกติ</v>
      </c>
      <c r="C412" s="157" t="s">
        <v>1416</v>
      </c>
      <c r="D412" s="161">
        <v>46874.0</v>
      </c>
      <c r="E412" s="196" t="s">
        <v>1417</v>
      </c>
      <c r="F412" s="157" t="s">
        <v>1413</v>
      </c>
      <c r="G412" s="157" t="s">
        <v>446</v>
      </c>
      <c r="H412" s="157" t="s">
        <v>333</v>
      </c>
      <c r="I412" s="208" t="s">
        <v>27</v>
      </c>
      <c r="J412" s="187" t="s">
        <v>27</v>
      </c>
      <c r="K412" s="188" t="s">
        <v>1418</v>
      </c>
      <c r="L412" s="193"/>
      <c r="M412" s="220" t="s">
        <v>1291</v>
      </c>
      <c r="N412" s="194"/>
    </row>
    <row r="413" ht="27.75" customHeight="1">
      <c r="A413" s="156" t="str">
        <f t="shared" si="37"/>
        <v>0 ปี 7 เดือน 6 วัน หรือเหลืออีก -218 วัน</v>
      </c>
      <c r="B413" s="113" t="str">
        <f t="shared" si="36"/>
        <v>ใบอนุญาตผลิต ปกติ</v>
      </c>
      <c r="C413" s="157">
        <v>3.0512662567E10</v>
      </c>
      <c r="D413" s="161">
        <v>46170.0</v>
      </c>
      <c r="E413" s="196" t="s">
        <v>1417</v>
      </c>
      <c r="F413" s="157" t="s">
        <v>1413</v>
      </c>
      <c r="G413" s="157" t="s">
        <v>454</v>
      </c>
      <c r="H413" s="157" t="s">
        <v>333</v>
      </c>
      <c r="I413" s="208" t="s">
        <v>27</v>
      </c>
      <c r="J413" s="187" t="s">
        <v>27</v>
      </c>
      <c r="K413" s="192" t="s">
        <v>1419</v>
      </c>
      <c r="L413" s="193"/>
      <c r="M413" s="220" t="s">
        <v>1291</v>
      </c>
      <c r="N413" s="194"/>
    </row>
    <row r="414" ht="27.75" customHeight="1">
      <c r="A414" s="156" t="str">
        <f t="shared" si="37"/>
        <v>2 ปี 6 เดือน 9 วัน หรือเหลืออีก -922 วัน</v>
      </c>
      <c r="B414" s="113" t="str">
        <f t="shared" si="36"/>
        <v>ทะเบียนผลิต ปกติ</v>
      </c>
      <c r="C414" s="157" t="s">
        <v>1420</v>
      </c>
      <c r="D414" s="161">
        <v>46874.0</v>
      </c>
      <c r="E414" s="196" t="s">
        <v>1421</v>
      </c>
      <c r="F414" s="157" t="s">
        <v>1413</v>
      </c>
      <c r="G414" s="157" t="s">
        <v>446</v>
      </c>
      <c r="H414" s="157" t="s">
        <v>333</v>
      </c>
      <c r="I414" s="208" t="s">
        <v>27</v>
      </c>
      <c r="J414" s="187" t="s">
        <v>1175</v>
      </c>
      <c r="K414" s="188" t="s">
        <v>1422</v>
      </c>
      <c r="L414" s="193"/>
      <c r="M414" s="220" t="s">
        <v>1291</v>
      </c>
      <c r="N414" s="194"/>
    </row>
    <row r="415" ht="27.75" customHeight="1">
      <c r="A415" s="156" t="str">
        <f t="shared" si="37"/>
        <v>0 ปี 7 เดือน 6 วัน หรือเหลืออีก -218 วัน</v>
      </c>
      <c r="B415" s="113" t="str">
        <f t="shared" si="36"/>
        <v>ใบอนุญาตผลิต ปกติ</v>
      </c>
      <c r="C415" s="157">
        <v>3.0512672567E10</v>
      </c>
      <c r="D415" s="161">
        <v>46170.0</v>
      </c>
      <c r="E415" s="196" t="s">
        <v>1421</v>
      </c>
      <c r="F415" s="157" t="s">
        <v>1413</v>
      </c>
      <c r="G415" s="157" t="s">
        <v>454</v>
      </c>
      <c r="H415" s="157" t="s">
        <v>333</v>
      </c>
      <c r="I415" s="208" t="s">
        <v>27</v>
      </c>
      <c r="J415" s="187" t="s">
        <v>1175</v>
      </c>
      <c r="K415" s="192" t="s">
        <v>1423</v>
      </c>
      <c r="L415" s="193"/>
      <c r="M415" s="220" t="s">
        <v>1291</v>
      </c>
      <c r="N415" s="194"/>
    </row>
    <row r="416" ht="27.75" customHeight="1">
      <c r="A416" s="156" t="str">
        <f t="shared" si="37"/>
        <v>2 ปี 6 เดือน 9 วัน หรือเหลืออีก -922 วัน</v>
      </c>
      <c r="B416" s="113" t="str">
        <f t="shared" si="36"/>
        <v>ทะเบียนผลิต ปกติ</v>
      </c>
      <c r="C416" s="157" t="s">
        <v>1424</v>
      </c>
      <c r="D416" s="161">
        <v>46874.0</v>
      </c>
      <c r="E416" s="196" t="s">
        <v>1425</v>
      </c>
      <c r="F416" s="157" t="s">
        <v>1413</v>
      </c>
      <c r="G416" s="157" t="s">
        <v>446</v>
      </c>
      <c r="H416" s="157" t="s">
        <v>333</v>
      </c>
      <c r="I416" s="208" t="s">
        <v>27</v>
      </c>
      <c r="J416" s="187" t="s">
        <v>434</v>
      </c>
      <c r="K416" s="188" t="s">
        <v>1426</v>
      </c>
      <c r="L416" s="193"/>
      <c r="M416" s="220" t="s">
        <v>1291</v>
      </c>
      <c r="N416" s="194"/>
    </row>
    <row r="417" ht="27.75" customHeight="1">
      <c r="A417" s="156" t="str">
        <f t="shared" si="37"/>
        <v>0 ปี 7 เดือน 6 วัน หรือเหลืออีก -218 วัน</v>
      </c>
      <c r="B417" s="113" t="str">
        <f t="shared" si="36"/>
        <v>ใบอนุญาตผลิต ปกติ</v>
      </c>
      <c r="C417" s="157">
        <v>3.0512652567E10</v>
      </c>
      <c r="D417" s="161">
        <v>46170.0</v>
      </c>
      <c r="E417" s="196" t="s">
        <v>1425</v>
      </c>
      <c r="F417" s="157" t="s">
        <v>1413</v>
      </c>
      <c r="G417" s="157" t="s">
        <v>454</v>
      </c>
      <c r="H417" s="157" t="s">
        <v>333</v>
      </c>
      <c r="I417" s="208" t="s">
        <v>27</v>
      </c>
      <c r="J417" s="187" t="s">
        <v>434</v>
      </c>
      <c r="K417" s="192" t="s">
        <v>1427</v>
      </c>
      <c r="L417" s="193"/>
      <c r="M417" s="220" t="s">
        <v>1291</v>
      </c>
      <c r="N417" s="194"/>
    </row>
    <row r="418" ht="27.75" customHeight="1">
      <c r="A418" s="156" t="str">
        <f t="shared" si="37"/>
        <v>1 ปี 2 เดือน 0 วัน หรือเหลืออีก -426 วัน</v>
      </c>
      <c r="B418" s="113" t="str">
        <f t="shared" si="36"/>
        <v>ทะเบียนนำเข้า ปกติ</v>
      </c>
      <c r="C418" s="157" t="s">
        <v>1428</v>
      </c>
      <c r="D418" s="161">
        <v>46378.0</v>
      </c>
      <c r="E418" s="196" t="s">
        <v>1429</v>
      </c>
      <c r="F418" s="157" t="s">
        <v>1430</v>
      </c>
      <c r="G418" s="157" t="s">
        <v>449</v>
      </c>
      <c r="H418" s="157" t="s">
        <v>333</v>
      </c>
      <c r="I418" s="139" t="s">
        <v>27</v>
      </c>
      <c r="J418" s="187" t="s">
        <v>27</v>
      </c>
      <c r="K418" s="188" t="s">
        <v>1431</v>
      </c>
      <c r="L418" s="193"/>
      <c r="M418" s="220" t="s">
        <v>1291</v>
      </c>
      <c r="N418" s="191" t="s">
        <v>1432</v>
      </c>
    </row>
    <row r="419" ht="27.75" customHeight="1">
      <c r="A419" s="156" t="str">
        <f t="shared" si="37"/>
        <v>0 ปี 3 เดือน 5 วัน หรือเหลืออีก -97 วัน</v>
      </c>
      <c r="B419" s="113" t="str">
        <f t="shared" si="36"/>
        <v>ใบอนุญาตนำเข้า ใกล้หมดอายุ ภายใน 1-3 เดือน</v>
      </c>
      <c r="C419" s="157">
        <v>3.0604722568E10</v>
      </c>
      <c r="D419" s="161">
        <v>46049.0</v>
      </c>
      <c r="E419" s="196" t="s">
        <v>1429</v>
      </c>
      <c r="F419" s="157" t="s">
        <v>1430</v>
      </c>
      <c r="G419" s="157" t="s">
        <v>19</v>
      </c>
      <c r="H419" s="157" t="s">
        <v>333</v>
      </c>
      <c r="I419" s="139" t="s">
        <v>27</v>
      </c>
      <c r="J419" s="187" t="s">
        <v>27</v>
      </c>
      <c r="K419" s="192" t="s">
        <v>1433</v>
      </c>
      <c r="L419" s="193"/>
      <c r="M419" s="220" t="s">
        <v>1291</v>
      </c>
      <c r="N419" s="194"/>
    </row>
    <row r="420" ht="27.75" customHeight="1">
      <c r="A420" s="156" t="str">
        <f t="shared" si="37"/>
        <v>0 ปี 7 เดือน 25 วัน หรือเหลืออีก -237 วัน</v>
      </c>
      <c r="B420" s="113" t="str">
        <f t="shared" si="36"/>
        <v>ใบอนุญาตนำเข้า ปกติ</v>
      </c>
      <c r="C420" s="157">
        <v>3.0627162568E10</v>
      </c>
      <c r="D420" s="161">
        <v>46189.0</v>
      </c>
      <c r="E420" s="196" t="s">
        <v>1429</v>
      </c>
      <c r="F420" s="157" t="s">
        <v>1430</v>
      </c>
      <c r="G420" s="157" t="s">
        <v>19</v>
      </c>
      <c r="H420" s="157" t="s">
        <v>333</v>
      </c>
      <c r="I420" s="139" t="s">
        <v>27</v>
      </c>
      <c r="J420" s="187" t="s">
        <v>27</v>
      </c>
      <c r="K420" s="192" t="s">
        <v>1434</v>
      </c>
      <c r="L420" s="193"/>
      <c r="M420" s="220" t="s">
        <v>1291</v>
      </c>
      <c r="N420" s="194"/>
    </row>
    <row r="421" ht="27.75" customHeight="1">
      <c r="A421" s="156" t="str">
        <f t="shared" si="37"/>
        <v>2 ปี 7 เดือน 22 วัน หรือเหลืออีก -965 วัน</v>
      </c>
      <c r="B421" s="113" t="str">
        <f t="shared" si="36"/>
        <v>ทะเบียนนำเข้า ปกติ</v>
      </c>
      <c r="C421" s="157" t="s">
        <v>1435</v>
      </c>
      <c r="D421" s="161">
        <v>46917.0</v>
      </c>
      <c r="E421" s="196" t="s">
        <v>1436</v>
      </c>
      <c r="F421" s="157" t="s">
        <v>1430</v>
      </c>
      <c r="G421" s="157" t="s">
        <v>449</v>
      </c>
      <c r="H421" s="157" t="s">
        <v>333</v>
      </c>
      <c r="I421" s="139" t="s">
        <v>27</v>
      </c>
      <c r="J421" s="187" t="s">
        <v>434</v>
      </c>
      <c r="K421" s="188" t="s">
        <v>1437</v>
      </c>
      <c r="L421" s="193"/>
      <c r="M421" s="220" t="s">
        <v>1291</v>
      </c>
      <c r="N421" s="194" t="s">
        <v>1438</v>
      </c>
    </row>
    <row r="422" ht="27.75" customHeight="1">
      <c r="A422" s="156" t="str">
        <f t="shared" si="37"/>
        <v>ทะเบียนขาด 847 วัน</v>
      </c>
      <c r="B422" s="113" t="str">
        <f t="shared" si="36"/>
        <v>ใบอนุญาตนำเข้า ขาด</v>
      </c>
      <c r="C422" s="157">
        <v>3.0622692565E10</v>
      </c>
      <c r="D422" s="161">
        <v>45105.0</v>
      </c>
      <c r="E422" s="196" t="s">
        <v>1436</v>
      </c>
      <c r="F422" s="157" t="s">
        <v>1430</v>
      </c>
      <c r="G422" s="157" t="s">
        <v>19</v>
      </c>
      <c r="H422" s="157" t="s">
        <v>333</v>
      </c>
      <c r="I422" s="139" t="s">
        <v>27</v>
      </c>
      <c r="J422" s="187" t="s">
        <v>434</v>
      </c>
      <c r="K422" s="188" t="s">
        <v>1439</v>
      </c>
      <c r="L422" s="193"/>
      <c r="M422" s="220" t="s">
        <v>1291</v>
      </c>
      <c r="N422" s="194" t="s">
        <v>1440</v>
      </c>
    </row>
    <row r="423" ht="27.75" customHeight="1">
      <c r="A423" s="156" t="str">
        <f t="shared" si="37"/>
        <v>1 ปี 10 เดือน 0 วัน หรือเหลืออีก -669 วัน</v>
      </c>
      <c r="B423" s="113" t="str">
        <f t="shared" si="36"/>
        <v>ทะเบียนผลิต ปกติ</v>
      </c>
      <c r="C423" s="157" t="s">
        <v>1441</v>
      </c>
      <c r="D423" s="161">
        <v>46621.0</v>
      </c>
      <c r="E423" s="196" t="s">
        <v>1442</v>
      </c>
      <c r="F423" s="157" t="s">
        <v>1430</v>
      </c>
      <c r="G423" s="157" t="s">
        <v>446</v>
      </c>
      <c r="H423" s="157" t="s">
        <v>333</v>
      </c>
      <c r="I423" s="139" t="s">
        <v>27</v>
      </c>
      <c r="J423" s="187">
        <v>1168.0</v>
      </c>
      <c r="K423" s="188" t="s">
        <v>1443</v>
      </c>
      <c r="L423" s="193"/>
      <c r="M423" s="220" t="s">
        <v>1291</v>
      </c>
      <c r="N423" s="194" t="s">
        <v>1438</v>
      </c>
    </row>
    <row r="424" ht="27.75" customHeight="1">
      <c r="A424" s="156" t="str">
        <f t="shared" si="37"/>
        <v>0 ปี 10 เดือน 6 วัน หรือเหลืออีก -310 วัน</v>
      </c>
      <c r="B424" s="113" t="str">
        <f t="shared" si="36"/>
        <v>ใบอนุญาตผลิต ปกติ</v>
      </c>
      <c r="C424" s="157">
        <v>3.0522752567E10</v>
      </c>
      <c r="D424" s="161">
        <v>46262.0</v>
      </c>
      <c r="E424" s="196" t="s">
        <v>1442</v>
      </c>
      <c r="F424" s="157" t="s">
        <v>1430</v>
      </c>
      <c r="G424" s="157" t="s">
        <v>454</v>
      </c>
      <c r="H424" s="157" t="s">
        <v>333</v>
      </c>
      <c r="I424" s="139" t="s">
        <v>27</v>
      </c>
      <c r="J424" s="187">
        <v>1168.0</v>
      </c>
      <c r="K424" s="192" t="s">
        <v>1444</v>
      </c>
      <c r="L424" s="193"/>
      <c r="M424" s="220" t="s">
        <v>1291</v>
      </c>
      <c r="N424" s="194"/>
    </row>
    <row r="425" ht="27.75" customHeight="1">
      <c r="A425" s="156" t="str">
        <f t="shared" si="37"/>
        <v>5 ปี 1 เดือน 20 วัน หรือเหลืออีก -1877 วัน</v>
      </c>
      <c r="B425" s="113" t="str">
        <f t="shared" si="36"/>
        <v>ทะเบียนนำเข้า ปกติ</v>
      </c>
      <c r="C425" s="157" t="s">
        <v>1445</v>
      </c>
      <c r="D425" s="161">
        <v>47829.0</v>
      </c>
      <c r="E425" s="196" t="s">
        <v>1446</v>
      </c>
      <c r="F425" s="157" t="s">
        <v>1430</v>
      </c>
      <c r="G425" s="157" t="s">
        <v>449</v>
      </c>
      <c r="H425" s="157" t="s">
        <v>333</v>
      </c>
      <c r="I425" s="139" t="s">
        <v>1447</v>
      </c>
      <c r="J425" s="187" t="s">
        <v>27</v>
      </c>
      <c r="K425" s="192" t="s">
        <v>1448</v>
      </c>
      <c r="L425" s="193"/>
      <c r="M425" s="220" t="s">
        <v>1291</v>
      </c>
      <c r="N425" s="194"/>
    </row>
    <row r="426" ht="27.75" customHeight="1">
      <c r="A426" s="156" t="str">
        <f t="shared" si="37"/>
        <v>1 ปี 10 เดือน 7 วัน หรือเหลืออีก -676 วัน</v>
      </c>
      <c r="B426" s="113" t="str">
        <f t="shared" si="36"/>
        <v>ทะเบียนนำเข้า ปกติ</v>
      </c>
      <c r="C426" s="157" t="s">
        <v>1449</v>
      </c>
      <c r="D426" s="161">
        <v>46628.0</v>
      </c>
      <c r="E426" s="196" t="s">
        <v>1450</v>
      </c>
      <c r="F426" s="157" t="s">
        <v>1451</v>
      </c>
      <c r="G426" s="157" t="s">
        <v>449</v>
      </c>
      <c r="H426" s="157" t="s">
        <v>333</v>
      </c>
      <c r="I426" s="139" t="s">
        <v>27</v>
      </c>
      <c r="J426" s="187" t="s">
        <v>27</v>
      </c>
      <c r="K426" s="188" t="s">
        <v>1452</v>
      </c>
      <c r="L426" s="193"/>
      <c r="M426" s="220" t="s">
        <v>1291</v>
      </c>
      <c r="N426" s="210" t="s">
        <v>877</v>
      </c>
    </row>
    <row r="427" ht="27.75" customHeight="1">
      <c r="A427" s="156" t="str">
        <f t="shared" si="37"/>
        <v>ทะเบียนขาด 163 วัน</v>
      </c>
      <c r="B427" s="113" t="str">
        <f t="shared" si="36"/>
        <v>ใบอนุญาตนำเข้า ขาด</v>
      </c>
      <c r="C427" s="157">
        <v>3.0620112567E10</v>
      </c>
      <c r="D427" s="161">
        <v>45789.0</v>
      </c>
      <c r="E427" s="196" t="s">
        <v>1450</v>
      </c>
      <c r="F427" s="157" t="s">
        <v>1451</v>
      </c>
      <c r="G427" s="157" t="s">
        <v>19</v>
      </c>
      <c r="H427" s="157" t="s">
        <v>333</v>
      </c>
      <c r="I427" s="139" t="s">
        <v>27</v>
      </c>
      <c r="J427" s="187" t="s">
        <v>27</v>
      </c>
      <c r="K427" s="192" t="s">
        <v>1453</v>
      </c>
      <c r="L427" s="193"/>
      <c r="M427" s="220" t="s">
        <v>1291</v>
      </c>
      <c r="N427" s="194" t="s">
        <v>1050</v>
      </c>
    </row>
    <row r="428" ht="27.75" customHeight="1">
      <c r="A428" s="156" t="str">
        <f t="shared" si="37"/>
        <v>2 ปี 8 เดือน 11 วัน หรือเหลืออีก -985 วัน</v>
      </c>
      <c r="B428" s="113" t="str">
        <f t="shared" si="36"/>
        <v>ทะเบียนนำเข้า ปกติ</v>
      </c>
      <c r="C428" s="157" t="s">
        <v>1454</v>
      </c>
      <c r="D428" s="161">
        <v>46937.0</v>
      </c>
      <c r="E428" s="196" t="s">
        <v>1455</v>
      </c>
      <c r="F428" s="157" t="s">
        <v>1451</v>
      </c>
      <c r="G428" s="157" t="s">
        <v>449</v>
      </c>
      <c r="H428" s="157" t="s">
        <v>333</v>
      </c>
      <c r="I428" s="139" t="s">
        <v>27</v>
      </c>
      <c r="J428" s="187" t="s">
        <v>434</v>
      </c>
      <c r="K428" s="192" t="s">
        <v>1456</v>
      </c>
      <c r="L428" s="193"/>
      <c r="M428" s="220" t="s">
        <v>1291</v>
      </c>
      <c r="N428" s="194"/>
    </row>
    <row r="429" ht="27.75" customHeight="1">
      <c r="A429" s="156" t="str">
        <f t="shared" si="37"/>
        <v>ทะเบียนขาด 796 วัน</v>
      </c>
      <c r="B429" s="113" t="str">
        <f t="shared" si="36"/>
        <v>ใบอนุญาตนำเข้า ขาด</v>
      </c>
      <c r="C429" s="157">
        <v>3.0628462565E10</v>
      </c>
      <c r="D429" s="161">
        <v>45156.0</v>
      </c>
      <c r="E429" s="196" t="s">
        <v>1455</v>
      </c>
      <c r="F429" s="157" t="s">
        <v>1451</v>
      </c>
      <c r="G429" s="157" t="s">
        <v>19</v>
      </c>
      <c r="H429" s="157" t="s">
        <v>333</v>
      </c>
      <c r="I429" s="139" t="s">
        <v>27</v>
      </c>
      <c r="J429" s="187" t="s">
        <v>434</v>
      </c>
      <c r="K429" s="192" t="s">
        <v>1457</v>
      </c>
      <c r="L429" s="193"/>
      <c r="M429" s="220" t="s">
        <v>1291</v>
      </c>
      <c r="N429" s="194" t="s">
        <v>576</v>
      </c>
    </row>
    <row r="430" ht="27.75" customHeight="1">
      <c r="A430" s="156" t="str">
        <f t="shared" si="37"/>
        <v>2 ปี 10 เดือน 21 วัน หรือเหลืออีก -1056 วัน</v>
      </c>
      <c r="B430" s="113" t="str">
        <f t="shared" si="36"/>
        <v>ทะเบียนนำเข้า ปกติ</v>
      </c>
      <c r="C430" s="157" t="s">
        <v>1458</v>
      </c>
      <c r="D430" s="161">
        <v>47008.0</v>
      </c>
      <c r="E430" s="196" t="s">
        <v>1459</v>
      </c>
      <c r="F430" s="157" t="s">
        <v>1451</v>
      </c>
      <c r="G430" s="157" t="s">
        <v>449</v>
      </c>
      <c r="H430" s="157" t="s">
        <v>333</v>
      </c>
      <c r="I430" s="139" t="s">
        <v>27</v>
      </c>
      <c r="J430" s="187" t="s">
        <v>598</v>
      </c>
      <c r="K430" s="192" t="s">
        <v>1460</v>
      </c>
      <c r="L430" s="193"/>
      <c r="M430" s="220" t="s">
        <v>1291</v>
      </c>
      <c r="N430" s="194"/>
    </row>
    <row r="431" ht="27.75" customHeight="1">
      <c r="A431" s="156" t="str">
        <f t="shared" si="37"/>
        <v>ทะเบียนขาด 758 วัน</v>
      </c>
      <c r="B431" s="113" t="str">
        <f t="shared" si="36"/>
        <v>ใบอนุญาตนำเข้า ขาด</v>
      </c>
      <c r="C431" s="157">
        <v>3.0632102565E10</v>
      </c>
      <c r="D431" s="161">
        <v>45194.0</v>
      </c>
      <c r="E431" s="196" t="s">
        <v>1459</v>
      </c>
      <c r="F431" s="157" t="s">
        <v>1451</v>
      </c>
      <c r="G431" s="157" t="s">
        <v>19</v>
      </c>
      <c r="H431" s="157" t="s">
        <v>333</v>
      </c>
      <c r="I431" s="139" t="s">
        <v>27</v>
      </c>
      <c r="J431" s="187" t="s">
        <v>598</v>
      </c>
      <c r="K431" s="192" t="s">
        <v>1461</v>
      </c>
      <c r="L431" s="193"/>
      <c r="M431" s="220" t="s">
        <v>1291</v>
      </c>
      <c r="N431" s="194" t="s">
        <v>576</v>
      </c>
    </row>
    <row r="432" ht="27.75" customHeight="1">
      <c r="A432" s="156" t="str">
        <f t="shared" si="37"/>
        <v>2 ปี 7 เดือน 15 วัน หรือเหลืออีก -958 วัน</v>
      </c>
      <c r="B432" s="113" t="str">
        <f t="shared" si="36"/>
        <v>ทะเบียนนำเข้า ปกติ</v>
      </c>
      <c r="C432" s="157" t="s">
        <v>1462</v>
      </c>
      <c r="D432" s="161">
        <v>46910.0</v>
      </c>
      <c r="E432" s="196" t="s">
        <v>25</v>
      </c>
      <c r="F432" s="157" t="s">
        <v>1463</v>
      </c>
      <c r="G432" s="157" t="s">
        <v>449</v>
      </c>
      <c r="H432" s="157" t="s">
        <v>333</v>
      </c>
      <c r="I432" s="139" t="s">
        <v>27</v>
      </c>
      <c r="J432" s="187" t="s">
        <v>27</v>
      </c>
      <c r="K432" s="192" t="s">
        <v>1464</v>
      </c>
      <c r="L432" s="193"/>
      <c r="M432" s="220" t="s">
        <v>1291</v>
      </c>
      <c r="N432" s="210" t="s">
        <v>877</v>
      </c>
    </row>
    <row r="433" ht="27.75" customHeight="1">
      <c r="A433" s="156" t="str">
        <f t="shared" si="37"/>
        <v>ทะเบียนขาด 758 วัน</v>
      </c>
      <c r="B433" s="113" t="str">
        <f t="shared" si="36"/>
        <v>ใบอนุญาตนำเข้า ขาด</v>
      </c>
      <c r="C433" s="157">
        <v>3.0632272565E10</v>
      </c>
      <c r="D433" s="161">
        <v>45194.0</v>
      </c>
      <c r="E433" s="196" t="s">
        <v>25</v>
      </c>
      <c r="F433" s="157" t="s">
        <v>1463</v>
      </c>
      <c r="G433" s="157" t="s">
        <v>19</v>
      </c>
      <c r="H433" s="157" t="s">
        <v>333</v>
      </c>
      <c r="I433" s="139" t="s">
        <v>27</v>
      </c>
      <c r="J433" s="187" t="s">
        <v>27</v>
      </c>
      <c r="K433" s="192" t="s">
        <v>1465</v>
      </c>
      <c r="L433" s="193"/>
      <c r="M433" s="220" t="s">
        <v>1291</v>
      </c>
      <c r="N433" s="198" t="s">
        <v>1466</v>
      </c>
    </row>
    <row r="434" ht="27.75" customHeight="1">
      <c r="A434" s="156" t="str">
        <f t="shared" si="37"/>
        <v>3 ปี 1 เดือน 13 วัน หรือเหลืออีก -1140 วัน</v>
      </c>
      <c r="B434" s="113" t="str">
        <f t="shared" si="36"/>
        <v>ทะเบียนนำเข้า ปกติ</v>
      </c>
      <c r="C434" s="157" t="s">
        <v>1467</v>
      </c>
      <c r="D434" s="161">
        <v>47092.0</v>
      </c>
      <c r="E434" s="196" t="s">
        <v>1468</v>
      </c>
      <c r="F434" s="157" t="s">
        <v>1463</v>
      </c>
      <c r="G434" s="157" t="s">
        <v>449</v>
      </c>
      <c r="H434" s="157" t="s">
        <v>333</v>
      </c>
      <c r="I434" s="139" t="s">
        <v>27</v>
      </c>
      <c r="J434" s="187" t="s">
        <v>27</v>
      </c>
      <c r="K434" s="192" t="s">
        <v>1469</v>
      </c>
      <c r="L434" s="193"/>
      <c r="M434" s="220" t="s">
        <v>1291</v>
      </c>
      <c r="N434" s="194"/>
    </row>
    <row r="435" ht="27.75" customHeight="1">
      <c r="A435" s="156" t="str">
        <f t="shared" si="37"/>
        <v>ทะเบียนขาด 498 วัน</v>
      </c>
      <c r="B435" s="113" t="str">
        <f t="shared" si="36"/>
        <v>ใบอนุญาตนำเข้า ขาด</v>
      </c>
      <c r="C435" s="157">
        <v>3.0621742566E10</v>
      </c>
      <c r="D435" s="161">
        <v>45454.0</v>
      </c>
      <c r="E435" s="196" t="s">
        <v>1468</v>
      </c>
      <c r="F435" s="157" t="s">
        <v>1463</v>
      </c>
      <c r="G435" s="157" t="s">
        <v>19</v>
      </c>
      <c r="H435" s="157" t="s">
        <v>333</v>
      </c>
      <c r="I435" s="139" t="s">
        <v>27</v>
      </c>
      <c r="J435" s="187" t="s">
        <v>27</v>
      </c>
      <c r="K435" s="192" t="s">
        <v>1470</v>
      </c>
      <c r="L435" s="193"/>
      <c r="M435" s="220" t="s">
        <v>1291</v>
      </c>
      <c r="N435" s="194" t="s">
        <v>1471</v>
      </c>
    </row>
    <row r="436" ht="27.75" customHeight="1">
      <c r="A436" s="156" t="str">
        <f t="shared" si="37"/>
        <v>3 ปี 1 เดือน 13 วัน หรือเหลืออีก -1140 วัน</v>
      </c>
      <c r="B436" s="113" t="str">
        <f t="shared" si="36"/>
        <v>ทะเบียนนำเข้า ปกติ</v>
      </c>
      <c r="C436" s="157" t="s">
        <v>1472</v>
      </c>
      <c r="D436" s="161">
        <v>47092.0</v>
      </c>
      <c r="E436" s="196" t="s">
        <v>1473</v>
      </c>
      <c r="F436" s="157" t="s">
        <v>1463</v>
      </c>
      <c r="G436" s="157" t="s">
        <v>449</v>
      </c>
      <c r="H436" s="157" t="s">
        <v>333</v>
      </c>
      <c r="I436" s="139" t="s">
        <v>27</v>
      </c>
      <c r="J436" s="187" t="s">
        <v>434</v>
      </c>
      <c r="K436" s="192" t="s">
        <v>1474</v>
      </c>
      <c r="L436" s="193"/>
      <c r="M436" s="220" t="s">
        <v>1291</v>
      </c>
      <c r="N436" s="194"/>
    </row>
    <row r="437" ht="27.75" customHeight="1">
      <c r="A437" s="156" t="str">
        <f t="shared" si="37"/>
        <v/>
      </c>
      <c r="B437" s="113" t="str">
        <f t="shared" si="36"/>
        <v/>
      </c>
      <c r="C437" s="157"/>
      <c r="D437" s="161"/>
      <c r="E437" s="196" t="s">
        <v>1473</v>
      </c>
      <c r="F437" s="157" t="s">
        <v>1463</v>
      </c>
      <c r="G437" s="157" t="s">
        <v>19</v>
      </c>
      <c r="H437" s="157" t="s">
        <v>333</v>
      </c>
      <c r="I437" s="139" t="s">
        <v>27</v>
      </c>
      <c r="J437" s="187" t="s">
        <v>434</v>
      </c>
      <c r="K437" s="197"/>
      <c r="L437" s="193"/>
      <c r="M437" s="220" t="s">
        <v>1291</v>
      </c>
      <c r="N437" s="194" t="s">
        <v>1471</v>
      </c>
    </row>
    <row r="438" ht="27.75" customHeight="1">
      <c r="A438" s="156" t="str">
        <f t="shared" si="37"/>
        <v>3 ปี 1 เดือน 13 วัน หรือเหลืออีก -1140 วัน</v>
      </c>
      <c r="B438" s="113" t="str">
        <f t="shared" si="36"/>
        <v>ทะเบียนนำเข้า ปกติ</v>
      </c>
      <c r="C438" s="157" t="s">
        <v>1475</v>
      </c>
      <c r="D438" s="161">
        <v>47092.0</v>
      </c>
      <c r="E438" s="196" t="s">
        <v>1476</v>
      </c>
      <c r="F438" s="157" t="s">
        <v>1463</v>
      </c>
      <c r="G438" s="157" t="s">
        <v>449</v>
      </c>
      <c r="H438" s="157" t="s">
        <v>333</v>
      </c>
      <c r="I438" s="139" t="s">
        <v>27</v>
      </c>
      <c r="J438" s="187" t="s">
        <v>598</v>
      </c>
      <c r="K438" s="192" t="s">
        <v>1477</v>
      </c>
      <c r="L438" s="193"/>
      <c r="M438" s="220" t="s">
        <v>1291</v>
      </c>
      <c r="N438" s="194"/>
    </row>
    <row r="439" ht="27.75" customHeight="1">
      <c r="A439" s="156" t="str">
        <f t="shared" si="37"/>
        <v/>
      </c>
      <c r="B439" s="113" t="str">
        <f t="shared" si="36"/>
        <v/>
      </c>
      <c r="C439" s="157"/>
      <c r="D439" s="161"/>
      <c r="E439" s="196" t="s">
        <v>1476</v>
      </c>
      <c r="F439" s="157" t="s">
        <v>1463</v>
      </c>
      <c r="G439" s="157" t="s">
        <v>19</v>
      </c>
      <c r="H439" s="157" t="s">
        <v>333</v>
      </c>
      <c r="I439" s="139" t="s">
        <v>27</v>
      </c>
      <c r="J439" s="187" t="s">
        <v>598</v>
      </c>
      <c r="K439" s="197"/>
      <c r="L439" s="193"/>
      <c r="M439" s="220" t="s">
        <v>1291</v>
      </c>
      <c r="N439" s="194" t="s">
        <v>1471</v>
      </c>
    </row>
    <row r="440" ht="27.75" customHeight="1">
      <c r="A440" s="156" t="str">
        <f t="shared" ref="A440:A452" si="38">if(D440="","",if(D440&lt;today(),"ทะเบียนขาด "&amp;today()-D440&amp;" วัน",((DATEDIF(today(),D440,"y") &amp; " ปี " &amp; DATEDIF(today(),D440,"ym") &amp; " เดือน "&amp; DATEDIF(today(),D440,"md") &amp; " วัน"))&amp;" หรือเหลืออีก "&amp;ABS(today()-D440)&amp;" วัน"))</f>
        <v>1 ปี 6 เดือน 20 วัน หรือเหลืออีก 567 วัน</v>
      </c>
      <c r="B440" s="113" t="str">
        <f t="shared" si="36"/>
        <v>ทะเบียนนำเข้า ปกติ</v>
      </c>
      <c r="C440" s="157" t="s">
        <v>1478</v>
      </c>
      <c r="D440" s="161">
        <v>46519.0</v>
      </c>
      <c r="E440" s="196" t="s">
        <v>25</v>
      </c>
      <c r="F440" s="196" t="s">
        <v>1479</v>
      </c>
      <c r="G440" s="157" t="s">
        <v>449</v>
      </c>
      <c r="H440" s="157" t="s">
        <v>333</v>
      </c>
      <c r="I440" s="139" t="s">
        <v>27</v>
      </c>
      <c r="J440" s="187" t="s">
        <v>27</v>
      </c>
      <c r="K440" s="199" t="s">
        <v>1480</v>
      </c>
      <c r="L440" s="203"/>
      <c r="M440" s="219" t="s">
        <v>1481</v>
      </c>
      <c r="N440" s="191" t="s">
        <v>574</v>
      </c>
    </row>
    <row r="441" ht="27.75" customHeight="1">
      <c r="A441" s="156" t="str">
        <f t="shared" si="38"/>
        <v>ทะเบียนขาด 133 วัน</v>
      </c>
      <c r="B441" s="113" t="str">
        <f t="shared" si="36"/>
        <v>ใบอนุญาตนำเข้า ขาด</v>
      </c>
      <c r="C441" s="157">
        <v>3.0624262567E10</v>
      </c>
      <c r="D441" s="161">
        <v>45819.0</v>
      </c>
      <c r="E441" s="196" t="s">
        <v>25</v>
      </c>
      <c r="F441" s="196" t="s">
        <v>1479</v>
      </c>
      <c r="G441" s="157" t="s">
        <v>19</v>
      </c>
      <c r="H441" s="157" t="s">
        <v>333</v>
      </c>
      <c r="I441" s="139" t="s">
        <v>27</v>
      </c>
      <c r="J441" s="187" t="s">
        <v>27</v>
      </c>
      <c r="K441" s="199" t="s">
        <v>1482</v>
      </c>
      <c r="L441" s="203"/>
      <c r="M441" s="219" t="s">
        <v>1481</v>
      </c>
      <c r="N441" s="194" t="s">
        <v>1471</v>
      </c>
    </row>
    <row r="442" ht="27.75" customHeight="1">
      <c r="A442" s="156" t="str">
        <f t="shared" si="38"/>
        <v>1 ปี 8 เดือน 29 วัน หรือเหลืออีก 637 วัน</v>
      </c>
      <c r="B442" s="113" t="str">
        <f t="shared" si="36"/>
        <v>ทะเบียนผลิต ปกติ</v>
      </c>
      <c r="C442" s="157" t="s">
        <v>1483</v>
      </c>
      <c r="D442" s="161">
        <v>46589.0</v>
      </c>
      <c r="E442" s="196" t="s">
        <v>1484</v>
      </c>
      <c r="F442" s="196" t="s">
        <v>1479</v>
      </c>
      <c r="G442" s="157" t="s">
        <v>446</v>
      </c>
      <c r="H442" s="157" t="s">
        <v>333</v>
      </c>
      <c r="I442" s="139" t="s">
        <v>27</v>
      </c>
      <c r="J442" s="187" t="s">
        <v>27</v>
      </c>
      <c r="K442" s="199" t="s">
        <v>1485</v>
      </c>
      <c r="L442" s="203"/>
      <c r="M442" s="219" t="s">
        <v>1481</v>
      </c>
      <c r="N442" s="194"/>
    </row>
    <row r="443" ht="27.75" customHeight="1">
      <c r="A443" s="156" t="str">
        <f t="shared" si="38"/>
        <v>0 ปี 10 เดือน 4 วัน หรือเหลืออีก 308 วัน</v>
      </c>
      <c r="B443" s="113" t="str">
        <f t="shared" si="36"/>
        <v>ใบอนุญาตผลิต ปกติ</v>
      </c>
      <c r="C443" s="157">
        <v>3.0538132564E10</v>
      </c>
      <c r="D443" s="161">
        <v>46260.0</v>
      </c>
      <c r="E443" s="196" t="s">
        <v>1484</v>
      </c>
      <c r="F443" s="196" t="s">
        <v>1479</v>
      </c>
      <c r="G443" s="157" t="s">
        <v>454</v>
      </c>
      <c r="H443" s="157" t="s">
        <v>333</v>
      </c>
      <c r="I443" s="139" t="s">
        <v>27</v>
      </c>
      <c r="J443" s="187" t="s">
        <v>27</v>
      </c>
      <c r="K443" s="199" t="s">
        <v>1486</v>
      </c>
      <c r="L443" s="203"/>
      <c r="M443" s="219" t="s">
        <v>1481</v>
      </c>
      <c r="N443" s="194"/>
    </row>
    <row r="444" ht="27.75" customHeight="1">
      <c r="A444" s="156" t="str">
        <f t="shared" si="38"/>
        <v>2 ปี 8 เดือน 11 วัน หรือเหลืออีก 985 วัน</v>
      </c>
      <c r="B444" s="113" t="str">
        <f t="shared" si="36"/>
        <v>ทะเบียนผลิต ปกติ</v>
      </c>
      <c r="C444" s="157" t="s">
        <v>1487</v>
      </c>
      <c r="D444" s="161">
        <v>46937.0</v>
      </c>
      <c r="E444" s="196" t="s">
        <v>1488</v>
      </c>
      <c r="F444" s="196" t="s">
        <v>1479</v>
      </c>
      <c r="G444" s="157" t="s">
        <v>446</v>
      </c>
      <c r="H444" s="157" t="s">
        <v>333</v>
      </c>
      <c r="I444" s="139" t="s">
        <v>27</v>
      </c>
      <c r="J444" s="187" t="s">
        <v>434</v>
      </c>
      <c r="K444" s="199" t="s">
        <v>1489</v>
      </c>
      <c r="L444" s="203"/>
      <c r="M444" s="219" t="s">
        <v>1481</v>
      </c>
      <c r="N444" s="194"/>
    </row>
    <row r="445" ht="27.75" customHeight="1">
      <c r="A445" s="156" t="str">
        <f t="shared" si="38"/>
        <v>0 ปี 9 เดือน 2 วัน หรือเหลืออีก 275 วัน</v>
      </c>
      <c r="B445" s="113" t="str">
        <f t="shared" si="36"/>
        <v>ใบอนุญาตผลิต ปกติ</v>
      </c>
      <c r="C445" s="157">
        <v>3.0520792565E10</v>
      </c>
      <c r="D445" s="161">
        <v>46227.0</v>
      </c>
      <c r="E445" s="196" t="s">
        <v>1488</v>
      </c>
      <c r="F445" s="196" t="s">
        <v>1479</v>
      </c>
      <c r="G445" s="157" t="s">
        <v>454</v>
      </c>
      <c r="H445" s="157" t="s">
        <v>333</v>
      </c>
      <c r="I445" s="139" t="s">
        <v>27</v>
      </c>
      <c r="J445" s="187" t="s">
        <v>434</v>
      </c>
      <c r="K445" s="199" t="s">
        <v>1490</v>
      </c>
      <c r="L445" s="203"/>
      <c r="M445" s="219" t="s">
        <v>1481</v>
      </c>
      <c r="N445" s="194"/>
    </row>
    <row r="446" ht="27.75" customHeight="1">
      <c r="A446" s="156" t="str">
        <f t="shared" si="38"/>
        <v>2 ปี 8 เดือน 28 วัน หรือเหลืออีก 1002 วัน</v>
      </c>
      <c r="B446" s="113" t="str">
        <f t="shared" si="36"/>
        <v>ทะเบียนผลิต ปกติ</v>
      </c>
      <c r="C446" s="157" t="s">
        <v>1491</v>
      </c>
      <c r="D446" s="161">
        <v>46954.0</v>
      </c>
      <c r="E446" s="196" t="s">
        <v>1492</v>
      </c>
      <c r="F446" s="196" t="s">
        <v>1479</v>
      </c>
      <c r="G446" s="157" t="s">
        <v>446</v>
      </c>
      <c r="H446" s="157" t="s">
        <v>333</v>
      </c>
      <c r="I446" s="139" t="s">
        <v>27</v>
      </c>
      <c r="J446" s="187" t="s">
        <v>844</v>
      </c>
      <c r="K446" s="199" t="s">
        <v>1493</v>
      </c>
      <c r="L446" s="203"/>
      <c r="M446" s="219" t="s">
        <v>1481</v>
      </c>
      <c r="N446" s="194"/>
    </row>
    <row r="447" ht="27.75" customHeight="1">
      <c r="A447" s="156" t="str">
        <f t="shared" si="38"/>
        <v>0 ปี 10 เดือน 6 วัน หรือเหลืออีก 310 วัน</v>
      </c>
      <c r="B447" s="113" t="str">
        <f t="shared" si="36"/>
        <v>ใบอนุญาตผลิต ปกติ</v>
      </c>
      <c r="C447" s="157">
        <v>3.0518272566E10</v>
      </c>
      <c r="D447" s="161">
        <v>46262.0</v>
      </c>
      <c r="E447" s="196" t="s">
        <v>1492</v>
      </c>
      <c r="F447" s="196" t="s">
        <v>1479</v>
      </c>
      <c r="G447" s="157" t="s">
        <v>454</v>
      </c>
      <c r="H447" s="157" t="s">
        <v>333</v>
      </c>
      <c r="I447" s="139" t="s">
        <v>27</v>
      </c>
      <c r="J447" s="187" t="s">
        <v>844</v>
      </c>
      <c r="K447" s="199" t="s">
        <v>1494</v>
      </c>
      <c r="L447" s="203"/>
      <c r="M447" s="219" t="s">
        <v>1481</v>
      </c>
      <c r="N447" s="194"/>
    </row>
    <row r="448" ht="27.75" customHeight="1">
      <c r="A448" s="156" t="str">
        <f t="shared" si="38"/>
        <v>3 ปี 1 เดือน 26 วัน หรือเหลืออีก 1153 วัน</v>
      </c>
      <c r="B448" s="113" t="str">
        <f t="shared" si="36"/>
        <v>ทะเบียนนำเข้า ปกติ</v>
      </c>
      <c r="C448" s="157" t="s">
        <v>1495</v>
      </c>
      <c r="D448" s="161">
        <v>47105.0</v>
      </c>
      <c r="E448" s="157" t="s">
        <v>25</v>
      </c>
      <c r="F448" s="196" t="s">
        <v>1496</v>
      </c>
      <c r="G448" s="157" t="s">
        <v>449</v>
      </c>
      <c r="H448" s="157" t="s">
        <v>333</v>
      </c>
      <c r="I448" s="139" t="s">
        <v>27</v>
      </c>
      <c r="J448" s="187" t="s">
        <v>27</v>
      </c>
      <c r="K448" s="199" t="s">
        <v>1497</v>
      </c>
      <c r="L448" s="203"/>
      <c r="M448" s="219" t="s">
        <v>1291</v>
      </c>
      <c r="N448" s="210" t="s">
        <v>1232</v>
      </c>
    </row>
    <row r="449" ht="27.75" customHeight="1">
      <c r="A449" s="156" t="str">
        <f t="shared" si="38"/>
        <v>ทะเบียนขาด 600 วัน</v>
      </c>
      <c r="B449" s="113" t="str">
        <f t="shared" si="36"/>
        <v>ใบอนุญาตนำเข้า ขาด</v>
      </c>
      <c r="C449" s="157">
        <v>3.0609782566E10</v>
      </c>
      <c r="D449" s="161">
        <v>45352.0</v>
      </c>
      <c r="E449" s="157" t="s">
        <v>25</v>
      </c>
      <c r="F449" s="196" t="s">
        <v>1496</v>
      </c>
      <c r="G449" s="157" t="s">
        <v>19</v>
      </c>
      <c r="H449" s="157" t="s">
        <v>333</v>
      </c>
      <c r="I449" s="139" t="s">
        <v>27</v>
      </c>
      <c r="J449" s="187" t="s">
        <v>27</v>
      </c>
      <c r="K449" s="199" t="s">
        <v>1498</v>
      </c>
      <c r="L449" s="203"/>
      <c r="M449" s="219" t="s">
        <v>1291</v>
      </c>
      <c r="N449" s="198" t="s">
        <v>1499</v>
      </c>
    </row>
    <row r="450" ht="27.75" customHeight="1">
      <c r="A450" s="156" t="str">
        <f t="shared" si="38"/>
        <v>3 ปี 10 เดือน 22 วัน หรือเหลืออีก 1422 วัน</v>
      </c>
      <c r="B450" s="113" t="str">
        <f t="shared" si="36"/>
        <v>ทะเบียนนำเข้า ปกติ</v>
      </c>
      <c r="C450" s="157" t="s">
        <v>1500</v>
      </c>
      <c r="D450" s="161">
        <v>47374.0</v>
      </c>
      <c r="E450" s="157" t="s">
        <v>1501</v>
      </c>
      <c r="F450" s="196" t="s">
        <v>1496</v>
      </c>
      <c r="G450" s="157" t="s">
        <v>449</v>
      </c>
      <c r="H450" s="157" t="s">
        <v>333</v>
      </c>
      <c r="I450" s="139" t="s">
        <v>27</v>
      </c>
      <c r="J450" s="187" t="s">
        <v>27</v>
      </c>
      <c r="K450" s="199" t="s">
        <v>1502</v>
      </c>
      <c r="L450" s="203"/>
      <c r="M450" s="219" t="s">
        <v>1291</v>
      </c>
      <c r="N450" s="194"/>
    </row>
    <row r="451" ht="27.75" customHeight="1">
      <c r="A451" s="156" t="str">
        <f t="shared" si="38"/>
        <v>ทะเบียนขาด 90 วัน</v>
      </c>
      <c r="B451" s="113" t="str">
        <f t="shared" si="36"/>
        <v>ใบอนุญาตนำเข้า ขาด</v>
      </c>
      <c r="C451" s="157">
        <v>3.0630622567E10</v>
      </c>
      <c r="D451" s="161">
        <v>45862.0</v>
      </c>
      <c r="E451" s="157" t="s">
        <v>1501</v>
      </c>
      <c r="F451" s="196" t="s">
        <v>1496</v>
      </c>
      <c r="G451" s="157" t="s">
        <v>19</v>
      </c>
      <c r="H451" s="157" t="s">
        <v>333</v>
      </c>
      <c r="I451" s="139" t="s">
        <v>27</v>
      </c>
      <c r="J451" s="187" t="s">
        <v>27</v>
      </c>
      <c r="K451" s="199" t="s">
        <v>1503</v>
      </c>
      <c r="L451" s="203"/>
      <c r="M451" s="219" t="s">
        <v>1291</v>
      </c>
      <c r="N451" s="194" t="s">
        <v>1050</v>
      </c>
    </row>
    <row r="452" ht="27.75" customHeight="1">
      <c r="A452" s="156" t="str">
        <f t="shared" si="38"/>
        <v>3 ปี 10 เดือน 22 วัน หรือเหลืออีก 1422 วัน</v>
      </c>
      <c r="B452" s="113" t="str">
        <f t="shared" si="36"/>
        <v>ทะเบียนนำเข้า ปกติ</v>
      </c>
      <c r="C452" s="157" t="s">
        <v>1504</v>
      </c>
      <c r="D452" s="161">
        <v>47374.0</v>
      </c>
      <c r="E452" s="157" t="s">
        <v>1505</v>
      </c>
      <c r="F452" s="196" t="s">
        <v>1496</v>
      </c>
      <c r="G452" s="157" t="s">
        <v>449</v>
      </c>
      <c r="H452" s="157" t="s">
        <v>333</v>
      </c>
      <c r="I452" s="139" t="s">
        <v>27</v>
      </c>
      <c r="J452" s="187" t="s">
        <v>434</v>
      </c>
      <c r="K452" s="199" t="s">
        <v>1506</v>
      </c>
      <c r="L452" s="203"/>
      <c r="M452" s="219" t="s">
        <v>1291</v>
      </c>
      <c r="N452" s="194"/>
    </row>
    <row r="453" ht="27.75" customHeight="1">
      <c r="A453" s="156"/>
      <c r="B453" s="113"/>
      <c r="C453" s="157"/>
      <c r="D453" s="161"/>
      <c r="E453" s="157"/>
      <c r="F453" s="196"/>
      <c r="G453" s="157"/>
      <c r="H453" s="157"/>
      <c r="I453" s="139"/>
      <c r="J453" s="187"/>
      <c r="K453" s="200"/>
      <c r="L453" s="203"/>
      <c r="M453" s="219" t="s">
        <v>1291</v>
      </c>
      <c r="N453" s="194"/>
    </row>
    <row r="454" ht="27.75" customHeight="1">
      <c r="A454" s="156" t="str">
        <f t="shared" ref="A454:A458" si="39">if(D454="","",if(D454&lt;today(),"ทะเบียนขาด "&amp;today()-D454&amp;" วัน",((DATEDIF(today(),D454,"y") &amp; " ปี " &amp; DATEDIF(today(),D454,"ym") &amp; " เดือน "&amp; DATEDIF(today(),D454,"md") &amp; " วัน"))&amp;" หรือเหลืออีก "&amp;ABS(today()-D454)&amp;" วัน"))</f>
        <v>3 ปี 10 เดือน 22 วัน หรือเหลืออีก 1422 วัน</v>
      </c>
      <c r="B454" s="113" t="str">
        <f t="shared" ref="B454:B458" si="40">if(D454="","",if(today()&gt;D454,G454&amp;" ขาด",if(abs(today()-D454)&lt;=119,G454&amp;" ใกล้หมดอายุ ภายใน 1-3 เดือน",if(and(abs(today()-D454)&gt;=120,abs(today()-D454)&lt;=150),G454&amp;" ใกล้หมดอายุ ภายใน 4-5 เดือน",if(and(abs(today()-D454)&gt;=151,abs(today()-D454)&lt;=180),G454&amp;" จะหมดอายุอีก 6 เดิอน",G454&amp;" ปกติ")))))</f>
        <v>ทะเบียนนำเข้า ปกติ</v>
      </c>
      <c r="C454" s="157" t="s">
        <v>1507</v>
      </c>
      <c r="D454" s="161">
        <v>47374.0</v>
      </c>
      <c r="E454" s="157" t="s">
        <v>1508</v>
      </c>
      <c r="F454" s="196" t="s">
        <v>1496</v>
      </c>
      <c r="G454" s="157" t="s">
        <v>449</v>
      </c>
      <c r="H454" s="157" t="s">
        <v>333</v>
      </c>
      <c r="I454" s="139" t="s">
        <v>27</v>
      </c>
      <c r="J454" s="187" t="s">
        <v>598</v>
      </c>
      <c r="K454" s="199" t="s">
        <v>1509</v>
      </c>
      <c r="L454" s="203"/>
      <c r="M454" s="219" t="s">
        <v>1291</v>
      </c>
      <c r="N454" s="194"/>
    </row>
    <row r="455" ht="27.75" customHeight="1">
      <c r="A455" s="156" t="str">
        <f t="shared" si="39"/>
        <v/>
      </c>
      <c r="B455" s="113" t="str">
        <f t="shared" si="40"/>
        <v/>
      </c>
      <c r="C455" s="157"/>
      <c r="D455" s="161"/>
      <c r="E455" s="157"/>
      <c r="F455" s="196"/>
      <c r="G455" s="157"/>
      <c r="H455" s="157"/>
      <c r="I455" s="139"/>
      <c r="J455" s="187"/>
      <c r="K455" s="200"/>
      <c r="L455" s="203"/>
      <c r="M455" s="219" t="s">
        <v>1291</v>
      </c>
      <c r="N455" s="194"/>
    </row>
    <row r="456" ht="27.75" customHeight="1">
      <c r="A456" s="156" t="str">
        <f t="shared" si="39"/>
        <v>4 ปี 6 เดือน 3 วัน หรือเหลืออีก 1646 วัน</v>
      </c>
      <c r="B456" s="113" t="str">
        <f t="shared" si="40"/>
        <v>ทะเบียนนำเข้า ปกติ</v>
      </c>
      <c r="C456" s="157" t="s">
        <v>1510</v>
      </c>
      <c r="D456" s="161">
        <v>47598.0</v>
      </c>
      <c r="E456" s="157" t="s">
        <v>1511</v>
      </c>
      <c r="F456" s="157" t="s">
        <v>1512</v>
      </c>
      <c r="G456" s="157" t="s">
        <v>449</v>
      </c>
      <c r="H456" s="157" t="s">
        <v>333</v>
      </c>
      <c r="I456" s="139" t="s">
        <v>27</v>
      </c>
      <c r="J456" s="187" t="s">
        <v>27</v>
      </c>
      <c r="K456" s="199" t="s">
        <v>1513</v>
      </c>
      <c r="L456" s="203"/>
      <c r="M456" s="219" t="s">
        <v>1291</v>
      </c>
      <c r="N456" s="194"/>
    </row>
    <row r="457" ht="27.75" customHeight="1">
      <c r="A457" s="156" t="str">
        <f t="shared" si="39"/>
        <v>ทะเบียนขาด 163 วัน</v>
      </c>
      <c r="B457" s="113" t="str">
        <f t="shared" si="40"/>
        <v>ใบอนุญาตนำเข้า ขาด</v>
      </c>
      <c r="C457" s="157">
        <v>3.0619982567E10</v>
      </c>
      <c r="D457" s="161">
        <v>45789.0</v>
      </c>
      <c r="E457" s="157" t="s">
        <v>1511</v>
      </c>
      <c r="F457" s="157" t="s">
        <v>1512</v>
      </c>
      <c r="G457" s="157" t="s">
        <v>19</v>
      </c>
      <c r="H457" s="157" t="s">
        <v>333</v>
      </c>
      <c r="I457" s="139" t="s">
        <v>27</v>
      </c>
      <c r="J457" s="187" t="s">
        <v>27</v>
      </c>
      <c r="K457" s="199" t="s">
        <v>1514</v>
      </c>
      <c r="L457" s="203"/>
      <c r="M457" s="219" t="s">
        <v>1291</v>
      </c>
      <c r="N457" s="194" t="s">
        <v>595</v>
      </c>
    </row>
    <row r="458" ht="27.75" customHeight="1">
      <c r="A458" s="156" t="str">
        <f t="shared" si="39"/>
        <v>4 ปี 8 เดือน 15 วัน หรือเหลืออีก 1719 วัน</v>
      </c>
      <c r="B458" s="113" t="str">
        <f t="shared" si="40"/>
        <v>ทะเบียนนำเข้า ปกติ</v>
      </c>
      <c r="C458" s="157" t="s">
        <v>1515</v>
      </c>
      <c r="D458" s="161">
        <v>47671.0</v>
      </c>
      <c r="E458" s="157" t="s">
        <v>1516</v>
      </c>
      <c r="F458" s="157" t="s">
        <v>1512</v>
      </c>
      <c r="G458" s="157" t="s">
        <v>449</v>
      </c>
      <c r="H458" s="157" t="s">
        <v>333</v>
      </c>
      <c r="I458" s="139" t="s">
        <v>27</v>
      </c>
      <c r="J458" s="187" t="s">
        <v>598</v>
      </c>
      <c r="K458" s="199" t="s">
        <v>1517</v>
      </c>
      <c r="L458" s="203"/>
      <c r="M458" s="219" t="s">
        <v>1291</v>
      </c>
      <c r="N458" s="194"/>
    </row>
    <row r="459" ht="27.75" customHeight="1">
      <c r="A459" s="156"/>
      <c r="B459" s="113"/>
      <c r="C459" s="157"/>
      <c r="D459" s="161"/>
      <c r="E459" s="157" t="s">
        <v>1516</v>
      </c>
      <c r="F459" s="157" t="s">
        <v>1512</v>
      </c>
      <c r="G459" s="157" t="s">
        <v>19</v>
      </c>
      <c r="H459" s="157" t="s">
        <v>333</v>
      </c>
      <c r="I459" s="139" t="s">
        <v>27</v>
      </c>
      <c r="J459" s="187" t="s">
        <v>598</v>
      </c>
      <c r="K459" s="202"/>
      <c r="L459" s="203"/>
      <c r="M459" s="219" t="s">
        <v>1291</v>
      </c>
      <c r="N459" s="209"/>
    </row>
    <row r="460" ht="27.75" customHeight="1">
      <c r="A460" s="156" t="str">
        <f>if(D460="","",if(D460&lt;today(),"ทะเบียนขาด "&amp;today()-D460&amp;" วัน",((DATEDIF(today(),D460,"y") &amp; " ปี " &amp; DATEDIF(today(),D460,"ym") &amp; " เดือน "&amp; DATEDIF(today(),D460,"md") &amp; " วัน"))&amp;" หรือเหลืออีก "&amp;ABS(today()-D460)&amp;" วัน"))</f>
        <v>4 ปี 8 เดือน 25 วัน หรือเหลืออีก 1729 วัน</v>
      </c>
      <c r="B460" s="113" t="str">
        <f>if(D460="","",if(today()&gt;D460,G460&amp;" ขาด",if(abs(today()-D460)&lt;=119,G460&amp;" ใกล้หมดอายุ ภายใน 1-3 เดือน",if(and(abs(today()-D460)&gt;=120,abs(today()-D460)&lt;=150),G460&amp;" ใกล้หมดอายุ ภายใน 4-5 เดือน",if(and(abs(today()-D460)&gt;=151,abs(today()-D460)&lt;=180),G460&amp;" จะหมดอายุอีก 6 เดิอน",G460&amp;" ปกติ")))))</f>
        <v>ทะเบียนนำเข้า ปกติ</v>
      </c>
      <c r="C460" s="157" t="s">
        <v>1518</v>
      </c>
      <c r="D460" s="161">
        <v>47681.0</v>
      </c>
      <c r="E460" s="157" t="s">
        <v>1519</v>
      </c>
      <c r="F460" s="157" t="s">
        <v>1512</v>
      </c>
      <c r="G460" s="157" t="s">
        <v>449</v>
      </c>
      <c r="H460" s="157" t="s">
        <v>333</v>
      </c>
      <c r="I460" s="139" t="s">
        <v>27</v>
      </c>
      <c r="J460" s="187" t="s">
        <v>434</v>
      </c>
      <c r="K460" s="199" t="s">
        <v>1520</v>
      </c>
      <c r="L460" s="203"/>
      <c r="M460" s="219" t="s">
        <v>1291</v>
      </c>
      <c r="N460" s="194"/>
    </row>
    <row r="461" ht="27.75" customHeight="1">
      <c r="A461" s="156"/>
      <c r="B461" s="113"/>
      <c r="C461" s="157"/>
      <c r="D461" s="161"/>
      <c r="E461" s="157" t="s">
        <v>1519</v>
      </c>
      <c r="F461" s="157" t="s">
        <v>1512</v>
      </c>
      <c r="G461" s="157" t="s">
        <v>19</v>
      </c>
      <c r="H461" s="157" t="s">
        <v>333</v>
      </c>
      <c r="I461" s="139" t="s">
        <v>27</v>
      </c>
      <c r="J461" s="187" t="s">
        <v>434</v>
      </c>
      <c r="K461" s="202"/>
      <c r="L461" s="203"/>
      <c r="M461" s="219" t="s">
        <v>1291</v>
      </c>
      <c r="N461" s="209"/>
    </row>
    <row r="462" ht="27.75" customHeight="1">
      <c r="A462" s="156" t="str">
        <f t="shared" ref="A462:A487" si="41">if(D462="","",if(D462&lt;today(),"ทะเบียนขาด "&amp;today()-D462&amp;" วัน",((DATEDIF(today(),D462,"y") &amp; " ปี " &amp; DATEDIF(today(),D462,"ym") &amp; " เดือน "&amp; DATEDIF(today(),D462,"md") &amp; " วัน"))&amp;" หรือเหลืออีก "&amp;ABS(today()-D462)&amp;" วัน"))</f>
        <v>1 ปี 2 เดือน 20 วัน หรือเหลืออีก 446 วัน</v>
      </c>
      <c r="B462" s="113" t="str">
        <f t="shared" ref="B462:B505" si="42">if(D462="","",if(today()&gt;D462,G462&amp;" ขาด",if(abs(today()-D462)&lt;=119,G462&amp;" ใกล้หมดอายุ ภายใน 1-3 เดือน",if(and(abs(today()-D462)&gt;=120,abs(today()-D462)&lt;=150),G462&amp;" ใกล้หมดอายุ ภายใน 4-5 เดือน",if(and(abs(today()-D462)&gt;=151,abs(today()-D462)&lt;=180),G462&amp;" จะหมดอายุอีก 6 เดิอน",G462&amp;" ปกติ")))))</f>
        <v>ทะเบียนนำเข้า ปกติ</v>
      </c>
      <c r="C462" s="157" t="s">
        <v>1521</v>
      </c>
      <c r="D462" s="161">
        <v>46398.0</v>
      </c>
      <c r="E462" s="157" t="s">
        <v>1522</v>
      </c>
      <c r="F462" s="157" t="s">
        <v>1523</v>
      </c>
      <c r="G462" s="157" t="s">
        <v>449</v>
      </c>
      <c r="H462" s="157" t="s">
        <v>333</v>
      </c>
      <c r="I462" s="139" t="s">
        <v>27</v>
      </c>
      <c r="J462" s="187" t="s">
        <v>27</v>
      </c>
      <c r="K462" s="202" t="s">
        <v>1524</v>
      </c>
      <c r="L462" s="203"/>
      <c r="M462" s="219" t="s">
        <v>1291</v>
      </c>
      <c r="N462" s="201" t="s">
        <v>910</v>
      </c>
    </row>
    <row r="463" ht="27.75" customHeight="1">
      <c r="A463" s="156" t="str">
        <f t="shared" si="41"/>
        <v>ทะเบียนขาด 131 วัน</v>
      </c>
      <c r="B463" s="113" t="str">
        <f t="shared" si="42"/>
        <v>ใบอนุญาตนำเข้า ขาด</v>
      </c>
      <c r="C463" s="157">
        <v>3.0624732567E10</v>
      </c>
      <c r="D463" s="161">
        <v>45821.0</v>
      </c>
      <c r="E463" s="157" t="s">
        <v>1522</v>
      </c>
      <c r="F463" s="157" t="s">
        <v>1523</v>
      </c>
      <c r="G463" s="157" t="s">
        <v>19</v>
      </c>
      <c r="H463" s="157" t="s">
        <v>333</v>
      </c>
      <c r="I463" s="139" t="s">
        <v>27</v>
      </c>
      <c r="J463" s="187" t="s">
        <v>27</v>
      </c>
      <c r="K463" s="199" t="s">
        <v>1525</v>
      </c>
      <c r="L463" s="203"/>
      <c r="M463" s="219" t="s">
        <v>1291</v>
      </c>
      <c r="N463" s="194" t="s">
        <v>595</v>
      </c>
    </row>
    <row r="464" ht="27.75" customHeight="1">
      <c r="A464" s="156" t="str">
        <f t="shared" si="41"/>
        <v>1 ปี 11 เดือน 0 วัน หรือเหลืออีก 700 วัน</v>
      </c>
      <c r="B464" s="113" t="str">
        <f t="shared" si="42"/>
        <v>ทะเบียนผลิต ปกติ</v>
      </c>
      <c r="C464" s="157" t="s">
        <v>1526</v>
      </c>
      <c r="D464" s="161">
        <v>46652.0</v>
      </c>
      <c r="E464" s="157" t="s">
        <v>1527</v>
      </c>
      <c r="F464" s="157" t="s">
        <v>1523</v>
      </c>
      <c r="G464" s="157" t="s">
        <v>446</v>
      </c>
      <c r="H464" s="157" t="s">
        <v>333</v>
      </c>
      <c r="I464" s="139" t="s">
        <v>27</v>
      </c>
      <c r="J464" s="187" t="s">
        <v>434</v>
      </c>
      <c r="K464" s="202" t="s">
        <v>1528</v>
      </c>
      <c r="L464" s="203"/>
      <c r="M464" s="219" t="s">
        <v>1291</v>
      </c>
      <c r="N464" s="194"/>
    </row>
    <row r="465" ht="27.75" customHeight="1">
      <c r="A465" s="156" t="str">
        <f t="shared" si="41"/>
        <v>0 ปี 10 เดือน 6 วัน หรือเหลืออีก 310 วัน</v>
      </c>
      <c r="B465" s="113" t="str">
        <f t="shared" si="42"/>
        <v>ใบอนุญาตผลิต ปกติ</v>
      </c>
      <c r="C465" s="157">
        <v>3.0518282566E10</v>
      </c>
      <c r="D465" s="161">
        <v>46262.0</v>
      </c>
      <c r="E465" s="157" t="s">
        <v>1527</v>
      </c>
      <c r="F465" s="157" t="s">
        <v>1523</v>
      </c>
      <c r="G465" s="157" t="s">
        <v>454</v>
      </c>
      <c r="H465" s="157" t="s">
        <v>333</v>
      </c>
      <c r="I465" s="139" t="s">
        <v>27</v>
      </c>
      <c r="J465" s="187" t="s">
        <v>434</v>
      </c>
      <c r="K465" s="199" t="s">
        <v>1529</v>
      </c>
      <c r="L465" s="203"/>
      <c r="M465" s="219" t="s">
        <v>1291</v>
      </c>
      <c r="N465" s="194"/>
    </row>
    <row r="466" ht="27.75" customHeight="1">
      <c r="A466" s="156" t="str">
        <f t="shared" si="41"/>
        <v>1 ปี 1 เดือน 0 วัน หรือเหลืออีก 396 วัน</v>
      </c>
      <c r="B466" s="113" t="str">
        <f t="shared" si="42"/>
        <v>ทะเบียนนำเข้า ปกติ</v>
      </c>
      <c r="C466" s="157" t="s">
        <v>1530</v>
      </c>
      <c r="D466" s="161">
        <v>46348.0</v>
      </c>
      <c r="E466" s="196" t="s">
        <v>1531</v>
      </c>
      <c r="F466" s="157" t="s">
        <v>1532</v>
      </c>
      <c r="G466" s="157" t="s">
        <v>449</v>
      </c>
      <c r="H466" s="157" t="s">
        <v>333</v>
      </c>
      <c r="I466" s="139" t="s">
        <v>27</v>
      </c>
      <c r="J466" s="187" t="s">
        <v>27</v>
      </c>
      <c r="K466" s="202" t="s">
        <v>1533</v>
      </c>
      <c r="L466" s="193"/>
      <c r="M466" s="221" t="s">
        <v>1534</v>
      </c>
      <c r="N466" s="207" t="s">
        <v>1535</v>
      </c>
    </row>
    <row r="467" ht="27.75" customHeight="1">
      <c r="A467" s="156" t="str">
        <f t="shared" si="41"/>
        <v>0 ปี 3 เดือน 13 วัน หรือเหลืออีก 105 วัน</v>
      </c>
      <c r="B467" s="113" t="str">
        <f t="shared" si="42"/>
        <v>ใบอนุญาตนำเข้า ใกล้หมดอายุ ภายใน 1-3 เดือน</v>
      </c>
      <c r="C467" s="157">
        <v>3.0605432568E10</v>
      </c>
      <c r="D467" s="161">
        <v>46057.0</v>
      </c>
      <c r="E467" s="196" t="s">
        <v>1531</v>
      </c>
      <c r="F467" s="157" t="s">
        <v>1532</v>
      </c>
      <c r="G467" s="157" t="s">
        <v>19</v>
      </c>
      <c r="H467" s="157" t="s">
        <v>333</v>
      </c>
      <c r="I467" s="139" t="s">
        <v>27</v>
      </c>
      <c r="J467" s="187" t="s">
        <v>27</v>
      </c>
      <c r="K467" s="199" t="s">
        <v>1536</v>
      </c>
      <c r="L467" s="193"/>
      <c r="M467" s="221" t="s">
        <v>1534</v>
      </c>
      <c r="N467" s="194"/>
    </row>
    <row r="468" ht="27.75" customHeight="1">
      <c r="A468" s="156" t="str">
        <f t="shared" si="41"/>
        <v>1 ปี 6 เดือน 25 วัน หรือเหลืออีก 572 วัน</v>
      </c>
      <c r="B468" s="113" t="str">
        <f t="shared" si="42"/>
        <v>ทะเบียนผลิต ปกติ</v>
      </c>
      <c r="C468" s="157" t="s">
        <v>1537</v>
      </c>
      <c r="D468" s="161">
        <v>46524.0</v>
      </c>
      <c r="E468" s="196" t="s">
        <v>1538</v>
      </c>
      <c r="F468" s="157" t="s">
        <v>1532</v>
      </c>
      <c r="G468" s="157" t="s">
        <v>446</v>
      </c>
      <c r="H468" s="157" t="s">
        <v>333</v>
      </c>
      <c r="I468" s="139" t="s">
        <v>27</v>
      </c>
      <c r="J468" s="187" t="s">
        <v>27</v>
      </c>
      <c r="K468" s="202" t="s">
        <v>1539</v>
      </c>
      <c r="L468" s="193"/>
      <c r="M468" s="221" t="s">
        <v>1534</v>
      </c>
      <c r="N468" s="194"/>
    </row>
    <row r="469" ht="27.75" customHeight="1">
      <c r="A469" s="156" t="str">
        <f t="shared" si="41"/>
        <v>0 ปี 6 เดือน 18 วัน หรือเหลืออีก 200 วัน</v>
      </c>
      <c r="B469" s="113" t="str">
        <f t="shared" si="42"/>
        <v>ใบอนุญาตผลิต ปกติ</v>
      </c>
      <c r="C469" s="157">
        <v>3.0509802566E10</v>
      </c>
      <c r="D469" s="161">
        <v>46152.0</v>
      </c>
      <c r="E469" s="196" t="s">
        <v>1538</v>
      </c>
      <c r="F469" s="157" t="s">
        <v>1532</v>
      </c>
      <c r="G469" s="157" t="s">
        <v>454</v>
      </c>
      <c r="H469" s="157" t="s">
        <v>333</v>
      </c>
      <c r="I469" s="139" t="s">
        <v>27</v>
      </c>
      <c r="J469" s="187" t="s">
        <v>27</v>
      </c>
      <c r="K469" s="199" t="s">
        <v>1540</v>
      </c>
      <c r="L469" s="193"/>
      <c r="M469" s="221" t="s">
        <v>1534</v>
      </c>
      <c r="N469" s="194"/>
    </row>
    <row r="470" ht="27.75" customHeight="1">
      <c r="A470" s="156" t="str">
        <f t="shared" si="41"/>
        <v>1 ปี 6 เดือน 25 วัน หรือเหลืออีก 572 วัน</v>
      </c>
      <c r="B470" s="113" t="str">
        <f t="shared" si="42"/>
        <v>ทะเบียนผลิต ปกติ</v>
      </c>
      <c r="C470" s="157" t="s">
        <v>1541</v>
      </c>
      <c r="D470" s="161">
        <v>46524.0</v>
      </c>
      <c r="E470" s="196" t="s">
        <v>1542</v>
      </c>
      <c r="F470" s="157" t="s">
        <v>1532</v>
      </c>
      <c r="G470" s="157" t="s">
        <v>446</v>
      </c>
      <c r="H470" s="157" t="s">
        <v>333</v>
      </c>
      <c r="I470" s="139" t="s">
        <v>27</v>
      </c>
      <c r="J470" s="187">
        <v>1168.0</v>
      </c>
      <c r="K470" s="202" t="s">
        <v>1543</v>
      </c>
      <c r="L470" s="193"/>
      <c r="M470" s="221" t="s">
        <v>1534</v>
      </c>
      <c r="N470" s="194"/>
    </row>
    <row r="471" ht="27.75" customHeight="1">
      <c r="A471" s="156" t="str">
        <f t="shared" si="41"/>
        <v>0 ปี 6 เดือน 18 วัน หรือเหลืออีก 200 วัน</v>
      </c>
      <c r="B471" s="113" t="str">
        <f t="shared" si="42"/>
        <v>ใบอนุญาตผลิต ปกติ</v>
      </c>
      <c r="C471" s="157">
        <v>3.0509752566E10</v>
      </c>
      <c r="D471" s="161">
        <v>46152.0</v>
      </c>
      <c r="E471" s="196" t="s">
        <v>1542</v>
      </c>
      <c r="F471" s="157" t="s">
        <v>1532</v>
      </c>
      <c r="G471" s="157" t="s">
        <v>454</v>
      </c>
      <c r="H471" s="157" t="s">
        <v>333</v>
      </c>
      <c r="I471" s="139" t="s">
        <v>27</v>
      </c>
      <c r="J471" s="187">
        <v>1168.0</v>
      </c>
      <c r="K471" s="199" t="s">
        <v>1544</v>
      </c>
      <c r="L471" s="193"/>
      <c r="M471" s="221" t="s">
        <v>1534</v>
      </c>
      <c r="N471" s="194"/>
    </row>
    <row r="472" ht="27.75" customHeight="1">
      <c r="A472" s="156" t="str">
        <f t="shared" si="41"/>
        <v>1 ปี 3 เดือน 13 วัน หรือเหลืออีก 470 วัน</v>
      </c>
      <c r="B472" s="113" t="str">
        <f t="shared" si="42"/>
        <v>ทะเบียนนำเข้า ปกติ</v>
      </c>
      <c r="C472" s="157" t="s">
        <v>1545</v>
      </c>
      <c r="D472" s="161">
        <v>46422.0</v>
      </c>
      <c r="E472" s="222" t="s">
        <v>25</v>
      </c>
      <c r="F472" s="157" t="s">
        <v>1546</v>
      </c>
      <c r="G472" s="157" t="s">
        <v>449</v>
      </c>
      <c r="H472" s="157" t="s">
        <v>333</v>
      </c>
      <c r="I472" s="139" t="s">
        <v>27</v>
      </c>
      <c r="J472" s="187" t="s">
        <v>27</v>
      </c>
      <c r="K472" s="202" t="s">
        <v>1547</v>
      </c>
      <c r="L472" s="193"/>
      <c r="M472" s="221" t="s">
        <v>1534</v>
      </c>
      <c r="N472" s="191" t="s">
        <v>574</v>
      </c>
    </row>
    <row r="473" ht="27.75" customHeight="1">
      <c r="A473" s="156" t="str">
        <f t="shared" si="41"/>
        <v>0 ปี 7 เดือน 25 วัน หรือเหลืออีก 237 วัน</v>
      </c>
      <c r="B473" s="113" t="str">
        <f t="shared" si="42"/>
        <v>ใบอนุญาตนำเข้า ปกติ</v>
      </c>
      <c r="C473" s="157">
        <v>3.0627172568E10</v>
      </c>
      <c r="D473" s="161">
        <v>46189.0</v>
      </c>
      <c r="E473" s="222" t="s">
        <v>25</v>
      </c>
      <c r="F473" s="157" t="s">
        <v>1546</v>
      </c>
      <c r="G473" s="157" t="s">
        <v>19</v>
      </c>
      <c r="H473" s="157" t="s">
        <v>333</v>
      </c>
      <c r="I473" s="139" t="s">
        <v>27</v>
      </c>
      <c r="J473" s="187" t="s">
        <v>27</v>
      </c>
      <c r="K473" s="199" t="s">
        <v>1548</v>
      </c>
      <c r="L473" s="193"/>
      <c r="M473" s="221" t="s">
        <v>1534</v>
      </c>
      <c r="N473" s="194"/>
    </row>
    <row r="474" ht="27.75" customHeight="1">
      <c r="A474" s="156" t="str">
        <f t="shared" si="41"/>
        <v>1 ปี 7 เดือน 25 วัน หรือเหลืออีก 602 วัน</v>
      </c>
      <c r="B474" s="113" t="str">
        <f t="shared" si="42"/>
        <v>ทะเบียนผลิต ปกติ</v>
      </c>
      <c r="C474" s="157" t="s">
        <v>1549</v>
      </c>
      <c r="D474" s="161">
        <v>46554.0</v>
      </c>
      <c r="E474" s="196" t="s">
        <v>1550</v>
      </c>
      <c r="F474" s="157" t="s">
        <v>1546</v>
      </c>
      <c r="G474" s="157" t="s">
        <v>446</v>
      </c>
      <c r="H474" s="157" t="s">
        <v>333</v>
      </c>
      <c r="I474" s="139" t="s">
        <v>27</v>
      </c>
      <c r="J474" s="187">
        <v>1168.0</v>
      </c>
      <c r="K474" s="202" t="s">
        <v>1551</v>
      </c>
      <c r="L474" s="193"/>
      <c r="M474" s="221" t="s">
        <v>1534</v>
      </c>
      <c r="N474" s="194"/>
    </row>
    <row r="475" ht="27.75" customHeight="1">
      <c r="A475" s="156" t="str">
        <f t="shared" si="41"/>
        <v>0 ปี 8 เดือน 20 วัน หรือเหลืออีก 263 วัน</v>
      </c>
      <c r="B475" s="113" t="str">
        <f t="shared" si="42"/>
        <v>ใบอนุญาตผลิต ปกติ</v>
      </c>
      <c r="C475" s="157">
        <v>3.0529602564E10</v>
      </c>
      <c r="D475" s="161">
        <v>46215.0</v>
      </c>
      <c r="E475" s="196" t="s">
        <v>1550</v>
      </c>
      <c r="F475" s="157" t="s">
        <v>1546</v>
      </c>
      <c r="G475" s="157" t="s">
        <v>454</v>
      </c>
      <c r="H475" s="157" t="s">
        <v>333</v>
      </c>
      <c r="I475" s="139" t="s">
        <v>27</v>
      </c>
      <c r="J475" s="187">
        <v>1168.0</v>
      </c>
      <c r="K475" s="199" t="s">
        <v>1552</v>
      </c>
      <c r="L475" s="193"/>
      <c r="M475" s="221" t="s">
        <v>1534</v>
      </c>
      <c r="N475" s="194"/>
    </row>
    <row r="476" ht="27.75" customHeight="1">
      <c r="A476" s="156" t="str">
        <f t="shared" si="41"/>
        <v>1 ปี 8 เดือน 29 วัน หรือเหลืออีก 637 วัน</v>
      </c>
      <c r="B476" s="113" t="str">
        <f t="shared" si="42"/>
        <v>ทะเบียนผลิต ปกติ</v>
      </c>
      <c r="C476" s="157" t="s">
        <v>1553</v>
      </c>
      <c r="D476" s="161">
        <v>46589.0</v>
      </c>
      <c r="E476" s="196" t="s">
        <v>1554</v>
      </c>
      <c r="F476" s="157" t="s">
        <v>1546</v>
      </c>
      <c r="G476" s="157" t="s">
        <v>446</v>
      </c>
      <c r="H476" s="157" t="s">
        <v>333</v>
      </c>
      <c r="I476" s="139" t="s">
        <v>27</v>
      </c>
      <c r="J476" s="187" t="s">
        <v>27</v>
      </c>
      <c r="K476" s="202" t="s">
        <v>1555</v>
      </c>
      <c r="L476" s="193"/>
      <c r="M476" s="221" t="s">
        <v>1534</v>
      </c>
      <c r="N476" s="194"/>
    </row>
    <row r="477" ht="27.75" customHeight="1">
      <c r="A477" s="156" t="str">
        <f t="shared" si="41"/>
        <v>0 ปี 9 เดือน 26 วัน หรือเหลืออีก 299 วัน</v>
      </c>
      <c r="B477" s="113" t="str">
        <f t="shared" si="42"/>
        <v>ใบอนุญาตผลิต ปกติ</v>
      </c>
      <c r="C477" s="157">
        <v>3.0535372564E10</v>
      </c>
      <c r="D477" s="161">
        <v>46251.0</v>
      </c>
      <c r="E477" s="196" t="s">
        <v>1554</v>
      </c>
      <c r="F477" s="157" t="s">
        <v>1546</v>
      </c>
      <c r="G477" s="157" t="s">
        <v>454</v>
      </c>
      <c r="H477" s="157" t="s">
        <v>333</v>
      </c>
      <c r="I477" s="139" t="s">
        <v>27</v>
      </c>
      <c r="J477" s="187" t="s">
        <v>27</v>
      </c>
      <c r="K477" s="199" t="s">
        <v>1556</v>
      </c>
      <c r="L477" s="193"/>
      <c r="M477" s="221" t="s">
        <v>1534</v>
      </c>
      <c r="N477" s="194"/>
    </row>
    <row r="478" ht="27.75" customHeight="1">
      <c r="A478" s="156" t="str">
        <f t="shared" si="41"/>
        <v>2 ปี 0 เดือน 20 วัน หรือเหลืออีก 750 วัน</v>
      </c>
      <c r="B478" s="113" t="str">
        <f t="shared" si="42"/>
        <v>ทะเบียนผลิต ปกติ</v>
      </c>
      <c r="C478" s="157" t="s">
        <v>1557</v>
      </c>
      <c r="D478" s="161">
        <v>46702.0</v>
      </c>
      <c r="E478" s="196" t="s">
        <v>1558</v>
      </c>
      <c r="F478" s="157" t="s">
        <v>1546</v>
      </c>
      <c r="G478" s="157" t="s">
        <v>446</v>
      </c>
      <c r="H478" s="157" t="s">
        <v>333</v>
      </c>
      <c r="I478" s="139" t="s">
        <v>27</v>
      </c>
      <c r="J478" s="187" t="s">
        <v>27</v>
      </c>
      <c r="K478" s="202" t="s">
        <v>1559</v>
      </c>
      <c r="L478" s="193"/>
      <c r="M478" s="221" t="s">
        <v>1534</v>
      </c>
      <c r="N478" s="194"/>
    </row>
    <row r="479" ht="27.75" customHeight="1">
      <c r="A479" s="156" t="str">
        <f t="shared" si="41"/>
        <v>1 ปี 0 เดือน 10 วัน หรือเหลืออีก 375 วัน</v>
      </c>
      <c r="B479" s="113" t="str">
        <f t="shared" si="42"/>
        <v>ใบอนุญาตผลิต ปกติ</v>
      </c>
      <c r="C479" s="157">
        <v>3.0522882566E10</v>
      </c>
      <c r="D479" s="161">
        <v>46327.0</v>
      </c>
      <c r="E479" s="196" t="s">
        <v>1558</v>
      </c>
      <c r="F479" s="157" t="s">
        <v>1546</v>
      </c>
      <c r="G479" s="157" t="s">
        <v>454</v>
      </c>
      <c r="H479" s="157" t="s">
        <v>333</v>
      </c>
      <c r="I479" s="139" t="s">
        <v>27</v>
      </c>
      <c r="J479" s="187" t="s">
        <v>27</v>
      </c>
      <c r="K479" s="199" t="s">
        <v>1560</v>
      </c>
      <c r="L479" s="193"/>
      <c r="M479" s="221" t="s">
        <v>1534</v>
      </c>
      <c r="N479" s="194"/>
    </row>
    <row r="480" ht="27.75" customHeight="1">
      <c r="A480" s="156" t="str">
        <f t="shared" si="41"/>
        <v>1 ปี 10 เดือน 7 วัน หรือเหลืออีก 676 วัน</v>
      </c>
      <c r="B480" s="113" t="str">
        <f t="shared" si="42"/>
        <v>ทะเบียนนำเข้า ปกติ</v>
      </c>
      <c r="C480" s="157" t="s">
        <v>1561</v>
      </c>
      <c r="D480" s="161">
        <v>46628.0</v>
      </c>
      <c r="E480" s="196" t="s">
        <v>25</v>
      </c>
      <c r="F480" s="196" t="s">
        <v>1562</v>
      </c>
      <c r="G480" s="157" t="s">
        <v>449</v>
      </c>
      <c r="H480" s="157" t="s">
        <v>333</v>
      </c>
      <c r="I480" s="139" t="s">
        <v>27</v>
      </c>
      <c r="J480" s="187" t="s">
        <v>27</v>
      </c>
      <c r="K480" s="199" t="s">
        <v>1563</v>
      </c>
      <c r="L480" s="203"/>
      <c r="M480" s="223" t="s">
        <v>1534</v>
      </c>
      <c r="N480" s="210" t="s">
        <v>877</v>
      </c>
    </row>
    <row r="481" ht="27.75" customHeight="1">
      <c r="A481" s="156" t="str">
        <f t="shared" si="41"/>
        <v>0 ปี 3 เดือน 5 วัน หรือเหลืออีก 97 วัน</v>
      </c>
      <c r="B481" s="113" t="str">
        <f t="shared" si="42"/>
        <v>ใบอนุญาตนำเข้า ใกล้หมดอายุ ภายใน 1-3 เดือน</v>
      </c>
      <c r="C481" s="157">
        <v>3.0604752568E10</v>
      </c>
      <c r="D481" s="161">
        <v>46049.0</v>
      </c>
      <c r="E481" s="196" t="s">
        <v>25</v>
      </c>
      <c r="F481" s="196" t="s">
        <v>1562</v>
      </c>
      <c r="G481" s="157" t="s">
        <v>19</v>
      </c>
      <c r="H481" s="157" t="s">
        <v>333</v>
      </c>
      <c r="I481" s="139" t="s">
        <v>27</v>
      </c>
      <c r="J481" s="187" t="s">
        <v>27</v>
      </c>
      <c r="K481" s="199" t="s">
        <v>1564</v>
      </c>
      <c r="L481" s="203"/>
      <c r="M481" s="223" t="s">
        <v>1534</v>
      </c>
      <c r="N481" s="194"/>
    </row>
    <row r="482" ht="27.75" customHeight="1">
      <c r="A482" s="156" t="str">
        <f t="shared" si="41"/>
        <v>2 ปี 8 เดือน 11 วัน หรือเหลืออีก 985 วัน</v>
      </c>
      <c r="B482" s="113" t="str">
        <f t="shared" si="42"/>
        <v>ทะเบียนผลิต ปกติ</v>
      </c>
      <c r="C482" s="157" t="s">
        <v>1565</v>
      </c>
      <c r="D482" s="161">
        <v>46937.0</v>
      </c>
      <c r="E482" s="196" t="s">
        <v>1566</v>
      </c>
      <c r="F482" s="196" t="s">
        <v>1562</v>
      </c>
      <c r="G482" s="157" t="s">
        <v>446</v>
      </c>
      <c r="H482" s="157" t="s">
        <v>333</v>
      </c>
      <c r="I482" s="139" t="s">
        <v>27</v>
      </c>
      <c r="J482" s="187" t="s">
        <v>434</v>
      </c>
      <c r="K482" s="202" t="s">
        <v>1567</v>
      </c>
      <c r="L482" s="203"/>
      <c r="M482" s="223" t="s">
        <v>1534</v>
      </c>
      <c r="N482" s="194"/>
    </row>
    <row r="483" ht="27.75" customHeight="1">
      <c r="A483" s="156" t="str">
        <f t="shared" si="41"/>
        <v>0 ปี 9 เดือน 16 วัน หรือเหลืออีก 289 วัน</v>
      </c>
      <c r="B483" s="113" t="str">
        <f t="shared" si="42"/>
        <v>ใบอนุญาตผลิต ปกติ</v>
      </c>
      <c r="C483" s="157">
        <v>3.0516182566E10</v>
      </c>
      <c r="D483" s="161">
        <v>46241.0</v>
      </c>
      <c r="E483" s="196" t="s">
        <v>1566</v>
      </c>
      <c r="F483" s="196" t="s">
        <v>1562</v>
      </c>
      <c r="G483" s="157" t="s">
        <v>454</v>
      </c>
      <c r="H483" s="157" t="s">
        <v>333</v>
      </c>
      <c r="I483" s="139" t="s">
        <v>27</v>
      </c>
      <c r="J483" s="187" t="s">
        <v>434</v>
      </c>
      <c r="K483" s="199" t="s">
        <v>1568</v>
      </c>
      <c r="L483" s="203"/>
      <c r="M483" s="223" t="s">
        <v>1534</v>
      </c>
      <c r="N483" s="194"/>
    </row>
    <row r="484" ht="27.75" customHeight="1">
      <c r="A484" s="156" t="str">
        <f t="shared" si="41"/>
        <v>2 ปี 8 เดือน 18 วัน หรือเหลืออีก 992 วัน</v>
      </c>
      <c r="B484" s="113" t="str">
        <f t="shared" si="42"/>
        <v>ทะเบียนผลิต ปกติ</v>
      </c>
      <c r="C484" s="157" t="s">
        <v>1569</v>
      </c>
      <c r="D484" s="161">
        <v>46944.0</v>
      </c>
      <c r="E484" s="196" t="s">
        <v>1570</v>
      </c>
      <c r="F484" s="196" t="s">
        <v>1562</v>
      </c>
      <c r="G484" s="157" t="s">
        <v>446</v>
      </c>
      <c r="H484" s="157" t="s">
        <v>333</v>
      </c>
      <c r="I484" s="139" t="s">
        <v>27</v>
      </c>
      <c r="J484" s="187" t="s">
        <v>1175</v>
      </c>
      <c r="K484" s="202" t="s">
        <v>1571</v>
      </c>
      <c r="L484" s="203"/>
      <c r="M484" s="223" t="s">
        <v>1534</v>
      </c>
      <c r="N484" s="194"/>
    </row>
    <row r="485" ht="27.75" customHeight="1">
      <c r="A485" s="156" t="str">
        <f t="shared" si="41"/>
        <v>0 ปี 9 เดือน 16 วัน หรือเหลืออีก 289 วัน</v>
      </c>
      <c r="B485" s="113" t="str">
        <f t="shared" si="42"/>
        <v>ใบอนุญาตผลิต ปกติ</v>
      </c>
      <c r="C485" s="157">
        <v>3.0516172566E10</v>
      </c>
      <c r="D485" s="161">
        <v>46241.0</v>
      </c>
      <c r="E485" s="196" t="s">
        <v>1570</v>
      </c>
      <c r="F485" s="196" t="s">
        <v>1562</v>
      </c>
      <c r="G485" s="157" t="s">
        <v>454</v>
      </c>
      <c r="H485" s="157" t="s">
        <v>333</v>
      </c>
      <c r="I485" s="139" t="s">
        <v>27</v>
      </c>
      <c r="J485" s="187" t="s">
        <v>1175</v>
      </c>
      <c r="K485" s="199" t="s">
        <v>1572</v>
      </c>
      <c r="L485" s="203"/>
      <c r="M485" s="223" t="s">
        <v>1534</v>
      </c>
      <c r="N485" s="194"/>
    </row>
    <row r="486" ht="27.75" customHeight="1">
      <c r="A486" s="156" t="str">
        <f t="shared" si="41"/>
        <v>3 ปี 1 เดือน 20 วัน หรือเหลืออีก 1147 วัน</v>
      </c>
      <c r="B486" s="113" t="str">
        <f t="shared" si="42"/>
        <v>ทะเบียนผลิต ปกติ</v>
      </c>
      <c r="C486" s="157" t="s">
        <v>1573</v>
      </c>
      <c r="D486" s="161">
        <v>47099.0</v>
      </c>
      <c r="E486" s="196" t="s">
        <v>1574</v>
      </c>
      <c r="F486" s="196" t="s">
        <v>1562</v>
      </c>
      <c r="G486" s="157" t="s">
        <v>446</v>
      </c>
      <c r="H486" s="157" t="s">
        <v>333</v>
      </c>
      <c r="I486" s="139" t="s">
        <v>27</v>
      </c>
      <c r="J486" s="187" t="s">
        <v>27</v>
      </c>
      <c r="K486" s="199" t="s">
        <v>1575</v>
      </c>
      <c r="L486" s="203"/>
      <c r="M486" s="223" t="s">
        <v>1534</v>
      </c>
      <c r="N486" s="194"/>
    </row>
    <row r="487" ht="27.75" customHeight="1">
      <c r="A487" s="156" t="str">
        <f t="shared" si="41"/>
        <v>0 ปี 2 เดือน 25 วัน หรือเหลืออีก 86 วัน</v>
      </c>
      <c r="B487" s="113" t="str">
        <f t="shared" si="42"/>
        <v>ใบอนุญาตผลิต ใกล้หมดอายุ ภายใน 1-3 เดือน</v>
      </c>
      <c r="C487" s="157">
        <v>3.0500422567E10</v>
      </c>
      <c r="D487" s="161">
        <v>46038.0</v>
      </c>
      <c r="E487" s="196" t="s">
        <v>1574</v>
      </c>
      <c r="F487" s="196" t="s">
        <v>1562</v>
      </c>
      <c r="G487" s="157" t="s">
        <v>454</v>
      </c>
      <c r="H487" s="157" t="s">
        <v>333</v>
      </c>
      <c r="I487" s="139" t="s">
        <v>27</v>
      </c>
      <c r="J487" s="187" t="s">
        <v>27</v>
      </c>
      <c r="K487" s="199" t="s">
        <v>1576</v>
      </c>
      <c r="L487" s="203"/>
      <c r="M487" s="223" t="s">
        <v>1534</v>
      </c>
      <c r="N487" s="194" t="s">
        <v>811</v>
      </c>
    </row>
    <row r="488" ht="27.75" customHeight="1">
      <c r="A488" s="156" t="str">
        <f t="shared" ref="A488:A499" si="43">if(D488="","",if(D488&lt;today(),"ทะเบียนขาด "&amp;today()-D488&amp;" วัน",((DATEDIF(today(),D488,"y") &amp; " ปี " &amp; DATEDIF(today(),D488,"ym") &amp; " เดือน "&amp; DATEDIF(today(),D488,"md") &amp; " วัน"))&amp;" หรือเหลืออีก "&amp;today()-D488&amp;" วัน"))</f>
        <v>1 ปี 3 เดือน 2 วัน หรือเหลืออีก -459 วัน</v>
      </c>
      <c r="B488" s="113" t="str">
        <f t="shared" si="42"/>
        <v>ทะเบียนนำเข้า ปกติ</v>
      </c>
      <c r="C488" s="157" t="s">
        <v>1577</v>
      </c>
      <c r="D488" s="161">
        <v>46411.0</v>
      </c>
      <c r="E488" s="196" t="s">
        <v>1578</v>
      </c>
      <c r="F488" s="157" t="s">
        <v>1579</v>
      </c>
      <c r="G488" s="157" t="s">
        <v>449</v>
      </c>
      <c r="H488" s="157" t="s">
        <v>333</v>
      </c>
      <c r="I488" s="139" t="s">
        <v>27</v>
      </c>
      <c r="J488" s="187" t="s">
        <v>27</v>
      </c>
      <c r="K488" s="192" t="s">
        <v>1580</v>
      </c>
      <c r="L488" s="193"/>
      <c r="M488" s="224" t="s">
        <v>1581</v>
      </c>
      <c r="N488" s="207" t="s">
        <v>1582</v>
      </c>
    </row>
    <row r="489" ht="27.75" customHeight="1">
      <c r="A489" s="156" t="str">
        <f t="shared" si="43"/>
        <v>0 ปี 3 เดือน 5 วัน หรือเหลืออีก -97 วัน</v>
      </c>
      <c r="B489" s="113" t="str">
        <f t="shared" si="42"/>
        <v>ใบอนุญาตนำเข้า ใกล้หมดอายุ ภายใน 1-3 เดือน</v>
      </c>
      <c r="C489" s="157">
        <v>3.0604742568E10</v>
      </c>
      <c r="D489" s="161">
        <v>46049.0</v>
      </c>
      <c r="E489" s="196" t="s">
        <v>1578</v>
      </c>
      <c r="F489" s="157" t="s">
        <v>1579</v>
      </c>
      <c r="G489" s="157" t="s">
        <v>19</v>
      </c>
      <c r="H489" s="157" t="s">
        <v>333</v>
      </c>
      <c r="I489" s="139" t="s">
        <v>27</v>
      </c>
      <c r="J489" s="187" t="s">
        <v>27</v>
      </c>
      <c r="K489" s="192" t="s">
        <v>1583</v>
      </c>
      <c r="L489" s="193"/>
      <c r="M489" s="224" t="s">
        <v>1581</v>
      </c>
      <c r="N489" s="194" t="s">
        <v>1584</v>
      </c>
    </row>
    <row r="490" ht="27.75" customHeight="1">
      <c r="A490" s="156" t="str">
        <f t="shared" si="43"/>
        <v>2 ปี 0 เดือน 20 วัน หรือเหลืออีก -750 วัน</v>
      </c>
      <c r="B490" s="113" t="str">
        <f t="shared" si="42"/>
        <v>ทะเบียนผลิต ปกติ</v>
      </c>
      <c r="C490" s="157" t="s">
        <v>1585</v>
      </c>
      <c r="D490" s="161">
        <v>46702.0</v>
      </c>
      <c r="E490" s="196" t="s">
        <v>1586</v>
      </c>
      <c r="F490" s="157" t="s">
        <v>1579</v>
      </c>
      <c r="G490" s="157" t="s">
        <v>446</v>
      </c>
      <c r="H490" s="157" t="s">
        <v>333</v>
      </c>
      <c r="I490" s="139" t="s">
        <v>27</v>
      </c>
      <c r="J490" s="187" t="s">
        <v>1587</v>
      </c>
      <c r="K490" s="192" t="s">
        <v>1588</v>
      </c>
      <c r="L490" s="193"/>
      <c r="M490" s="224" t="s">
        <v>1581</v>
      </c>
      <c r="N490" s="194"/>
    </row>
    <row r="491" ht="27.75" customHeight="1">
      <c r="A491" s="156" t="str">
        <f t="shared" si="43"/>
        <v>1 ปี 0 เดือน 10 วัน หรือเหลืออีก -375 วัน</v>
      </c>
      <c r="B491" s="113" t="str">
        <f t="shared" si="42"/>
        <v>ใบอนุญาตผลิต ปกติ</v>
      </c>
      <c r="C491" s="157">
        <v>3.0522872566E10</v>
      </c>
      <c r="D491" s="161">
        <v>46327.0</v>
      </c>
      <c r="E491" s="196" t="s">
        <v>1586</v>
      </c>
      <c r="F491" s="157" t="s">
        <v>1579</v>
      </c>
      <c r="G491" s="157" t="s">
        <v>454</v>
      </c>
      <c r="H491" s="157" t="s">
        <v>333</v>
      </c>
      <c r="I491" s="139" t="s">
        <v>27</v>
      </c>
      <c r="J491" s="187" t="s">
        <v>1587</v>
      </c>
      <c r="K491" s="192" t="s">
        <v>1589</v>
      </c>
      <c r="L491" s="193"/>
      <c r="M491" s="224" t="s">
        <v>1581</v>
      </c>
      <c r="N491" s="194"/>
    </row>
    <row r="492" ht="27.75" customHeight="1">
      <c r="A492" s="156" t="str">
        <f t="shared" si="43"/>
        <v>2 ปี 0 เดือน 20 วัน หรือเหลืออีก -750 วัน</v>
      </c>
      <c r="B492" s="113" t="str">
        <f t="shared" si="42"/>
        <v>ทะเบียนผลิต ปกติ</v>
      </c>
      <c r="C492" s="157" t="s">
        <v>1590</v>
      </c>
      <c r="D492" s="161">
        <v>46702.0</v>
      </c>
      <c r="E492" s="196" t="s">
        <v>1591</v>
      </c>
      <c r="F492" s="157" t="s">
        <v>1579</v>
      </c>
      <c r="G492" s="157" t="s">
        <v>446</v>
      </c>
      <c r="H492" s="157" t="s">
        <v>333</v>
      </c>
      <c r="I492" s="139" t="s">
        <v>27</v>
      </c>
      <c r="J492" s="187" t="s">
        <v>27</v>
      </c>
      <c r="K492" s="188" t="s">
        <v>1592</v>
      </c>
      <c r="L492" s="193"/>
      <c r="M492" s="224" t="s">
        <v>1581</v>
      </c>
      <c r="N492" s="194"/>
    </row>
    <row r="493" ht="27.75" customHeight="1">
      <c r="A493" s="156" t="str">
        <f t="shared" si="43"/>
        <v>1 ปี 0 เดือน 10 วัน หรือเหลืออีก -375 วัน</v>
      </c>
      <c r="B493" s="113" t="str">
        <f t="shared" si="42"/>
        <v>ใบอนุญาตผลิต ปกติ</v>
      </c>
      <c r="C493" s="157">
        <v>3.0522862566E10</v>
      </c>
      <c r="D493" s="161">
        <v>46327.0</v>
      </c>
      <c r="E493" s="196" t="s">
        <v>1591</v>
      </c>
      <c r="F493" s="157" t="s">
        <v>1579</v>
      </c>
      <c r="G493" s="157" t="s">
        <v>454</v>
      </c>
      <c r="H493" s="157" t="s">
        <v>333</v>
      </c>
      <c r="I493" s="139" t="s">
        <v>27</v>
      </c>
      <c r="J493" s="187" t="s">
        <v>27</v>
      </c>
      <c r="K493" s="192" t="s">
        <v>1593</v>
      </c>
      <c r="L493" s="193"/>
      <c r="M493" s="224" t="s">
        <v>1581</v>
      </c>
      <c r="N493" s="194"/>
    </row>
    <row r="494" ht="27.75" customHeight="1">
      <c r="A494" s="156" t="str">
        <f t="shared" si="43"/>
        <v>1 ปี 6 เดือน 20 วัน หรือเหลืออีก -567 วัน</v>
      </c>
      <c r="B494" s="113" t="str">
        <f t="shared" si="42"/>
        <v>ทะเบียนนำเข้า ปกติ</v>
      </c>
      <c r="C494" s="157" t="s">
        <v>1594</v>
      </c>
      <c r="D494" s="161">
        <v>46519.0</v>
      </c>
      <c r="E494" s="196" t="s">
        <v>1595</v>
      </c>
      <c r="F494" s="157" t="s">
        <v>1596</v>
      </c>
      <c r="G494" s="157" t="s">
        <v>449</v>
      </c>
      <c r="H494" s="157" t="s">
        <v>333</v>
      </c>
      <c r="I494" s="139" t="s">
        <v>27</v>
      </c>
      <c r="J494" s="187" t="s">
        <v>27</v>
      </c>
      <c r="K494" s="192" t="s">
        <v>1597</v>
      </c>
      <c r="L494" s="193"/>
      <c r="M494" s="224" t="s">
        <v>1581</v>
      </c>
      <c r="N494" s="201" t="s">
        <v>1598</v>
      </c>
    </row>
    <row r="495" ht="27.75" customHeight="1">
      <c r="A495" s="156" t="str">
        <f t="shared" si="43"/>
        <v>ทะเบียนขาด 55 วัน</v>
      </c>
      <c r="B495" s="113" t="str">
        <f t="shared" si="42"/>
        <v>ใบอนุญาตนำเข้า ขาด</v>
      </c>
      <c r="C495" s="157">
        <v>3.0634852567E10</v>
      </c>
      <c r="D495" s="161">
        <v>45897.0</v>
      </c>
      <c r="E495" s="196" t="s">
        <v>1595</v>
      </c>
      <c r="F495" s="157" t="s">
        <v>1596</v>
      </c>
      <c r="G495" s="157" t="s">
        <v>19</v>
      </c>
      <c r="H495" s="157" t="s">
        <v>333</v>
      </c>
      <c r="I495" s="139" t="s">
        <v>27</v>
      </c>
      <c r="J495" s="187" t="s">
        <v>27</v>
      </c>
      <c r="K495" s="192" t="s">
        <v>1599</v>
      </c>
      <c r="L495" s="193"/>
      <c r="M495" s="224" t="s">
        <v>1581</v>
      </c>
      <c r="N495" s="194" t="s">
        <v>595</v>
      </c>
    </row>
    <row r="496" ht="27.75" customHeight="1">
      <c r="A496" s="156" t="str">
        <f t="shared" si="43"/>
        <v>2 ปี 0 เดือน 20 วัน หรือเหลืออีก -750 วัน</v>
      </c>
      <c r="B496" s="113" t="str">
        <f t="shared" si="42"/>
        <v>ทะเบียนผลิต ปกติ</v>
      </c>
      <c r="C496" s="157" t="s">
        <v>1600</v>
      </c>
      <c r="D496" s="161">
        <v>46702.0</v>
      </c>
      <c r="E496" s="196" t="s">
        <v>1601</v>
      </c>
      <c r="F496" s="157" t="s">
        <v>1596</v>
      </c>
      <c r="G496" s="157" t="s">
        <v>446</v>
      </c>
      <c r="H496" s="157" t="s">
        <v>333</v>
      </c>
      <c r="I496" s="139" t="s">
        <v>27</v>
      </c>
      <c r="J496" s="187">
        <v>1168.0</v>
      </c>
      <c r="K496" s="192" t="s">
        <v>1602</v>
      </c>
      <c r="L496" s="193"/>
      <c r="M496" s="224" t="s">
        <v>1581</v>
      </c>
      <c r="N496" s="194"/>
    </row>
    <row r="497" ht="27.75" customHeight="1">
      <c r="A497" s="156" t="str">
        <f t="shared" si="43"/>
        <v>1 ปี 0 เดือน 10 วัน หรือเหลืออีก -375 วัน</v>
      </c>
      <c r="B497" s="113" t="str">
        <f t="shared" si="42"/>
        <v>ใบอนุญาตผลิต ปกติ</v>
      </c>
      <c r="C497" s="157">
        <v>3.0522852566E10</v>
      </c>
      <c r="D497" s="161">
        <v>46327.0</v>
      </c>
      <c r="E497" s="196" t="s">
        <v>1601</v>
      </c>
      <c r="F497" s="157" t="s">
        <v>1596</v>
      </c>
      <c r="G497" s="157" t="s">
        <v>454</v>
      </c>
      <c r="H497" s="157" t="s">
        <v>333</v>
      </c>
      <c r="I497" s="139" t="s">
        <v>27</v>
      </c>
      <c r="J497" s="187">
        <v>1168.0</v>
      </c>
      <c r="K497" s="192" t="s">
        <v>1603</v>
      </c>
      <c r="L497" s="193"/>
      <c r="M497" s="224" t="s">
        <v>1581</v>
      </c>
      <c r="N497" s="194"/>
    </row>
    <row r="498" ht="27.75" customHeight="1">
      <c r="A498" s="156" t="str">
        <f t="shared" si="43"/>
        <v>2 ปี 0 เดือน 20 วัน หรือเหลืออีก -750 วัน</v>
      </c>
      <c r="B498" s="113" t="str">
        <f t="shared" si="42"/>
        <v>ทะเบียนผลิต ปกติ</v>
      </c>
      <c r="C498" s="157" t="s">
        <v>1604</v>
      </c>
      <c r="D498" s="161">
        <v>46702.0</v>
      </c>
      <c r="E498" s="196" t="s">
        <v>1605</v>
      </c>
      <c r="F498" s="157" t="s">
        <v>1596</v>
      </c>
      <c r="G498" s="157" t="s">
        <v>446</v>
      </c>
      <c r="H498" s="157" t="s">
        <v>333</v>
      </c>
      <c r="I498" s="139" t="s">
        <v>27</v>
      </c>
      <c r="J498" s="187" t="s">
        <v>434</v>
      </c>
      <c r="K498" s="192" t="s">
        <v>1606</v>
      </c>
      <c r="L498" s="193"/>
      <c r="M498" s="224" t="s">
        <v>1581</v>
      </c>
      <c r="N498" s="194"/>
    </row>
    <row r="499" ht="27.75" customHeight="1">
      <c r="A499" s="156" t="str">
        <f t="shared" si="43"/>
        <v>1 ปี 0 เดือน 10 วัน หรือเหลืออีก -375 วัน</v>
      </c>
      <c r="B499" s="113" t="str">
        <f t="shared" si="42"/>
        <v>ใบอนุญาตผลิต ปกติ</v>
      </c>
      <c r="C499" s="157">
        <v>3.0522922566E10</v>
      </c>
      <c r="D499" s="161">
        <v>46327.0</v>
      </c>
      <c r="E499" s="196" t="s">
        <v>1605</v>
      </c>
      <c r="F499" s="157" t="s">
        <v>1596</v>
      </c>
      <c r="G499" s="157" t="s">
        <v>454</v>
      </c>
      <c r="H499" s="157" t="s">
        <v>333</v>
      </c>
      <c r="I499" s="139" t="s">
        <v>27</v>
      </c>
      <c r="J499" s="187" t="s">
        <v>434</v>
      </c>
      <c r="K499" s="192" t="s">
        <v>1607</v>
      </c>
      <c r="L499" s="193"/>
      <c r="M499" s="224" t="s">
        <v>1581</v>
      </c>
      <c r="N499" s="194"/>
    </row>
    <row r="500" ht="27.75" customHeight="1">
      <c r="A500" s="156" t="str">
        <f t="shared" ref="A500:A505" si="44">if(D500="","",if(D500&lt;today(),"ทะเบียนขาด "&amp;today()-D500&amp;" วัน",((DATEDIF(today(),D500,"y") &amp; " ปี " &amp; DATEDIF(today(),D500,"ym") &amp; " เดือน "&amp; DATEDIF(today(),D500,"md") &amp; " วัน"))&amp;" หรือเหลืออีก "&amp;ABS(today()-D500)&amp;" วัน"))</f>
        <v>1 ปี 0 เดือน 3 วัน หรือเหลืออีก 368 วัน</v>
      </c>
      <c r="B500" s="113" t="str">
        <f t="shared" si="42"/>
        <v>ใบอนุญาตครอบครอง ปกติ</v>
      </c>
      <c r="C500" s="157" t="s">
        <v>1608</v>
      </c>
      <c r="D500" s="161">
        <v>46320.0</v>
      </c>
      <c r="E500" s="157" t="s">
        <v>532</v>
      </c>
      <c r="F500" s="163"/>
      <c r="G500" s="157" t="s">
        <v>533</v>
      </c>
      <c r="H500" s="157" t="s">
        <v>333</v>
      </c>
      <c r="I500" s="139">
        <v>1168.0</v>
      </c>
      <c r="J500" s="187">
        <v>1168.0</v>
      </c>
      <c r="K500" s="192" t="s">
        <v>1609</v>
      </c>
      <c r="L500" s="203"/>
      <c r="M500" s="225"/>
      <c r="N500" s="194"/>
    </row>
    <row r="501" ht="27.75" customHeight="1">
      <c r="A501" s="156" t="str">
        <f t="shared" si="44"/>
        <v>1 ปี 0 เดือน 3 วัน หรือเหลืออีก 368 วัน</v>
      </c>
      <c r="B501" s="113" t="str">
        <f t="shared" si="42"/>
        <v>ใบอนุญาตครอบครอง ปกติ</v>
      </c>
      <c r="C501" s="157" t="s">
        <v>1610</v>
      </c>
      <c r="D501" s="161">
        <v>46320.0</v>
      </c>
      <c r="E501" s="157" t="s">
        <v>534</v>
      </c>
      <c r="F501" s="163"/>
      <c r="G501" s="157" t="s">
        <v>533</v>
      </c>
      <c r="H501" s="157" t="s">
        <v>333</v>
      </c>
      <c r="I501" s="139" t="s">
        <v>434</v>
      </c>
      <c r="J501" s="187" t="s">
        <v>434</v>
      </c>
      <c r="K501" s="192" t="s">
        <v>1611</v>
      </c>
      <c r="L501" s="203"/>
      <c r="M501" s="225"/>
      <c r="N501" s="194"/>
    </row>
    <row r="502" ht="27.75" customHeight="1">
      <c r="A502" s="156" t="str">
        <f t="shared" si="44"/>
        <v>1 ปี 0 เดือน 3 วัน หรือเหลืออีก 368 วัน</v>
      </c>
      <c r="B502" s="113" t="str">
        <f t="shared" si="42"/>
        <v>ใบอนุญาตครอบครอง ปกติ</v>
      </c>
      <c r="C502" s="157" t="s">
        <v>1612</v>
      </c>
      <c r="D502" s="161">
        <v>46320.0</v>
      </c>
      <c r="E502" s="157" t="s">
        <v>536</v>
      </c>
      <c r="F502" s="163"/>
      <c r="G502" s="157" t="s">
        <v>533</v>
      </c>
      <c r="H502" s="157" t="s">
        <v>333</v>
      </c>
      <c r="I502" s="139" t="s">
        <v>27</v>
      </c>
      <c r="J502" s="187" t="s">
        <v>27</v>
      </c>
      <c r="K502" s="192" t="s">
        <v>1613</v>
      </c>
      <c r="L502" s="203"/>
      <c r="M502" s="225"/>
      <c r="N502" s="194"/>
    </row>
    <row r="503" ht="27.75" customHeight="1">
      <c r="A503" s="156" t="str">
        <f t="shared" si="44"/>
        <v>1 ปี 0 เดือน 3 วัน หรือเหลืออีก 368 วัน</v>
      </c>
      <c r="B503" s="113" t="str">
        <f t="shared" si="42"/>
        <v>ใบอนุญาตครอบครอง ปกติ</v>
      </c>
      <c r="C503" s="157" t="s">
        <v>1614</v>
      </c>
      <c r="D503" s="161">
        <v>46320.0</v>
      </c>
      <c r="E503" s="157" t="s">
        <v>1615</v>
      </c>
      <c r="F503" s="163"/>
      <c r="G503" s="157" t="s">
        <v>533</v>
      </c>
      <c r="H503" s="157" t="s">
        <v>333</v>
      </c>
      <c r="I503" s="139" t="s">
        <v>844</v>
      </c>
      <c r="J503" s="187" t="s">
        <v>844</v>
      </c>
      <c r="K503" s="192" t="s">
        <v>1616</v>
      </c>
      <c r="L503" s="203"/>
      <c r="M503" s="225"/>
      <c r="N503" s="194"/>
    </row>
    <row r="504" ht="27.75" customHeight="1">
      <c r="A504" s="156" t="str">
        <f t="shared" si="44"/>
        <v>0 ปี 8 เดือน 11 วัน หรือเหลืออีก 254 วัน</v>
      </c>
      <c r="B504" s="113" t="str">
        <f t="shared" si="42"/>
        <v>ใบอนุญาตครอบครอง ปกติ</v>
      </c>
      <c r="C504" s="157" t="s">
        <v>1617</v>
      </c>
      <c r="D504" s="161">
        <v>46206.0</v>
      </c>
      <c r="E504" s="157" t="s">
        <v>1618</v>
      </c>
      <c r="F504" s="163"/>
      <c r="G504" s="157" t="s">
        <v>533</v>
      </c>
      <c r="H504" s="157" t="s">
        <v>333</v>
      </c>
      <c r="I504" s="139" t="s">
        <v>598</v>
      </c>
      <c r="J504" s="187" t="s">
        <v>598</v>
      </c>
      <c r="K504" s="192" t="s">
        <v>1619</v>
      </c>
      <c r="L504" s="203"/>
      <c r="M504" s="225"/>
      <c r="N504" s="194"/>
    </row>
    <row r="505" ht="27.75" customHeight="1">
      <c r="A505" s="156" t="str">
        <f t="shared" si="44"/>
        <v>2 ปี 10 เดือน 30 วัน หรือเหลืออีก 1065 วัน</v>
      </c>
      <c r="B505" s="113" t="str">
        <f t="shared" si="42"/>
        <v>ใบอนุญาตครอบครอง ปกติ</v>
      </c>
      <c r="C505" s="157">
        <v>3.0907802568E10</v>
      </c>
      <c r="D505" s="161">
        <v>47017.0</v>
      </c>
      <c r="E505" s="157" t="s">
        <v>536</v>
      </c>
      <c r="F505" s="157" t="s">
        <v>725</v>
      </c>
      <c r="G505" s="157" t="s">
        <v>533</v>
      </c>
      <c r="H505" s="157" t="s">
        <v>333</v>
      </c>
      <c r="I505" s="139"/>
      <c r="J505" s="187" t="s">
        <v>27</v>
      </c>
      <c r="K505" s="192" t="s">
        <v>1620</v>
      </c>
      <c r="L505" s="203"/>
      <c r="M505" s="225"/>
      <c r="N505" s="194"/>
    </row>
    <row r="506" ht="27.75" customHeight="1">
      <c r="A506" s="156"/>
      <c r="B506" s="113"/>
      <c r="C506" s="157"/>
      <c r="D506" s="161"/>
      <c r="E506" s="157"/>
      <c r="F506" s="157"/>
      <c r="G506" s="157"/>
      <c r="H506" s="157"/>
      <c r="I506" s="139"/>
      <c r="J506" s="187"/>
      <c r="K506" s="200"/>
      <c r="L506" s="203"/>
      <c r="M506" s="225"/>
      <c r="N506" s="194"/>
    </row>
    <row r="507" ht="27.75" customHeight="1">
      <c r="A507" s="156"/>
      <c r="B507" s="113"/>
      <c r="C507" s="157"/>
      <c r="D507" s="161"/>
      <c r="E507" s="157"/>
      <c r="F507" s="157"/>
      <c r="G507" s="157"/>
      <c r="H507" s="157"/>
      <c r="I507" s="139"/>
      <c r="J507" s="187"/>
      <c r="K507" s="200"/>
      <c r="L507" s="203"/>
      <c r="M507" s="225"/>
      <c r="N507" s="194"/>
    </row>
    <row r="508" ht="27.75" customHeight="1">
      <c r="A508" s="156"/>
      <c r="B508" s="113"/>
      <c r="C508" s="157"/>
      <c r="D508" s="161"/>
      <c r="E508" s="157"/>
      <c r="F508" s="157"/>
      <c r="G508" s="157"/>
      <c r="H508" s="157"/>
      <c r="I508" s="139"/>
      <c r="J508" s="187"/>
      <c r="K508" s="200"/>
      <c r="L508" s="203"/>
      <c r="M508" s="225"/>
      <c r="N508" s="194"/>
    </row>
    <row r="509" ht="27.75" customHeight="1">
      <c r="A509" s="156"/>
      <c r="B509" s="113"/>
      <c r="C509" s="157"/>
      <c r="D509" s="161"/>
      <c r="E509" s="157"/>
      <c r="F509" s="157"/>
      <c r="G509" s="157"/>
      <c r="H509" s="157"/>
      <c r="I509" s="139"/>
      <c r="J509" s="187"/>
      <c r="K509" s="200"/>
      <c r="L509" s="203"/>
      <c r="M509" s="225"/>
      <c r="N509" s="194"/>
    </row>
    <row r="510" ht="27.75" customHeight="1">
      <c r="A510" s="156"/>
      <c r="B510" s="113"/>
      <c r="C510" s="157"/>
      <c r="D510" s="161"/>
      <c r="E510" s="157"/>
      <c r="F510" s="157"/>
      <c r="G510" s="157"/>
      <c r="H510" s="157"/>
      <c r="I510" s="139"/>
      <c r="J510" s="187"/>
      <c r="K510" s="200"/>
      <c r="L510" s="203"/>
      <c r="M510" s="225"/>
      <c r="N510" s="194"/>
    </row>
    <row r="511" ht="27.75" customHeight="1">
      <c r="A511" s="156"/>
      <c r="B511" s="113"/>
      <c r="C511" s="157"/>
      <c r="D511" s="161"/>
      <c r="E511" s="157"/>
      <c r="F511" s="157"/>
      <c r="G511" s="157"/>
      <c r="H511" s="157"/>
      <c r="I511" s="139"/>
      <c r="J511" s="187"/>
      <c r="K511" s="200"/>
      <c r="L511" s="203"/>
      <c r="M511" s="225"/>
      <c r="N511" s="194"/>
    </row>
    <row r="512" ht="27.75" customHeight="1">
      <c r="A512" s="156"/>
      <c r="B512" s="113"/>
      <c r="C512" s="157"/>
      <c r="D512" s="161"/>
      <c r="E512" s="157"/>
      <c r="F512" s="157"/>
      <c r="G512" s="157"/>
      <c r="H512" s="157"/>
      <c r="I512" s="139"/>
      <c r="J512" s="187"/>
      <c r="K512" s="200"/>
      <c r="L512" s="203"/>
      <c r="M512" s="225"/>
      <c r="N512" s="194"/>
    </row>
    <row r="513" ht="27.75" customHeight="1">
      <c r="A513" s="156"/>
      <c r="B513" s="113"/>
      <c r="C513" s="157"/>
      <c r="D513" s="161"/>
      <c r="E513" s="157"/>
      <c r="F513" s="157"/>
      <c r="G513" s="157"/>
      <c r="H513" s="157"/>
      <c r="I513" s="139"/>
      <c r="J513" s="187"/>
      <c r="K513" s="200"/>
      <c r="L513" s="203"/>
      <c r="M513" s="225"/>
      <c r="N513" s="194"/>
    </row>
    <row r="514" ht="27.75" customHeight="1">
      <c r="A514" s="156"/>
      <c r="B514" s="113"/>
      <c r="C514" s="157"/>
      <c r="D514" s="161"/>
      <c r="E514" s="157"/>
      <c r="F514" s="157"/>
      <c r="G514" s="157"/>
      <c r="H514" s="157"/>
      <c r="I514" s="139"/>
      <c r="J514" s="187"/>
      <c r="K514" s="200"/>
      <c r="L514" s="203"/>
      <c r="M514" s="225"/>
      <c r="N514" s="194"/>
    </row>
    <row r="515" ht="27.75" customHeight="1">
      <c r="A515" s="156"/>
      <c r="B515" s="113"/>
      <c r="C515" s="157"/>
      <c r="D515" s="161"/>
      <c r="E515" s="157"/>
      <c r="F515" s="157"/>
      <c r="G515" s="157"/>
      <c r="H515" s="157"/>
      <c r="I515" s="139"/>
      <c r="J515" s="187"/>
      <c r="K515" s="200"/>
      <c r="L515" s="203"/>
      <c r="M515" s="225"/>
      <c r="N515" s="194"/>
    </row>
    <row r="516" ht="27.75" customHeight="1">
      <c r="A516" s="156"/>
      <c r="B516" s="113"/>
      <c r="C516" s="157"/>
      <c r="D516" s="161"/>
      <c r="E516" s="157"/>
      <c r="F516" s="157"/>
      <c r="G516" s="157"/>
      <c r="H516" s="157"/>
      <c r="I516" s="139"/>
      <c r="J516" s="187"/>
      <c r="K516" s="200"/>
      <c r="L516" s="203"/>
      <c r="M516" s="225"/>
      <c r="N516" s="194"/>
    </row>
    <row r="517" ht="27.75" customHeight="1">
      <c r="A517" s="156"/>
      <c r="B517" s="113"/>
      <c r="C517" s="157"/>
      <c r="D517" s="161"/>
      <c r="E517" s="157"/>
      <c r="F517" s="157"/>
      <c r="G517" s="157"/>
      <c r="H517" s="157"/>
      <c r="I517" s="139"/>
      <c r="J517" s="187"/>
      <c r="K517" s="200"/>
      <c r="L517" s="203"/>
      <c r="M517" s="225"/>
      <c r="N517" s="194"/>
    </row>
    <row r="518" ht="27.75" customHeight="1">
      <c r="A518" s="156"/>
      <c r="B518" s="113"/>
      <c r="C518" s="157"/>
      <c r="D518" s="161"/>
      <c r="E518" s="157"/>
      <c r="F518" s="157"/>
      <c r="G518" s="157"/>
      <c r="H518" s="157"/>
      <c r="I518" s="139"/>
      <c r="J518" s="187"/>
      <c r="K518" s="200"/>
      <c r="L518" s="203"/>
      <c r="M518" s="225"/>
      <c r="N518" s="194"/>
    </row>
    <row r="519" ht="27.75" customHeight="1">
      <c r="A519" s="156"/>
      <c r="B519" s="113"/>
      <c r="C519" s="157"/>
      <c r="D519" s="161"/>
      <c r="E519" s="157"/>
      <c r="F519" s="157"/>
      <c r="G519" s="157"/>
      <c r="H519" s="157"/>
      <c r="I519" s="139"/>
      <c r="J519" s="187"/>
      <c r="K519" s="200"/>
      <c r="L519" s="203"/>
      <c r="M519" s="225"/>
      <c r="N519" s="194"/>
    </row>
    <row r="520" ht="27.75" customHeight="1">
      <c r="A520" s="156"/>
      <c r="B520" s="113"/>
      <c r="C520" s="157"/>
      <c r="D520" s="161"/>
      <c r="E520" s="157"/>
      <c r="F520" s="157"/>
      <c r="G520" s="157"/>
      <c r="H520" s="157"/>
      <c r="I520" s="139"/>
      <c r="J520" s="187"/>
      <c r="K520" s="200"/>
      <c r="L520" s="203"/>
      <c r="M520" s="225"/>
      <c r="N520" s="194"/>
    </row>
    <row r="521" ht="27.75" customHeight="1">
      <c r="A521" s="156"/>
      <c r="B521" s="113"/>
      <c r="C521" s="157"/>
      <c r="D521" s="161"/>
      <c r="E521" s="157"/>
      <c r="F521" s="157"/>
      <c r="G521" s="157"/>
      <c r="H521" s="157"/>
      <c r="I521" s="139"/>
      <c r="J521" s="187"/>
      <c r="K521" s="200"/>
      <c r="L521" s="203"/>
      <c r="M521" s="225"/>
      <c r="N521" s="194"/>
    </row>
    <row r="522" ht="27.75" customHeight="1">
      <c r="A522" s="156"/>
      <c r="B522" s="113"/>
      <c r="C522" s="157"/>
      <c r="D522" s="161"/>
      <c r="E522" s="157"/>
      <c r="F522" s="157"/>
      <c r="G522" s="157"/>
      <c r="H522" s="157"/>
      <c r="I522" s="139"/>
      <c r="J522" s="187"/>
      <c r="K522" s="200"/>
      <c r="L522" s="203"/>
      <c r="M522" s="225"/>
      <c r="N522" s="194"/>
    </row>
    <row r="523" ht="27.75" customHeight="1">
      <c r="A523" s="156"/>
      <c r="B523" s="113"/>
      <c r="C523" s="157"/>
      <c r="D523" s="161"/>
      <c r="E523" s="157"/>
      <c r="F523" s="157"/>
      <c r="G523" s="157"/>
      <c r="H523" s="157"/>
      <c r="I523" s="139"/>
      <c r="J523" s="187"/>
      <c r="K523" s="200"/>
      <c r="L523" s="203"/>
      <c r="M523" s="225"/>
      <c r="N523" s="194"/>
    </row>
    <row r="524" ht="27.75" customHeight="1">
      <c r="A524" s="156"/>
      <c r="B524" s="113"/>
      <c r="C524" s="157"/>
      <c r="D524" s="161"/>
      <c r="E524" s="157"/>
      <c r="F524" s="157"/>
      <c r="G524" s="157"/>
      <c r="H524" s="157"/>
      <c r="I524" s="139"/>
      <c r="J524" s="187"/>
      <c r="K524" s="200"/>
      <c r="L524" s="203"/>
      <c r="M524" s="225"/>
      <c r="N524" s="194"/>
    </row>
    <row r="525" ht="27.75" customHeight="1">
      <c r="A525" s="156"/>
      <c r="B525" s="113"/>
      <c r="C525" s="157"/>
      <c r="D525" s="161"/>
      <c r="E525" s="157"/>
      <c r="F525" s="157"/>
      <c r="G525" s="157"/>
      <c r="H525" s="157"/>
      <c r="I525" s="139"/>
      <c r="J525" s="187"/>
      <c r="K525" s="200"/>
      <c r="L525" s="203"/>
      <c r="M525" s="225"/>
      <c r="N525" s="194"/>
    </row>
    <row r="526" ht="27.75" customHeight="1">
      <c r="A526" s="156" t="str">
        <f t="shared" ref="A526:A528" si="45">if(D526="","",if(D526&lt;today(),"ทะเบียนขาด "&amp;today()-D526&amp;" วัน",((DATEDIF(today(),D526,"y") &amp; " ปี " &amp; DATEDIF(today(),D526,"ym") &amp; " เดือน "&amp; DATEDIF(today(),D526,"md") &amp; " วัน"))&amp;" หรือเหลืออีก "&amp;today()-D526&amp;" วัน"))</f>
        <v>ทะเบียนขาด 427 วัน</v>
      </c>
      <c r="B526" s="113" t="str">
        <f t="shared" ref="B526:B567" si="46">if(D526="","",if(today()&gt;D526,G526&amp;" ขาด",if(abs(today()-D526)&lt;=119,G526&amp;" ใกล้หมดอายุ ภายใน 1-3 เดือน",if(and(abs(today()-D526)&gt;=120,abs(today()-D526)&lt;=150),G526&amp;" ใกล้หมดอายุ ภายใน 4-5 เดือน",if(and(abs(today()-D526)&gt;=151,abs(today()-D526)&lt;=180),G526&amp;" จะหมดอายุอีก 6 เดิอน",G526&amp;" ปกติ")))))</f>
        <v>ใบอนุญาตนำเข้า ขาด</v>
      </c>
      <c r="C526" s="157">
        <v>3.0608232567E10</v>
      </c>
      <c r="D526" s="161">
        <v>45525.0</v>
      </c>
      <c r="E526" s="196" t="s">
        <v>813</v>
      </c>
      <c r="F526" s="157" t="s">
        <v>352</v>
      </c>
      <c r="G526" s="157" t="s">
        <v>19</v>
      </c>
      <c r="H526" s="157" t="s">
        <v>333</v>
      </c>
      <c r="I526" s="139" t="s">
        <v>27</v>
      </c>
      <c r="J526" s="187" t="s">
        <v>27</v>
      </c>
      <c r="K526" s="192" t="s">
        <v>1621</v>
      </c>
      <c r="L526" s="189" t="s">
        <v>1622</v>
      </c>
      <c r="M526" s="226"/>
      <c r="N526" s="194"/>
    </row>
    <row r="527" ht="27.75" customHeight="1">
      <c r="A527" s="156" t="str">
        <f t="shared" si="45"/>
        <v>ทะเบียนขาด 421 วัน</v>
      </c>
      <c r="B527" s="113" t="str">
        <f t="shared" si="46"/>
        <v>ใบอนุญาตนำเข้า ขาด</v>
      </c>
      <c r="C527" s="157">
        <v>3.0609122567E10</v>
      </c>
      <c r="D527" s="161">
        <v>45531.0</v>
      </c>
      <c r="E527" s="196" t="s">
        <v>813</v>
      </c>
      <c r="F527" s="157" t="s">
        <v>352</v>
      </c>
      <c r="G527" s="157" t="s">
        <v>19</v>
      </c>
      <c r="H527" s="157" t="s">
        <v>333</v>
      </c>
      <c r="I527" s="139" t="s">
        <v>27</v>
      </c>
      <c r="J527" s="187" t="s">
        <v>27</v>
      </c>
      <c r="K527" s="192" t="s">
        <v>1623</v>
      </c>
      <c r="L527" s="189" t="s">
        <v>1624</v>
      </c>
      <c r="M527" s="226"/>
      <c r="N527" s="194"/>
    </row>
    <row r="528" ht="27.75" customHeight="1">
      <c r="A528" s="156" t="str">
        <f t="shared" si="45"/>
        <v>ทะเบียนขาด 421 วัน</v>
      </c>
      <c r="B528" s="113" t="str">
        <f t="shared" si="46"/>
        <v>ใบอนุญาตนำเข้า ขาด</v>
      </c>
      <c r="C528" s="157">
        <v>3.0609132567E10</v>
      </c>
      <c r="D528" s="161">
        <v>45531.0</v>
      </c>
      <c r="E528" s="196" t="s">
        <v>813</v>
      </c>
      <c r="F528" s="157" t="s">
        <v>352</v>
      </c>
      <c r="G528" s="157" t="s">
        <v>19</v>
      </c>
      <c r="H528" s="157" t="s">
        <v>333</v>
      </c>
      <c r="I528" s="139" t="s">
        <v>27</v>
      </c>
      <c r="J528" s="187" t="s">
        <v>27</v>
      </c>
      <c r="K528" s="192" t="s">
        <v>1625</v>
      </c>
      <c r="L528" s="189" t="s">
        <v>1624</v>
      </c>
      <c r="M528" s="226"/>
      <c r="N528" s="194"/>
    </row>
    <row r="529" ht="27.75" customHeight="1">
      <c r="A529" s="156" t="str">
        <f>if(D529="","",if(D529&lt;today(),"ทะเบียนขาด "&amp;today()-D529&amp;" วัน",((DATEDIF(today(),D529,"y") &amp; " ปี " &amp; DATEDIF(today(),D529,"ym") &amp; " เดือน "&amp; DATEDIF(today(),D529,"md") &amp; " วัน"))&amp;" หรือเหลืออีก "&amp;ABS(today()-D529)&amp;" วัน"))</f>
        <v>ทะเบียนขาด 786 วัน</v>
      </c>
      <c r="B529" s="113" t="str">
        <f t="shared" si="46"/>
        <v>ใบอนุญาตนำเข้า ขาด</v>
      </c>
      <c r="C529" s="157">
        <v>3.0609282566E10</v>
      </c>
      <c r="D529" s="161">
        <v>45166.0</v>
      </c>
      <c r="E529" s="157" t="s">
        <v>25</v>
      </c>
      <c r="F529" s="157" t="s">
        <v>352</v>
      </c>
      <c r="G529" s="157" t="s">
        <v>19</v>
      </c>
      <c r="H529" s="157" t="s">
        <v>333</v>
      </c>
      <c r="I529" s="139" t="s">
        <v>27</v>
      </c>
      <c r="J529" s="187" t="s">
        <v>27</v>
      </c>
      <c r="K529" s="192" t="s">
        <v>1626</v>
      </c>
      <c r="L529" s="193"/>
      <c r="M529" s="227"/>
      <c r="N529" s="194"/>
    </row>
    <row r="530" ht="27.75" customHeight="1">
      <c r="A530" s="156" t="str">
        <f t="shared" ref="A530:A531" si="47">if(D530="","",if(D530&lt;today(),"ทะเบียนขาด "&amp;today()-D530&amp;" วัน",((DATEDIF(today(),D530,"y") &amp; " ปี " &amp; DATEDIF(today(),D530,"ym") &amp; " เดือน "&amp; DATEDIF(today(),D530,"md") &amp; " วัน"))&amp;" หรือเหลืออีก "&amp;today()-D530&amp;" วัน"))</f>
        <v>ทะเบียนขาด 786 วัน</v>
      </c>
      <c r="B530" s="113" t="str">
        <f t="shared" si="46"/>
        <v>ใบอนุญาตนำเข้า ขาด</v>
      </c>
      <c r="C530" s="157">
        <v>3.0609272566E10</v>
      </c>
      <c r="D530" s="161">
        <v>45166.0</v>
      </c>
      <c r="E530" s="196" t="s">
        <v>813</v>
      </c>
      <c r="F530" s="206" t="s">
        <v>814</v>
      </c>
      <c r="G530" s="157" t="s">
        <v>19</v>
      </c>
      <c r="H530" s="157" t="s">
        <v>333</v>
      </c>
      <c r="I530" s="139" t="s">
        <v>27</v>
      </c>
      <c r="J530" s="187" t="s">
        <v>27</v>
      </c>
      <c r="K530" s="192" t="s">
        <v>1627</v>
      </c>
      <c r="L530" s="203"/>
      <c r="M530" s="225"/>
      <c r="N530" s="194"/>
    </row>
    <row r="531" ht="27.75" customHeight="1">
      <c r="A531" s="156" t="str">
        <f t="shared" si="47"/>
        <v>ทะเบียนขาด 786 วัน</v>
      </c>
      <c r="B531" s="113" t="str">
        <f t="shared" si="46"/>
        <v>ใบอนุญาตนำเข้า ขาด</v>
      </c>
      <c r="C531" s="157">
        <v>3.0619182566E10</v>
      </c>
      <c r="D531" s="161">
        <v>45166.0</v>
      </c>
      <c r="E531" s="196" t="s">
        <v>813</v>
      </c>
      <c r="F531" s="206" t="s">
        <v>814</v>
      </c>
      <c r="G531" s="157" t="s">
        <v>19</v>
      </c>
      <c r="H531" s="157" t="s">
        <v>333</v>
      </c>
      <c r="I531" s="139" t="s">
        <v>27</v>
      </c>
      <c r="J531" s="187" t="s">
        <v>27</v>
      </c>
      <c r="K531" s="192" t="s">
        <v>1628</v>
      </c>
      <c r="L531" s="203"/>
      <c r="M531" s="225"/>
      <c r="N531" s="194"/>
    </row>
    <row r="532" ht="27.75" customHeight="1">
      <c r="A532" s="156" t="str">
        <f t="shared" ref="A532:A533" si="48">if(D532="","",if(D532&lt;today(),"ทะเบียนขาด "&amp;today()-D532&amp;" วัน",((DATEDIF(today(),D532,"y") &amp; " ปี " &amp; DATEDIF(today(),D532,"ym") &amp; " เดือน "&amp; DATEDIF(today(),D532,"md") &amp; " วัน"))&amp;" หรือเหลืออีก "&amp;ABS(today()-D532)&amp;" วัน"))</f>
        <v>ทะเบียนขาด 1118 วัน</v>
      </c>
      <c r="B532" s="113" t="str">
        <f t="shared" si="46"/>
        <v>ใบอนุญาตนำเข้า ขาด</v>
      </c>
      <c r="C532" s="157">
        <v>3.0611022565E10</v>
      </c>
      <c r="D532" s="161">
        <v>44834.0</v>
      </c>
      <c r="E532" s="157" t="s">
        <v>351</v>
      </c>
      <c r="F532" s="157" t="s">
        <v>352</v>
      </c>
      <c r="G532" s="157" t="s">
        <v>19</v>
      </c>
      <c r="H532" s="157" t="s">
        <v>333</v>
      </c>
      <c r="I532" s="139" t="s">
        <v>27</v>
      </c>
      <c r="J532" s="187" t="s">
        <v>27</v>
      </c>
      <c r="K532" s="188" t="s">
        <v>1629</v>
      </c>
      <c r="L532" s="203"/>
      <c r="M532" s="225"/>
      <c r="N532" s="194"/>
    </row>
    <row r="533" ht="27.75" customHeight="1">
      <c r="A533" s="156" t="str">
        <f t="shared" si="48"/>
        <v>ทะเบียนขาด 1210 วัน</v>
      </c>
      <c r="B533" s="113" t="str">
        <f t="shared" si="46"/>
        <v>ใบอนุญาตนำเข้า ขาด</v>
      </c>
      <c r="C533" s="157">
        <v>3.0636122564E10</v>
      </c>
      <c r="D533" s="161">
        <v>44742.0</v>
      </c>
      <c r="E533" s="157" t="s">
        <v>351</v>
      </c>
      <c r="F533" s="157" t="s">
        <v>352</v>
      </c>
      <c r="G533" s="157" t="s">
        <v>19</v>
      </c>
      <c r="H533" s="157" t="s">
        <v>333</v>
      </c>
      <c r="I533" s="139" t="s">
        <v>27</v>
      </c>
      <c r="J533" s="187" t="s">
        <v>27</v>
      </c>
      <c r="K533" s="188" t="s">
        <v>1630</v>
      </c>
      <c r="L533" s="203"/>
      <c r="M533" s="225"/>
      <c r="N533" s="194"/>
    </row>
    <row r="534" ht="27.75" customHeight="1">
      <c r="A534" s="156" t="str">
        <f t="shared" ref="A534:A536" si="49">if(D534="","",if(D534&lt;today(),"ทะเบียนขาด "&amp;today()-D534&amp;" วัน",((DATEDIF(today(),D534,"y") &amp; " ปี " &amp; DATEDIF(today(),D534,"ym") &amp; " เดือน "&amp; DATEDIF(today(),D534,"md") &amp; " วัน"))&amp;" หรือเหลืออีก "&amp;today()-D534&amp;" วัน"))</f>
        <v>ทะเบียนขาด 1118 วัน</v>
      </c>
      <c r="B534" s="113" t="str">
        <f t="shared" si="46"/>
        <v>ใบอนุญาตนำเข้า ขาด</v>
      </c>
      <c r="C534" s="157">
        <v>3.0610882565E10</v>
      </c>
      <c r="D534" s="161">
        <v>44834.0</v>
      </c>
      <c r="E534" s="196" t="s">
        <v>813</v>
      </c>
      <c r="F534" s="206" t="s">
        <v>814</v>
      </c>
      <c r="G534" s="157" t="s">
        <v>19</v>
      </c>
      <c r="H534" s="157" t="s">
        <v>333</v>
      </c>
      <c r="I534" s="139" t="s">
        <v>27</v>
      </c>
      <c r="J534" s="187" t="s">
        <v>27</v>
      </c>
      <c r="K534" s="188" t="s">
        <v>1631</v>
      </c>
      <c r="L534" s="203"/>
      <c r="M534" s="225"/>
      <c r="N534" s="194"/>
    </row>
    <row r="535" ht="27.75" customHeight="1">
      <c r="A535" s="156" t="str">
        <f t="shared" si="49"/>
        <v>0 ปี 11 เดือน 0 วัน หรือเหลืออีก -335 วัน</v>
      </c>
      <c r="B535" s="113" t="str">
        <f t="shared" si="46"/>
        <v>ทะเบียนผลิต ปกติ</v>
      </c>
      <c r="C535" s="157" t="s">
        <v>1632</v>
      </c>
      <c r="D535" s="161">
        <v>46287.0</v>
      </c>
      <c r="E535" s="157" t="s">
        <v>1633</v>
      </c>
      <c r="F535" s="157" t="s">
        <v>352</v>
      </c>
      <c r="G535" s="157" t="s">
        <v>446</v>
      </c>
      <c r="H535" s="157" t="s">
        <v>333</v>
      </c>
      <c r="I535" s="139" t="s">
        <v>27</v>
      </c>
      <c r="J535" s="187" t="s">
        <v>27</v>
      </c>
      <c r="K535" s="188" t="s">
        <v>1634</v>
      </c>
      <c r="L535" s="203"/>
      <c r="M535" s="225"/>
      <c r="N535" s="194" t="s">
        <v>1635</v>
      </c>
    </row>
    <row r="536" ht="27.75" customHeight="1">
      <c r="A536" s="156" t="str">
        <f t="shared" si="49"/>
        <v>ทะเบียนขาด 725 วัน</v>
      </c>
      <c r="B536" s="228" t="str">
        <f t="shared" si="46"/>
        <v>ใบอนุญาตผลิต ขาด</v>
      </c>
      <c r="C536" s="157">
        <v>3.0551852564E10</v>
      </c>
      <c r="D536" s="161">
        <v>45227.0</v>
      </c>
      <c r="E536" s="157" t="s">
        <v>1633</v>
      </c>
      <c r="F536" s="157" t="s">
        <v>352</v>
      </c>
      <c r="G536" s="157" t="s">
        <v>454</v>
      </c>
      <c r="H536" s="157" t="s">
        <v>333</v>
      </c>
      <c r="I536" s="139" t="s">
        <v>27</v>
      </c>
      <c r="J536" s="187" t="s">
        <v>27</v>
      </c>
      <c r="K536" s="192" t="s">
        <v>1636</v>
      </c>
      <c r="L536" s="203"/>
      <c r="M536" s="225"/>
      <c r="N536" s="194" t="s">
        <v>1635</v>
      </c>
    </row>
    <row r="537" ht="27.75" customHeight="1">
      <c r="A537" s="156" t="str">
        <f>if(D537="","",if(D537&lt;today(),"ทะเบียนขาด "&amp;today()-D537&amp;" วัน",((DATEDIF(today(),D537,"y") &amp; " ปี " &amp; DATEDIF(today(),D537,"ym") &amp; " เดือน "&amp; DATEDIF(today(),D537,"md") &amp; " วัน"))&amp;" หรือเหลืออีก "&amp;ABS(today()-D537)&amp;" วัน"))</f>
        <v>ทะเบียนขาด 1579 วัน</v>
      </c>
      <c r="B537" s="113" t="str">
        <f t="shared" si="46"/>
        <v>ใบอนุญาตส่งออก ขาด</v>
      </c>
      <c r="C537" s="157">
        <v>3.0701772564E10</v>
      </c>
      <c r="D537" s="161">
        <v>44373.0</v>
      </c>
      <c r="E537" s="196" t="s">
        <v>671</v>
      </c>
      <c r="F537" s="157" t="s">
        <v>1637</v>
      </c>
      <c r="G537" s="157" t="s">
        <v>1638</v>
      </c>
      <c r="H537" s="157" t="s">
        <v>333</v>
      </c>
      <c r="I537" s="139" t="s">
        <v>1639</v>
      </c>
      <c r="J537" s="187"/>
      <c r="K537" s="188" t="s">
        <v>1640</v>
      </c>
      <c r="L537" s="203"/>
      <c r="M537" s="225"/>
      <c r="N537" s="194"/>
    </row>
    <row r="538" ht="27.75" customHeight="1">
      <c r="A538" s="229" t="str">
        <f t="shared" ref="A538:A543" si="50">if(D538="","",if(D538&lt;today(),"ทะเบียนขาด "&amp;today()-D538&amp;" วัน",((DATEDIF(today(),D538,"y") &amp; " ปี " &amp; DATEDIF(today(),D538,"ym") &amp; " เดือน "&amp; DATEDIF(today(),D538,"md") &amp; " วัน"))&amp;" หรือเหลืออีก "&amp;today()-D538&amp;" วัน"))</f>
        <v>0 ปี 11 เดือน 0 วัน หรือเหลืออีก -335 วัน</v>
      </c>
      <c r="B538" s="230" t="str">
        <f t="shared" si="46"/>
        <v>ทะเบียนผลิต ปกติ</v>
      </c>
      <c r="C538" s="231" t="s">
        <v>1641</v>
      </c>
      <c r="D538" s="232">
        <v>46287.0</v>
      </c>
      <c r="E538" s="231" t="s">
        <v>1642</v>
      </c>
      <c r="F538" s="231" t="s">
        <v>352</v>
      </c>
      <c r="G538" s="231" t="s">
        <v>446</v>
      </c>
      <c r="H538" s="231" t="s">
        <v>333</v>
      </c>
      <c r="I538" s="231" t="s">
        <v>434</v>
      </c>
      <c r="J538" s="231" t="s">
        <v>434</v>
      </c>
      <c r="K538" s="233" t="s">
        <v>1643</v>
      </c>
      <c r="L538" s="203"/>
      <c r="M538" s="225"/>
      <c r="N538" s="234" t="s">
        <v>1644</v>
      </c>
    </row>
    <row r="539" ht="27.75" customHeight="1">
      <c r="A539" s="229" t="str">
        <f t="shared" si="50"/>
        <v>ทะเบียนขาด 1447 วัน</v>
      </c>
      <c r="B539" s="230" t="str">
        <f t="shared" si="46"/>
        <v>ใบอนุญาตผลิต ขาด</v>
      </c>
      <c r="C539" s="231" t="s">
        <v>1645</v>
      </c>
      <c r="D539" s="232">
        <v>44505.0</v>
      </c>
      <c r="E539" s="231" t="s">
        <v>1646</v>
      </c>
      <c r="F539" s="231" t="s">
        <v>352</v>
      </c>
      <c r="G539" s="231" t="s">
        <v>454</v>
      </c>
      <c r="H539" s="231" t="s">
        <v>333</v>
      </c>
      <c r="I539" s="231" t="s">
        <v>27</v>
      </c>
      <c r="J539" s="231" t="s">
        <v>434</v>
      </c>
      <c r="K539" s="233" t="s">
        <v>1647</v>
      </c>
      <c r="L539" s="203"/>
      <c r="M539" s="225"/>
      <c r="N539" s="234" t="s">
        <v>1635</v>
      </c>
    </row>
    <row r="540" ht="27.75" customHeight="1">
      <c r="A540" s="156" t="str">
        <f t="shared" si="50"/>
        <v>1 ปี 11 เดือน 19 วัน หรือเหลืออีก -719 วัน</v>
      </c>
      <c r="B540" s="113" t="str">
        <f t="shared" si="46"/>
        <v>ทะเบียนผลิต ปกติ</v>
      </c>
      <c r="C540" s="157" t="s">
        <v>1648</v>
      </c>
      <c r="D540" s="161">
        <v>46671.0</v>
      </c>
      <c r="E540" s="196" t="s">
        <v>1649</v>
      </c>
      <c r="F540" s="157" t="s">
        <v>1430</v>
      </c>
      <c r="G540" s="157" t="s">
        <v>446</v>
      </c>
      <c r="H540" s="157" t="s">
        <v>333</v>
      </c>
      <c r="I540" s="139" t="s">
        <v>27</v>
      </c>
      <c r="J540" s="187" t="s">
        <v>434</v>
      </c>
      <c r="K540" s="188" t="s">
        <v>1650</v>
      </c>
      <c r="L540" s="203"/>
      <c r="M540" s="225"/>
      <c r="N540" s="194" t="s">
        <v>1635</v>
      </c>
    </row>
    <row r="541" ht="27.75" customHeight="1">
      <c r="A541" s="156" t="str">
        <f t="shared" si="50"/>
        <v>ทะเบียนขาด 1073 วัน</v>
      </c>
      <c r="B541" s="113" t="str">
        <f t="shared" si="46"/>
        <v>ใบอนุญาตผลิต ขาด</v>
      </c>
      <c r="C541" s="157">
        <v>3.0554872564E10</v>
      </c>
      <c r="D541" s="161">
        <v>44879.0</v>
      </c>
      <c r="E541" s="196" t="s">
        <v>1649</v>
      </c>
      <c r="F541" s="157" t="s">
        <v>1430</v>
      </c>
      <c r="G541" s="157" t="s">
        <v>454</v>
      </c>
      <c r="H541" s="157" t="s">
        <v>333</v>
      </c>
      <c r="I541" s="139" t="s">
        <v>27</v>
      </c>
      <c r="J541" s="187" t="s">
        <v>434</v>
      </c>
      <c r="K541" s="188" t="s">
        <v>1651</v>
      </c>
      <c r="L541" s="203"/>
      <c r="M541" s="225"/>
      <c r="N541" s="194" t="s">
        <v>1635</v>
      </c>
    </row>
    <row r="542" ht="27.75" customHeight="1">
      <c r="A542" s="235" t="str">
        <f t="shared" si="50"/>
        <v>1 ปี 8 เดือน 29 วัน หรือเหลืออีก -637 วัน</v>
      </c>
      <c r="B542" s="236" t="str">
        <f t="shared" si="46"/>
        <v>ทะเบียนผลิต ปกติ</v>
      </c>
      <c r="C542" s="237" t="s">
        <v>1652</v>
      </c>
      <c r="D542" s="238">
        <v>46589.0</v>
      </c>
      <c r="E542" s="239" t="s">
        <v>843</v>
      </c>
      <c r="F542" s="237" t="s">
        <v>826</v>
      </c>
      <c r="G542" s="237" t="s">
        <v>446</v>
      </c>
      <c r="H542" s="237" t="s">
        <v>333</v>
      </c>
      <c r="I542" s="237" t="s">
        <v>27</v>
      </c>
      <c r="J542" s="237" t="s">
        <v>27</v>
      </c>
      <c r="K542" s="240" t="s">
        <v>1653</v>
      </c>
      <c r="L542" s="203"/>
      <c r="M542" s="225"/>
      <c r="N542" s="241" t="s">
        <v>1635</v>
      </c>
    </row>
    <row r="543" ht="27.75" customHeight="1">
      <c r="A543" s="235" t="str">
        <f t="shared" si="50"/>
        <v>ทะเบียนขาด 797 วัน</v>
      </c>
      <c r="B543" s="236" t="str">
        <f t="shared" si="46"/>
        <v>ใบอนุญาตผลิต ขาด</v>
      </c>
      <c r="C543" s="237">
        <v>3.0535382564E10</v>
      </c>
      <c r="D543" s="238">
        <v>45155.0</v>
      </c>
      <c r="E543" s="239" t="s">
        <v>843</v>
      </c>
      <c r="F543" s="237" t="s">
        <v>826</v>
      </c>
      <c r="G543" s="237" t="s">
        <v>454</v>
      </c>
      <c r="H543" s="237" t="s">
        <v>333</v>
      </c>
      <c r="I543" s="237" t="s">
        <v>27</v>
      </c>
      <c r="J543" s="237" t="s">
        <v>27</v>
      </c>
      <c r="K543" s="240" t="s">
        <v>1654</v>
      </c>
      <c r="L543" s="203"/>
      <c r="M543" s="225"/>
      <c r="N543" s="241" t="s">
        <v>1635</v>
      </c>
    </row>
    <row r="544" ht="27.75" customHeight="1">
      <c r="A544" s="162" t="str">
        <f t="shared" ref="A544:A548" si="51">if(D544="","",if(D544&lt;today(),"ทะเบียนขาด "&amp;today()-D544&amp;" วัน",((DATEDIF(today(),D544,"y") &amp; " ปี " &amp; DATEDIF(today(),D544,"ym") &amp; " เดือน "&amp; DATEDIF(today(),D544,"md") &amp; " วัน"))&amp;" หรือเหลืออีก "&amp;ABS(today()-D544)&amp;" วัน"))</f>
        <v>ทะเบียนขาด 964 วัน</v>
      </c>
      <c r="B544" s="113" t="str">
        <f t="shared" si="46"/>
        <v>ใบอนุญาตนำเข้า ขาด</v>
      </c>
      <c r="C544" s="157">
        <v>3.0607292565E10</v>
      </c>
      <c r="D544" s="161">
        <v>44988.0</v>
      </c>
      <c r="E544" s="157" t="s">
        <v>25</v>
      </c>
      <c r="F544" s="157" t="s">
        <v>331</v>
      </c>
      <c r="G544" s="157" t="s">
        <v>19</v>
      </c>
      <c r="H544" s="157" t="s">
        <v>333</v>
      </c>
      <c r="I544" s="139" t="s">
        <v>27</v>
      </c>
      <c r="J544" s="187" t="s">
        <v>27</v>
      </c>
      <c r="K544" s="188" t="s">
        <v>1655</v>
      </c>
      <c r="L544" s="203"/>
      <c r="M544" s="225"/>
      <c r="N544" s="194"/>
    </row>
    <row r="545" ht="27.75" customHeight="1">
      <c r="A545" s="156" t="str">
        <f t="shared" si="51"/>
        <v>ทะเบียนขาด 834 วัน</v>
      </c>
      <c r="B545" s="113" t="str">
        <f t="shared" si="46"/>
        <v>ใบอนุญาตผลิต ขาด</v>
      </c>
      <c r="C545" s="157">
        <v>3.0519842565E10</v>
      </c>
      <c r="D545" s="161">
        <v>45118.0</v>
      </c>
      <c r="E545" s="196" t="s">
        <v>1019</v>
      </c>
      <c r="F545" s="196" t="s">
        <v>1013</v>
      </c>
      <c r="G545" s="157" t="s">
        <v>454</v>
      </c>
      <c r="H545" s="157" t="s">
        <v>333</v>
      </c>
      <c r="I545" s="139" t="s">
        <v>27</v>
      </c>
      <c r="J545" s="187" t="s">
        <v>434</v>
      </c>
      <c r="K545" s="199" t="s">
        <v>1656</v>
      </c>
      <c r="L545" s="203"/>
      <c r="M545" s="225"/>
      <c r="N545" s="194" t="s">
        <v>1657</v>
      </c>
    </row>
    <row r="546" ht="27.75" customHeight="1">
      <c r="A546" s="156" t="str">
        <f t="shared" si="51"/>
        <v>ทะเบียนขาด 839 วัน</v>
      </c>
      <c r="B546" s="113" t="str">
        <f t="shared" si="46"/>
        <v>ใบอนุญาตนำเข้า ขาด</v>
      </c>
      <c r="C546" s="157">
        <v>3.0623512565E10</v>
      </c>
      <c r="D546" s="161">
        <v>45113.0</v>
      </c>
      <c r="E546" s="196" t="s">
        <v>1027</v>
      </c>
      <c r="F546" s="196" t="s">
        <v>1028</v>
      </c>
      <c r="G546" s="157" t="s">
        <v>19</v>
      </c>
      <c r="H546" s="157" t="s">
        <v>333</v>
      </c>
      <c r="I546" s="139" t="s">
        <v>27</v>
      </c>
      <c r="J546" s="187" t="s">
        <v>27</v>
      </c>
      <c r="K546" s="202" t="s">
        <v>1658</v>
      </c>
      <c r="L546" s="203"/>
      <c r="M546" s="225"/>
      <c r="N546" s="194" t="s">
        <v>451</v>
      </c>
    </row>
    <row r="547" ht="27.75" customHeight="1">
      <c r="A547" s="156" t="str">
        <f t="shared" si="51"/>
        <v>0 ปี 11 เดือน 29 วัน หรือเหลืออีก 364 วัน</v>
      </c>
      <c r="B547" s="113" t="str">
        <f t="shared" si="46"/>
        <v>ทะเบียนนำเข้า ปกติ</v>
      </c>
      <c r="C547" s="157" t="s">
        <v>1659</v>
      </c>
      <c r="D547" s="161">
        <v>46316.0</v>
      </c>
      <c r="E547" s="196" t="s">
        <v>1660</v>
      </c>
      <c r="F547" s="196" t="s">
        <v>1112</v>
      </c>
      <c r="G547" s="157" t="s">
        <v>449</v>
      </c>
      <c r="H547" s="157" t="s">
        <v>333</v>
      </c>
      <c r="I547" s="208" t="s">
        <v>1661</v>
      </c>
      <c r="J547" s="187" t="s">
        <v>1661</v>
      </c>
      <c r="K547" s="202" t="s">
        <v>1662</v>
      </c>
      <c r="L547" s="203"/>
      <c r="M547" s="225"/>
      <c r="N547" s="194"/>
    </row>
    <row r="548" ht="27.75" customHeight="1">
      <c r="A548" s="156" t="str">
        <f t="shared" si="51"/>
        <v>ทะเบียนขาด 1436 วัน</v>
      </c>
      <c r="B548" s="113" t="str">
        <f t="shared" si="46"/>
        <v>ใบอนุญาตนำเข้า ขาด</v>
      </c>
      <c r="C548" s="157" t="s">
        <v>1663</v>
      </c>
      <c r="D548" s="161">
        <v>44516.0</v>
      </c>
      <c r="E548" s="196" t="s">
        <v>1660</v>
      </c>
      <c r="F548" s="196" t="s">
        <v>1112</v>
      </c>
      <c r="G548" s="157" t="s">
        <v>19</v>
      </c>
      <c r="H548" s="157" t="s">
        <v>333</v>
      </c>
      <c r="I548" s="208" t="s">
        <v>1661</v>
      </c>
      <c r="J548" s="187" t="s">
        <v>1661</v>
      </c>
      <c r="K548" s="202" t="s">
        <v>1664</v>
      </c>
      <c r="L548" s="203"/>
      <c r="M548" s="225"/>
      <c r="N548" s="194"/>
    </row>
    <row r="549" ht="27.75" customHeight="1">
      <c r="A549" s="156" t="str">
        <f t="shared" ref="A549:A550" si="52">if(D549="","",if(D549&lt;today(),"ทะเบียนขาด "&amp;today()-D549&amp;" วัน",((DATEDIF(today(),D549,"y") &amp; " ปี " &amp; DATEDIF(today(),D549,"ym") &amp; " เดือน "&amp; DATEDIF(today(),D549,"md") &amp; " วัน"))&amp;" หรือเหลืออีก "&amp;today()-D549&amp;" วัน"))</f>
        <v>ทะเบียนขาด 87 วัน</v>
      </c>
      <c r="B549" s="113" t="str">
        <f t="shared" si="46"/>
        <v>ทะเบียนนำเข้า ขาด</v>
      </c>
      <c r="C549" s="157" t="s">
        <v>1665</v>
      </c>
      <c r="D549" s="161">
        <v>45865.0</v>
      </c>
      <c r="E549" s="196" t="s">
        <v>1666</v>
      </c>
      <c r="F549" s="157" t="s">
        <v>826</v>
      </c>
      <c r="G549" s="157" t="s">
        <v>449</v>
      </c>
      <c r="H549" s="157" t="s">
        <v>333</v>
      </c>
      <c r="I549" s="208" t="s">
        <v>726</v>
      </c>
      <c r="J549" s="187" t="s">
        <v>726</v>
      </c>
      <c r="K549" s="188" t="s">
        <v>1667</v>
      </c>
      <c r="L549" s="203"/>
      <c r="M549" s="225"/>
      <c r="N549" s="194"/>
    </row>
    <row r="550" ht="27.75" customHeight="1">
      <c r="A550" s="156" t="str">
        <f t="shared" si="52"/>
        <v>ทะเบียนขาด 1443 วัน</v>
      </c>
      <c r="B550" s="113" t="str">
        <f t="shared" si="46"/>
        <v>ใบอนุญาตนำเข้า ขาด</v>
      </c>
      <c r="C550" s="157" t="s">
        <v>1668</v>
      </c>
      <c r="D550" s="161">
        <v>44509.0</v>
      </c>
      <c r="E550" s="196" t="s">
        <v>1666</v>
      </c>
      <c r="F550" s="157" t="s">
        <v>826</v>
      </c>
      <c r="G550" s="157" t="s">
        <v>19</v>
      </c>
      <c r="H550" s="157" t="s">
        <v>333</v>
      </c>
      <c r="I550" s="208" t="s">
        <v>726</v>
      </c>
      <c r="J550" s="187" t="s">
        <v>726</v>
      </c>
      <c r="K550" s="188" t="s">
        <v>1669</v>
      </c>
      <c r="L550" s="203"/>
      <c r="M550" s="225"/>
      <c r="N550" s="194"/>
    </row>
    <row r="551" ht="27.75" customHeight="1">
      <c r="A551" s="156" t="str">
        <f t="shared" ref="A551:A567" si="53">if(D551="","",if(D551&lt;today(),"ทะเบียนขาด "&amp;today()-D551&amp;" วัน",((DATEDIF(today(),D551,"y") &amp; " ปี " &amp; DATEDIF(today(),D551,"ym") &amp; " เดือน "&amp; DATEDIF(today(),D551,"md") &amp; " วัน"))&amp;" หรือเหลืออีก "&amp;ABS(today()-D551)&amp;" วัน"))</f>
        <v>ทะเบียนขาด 840 วัน</v>
      </c>
      <c r="B551" s="113" t="str">
        <f t="shared" si="46"/>
        <v>ใบอนุญาตผลิต ขาด</v>
      </c>
      <c r="C551" s="157">
        <v>3.0525842564E10</v>
      </c>
      <c r="D551" s="161">
        <v>45112.0</v>
      </c>
      <c r="E551" s="157" t="s">
        <v>1133</v>
      </c>
      <c r="F551" s="196" t="s">
        <v>1129</v>
      </c>
      <c r="G551" s="157" t="s">
        <v>454</v>
      </c>
      <c r="H551" s="157" t="s">
        <v>333</v>
      </c>
      <c r="I551" s="139" t="s">
        <v>27</v>
      </c>
      <c r="J551" s="187">
        <v>1168.0</v>
      </c>
      <c r="K551" s="202" t="s">
        <v>1670</v>
      </c>
      <c r="L551" s="203"/>
      <c r="M551" s="225"/>
      <c r="N551" s="194" t="s">
        <v>451</v>
      </c>
    </row>
    <row r="552" ht="27.75" customHeight="1">
      <c r="A552" s="156" t="str">
        <f t="shared" si="53"/>
        <v>ทะเบียนขาด 860 วัน</v>
      </c>
      <c r="B552" s="113" t="str">
        <f t="shared" si="46"/>
        <v>ใบอนุญาตผลิต ขาด</v>
      </c>
      <c r="C552" s="157">
        <v>3.0521492564E10</v>
      </c>
      <c r="D552" s="161">
        <v>45092.0</v>
      </c>
      <c r="E552" s="196" t="s">
        <v>1542</v>
      </c>
      <c r="F552" s="157" t="s">
        <v>1532</v>
      </c>
      <c r="G552" s="157" t="s">
        <v>454</v>
      </c>
      <c r="H552" s="157" t="s">
        <v>333</v>
      </c>
      <c r="I552" s="139" t="s">
        <v>27</v>
      </c>
      <c r="J552" s="187">
        <v>1168.0</v>
      </c>
      <c r="K552" s="202" t="s">
        <v>1671</v>
      </c>
      <c r="L552" s="203"/>
      <c r="M552" s="225"/>
      <c r="N552" s="194" t="s">
        <v>451</v>
      </c>
    </row>
    <row r="553" ht="27.75" customHeight="1">
      <c r="A553" s="156" t="str">
        <f t="shared" si="53"/>
        <v>ทะเบียนขาด 840 วัน</v>
      </c>
      <c r="B553" s="113" t="str">
        <f t="shared" si="46"/>
        <v>ใบอนุญาตผลิต ขาด</v>
      </c>
      <c r="C553" s="157">
        <v>3.0525832564E10</v>
      </c>
      <c r="D553" s="161">
        <v>45112.0</v>
      </c>
      <c r="E553" s="157" t="s">
        <v>1137</v>
      </c>
      <c r="F553" s="196" t="s">
        <v>1129</v>
      </c>
      <c r="G553" s="157" t="s">
        <v>454</v>
      </c>
      <c r="H553" s="157" t="s">
        <v>333</v>
      </c>
      <c r="I553" s="139" t="s">
        <v>27</v>
      </c>
      <c r="J553" s="187" t="s">
        <v>434</v>
      </c>
      <c r="K553" s="202" t="s">
        <v>1672</v>
      </c>
      <c r="L553" s="203"/>
      <c r="M553" s="225"/>
      <c r="N553" s="194" t="s">
        <v>451</v>
      </c>
    </row>
    <row r="554" ht="27.75" customHeight="1">
      <c r="A554" s="156" t="str">
        <f t="shared" si="53"/>
        <v>ทะเบียนขาด 860 วัน</v>
      </c>
      <c r="B554" s="113" t="str">
        <f t="shared" si="46"/>
        <v>ใบอนุญาตผลิต ขาด</v>
      </c>
      <c r="C554" s="157">
        <v>3.0521502564E10</v>
      </c>
      <c r="D554" s="161">
        <v>45092.0</v>
      </c>
      <c r="E554" s="196" t="s">
        <v>1538</v>
      </c>
      <c r="F554" s="157" t="s">
        <v>1532</v>
      </c>
      <c r="G554" s="157" t="s">
        <v>454</v>
      </c>
      <c r="H554" s="157" t="s">
        <v>333</v>
      </c>
      <c r="I554" s="139" t="s">
        <v>27</v>
      </c>
      <c r="J554" s="187" t="s">
        <v>27</v>
      </c>
      <c r="K554" s="202" t="s">
        <v>1673</v>
      </c>
      <c r="L554" s="203"/>
      <c r="M554" s="225"/>
      <c r="N554" s="194" t="s">
        <v>451</v>
      </c>
    </row>
    <row r="555" ht="27.75" customHeight="1">
      <c r="A555" s="156" t="str">
        <f t="shared" si="53"/>
        <v>ทะเบียนขาด 543 วัน</v>
      </c>
      <c r="B555" s="113" t="str">
        <f t="shared" si="46"/>
        <v>ใบอนุญาตผลิต ขาด</v>
      </c>
      <c r="C555" s="157">
        <v>3.0512632565E10</v>
      </c>
      <c r="D555" s="161">
        <v>45409.0</v>
      </c>
      <c r="E555" s="196" t="s">
        <v>1241</v>
      </c>
      <c r="F555" s="157" t="s">
        <v>1230</v>
      </c>
      <c r="G555" s="157" t="s">
        <v>454</v>
      </c>
      <c r="H555" s="157" t="s">
        <v>333</v>
      </c>
      <c r="I555" s="139" t="s">
        <v>27</v>
      </c>
      <c r="J555" s="187" t="s">
        <v>1175</v>
      </c>
      <c r="K555" s="199" t="s">
        <v>1674</v>
      </c>
      <c r="L555" s="203"/>
      <c r="M555" s="225"/>
      <c r="N555" s="194"/>
    </row>
    <row r="556" ht="27.75" customHeight="1">
      <c r="A556" s="242" t="str">
        <f t="shared" si="53"/>
        <v>ทะเบียนขาด 853 วัน</v>
      </c>
      <c r="B556" s="243" t="str">
        <f t="shared" si="46"/>
        <v>ทะเบียนนำเข้า ขาด</v>
      </c>
      <c r="C556" s="244" t="s">
        <v>334</v>
      </c>
      <c r="D556" s="245">
        <v>45099.0</v>
      </c>
      <c r="E556" s="244" t="s">
        <v>335</v>
      </c>
      <c r="F556" s="244" t="s">
        <v>336</v>
      </c>
      <c r="G556" s="244" t="s">
        <v>449</v>
      </c>
      <c r="H556" s="244" t="s">
        <v>333</v>
      </c>
      <c r="I556" s="244" t="s">
        <v>27</v>
      </c>
      <c r="J556" s="244" t="s">
        <v>27</v>
      </c>
      <c r="K556" s="246" t="s">
        <v>1675</v>
      </c>
      <c r="L556" s="247"/>
      <c r="M556" s="248"/>
      <c r="N556" s="249" t="s">
        <v>1676</v>
      </c>
    </row>
    <row r="557" ht="27.75" customHeight="1">
      <c r="A557" s="250" t="str">
        <f t="shared" si="53"/>
        <v>ทะเบียนขาด 902 วัน</v>
      </c>
      <c r="B557" s="243" t="str">
        <f t="shared" si="46"/>
        <v>ใบอนุญาตนำเข้า ขาด</v>
      </c>
      <c r="C557" s="244">
        <v>3.0615782565E10</v>
      </c>
      <c r="D557" s="245">
        <v>45050.0</v>
      </c>
      <c r="E557" s="244" t="s">
        <v>335</v>
      </c>
      <c r="F557" s="244" t="s">
        <v>336</v>
      </c>
      <c r="G557" s="244" t="s">
        <v>19</v>
      </c>
      <c r="H557" s="244" t="s">
        <v>333</v>
      </c>
      <c r="I557" s="244" t="s">
        <v>27</v>
      </c>
      <c r="J557" s="244" t="s">
        <v>27</v>
      </c>
      <c r="K557" s="246" t="s">
        <v>1677</v>
      </c>
      <c r="L557" s="247"/>
      <c r="M557" s="248"/>
      <c r="N557" s="251"/>
    </row>
    <row r="558" ht="27.75" customHeight="1">
      <c r="A558" s="242" t="str">
        <f t="shared" si="53"/>
        <v>ทะเบียนขาด 471 วัน</v>
      </c>
      <c r="B558" s="243" t="str">
        <f t="shared" si="46"/>
        <v>ทะเบียนผลิต ขาด</v>
      </c>
      <c r="C558" s="244" t="s">
        <v>1678</v>
      </c>
      <c r="D558" s="245">
        <v>45481.0</v>
      </c>
      <c r="E558" s="244" t="s">
        <v>1679</v>
      </c>
      <c r="F558" s="244" t="s">
        <v>1680</v>
      </c>
      <c r="G558" s="244" t="s">
        <v>446</v>
      </c>
      <c r="H558" s="244" t="s">
        <v>333</v>
      </c>
      <c r="I558" s="244" t="s">
        <v>27</v>
      </c>
      <c r="J558" s="244" t="s">
        <v>27</v>
      </c>
      <c r="K558" s="252" t="s">
        <v>1681</v>
      </c>
      <c r="L558" s="247"/>
      <c r="M558" s="248"/>
      <c r="N558" s="253" t="s">
        <v>1682</v>
      </c>
    </row>
    <row r="559" ht="27.75" customHeight="1">
      <c r="A559" s="242" t="str">
        <f t="shared" si="53"/>
        <v>ทะเบียนขาด 471 วัน</v>
      </c>
      <c r="B559" s="243" t="str">
        <f t="shared" si="46"/>
        <v>ใบอนุญาตผลิต ขาด</v>
      </c>
      <c r="C559" s="244">
        <v>3.0529552564E10</v>
      </c>
      <c r="D559" s="245">
        <v>45481.0</v>
      </c>
      <c r="E559" s="244" t="s">
        <v>1679</v>
      </c>
      <c r="F559" s="244" t="s">
        <v>1683</v>
      </c>
      <c r="G559" s="244" t="s">
        <v>454</v>
      </c>
      <c r="H559" s="244" t="s">
        <v>333</v>
      </c>
      <c r="I559" s="244" t="s">
        <v>27</v>
      </c>
      <c r="J559" s="244" t="s">
        <v>27</v>
      </c>
      <c r="K559" s="254" t="s">
        <v>1684</v>
      </c>
      <c r="L559" s="247"/>
      <c r="M559" s="248"/>
    </row>
    <row r="560" ht="27.75" customHeight="1">
      <c r="A560" s="242" t="str">
        <f t="shared" si="53"/>
        <v>ทะเบียนขาด 471 วัน</v>
      </c>
      <c r="B560" s="243" t="str">
        <f t="shared" si="46"/>
        <v>ทะเบียนผลิต ขาด</v>
      </c>
      <c r="C560" s="244" t="s">
        <v>1685</v>
      </c>
      <c r="D560" s="245">
        <v>45481.0</v>
      </c>
      <c r="E560" s="244" t="s">
        <v>1686</v>
      </c>
      <c r="F560" s="244" t="s">
        <v>1683</v>
      </c>
      <c r="G560" s="244" t="s">
        <v>446</v>
      </c>
      <c r="H560" s="244" t="s">
        <v>333</v>
      </c>
      <c r="I560" s="244" t="s">
        <v>27</v>
      </c>
      <c r="J560" s="244" t="s">
        <v>27</v>
      </c>
      <c r="K560" s="252" t="s">
        <v>1687</v>
      </c>
      <c r="L560" s="247"/>
      <c r="M560" s="248"/>
    </row>
    <row r="561" ht="27.75" customHeight="1">
      <c r="A561" s="242" t="str">
        <f t="shared" si="53"/>
        <v>ทะเบียนขาด 471 วัน</v>
      </c>
      <c r="B561" s="243" t="str">
        <f t="shared" si="46"/>
        <v>ใบอนุญาตผลิต ขาด</v>
      </c>
      <c r="C561" s="244">
        <v>3.0529572564E10</v>
      </c>
      <c r="D561" s="245">
        <v>45481.0</v>
      </c>
      <c r="E561" s="244" t="s">
        <v>1686</v>
      </c>
      <c r="F561" s="244" t="s">
        <v>1683</v>
      </c>
      <c r="G561" s="244" t="s">
        <v>454</v>
      </c>
      <c r="H561" s="244" t="s">
        <v>333</v>
      </c>
      <c r="I561" s="244" t="s">
        <v>27</v>
      </c>
      <c r="J561" s="244" t="s">
        <v>27</v>
      </c>
      <c r="K561" s="254" t="s">
        <v>1688</v>
      </c>
      <c r="L561" s="247"/>
      <c r="M561" s="248"/>
    </row>
    <row r="562" ht="27.75" customHeight="1">
      <c r="A562" s="242" t="str">
        <f t="shared" si="53"/>
        <v>ทะเบียนขาด 471 วัน</v>
      </c>
      <c r="B562" s="243" t="str">
        <f t="shared" si="46"/>
        <v>ทะเบียนผลิต ขาด</v>
      </c>
      <c r="C562" s="244" t="s">
        <v>1689</v>
      </c>
      <c r="D562" s="245">
        <v>45481.0</v>
      </c>
      <c r="E562" s="244" t="s">
        <v>1690</v>
      </c>
      <c r="F562" s="244" t="s">
        <v>1683</v>
      </c>
      <c r="G562" s="244" t="s">
        <v>446</v>
      </c>
      <c r="H562" s="244" t="s">
        <v>333</v>
      </c>
      <c r="I562" s="244" t="s">
        <v>27</v>
      </c>
      <c r="J562" s="244" t="s">
        <v>27</v>
      </c>
      <c r="K562" s="252" t="s">
        <v>1691</v>
      </c>
      <c r="L562" s="247"/>
      <c r="M562" s="248"/>
    </row>
    <row r="563" ht="27.75" customHeight="1">
      <c r="A563" s="242" t="str">
        <f t="shared" si="53"/>
        <v>ทะเบียนขาด 471 วัน</v>
      </c>
      <c r="B563" s="243" t="str">
        <f t="shared" si="46"/>
        <v>ใบอนุญาตผลิต ขาด</v>
      </c>
      <c r="C563" s="244">
        <v>3.0529562564E10</v>
      </c>
      <c r="D563" s="245">
        <v>45481.0</v>
      </c>
      <c r="E563" s="244" t="s">
        <v>1690</v>
      </c>
      <c r="F563" s="244" t="s">
        <v>1683</v>
      </c>
      <c r="G563" s="244" t="s">
        <v>454</v>
      </c>
      <c r="H563" s="244" t="s">
        <v>333</v>
      </c>
      <c r="I563" s="244" t="s">
        <v>27</v>
      </c>
      <c r="J563" s="244" t="s">
        <v>27</v>
      </c>
      <c r="K563" s="254" t="s">
        <v>1692</v>
      </c>
      <c r="L563" s="247"/>
      <c r="M563" s="248"/>
    </row>
    <row r="564" ht="27.75" customHeight="1">
      <c r="A564" s="156" t="str">
        <f t="shared" si="53"/>
        <v>1 ปี 7 เดือน 25 วัน หรือเหลืออีก 602 วัน</v>
      </c>
      <c r="B564" s="113" t="str">
        <f t="shared" si="46"/>
        <v>ทะเบียนผลิต ปกติ</v>
      </c>
      <c r="C564" s="157" t="s">
        <v>1693</v>
      </c>
      <c r="D564" s="161">
        <v>46554.0</v>
      </c>
      <c r="E564" s="157" t="s">
        <v>1694</v>
      </c>
      <c r="F564" s="157" t="s">
        <v>1523</v>
      </c>
      <c r="G564" s="157" t="s">
        <v>446</v>
      </c>
      <c r="H564" s="157" t="s">
        <v>333</v>
      </c>
      <c r="I564" s="139" t="s">
        <v>27</v>
      </c>
      <c r="J564" s="187" t="s">
        <v>27</v>
      </c>
      <c r="K564" s="202" t="s">
        <v>1695</v>
      </c>
      <c r="L564" s="203"/>
      <c r="M564" s="225"/>
      <c r="N564" s="255" t="s">
        <v>1696</v>
      </c>
    </row>
    <row r="565" ht="27.75" customHeight="1">
      <c r="A565" s="156" t="str">
        <f t="shared" si="53"/>
        <v>ทะเบียนขาด 467 วัน</v>
      </c>
      <c r="B565" s="113" t="str">
        <f t="shared" si="46"/>
        <v>ใบอนุญาตผลิต ขาด</v>
      </c>
      <c r="C565" s="157">
        <v>3.0529612564E10</v>
      </c>
      <c r="D565" s="161">
        <v>45485.0</v>
      </c>
      <c r="E565" s="157" t="s">
        <v>1694</v>
      </c>
      <c r="F565" s="157" t="s">
        <v>1523</v>
      </c>
      <c r="G565" s="157" t="s">
        <v>454</v>
      </c>
      <c r="H565" s="157" t="s">
        <v>333</v>
      </c>
      <c r="I565" s="139" t="s">
        <v>27</v>
      </c>
      <c r="J565" s="187" t="s">
        <v>27</v>
      </c>
      <c r="K565" s="199" t="s">
        <v>1697</v>
      </c>
      <c r="L565" s="203"/>
      <c r="M565" s="225"/>
      <c r="N565" s="194"/>
    </row>
    <row r="566" ht="27.75" customHeight="1">
      <c r="A566" s="156" t="str">
        <f t="shared" si="53"/>
        <v>ทะเบียนขาด 55 วัน</v>
      </c>
      <c r="B566" s="113" t="str">
        <f t="shared" si="46"/>
        <v>ใบอนุญาตนำเข้า ขาด</v>
      </c>
      <c r="C566" s="157">
        <v>3.0634672567E10</v>
      </c>
      <c r="D566" s="161">
        <v>45897.0</v>
      </c>
      <c r="E566" s="157" t="s">
        <v>25</v>
      </c>
      <c r="F566" s="157" t="s">
        <v>356</v>
      </c>
      <c r="G566" s="157" t="s">
        <v>19</v>
      </c>
      <c r="H566" s="157" t="s">
        <v>333</v>
      </c>
      <c r="I566" s="139" t="s">
        <v>27</v>
      </c>
      <c r="J566" s="187" t="s">
        <v>27</v>
      </c>
      <c r="K566" s="192" t="s">
        <v>1698</v>
      </c>
      <c r="L566" s="193"/>
      <c r="M566" s="213" t="s">
        <v>992</v>
      </c>
      <c r="N566" s="194" t="s">
        <v>1699</v>
      </c>
    </row>
    <row r="567" ht="27.75" customHeight="1">
      <c r="A567" s="156" t="str">
        <f t="shared" si="53"/>
        <v>0 ปี 3 เดือน 13 วัน หรือเหลืออีก 105 วัน</v>
      </c>
      <c r="B567" s="113" t="str">
        <f t="shared" si="46"/>
        <v>ใบอนุญาตนำเข้า ใกล้หมดอายุ ภายใน 1-3 เดือน</v>
      </c>
      <c r="C567" s="157">
        <v>3.0605422568E10</v>
      </c>
      <c r="D567" s="161">
        <v>46057.0</v>
      </c>
      <c r="E567" s="157" t="s">
        <v>25</v>
      </c>
      <c r="F567" s="157" t="s">
        <v>356</v>
      </c>
      <c r="G567" s="157" t="s">
        <v>19</v>
      </c>
      <c r="H567" s="157" t="s">
        <v>333</v>
      </c>
      <c r="I567" s="139" t="s">
        <v>27</v>
      </c>
      <c r="J567" s="187" t="s">
        <v>27</v>
      </c>
      <c r="K567" s="192" t="s">
        <v>1700</v>
      </c>
      <c r="L567" s="193"/>
      <c r="M567" s="213" t="s">
        <v>992</v>
      </c>
      <c r="N567" s="194" t="s">
        <v>1699</v>
      </c>
    </row>
    <row r="568" ht="27.75" customHeight="1">
      <c r="A568" s="182"/>
      <c r="B568" s="183"/>
      <c r="C568" s="120"/>
      <c r="D568" s="177"/>
      <c r="E568" s="120"/>
      <c r="F568" s="120"/>
      <c r="G568" s="120"/>
      <c r="H568" s="120"/>
      <c r="I568" s="120"/>
      <c r="J568" s="256"/>
      <c r="K568" s="121"/>
      <c r="L568" s="120"/>
      <c r="M568" s="257"/>
      <c r="N568" s="258"/>
    </row>
    <row r="569" ht="27.75" customHeight="1">
      <c r="A569" s="182"/>
      <c r="B569" s="184"/>
      <c r="C569" s="179"/>
      <c r="D569" s="180"/>
      <c r="E569" s="179"/>
      <c r="F569" s="179"/>
      <c r="G569" s="179"/>
      <c r="H569" s="179"/>
      <c r="I569" s="179"/>
      <c r="J569" s="256"/>
      <c r="K569" s="121"/>
      <c r="L569" s="120"/>
      <c r="M569" s="257"/>
      <c r="N569" s="259"/>
    </row>
    <row r="570" ht="27.75" customHeight="1">
      <c r="A570" s="182"/>
      <c r="B570" s="183"/>
      <c r="C570" s="120"/>
      <c r="D570" s="177"/>
      <c r="E570" s="120"/>
      <c r="F570" s="120"/>
      <c r="G570" s="120"/>
      <c r="H570" s="120"/>
      <c r="I570" s="120"/>
      <c r="J570" s="256"/>
      <c r="K570" s="121"/>
      <c r="L570" s="120"/>
      <c r="M570" s="257"/>
      <c r="N570" s="258"/>
    </row>
    <row r="571" ht="27.75" customHeight="1">
      <c r="A571" s="182"/>
      <c r="B571" s="184"/>
      <c r="C571" s="179"/>
      <c r="D571" s="180"/>
      <c r="E571" s="179"/>
      <c r="F571" s="179"/>
      <c r="G571" s="179"/>
      <c r="H571" s="179"/>
      <c r="I571" s="179"/>
      <c r="J571" s="256"/>
      <c r="K571" s="121"/>
      <c r="L571" s="120"/>
      <c r="M571" s="257"/>
      <c r="N571" s="259"/>
    </row>
    <row r="572" ht="27.75" customHeight="1">
      <c r="A572" s="182"/>
      <c r="B572" s="183"/>
      <c r="C572" s="120"/>
      <c r="D572" s="177"/>
      <c r="E572" s="120"/>
      <c r="F572" s="120"/>
      <c r="G572" s="120"/>
      <c r="H572" s="120"/>
      <c r="I572" s="120"/>
      <c r="J572" s="256"/>
      <c r="K572" s="121"/>
      <c r="L572" s="120"/>
      <c r="M572" s="257"/>
      <c r="N572" s="258"/>
    </row>
    <row r="573" ht="27.75" customHeight="1">
      <c r="A573" s="182"/>
      <c r="B573" s="184"/>
      <c r="C573" s="179"/>
      <c r="D573" s="180"/>
      <c r="E573" s="179"/>
      <c r="F573" s="179"/>
      <c r="G573" s="179"/>
      <c r="H573" s="179"/>
      <c r="I573" s="179"/>
      <c r="J573" s="256"/>
      <c r="K573" s="121"/>
      <c r="L573" s="120"/>
      <c r="M573" s="257"/>
      <c r="N573" s="259"/>
    </row>
    <row r="574" ht="27.75" customHeight="1">
      <c r="A574" s="182"/>
      <c r="B574" s="183"/>
      <c r="C574" s="120"/>
      <c r="D574" s="177"/>
      <c r="E574" s="120"/>
      <c r="F574" s="120"/>
      <c r="G574" s="120"/>
      <c r="H574" s="120"/>
      <c r="I574" s="120"/>
      <c r="J574" s="256"/>
      <c r="K574" s="121"/>
      <c r="L574" s="120"/>
      <c r="M574" s="257"/>
      <c r="N574" s="258"/>
    </row>
    <row r="575" ht="27.75" customHeight="1">
      <c r="A575" s="182"/>
      <c r="B575" s="184"/>
      <c r="C575" s="179"/>
      <c r="D575" s="180"/>
      <c r="E575" s="179"/>
      <c r="F575" s="179"/>
      <c r="G575" s="179"/>
      <c r="H575" s="179"/>
      <c r="I575" s="179"/>
      <c r="J575" s="256"/>
      <c r="K575" s="121"/>
      <c r="L575" s="120"/>
      <c r="M575" s="257"/>
      <c r="N575" s="259"/>
    </row>
    <row r="576" ht="27.75" customHeight="1">
      <c r="A576" s="182"/>
      <c r="B576" s="183"/>
      <c r="C576" s="120"/>
      <c r="D576" s="177"/>
      <c r="E576" s="120"/>
      <c r="F576" s="120"/>
      <c r="G576" s="120"/>
      <c r="H576" s="120"/>
      <c r="I576" s="120"/>
      <c r="J576" s="256"/>
      <c r="K576" s="121"/>
      <c r="L576" s="120"/>
      <c r="M576" s="257"/>
      <c r="N576" s="258"/>
    </row>
    <row r="577" ht="27.75" customHeight="1">
      <c r="A577" s="182"/>
      <c r="B577" s="184"/>
      <c r="C577" s="179"/>
      <c r="D577" s="180"/>
      <c r="E577" s="179"/>
      <c r="F577" s="179"/>
      <c r="G577" s="179"/>
      <c r="H577" s="179"/>
      <c r="I577" s="179"/>
      <c r="J577" s="256"/>
      <c r="K577" s="121"/>
      <c r="L577" s="120"/>
      <c r="M577" s="257"/>
      <c r="N577" s="259"/>
    </row>
    <row r="578" ht="27.75" customHeight="1">
      <c r="A578" s="182"/>
      <c r="B578" s="183"/>
      <c r="C578" s="120"/>
      <c r="D578" s="177"/>
      <c r="E578" s="120"/>
      <c r="F578" s="120"/>
      <c r="G578" s="120"/>
      <c r="H578" s="120"/>
      <c r="I578" s="120"/>
      <c r="J578" s="256"/>
      <c r="K578" s="121"/>
      <c r="L578" s="120"/>
      <c r="M578" s="257"/>
      <c r="N578" s="258"/>
    </row>
    <row r="579" ht="27.75" customHeight="1">
      <c r="A579" s="182"/>
      <c r="B579" s="184"/>
      <c r="C579" s="179"/>
      <c r="D579" s="180"/>
      <c r="E579" s="179"/>
      <c r="F579" s="179"/>
      <c r="G579" s="179"/>
      <c r="H579" s="179"/>
      <c r="I579" s="179"/>
      <c r="J579" s="256"/>
      <c r="K579" s="121"/>
      <c r="L579" s="120"/>
      <c r="M579" s="257"/>
      <c r="N579" s="259"/>
    </row>
    <row r="580" ht="27.75" customHeight="1">
      <c r="A580" s="182"/>
      <c r="B580" s="183"/>
      <c r="C580" s="120"/>
      <c r="D580" s="177"/>
      <c r="E580" s="120"/>
      <c r="F580" s="120"/>
      <c r="G580" s="120"/>
      <c r="H580" s="120"/>
      <c r="I580" s="120"/>
      <c r="J580" s="256"/>
      <c r="K580" s="121"/>
      <c r="L580" s="120"/>
      <c r="M580" s="257"/>
      <c r="N580" s="258"/>
    </row>
    <row r="581" ht="27.75" customHeight="1">
      <c r="A581" s="182"/>
      <c r="B581" s="184"/>
      <c r="C581" s="179"/>
      <c r="D581" s="180"/>
      <c r="E581" s="179"/>
      <c r="F581" s="179"/>
      <c r="G581" s="179"/>
      <c r="H581" s="179"/>
      <c r="I581" s="179"/>
      <c r="J581" s="256"/>
      <c r="K581" s="121"/>
      <c r="L581" s="120"/>
      <c r="M581" s="257"/>
      <c r="N581" s="259"/>
    </row>
    <row r="582" ht="27.75" customHeight="1">
      <c r="A582" s="182"/>
      <c r="B582" s="183"/>
      <c r="C582" s="120"/>
      <c r="D582" s="177"/>
      <c r="E582" s="120"/>
      <c r="F582" s="120"/>
      <c r="G582" s="120"/>
      <c r="H582" s="120"/>
      <c r="I582" s="120"/>
      <c r="J582" s="256"/>
      <c r="K582" s="121"/>
      <c r="L582" s="120"/>
      <c r="M582" s="257"/>
      <c r="N582" s="258"/>
    </row>
    <row r="583" ht="27.75" customHeight="1">
      <c r="A583" s="182"/>
      <c r="B583" s="184"/>
      <c r="C583" s="179"/>
      <c r="D583" s="180"/>
      <c r="E583" s="179"/>
      <c r="F583" s="179"/>
      <c r="G583" s="179"/>
      <c r="H583" s="179"/>
      <c r="I583" s="179"/>
      <c r="J583" s="256"/>
      <c r="K583" s="121"/>
      <c r="L583" s="120"/>
      <c r="M583" s="257"/>
      <c r="N583" s="259"/>
    </row>
    <row r="584" ht="27.75" customHeight="1">
      <c r="A584" s="182"/>
      <c r="B584" s="183"/>
      <c r="C584" s="120"/>
      <c r="D584" s="177"/>
      <c r="E584" s="120"/>
      <c r="F584" s="120"/>
      <c r="G584" s="120"/>
      <c r="H584" s="120"/>
      <c r="I584" s="120"/>
      <c r="J584" s="256"/>
      <c r="K584" s="121"/>
      <c r="L584" s="120"/>
      <c r="M584" s="257"/>
      <c r="N584" s="258"/>
    </row>
    <row r="585" ht="27.75" customHeight="1">
      <c r="A585" s="182"/>
      <c r="B585" s="184"/>
      <c r="C585" s="179"/>
      <c r="D585" s="180"/>
      <c r="E585" s="179"/>
      <c r="F585" s="179"/>
      <c r="G585" s="179"/>
      <c r="H585" s="179"/>
      <c r="I585" s="179"/>
      <c r="J585" s="256"/>
      <c r="K585" s="121"/>
      <c r="L585" s="120"/>
      <c r="M585" s="257"/>
      <c r="N585" s="259"/>
    </row>
    <row r="586" ht="27.75" customHeight="1">
      <c r="A586" s="182"/>
      <c r="B586" s="183"/>
      <c r="C586" s="120"/>
      <c r="D586" s="177"/>
      <c r="E586" s="120"/>
      <c r="F586" s="120"/>
      <c r="G586" s="120"/>
      <c r="H586" s="120"/>
      <c r="I586" s="120"/>
      <c r="J586" s="256"/>
      <c r="K586" s="121"/>
      <c r="L586" s="120"/>
      <c r="M586" s="257"/>
      <c r="N586" s="258"/>
    </row>
    <row r="587" ht="27.75" customHeight="1">
      <c r="A587" s="182"/>
      <c r="B587" s="184"/>
      <c r="C587" s="179"/>
      <c r="D587" s="180"/>
      <c r="E587" s="179"/>
      <c r="F587" s="179"/>
      <c r="G587" s="179"/>
      <c r="H587" s="179"/>
      <c r="I587" s="179"/>
      <c r="J587" s="256"/>
      <c r="K587" s="121"/>
      <c r="L587" s="120"/>
      <c r="M587" s="257"/>
      <c r="N587" s="259"/>
    </row>
    <row r="588" ht="27.75" customHeight="1">
      <c r="A588" s="182"/>
      <c r="B588" s="183"/>
      <c r="C588" s="120"/>
      <c r="D588" s="177"/>
      <c r="E588" s="120"/>
      <c r="F588" s="120"/>
      <c r="G588" s="120"/>
      <c r="H588" s="120"/>
      <c r="I588" s="120"/>
      <c r="J588" s="256"/>
      <c r="K588" s="121"/>
      <c r="L588" s="120"/>
      <c r="M588" s="257"/>
      <c r="N588" s="258"/>
    </row>
    <row r="589" ht="27.75" customHeight="1">
      <c r="A589" s="182"/>
      <c r="B589" s="184"/>
      <c r="C589" s="179"/>
      <c r="D589" s="180"/>
      <c r="E589" s="179"/>
      <c r="F589" s="179"/>
      <c r="G589" s="179"/>
      <c r="H589" s="179"/>
      <c r="I589" s="179"/>
      <c r="J589" s="256"/>
      <c r="K589" s="121"/>
      <c r="L589" s="120"/>
      <c r="M589" s="257"/>
      <c r="N589" s="259"/>
    </row>
    <row r="590" ht="27.75" customHeight="1">
      <c r="A590" s="182"/>
      <c r="B590" s="183"/>
      <c r="C590" s="120"/>
      <c r="D590" s="177"/>
      <c r="E590" s="120"/>
      <c r="F590" s="120"/>
      <c r="G590" s="120"/>
      <c r="H590" s="120"/>
      <c r="I590" s="120"/>
      <c r="J590" s="256"/>
      <c r="K590" s="121"/>
      <c r="L590" s="120"/>
      <c r="M590" s="257"/>
      <c r="N590" s="258"/>
    </row>
    <row r="591" ht="27.75" customHeight="1">
      <c r="A591" s="182"/>
      <c r="B591" s="184"/>
      <c r="C591" s="179"/>
      <c r="D591" s="180"/>
      <c r="E591" s="179"/>
      <c r="F591" s="179"/>
      <c r="G591" s="179"/>
      <c r="H591" s="179"/>
      <c r="I591" s="179"/>
      <c r="J591" s="256"/>
      <c r="K591" s="121"/>
      <c r="L591" s="120"/>
      <c r="M591" s="257"/>
      <c r="N591" s="259"/>
    </row>
    <row r="592" ht="27.75" customHeight="1">
      <c r="A592" s="182"/>
      <c r="B592" s="183"/>
      <c r="C592" s="120"/>
      <c r="D592" s="177"/>
      <c r="E592" s="120"/>
      <c r="F592" s="120"/>
      <c r="G592" s="120"/>
      <c r="H592" s="120"/>
      <c r="I592" s="120"/>
      <c r="J592" s="256"/>
      <c r="K592" s="121"/>
      <c r="L592" s="120"/>
      <c r="M592" s="257"/>
      <c r="N592" s="258"/>
    </row>
    <row r="593" ht="27.75" customHeight="1">
      <c r="A593" s="182"/>
      <c r="B593" s="184"/>
      <c r="C593" s="179"/>
      <c r="D593" s="180"/>
      <c r="E593" s="179"/>
      <c r="F593" s="179"/>
      <c r="G593" s="179"/>
      <c r="H593" s="179"/>
      <c r="I593" s="179"/>
      <c r="J593" s="256"/>
      <c r="K593" s="121"/>
      <c r="L593" s="120"/>
      <c r="M593" s="257"/>
      <c r="N593" s="259"/>
    </row>
    <row r="594" ht="27.75" customHeight="1">
      <c r="A594" s="182"/>
      <c r="B594" s="183"/>
      <c r="C594" s="120"/>
      <c r="D594" s="177"/>
      <c r="E594" s="120"/>
      <c r="F594" s="120"/>
      <c r="G594" s="120"/>
      <c r="H594" s="120"/>
      <c r="I594" s="120"/>
      <c r="J594" s="256"/>
      <c r="K594" s="121"/>
      <c r="L594" s="120"/>
      <c r="M594" s="257"/>
      <c r="N594" s="258"/>
    </row>
    <row r="595" ht="27.75" customHeight="1">
      <c r="A595" s="182"/>
      <c r="B595" s="184"/>
      <c r="C595" s="179"/>
      <c r="D595" s="180"/>
      <c r="E595" s="179"/>
      <c r="F595" s="179"/>
      <c r="G595" s="179"/>
      <c r="H595" s="179"/>
      <c r="I595" s="179"/>
      <c r="J595" s="256"/>
      <c r="K595" s="121"/>
      <c r="L595" s="120"/>
      <c r="M595" s="257"/>
      <c r="N595" s="259"/>
    </row>
    <row r="596" ht="27.75" customHeight="1">
      <c r="A596" s="182"/>
      <c r="B596" s="183"/>
      <c r="C596" s="120"/>
      <c r="D596" s="177"/>
      <c r="E596" s="120"/>
      <c r="F596" s="120"/>
      <c r="G596" s="120"/>
      <c r="H596" s="120"/>
      <c r="I596" s="120"/>
      <c r="J596" s="256"/>
      <c r="K596" s="121"/>
      <c r="L596" s="120"/>
      <c r="M596" s="257"/>
      <c r="N596" s="258"/>
    </row>
    <row r="597" ht="27.75" customHeight="1">
      <c r="A597" s="182"/>
      <c r="B597" s="184"/>
      <c r="C597" s="179"/>
      <c r="D597" s="180"/>
      <c r="E597" s="179"/>
      <c r="F597" s="179"/>
      <c r="G597" s="179"/>
      <c r="H597" s="179"/>
      <c r="I597" s="179"/>
      <c r="J597" s="256"/>
      <c r="K597" s="121"/>
      <c r="L597" s="120"/>
      <c r="M597" s="257"/>
      <c r="N597" s="259"/>
    </row>
    <row r="598" ht="27.75" customHeight="1">
      <c r="A598" s="182"/>
      <c r="B598" s="183"/>
      <c r="C598" s="120"/>
      <c r="D598" s="177"/>
      <c r="E598" s="120"/>
      <c r="F598" s="120"/>
      <c r="G598" s="120"/>
      <c r="H598" s="120"/>
      <c r="I598" s="120"/>
      <c r="J598" s="256"/>
      <c r="K598" s="121"/>
      <c r="L598" s="120"/>
      <c r="M598" s="257"/>
      <c r="N598" s="258"/>
    </row>
    <row r="599" ht="27.75" customHeight="1">
      <c r="A599" s="182"/>
      <c r="B599" s="184"/>
      <c r="C599" s="179"/>
      <c r="D599" s="180"/>
      <c r="E599" s="179"/>
      <c r="F599" s="179"/>
      <c r="G599" s="179"/>
      <c r="H599" s="179"/>
      <c r="I599" s="179"/>
      <c r="J599" s="256"/>
      <c r="K599" s="121"/>
      <c r="L599" s="120"/>
      <c r="M599" s="257"/>
      <c r="N599" s="259"/>
    </row>
    <row r="600" ht="27.75" customHeight="1">
      <c r="A600" s="182"/>
      <c r="B600" s="183"/>
      <c r="C600" s="120"/>
      <c r="D600" s="177"/>
      <c r="E600" s="120"/>
      <c r="F600" s="120"/>
      <c r="G600" s="120"/>
      <c r="H600" s="120"/>
      <c r="I600" s="120"/>
      <c r="J600" s="256"/>
      <c r="K600" s="121"/>
      <c r="L600" s="120"/>
      <c r="M600" s="257"/>
      <c r="N600" s="258"/>
    </row>
    <row r="601" ht="27.75" customHeight="1">
      <c r="A601" s="182"/>
      <c r="B601" s="184"/>
      <c r="C601" s="179"/>
      <c r="D601" s="180"/>
      <c r="E601" s="179"/>
      <c r="F601" s="179"/>
      <c r="G601" s="179"/>
      <c r="H601" s="179"/>
      <c r="I601" s="179"/>
      <c r="J601" s="256"/>
      <c r="K601" s="121"/>
      <c r="L601" s="120"/>
      <c r="M601" s="257"/>
      <c r="N601" s="259"/>
    </row>
    <row r="602" ht="27.75" customHeight="1">
      <c r="A602" s="182"/>
      <c r="B602" s="183"/>
      <c r="C602" s="120"/>
      <c r="D602" s="177"/>
      <c r="E602" s="120"/>
      <c r="F602" s="120"/>
      <c r="G602" s="120"/>
      <c r="H602" s="120"/>
      <c r="I602" s="120"/>
      <c r="J602" s="256"/>
      <c r="K602" s="121"/>
      <c r="L602" s="120"/>
      <c r="M602" s="257"/>
      <c r="N602" s="258"/>
    </row>
    <row r="603" ht="27.75" customHeight="1">
      <c r="A603" s="182"/>
      <c r="B603" s="184"/>
      <c r="C603" s="179"/>
      <c r="D603" s="180"/>
      <c r="E603" s="179"/>
      <c r="F603" s="179"/>
      <c r="G603" s="179"/>
      <c r="H603" s="179"/>
      <c r="I603" s="179"/>
      <c r="J603" s="256"/>
      <c r="K603" s="121"/>
      <c r="L603" s="120"/>
      <c r="M603" s="257"/>
      <c r="N603" s="259"/>
    </row>
    <row r="604" ht="27.75" customHeight="1">
      <c r="A604" s="182"/>
      <c r="B604" s="183"/>
      <c r="C604" s="120"/>
      <c r="D604" s="177"/>
      <c r="E604" s="120"/>
      <c r="F604" s="120"/>
      <c r="G604" s="120"/>
      <c r="H604" s="120"/>
      <c r="I604" s="120"/>
      <c r="J604" s="256"/>
      <c r="K604" s="121"/>
      <c r="L604" s="120"/>
      <c r="M604" s="257"/>
      <c r="N604" s="258"/>
    </row>
    <row r="605" ht="27.75" customHeight="1">
      <c r="A605" s="182"/>
      <c r="B605" s="184"/>
      <c r="C605" s="179"/>
      <c r="D605" s="180"/>
      <c r="E605" s="179"/>
      <c r="F605" s="179"/>
      <c r="G605" s="179"/>
      <c r="H605" s="179"/>
      <c r="I605" s="179"/>
      <c r="J605" s="256"/>
      <c r="K605" s="121"/>
      <c r="L605" s="120"/>
      <c r="M605" s="257"/>
      <c r="N605" s="259"/>
    </row>
    <row r="606" ht="27.75" customHeight="1">
      <c r="A606" s="182"/>
      <c r="B606" s="183"/>
      <c r="C606" s="120"/>
      <c r="D606" s="177"/>
      <c r="E606" s="120"/>
      <c r="F606" s="120"/>
      <c r="G606" s="120"/>
      <c r="H606" s="120"/>
      <c r="I606" s="120"/>
      <c r="J606" s="256"/>
      <c r="K606" s="121"/>
      <c r="L606" s="120"/>
      <c r="M606" s="257"/>
      <c r="N606" s="258"/>
    </row>
    <row r="607" ht="27.75" customHeight="1">
      <c r="A607" s="182"/>
      <c r="B607" s="184"/>
      <c r="C607" s="179"/>
      <c r="D607" s="180"/>
      <c r="E607" s="179"/>
      <c r="F607" s="179"/>
      <c r="G607" s="179"/>
      <c r="H607" s="179"/>
      <c r="I607" s="179"/>
      <c r="J607" s="256"/>
      <c r="K607" s="121"/>
      <c r="L607" s="120"/>
      <c r="M607" s="257"/>
      <c r="N607" s="259"/>
    </row>
    <row r="608" ht="27.75" customHeight="1">
      <c r="A608" s="182"/>
      <c r="B608" s="183"/>
      <c r="C608" s="120"/>
      <c r="D608" s="177"/>
      <c r="E608" s="120"/>
      <c r="F608" s="120"/>
      <c r="G608" s="120"/>
      <c r="H608" s="120"/>
      <c r="I608" s="120"/>
      <c r="J608" s="256"/>
      <c r="K608" s="121"/>
      <c r="L608" s="120"/>
      <c r="M608" s="257"/>
      <c r="N608" s="258"/>
    </row>
    <row r="609" ht="27.75" customHeight="1">
      <c r="A609" s="182"/>
      <c r="B609" s="184"/>
      <c r="C609" s="179"/>
      <c r="D609" s="180"/>
      <c r="E609" s="179"/>
      <c r="F609" s="179"/>
      <c r="G609" s="179"/>
      <c r="H609" s="179"/>
      <c r="I609" s="179"/>
      <c r="J609" s="256"/>
      <c r="K609" s="121"/>
      <c r="L609" s="120"/>
      <c r="M609" s="257"/>
      <c r="N609" s="259"/>
    </row>
    <row r="610" ht="27.75" customHeight="1">
      <c r="A610" s="182"/>
      <c r="B610" s="183"/>
      <c r="C610" s="120"/>
      <c r="D610" s="177"/>
      <c r="E610" s="120"/>
      <c r="F610" s="120"/>
      <c r="G610" s="120"/>
      <c r="H610" s="120"/>
      <c r="I610" s="120"/>
      <c r="J610" s="256"/>
      <c r="K610" s="121"/>
      <c r="L610" s="120"/>
      <c r="M610" s="257"/>
      <c r="N610" s="258"/>
    </row>
    <row r="611" ht="27.75" customHeight="1">
      <c r="A611" s="182"/>
      <c r="B611" s="184"/>
      <c r="C611" s="179"/>
      <c r="D611" s="180"/>
      <c r="E611" s="179"/>
      <c r="F611" s="179"/>
      <c r="G611" s="179"/>
      <c r="H611" s="179"/>
      <c r="I611" s="179"/>
      <c r="J611" s="256"/>
      <c r="K611" s="121"/>
      <c r="L611" s="120"/>
      <c r="M611" s="257"/>
      <c r="N611" s="259"/>
    </row>
    <row r="612" ht="27.75" customHeight="1">
      <c r="A612" s="182"/>
      <c r="B612" s="183"/>
      <c r="C612" s="120"/>
      <c r="D612" s="177"/>
      <c r="E612" s="120"/>
      <c r="F612" s="120"/>
      <c r="G612" s="120"/>
      <c r="H612" s="120"/>
      <c r="I612" s="120"/>
      <c r="J612" s="256"/>
      <c r="K612" s="121"/>
      <c r="L612" s="120"/>
      <c r="M612" s="257"/>
      <c r="N612" s="258"/>
    </row>
    <row r="613" ht="27.75" customHeight="1">
      <c r="A613" s="182"/>
      <c r="B613" s="184"/>
      <c r="C613" s="179"/>
      <c r="D613" s="180"/>
      <c r="E613" s="179"/>
      <c r="F613" s="179"/>
      <c r="G613" s="179"/>
      <c r="H613" s="179"/>
      <c r="I613" s="179"/>
      <c r="J613" s="256"/>
      <c r="K613" s="121"/>
      <c r="L613" s="120"/>
      <c r="M613" s="257"/>
      <c r="N613" s="259"/>
    </row>
    <row r="614" ht="27.75" customHeight="1">
      <c r="A614" s="182"/>
      <c r="B614" s="183"/>
      <c r="C614" s="120"/>
      <c r="D614" s="177"/>
      <c r="E614" s="120"/>
      <c r="F614" s="120"/>
      <c r="G614" s="120"/>
      <c r="H614" s="120"/>
      <c r="I614" s="120"/>
      <c r="J614" s="256"/>
      <c r="K614" s="121"/>
      <c r="L614" s="120"/>
      <c r="M614" s="257"/>
      <c r="N614" s="258"/>
    </row>
    <row r="615" ht="27.75" customHeight="1">
      <c r="A615" s="182"/>
      <c r="B615" s="184"/>
      <c r="C615" s="179"/>
      <c r="D615" s="180"/>
      <c r="E615" s="179"/>
      <c r="F615" s="179"/>
      <c r="G615" s="179"/>
      <c r="H615" s="179"/>
      <c r="I615" s="179"/>
      <c r="J615" s="256"/>
      <c r="K615" s="121"/>
      <c r="L615" s="120"/>
      <c r="M615" s="257"/>
      <c r="N615" s="259"/>
    </row>
    <row r="616" ht="27.75" customHeight="1">
      <c r="A616" s="182"/>
      <c r="B616" s="183"/>
      <c r="C616" s="120"/>
      <c r="D616" s="177"/>
      <c r="E616" s="120"/>
      <c r="F616" s="120"/>
      <c r="G616" s="120"/>
      <c r="H616" s="120"/>
      <c r="I616" s="120"/>
      <c r="J616" s="256"/>
      <c r="K616" s="121"/>
      <c r="L616" s="120"/>
      <c r="M616" s="257"/>
      <c r="N616" s="258"/>
    </row>
    <row r="617" ht="27.75" customHeight="1">
      <c r="A617" s="182"/>
      <c r="B617" s="184"/>
      <c r="C617" s="179"/>
      <c r="D617" s="180"/>
      <c r="E617" s="179"/>
      <c r="F617" s="179"/>
      <c r="G617" s="179"/>
      <c r="H617" s="179"/>
      <c r="I617" s="179"/>
      <c r="J617" s="256"/>
      <c r="K617" s="121"/>
      <c r="L617" s="120"/>
      <c r="M617" s="257"/>
      <c r="N617" s="259"/>
    </row>
    <row r="618" ht="27.75" customHeight="1">
      <c r="A618" s="182"/>
      <c r="B618" s="183"/>
      <c r="C618" s="120"/>
      <c r="D618" s="177"/>
      <c r="E618" s="120"/>
      <c r="F618" s="120"/>
      <c r="G618" s="120"/>
      <c r="H618" s="120"/>
      <c r="I618" s="120"/>
      <c r="J618" s="256"/>
      <c r="K618" s="121"/>
      <c r="L618" s="120"/>
      <c r="M618" s="257"/>
      <c r="N618" s="258"/>
    </row>
    <row r="619" ht="27.75" customHeight="1">
      <c r="A619" s="182"/>
      <c r="B619" s="184"/>
      <c r="C619" s="179"/>
      <c r="D619" s="180"/>
      <c r="E619" s="179"/>
      <c r="F619" s="179"/>
      <c r="G619" s="179"/>
      <c r="H619" s="179"/>
      <c r="I619" s="179"/>
      <c r="J619" s="256"/>
      <c r="K619" s="121"/>
      <c r="L619" s="120"/>
      <c r="M619" s="257"/>
      <c r="N619" s="259"/>
    </row>
    <row r="620" ht="27.75" customHeight="1">
      <c r="A620" s="182"/>
      <c r="B620" s="183"/>
      <c r="C620" s="120"/>
      <c r="D620" s="177"/>
      <c r="E620" s="120"/>
      <c r="F620" s="120"/>
      <c r="G620" s="120"/>
      <c r="H620" s="120"/>
      <c r="I620" s="120"/>
      <c r="J620" s="256"/>
      <c r="K620" s="121"/>
      <c r="L620" s="120"/>
      <c r="M620" s="257"/>
      <c r="N620" s="258"/>
    </row>
    <row r="621" ht="27.75" customHeight="1">
      <c r="A621" s="182"/>
      <c r="B621" s="184"/>
      <c r="C621" s="179"/>
      <c r="D621" s="180"/>
      <c r="E621" s="179"/>
      <c r="F621" s="179"/>
      <c r="G621" s="179"/>
      <c r="H621" s="179"/>
      <c r="I621" s="179"/>
      <c r="J621" s="256"/>
      <c r="K621" s="121"/>
      <c r="L621" s="120"/>
      <c r="M621" s="257"/>
      <c r="N621" s="259"/>
    </row>
    <row r="622" ht="27.75" customHeight="1">
      <c r="A622" s="182"/>
      <c r="B622" s="183"/>
      <c r="C622" s="120"/>
      <c r="D622" s="177"/>
      <c r="E622" s="120"/>
      <c r="F622" s="120"/>
      <c r="G622" s="120"/>
      <c r="H622" s="120"/>
      <c r="I622" s="120"/>
      <c r="J622" s="256"/>
      <c r="K622" s="121"/>
      <c r="L622" s="120"/>
      <c r="M622" s="257"/>
      <c r="N622" s="258"/>
    </row>
    <row r="623" ht="27.75" customHeight="1">
      <c r="A623" s="182"/>
      <c r="B623" s="184"/>
      <c r="C623" s="179"/>
      <c r="D623" s="180"/>
      <c r="E623" s="179"/>
      <c r="F623" s="179"/>
      <c r="G623" s="179"/>
      <c r="H623" s="179"/>
      <c r="I623" s="179"/>
      <c r="J623" s="256"/>
      <c r="K623" s="121"/>
      <c r="L623" s="120"/>
      <c r="M623" s="257"/>
      <c r="N623" s="259"/>
    </row>
    <row r="624" ht="27.75" customHeight="1">
      <c r="A624" s="182"/>
      <c r="B624" s="183"/>
      <c r="C624" s="120"/>
      <c r="D624" s="177"/>
      <c r="E624" s="120"/>
      <c r="F624" s="120"/>
      <c r="G624" s="120"/>
      <c r="H624" s="120"/>
      <c r="I624" s="120"/>
      <c r="J624" s="256"/>
      <c r="K624" s="121"/>
      <c r="L624" s="120"/>
      <c r="M624" s="257"/>
      <c r="N624" s="258"/>
    </row>
    <row r="625" ht="27.75" customHeight="1">
      <c r="A625" s="182"/>
      <c r="B625" s="184"/>
      <c r="C625" s="179"/>
      <c r="D625" s="180"/>
      <c r="E625" s="179"/>
      <c r="F625" s="179"/>
      <c r="G625" s="179"/>
      <c r="H625" s="179"/>
      <c r="I625" s="179"/>
      <c r="J625" s="256"/>
      <c r="K625" s="121"/>
      <c r="L625" s="120"/>
      <c r="M625" s="257"/>
      <c r="N625" s="259"/>
    </row>
    <row r="626" ht="27.75" customHeight="1">
      <c r="A626" s="182"/>
      <c r="B626" s="183"/>
      <c r="C626" s="120"/>
      <c r="D626" s="177"/>
      <c r="E626" s="120"/>
      <c r="F626" s="120"/>
      <c r="G626" s="120"/>
      <c r="H626" s="120"/>
      <c r="I626" s="120"/>
      <c r="J626" s="256"/>
      <c r="K626" s="121"/>
      <c r="L626" s="120"/>
      <c r="M626" s="257"/>
      <c r="N626" s="258"/>
    </row>
    <row r="627" ht="27.75" customHeight="1">
      <c r="A627" s="182"/>
      <c r="B627" s="184"/>
      <c r="C627" s="179"/>
      <c r="D627" s="180"/>
      <c r="E627" s="179"/>
      <c r="F627" s="179"/>
      <c r="G627" s="179"/>
      <c r="H627" s="179"/>
      <c r="I627" s="179"/>
      <c r="J627" s="256"/>
      <c r="K627" s="121"/>
      <c r="L627" s="120"/>
      <c r="M627" s="257"/>
      <c r="N627" s="259"/>
    </row>
    <row r="628" ht="27.75" customHeight="1">
      <c r="A628" s="182"/>
      <c r="B628" s="183"/>
      <c r="C628" s="120"/>
      <c r="D628" s="177"/>
      <c r="E628" s="120"/>
      <c r="F628" s="120"/>
      <c r="G628" s="120"/>
      <c r="H628" s="120"/>
      <c r="I628" s="120"/>
      <c r="J628" s="256"/>
      <c r="K628" s="121"/>
      <c r="L628" s="120"/>
      <c r="M628" s="257"/>
      <c r="N628" s="258"/>
    </row>
    <row r="629" ht="27.75" customHeight="1">
      <c r="A629" s="182"/>
      <c r="B629" s="184"/>
      <c r="C629" s="179"/>
      <c r="D629" s="180"/>
      <c r="E629" s="179"/>
      <c r="F629" s="179"/>
      <c r="G629" s="179"/>
      <c r="H629" s="179"/>
      <c r="I629" s="179"/>
      <c r="J629" s="256"/>
      <c r="K629" s="121"/>
      <c r="L629" s="120"/>
      <c r="M629" s="257"/>
      <c r="N629" s="259"/>
    </row>
    <row r="630" ht="27.75" customHeight="1">
      <c r="A630" s="182"/>
      <c r="B630" s="183"/>
      <c r="C630" s="120"/>
      <c r="D630" s="177"/>
      <c r="E630" s="120"/>
      <c r="F630" s="120"/>
      <c r="G630" s="120"/>
      <c r="H630" s="120"/>
      <c r="I630" s="120"/>
      <c r="J630" s="256"/>
      <c r="K630" s="121"/>
      <c r="L630" s="120"/>
      <c r="M630" s="257"/>
      <c r="N630" s="258"/>
    </row>
    <row r="631" ht="27.75" customHeight="1">
      <c r="A631" s="182"/>
      <c r="B631" s="184"/>
      <c r="C631" s="179"/>
      <c r="D631" s="180"/>
      <c r="E631" s="179"/>
      <c r="F631" s="179"/>
      <c r="G631" s="179"/>
      <c r="H631" s="179"/>
      <c r="I631" s="179"/>
      <c r="J631" s="256"/>
      <c r="K631" s="121"/>
      <c r="L631" s="120"/>
      <c r="M631" s="257"/>
      <c r="N631" s="259"/>
    </row>
    <row r="632" ht="27.75" customHeight="1">
      <c r="A632" s="182"/>
      <c r="B632" s="183"/>
      <c r="C632" s="120"/>
      <c r="D632" s="177"/>
      <c r="E632" s="120"/>
      <c r="F632" s="120"/>
      <c r="G632" s="120"/>
      <c r="H632" s="120"/>
      <c r="I632" s="120"/>
      <c r="J632" s="256"/>
      <c r="K632" s="121"/>
      <c r="L632" s="120"/>
      <c r="M632" s="257"/>
      <c r="N632" s="258"/>
    </row>
    <row r="633" ht="27.75" customHeight="1">
      <c r="A633" s="182"/>
      <c r="B633" s="184"/>
      <c r="C633" s="179"/>
      <c r="D633" s="180"/>
      <c r="E633" s="179"/>
      <c r="F633" s="179"/>
      <c r="G633" s="179"/>
      <c r="H633" s="179"/>
      <c r="I633" s="179"/>
      <c r="J633" s="256"/>
      <c r="K633" s="121"/>
      <c r="L633" s="120"/>
      <c r="M633" s="257"/>
      <c r="N633" s="259"/>
    </row>
    <row r="634" ht="27.75" customHeight="1">
      <c r="A634" s="182"/>
      <c r="B634" s="183"/>
      <c r="C634" s="120"/>
      <c r="D634" s="177"/>
      <c r="E634" s="120"/>
      <c r="F634" s="120"/>
      <c r="G634" s="120"/>
      <c r="H634" s="120"/>
      <c r="I634" s="120"/>
      <c r="J634" s="256"/>
      <c r="K634" s="121"/>
      <c r="L634" s="120"/>
      <c r="M634" s="257"/>
      <c r="N634" s="258"/>
    </row>
    <row r="635" ht="27.75" customHeight="1">
      <c r="A635" s="182"/>
      <c r="B635" s="184"/>
      <c r="C635" s="179"/>
      <c r="D635" s="180"/>
      <c r="E635" s="179"/>
      <c r="F635" s="179"/>
      <c r="G635" s="179"/>
      <c r="H635" s="179"/>
      <c r="I635" s="179"/>
      <c r="J635" s="256"/>
      <c r="K635" s="121"/>
      <c r="L635" s="120"/>
      <c r="M635" s="257"/>
      <c r="N635" s="259"/>
    </row>
    <row r="636" ht="27.75" customHeight="1">
      <c r="A636" s="182"/>
      <c r="B636" s="183"/>
      <c r="C636" s="120"/>
      <c r="D636" s="177"/>
      <c r="E636" s="120"/>
      <c r="F636" s="120"/>
      <c r="G636" s="120"/>
      <c r="H636" s="120"/>
      <c r="I636" s="120"/>
      <c r="J636" s="256"/>
      <c r="K636" s="121"/>
      <c r="L636" s="120"/>
      <c r="M636" s="257"/>
      <c r="N636" s="258"/>
    </row>
    <row r="637" ht="27.75" customHeight="1">
      <c r="A637" s="182"/>
      <c r="B637" s="184"/>
      <c r="C637" s="179"/>
      <c r="D637" s="180"/>
      <c r="E637" s="179"/>
      <c r="F637" s="179"/>
      <c r="G637" s="179"/>
      <c r="H637" s="179"/>
      <c r="I637" s="179"/>
      <c r="J637" s="256"/>
      <c r="K637" s="121"/>
      <c r="L637" s="120"/>
      <c r="M637" s="257"/>
      <c r="N637" s="259"/>
    </row>
    <row r="638" ht="27.75" customHeight="1">
      <c r="A638" s="182"/>
      <c r="B638" s="183"/>
      <c r="C638" s="120"/>
      <c r="D638" s="177"/>
      <c r="E638" s="120"/>
      <c r="F638" s="120"/>
      <c r="G638" s="120"/>
      <c r="H638" s="120"/>
      <c r="I638" s="120"/>
      <c r="J638" s="256"/>
      <c r="K638" s="121"/>
      <c r="L638" s="120"/>
      <c r="M638" s="257"/>
      <c r="N638" s="258"/>
    </row>
    <row r="639" ht="27.75" customHeight="1">
      <c r="A639" s="182"/>
      <c r="B639" s="184"/>
      <c r="C639" s="179"/>
      <c r="D639" s="180"/>
      <c r="E639" s="179"/>
      <c r="F639" s="179"/>
      <c r="G639" s="179"/>
      <c r="H639" s="179"/>
      <c r="I639" s="179"/>
      <c r="J639" s="256"/>
      <c r="K639" s="121"/>
      <c r="L639" s="120"/>
      <c r="M639" s="257"/>
      <c r="N639" s="259"/>
    </row>
    <row r="640" ht="27.75" customHeight="1">
      <c r="A640" s="182"/>
      <c r="B640" s="183"/>
      <c r="C640" s="120"/>
      <c r="D640" s="177"/>
      <c r="E640" s="120"/>
      <c r="F640" s="120"/>
      <c r="G640" s="120"/>
      <c r="H640" s="120"/>
      <c r="I640" s="120"/>
      <c r="J640" s="256"/>
      <c r="K640" s="121"/>
      <c r="L640" s="120"/>
      <c r="M640" s="257"/>
      <c r="N640" s="258"/>
    </row>
    <row r="641" ht="27.75" customHeight="1">
      <c r="A641" s="182"/>
      <c r="B641" s="184"/>
      <c r="C641" s="179"/>
      <c r="D641" s="180"/>
      <c r="E641" s="179"/>
      <c r="F641" s="179"/>
      <c r="G641" s="179"/>
      <c r="H641" s="179"/>
      <c r="I641" s="179"/>
      <c r="J641" s="256"/>
      <c r="K641" s="121"/>
      <c r="L641" s="120"/>
      <c r="M641" s="257"/>
      <c r="N641" s="259"/>
    </row>
    <row r="642" ht="27.75" customHeight="1">
      <c r="A642" s="182"/>
      <c r="B642" s="183"/>
      <c r="C642" s="120"/>
      <c r="D642" s="177"/>
      <c r="E642" s="120"/>
      <c r="F642" s="120"/>
      <c r="G642" s="120"/>
      <c r="H642" s="120"/>
      <c r="I642" s="120"/>
      <c r="J642" s="256"/>
      <c r="K642" s="121"/>
      <c r="L642" s="120"/>
      <c r="M642" s="257"/>
      <c r="N642" s="258"/>
    </row>
    <row r="643" ht="27.75" customHeight="1">
      <c r="A643" s="182"/>
      <c r="B643" s="184"/>
      <c r="C643" s="179"/>
      <c r="D643" s="180"/>
      <c r="E643" s="179"/>
      <c r="F643" s="179"/>
      <c r="G643" s="179"/>
      <c r="H643" s="179"/>
      <c r="I643" s="179"/>
      <c r="J643" s="256"/>
      <c r="K643" s="121"/>
      <c r="L643" s="120"/>
      <c r="M643" s="257"/>
      <c r="N643" s="259"/>
    </row>
    <row r="644" ht="27.75" customHeight="1">
      <c r="A644" s="182"/>
      <c r="B644" s="183"/>
      <c r="C644" s="120"/>
      <c r="D644" s="177"/>
      <c r="E644" s="120"/>
      <c r="F644" s="120"/>
      <c r="G644" s="120"/>
      <c r="H644" s="120"/>
      <c r="I644" s="120"/>
      <c r="J644" s="256"/>
      <c r="K644" s="121"/>
      <c r="L644" s="120"/>
      <c r="M644" s="257"/>
      <c r="N644" s="258"/>
    </row>
    <row r="645" ht="27.75" customHeight="1">
      <c r="A645" s="182"/>
      <c r="B645" s="184"/>
      <c r="C645" s="179"/>
      <c r="D645" s="180"/>
      <c r="E645" s="179"/>
      <c r="F645" s="179"/>
      <c r="G645" s="179"/>
      <c r="H645" s="179"/>
      <c r="I645" s="179"/>
      <c r="J645" s="256"/>
      <c r="K645" s="121"/>
      <c r="L645" s="120"/>
      <c r="M645" s="257"/>
      <c r="N645" s="259"/>
    </row>
    <row r="646" ht="27.75" customHeight="1">
      <c r="A646" s="182"/>
      <c r="B646" s="183"/>
      <c r="C646" s="120"/>
      <c r="D646" s="177"/>
      <c r="E646" s="120"/>
      <c r="F646" s="120"/>
      <c r="G646" s="120"/>
      <c r="H646" s="120"/>
      <c r="I646" s="120"/>
      <c r="J646" s="256"/>
      <c r="K646" s="121"/>
      <c r="L646" s="120"/>
      <c r="M646" s="257"/>
      <c r="N646" s="258"/>
    </row>
    <row r="647" ht="27.75" customHeight="1">
      <c r="A647" s="182"/>
      <c r="B647" s="184"/>
      <c r="C647" s="179"/>
      <c r="D647" s="180"/>
      <c r="E647" s="179"/>
      <c r="F647" s="179"/>
      <c r="G647" s="179"/>
      <c r="H647" s="179"/>
      <c r="I647" s="179"/>
      <c r="J647" s="256"/>
      <c r="K647" s="121"/>
      <c r="L647" s="120"/>
      <c r="M647" s="257"/>
      <c r="N647" s="259"/>
    </row>
    <row r="648" ht="27.75" customHeight="1">
      <c r="A648" s="182"/>
      <c r="B648" s="183"/>
      <c r="C648" s="120"/>
      <c r="D648" s="177"/>
      <c r="E648" s="120"/>
      <c r="F648" s="120"/>
      <c r="G648" s="120"/>
      <c r="H648" s="120"/>
      <c r="I648" s="120"/>
      <c r="J648" s="256"/>
      <c r="K648" s="121"/>
      <c r="L648" s="120"/>
      <c r="M648" s="257"/>
      <c r="N648" s="258"/>
    </row>
    <row r="649" ht="27.75" customHeight="1">
      <c r="A649" s="182"/>
      <c r="B649" s="184"/>
      <c r="C649" s="179"/>
      <c r="D649" s="180"/>
      <c r="E649" s="179"/>
      <c r="F649" s="179"/>
      <c r="G649" s="179"/>
      <c r="H649" s="179"/>
      <c r="I649" s="179"/>
      <c r="J649" s="256"/>
      <c r="K649" s="121"/>
      <c r="L649" s="120"/>
      <c r="M649" s="257"/>
      <c r="N649" s="259"/>
    </row>
    <row r="650" ht="27.75" customHeight="1">
      <c r="A650" s="182"/>
      <c r="B650" s="183"/>
      <c r="C650" s="120"/>
      <c r="D650" s="177"/>
      <c r="E650" s="120"/>
      <c r="F650" s="120"/>
      <c r="G650" s="120"/>
      <c r="H650" s="120"/>
      <c r="I650" s="120"/>
      <c r="J650" s="256"/>
      <c r="K650" s="121"/>
      <c r="L650" s="120"/>
      <c r="M650" s="257"/>
      <c r="N650" s="258"/>
    </row>
    <row r="651" ht="27.75" customHeight="1">
      <c r="A651" s="182"/>
      <c r="B651" s="184"/>
      <c r="C651" s="179"/>
      <c r="D651" s="180"/>
      <c r="E651" s="179"/>
      <c r="F651" s="179"/>
      <c r="G651" s="179"/>
      <c r="H651" s="179"/>
      <c r="I651" s="179"/>
      <c r="J651" s="256"/>
      <c r="K651" s="121"/>
      <c r="L651" s="120"/>
      <c r="M651" s="257"/>
      <c r="N651" s="259"/>
    </row>
    <row r="652" ht="27.75" customHeight="1">
      <c r="A652" s="182"/>
      <c r="B652" s="183"/>
      <c r="C652" s="120"/>
      <c r="D652" s="177"/>
      <c r="E652" s="120"/>
      <c r="F652" s="120"/>
      <c r="G652" s="120"/>
      <c r="H652" s="120"/>
      <c r="I652" s="120"/>
      <c r="J652" s="256"/>
      <c r="K652" s="121"/>
      <c r="L652" s="120"/>
      <c r="M652" s="257"/>
      <c r="N652" s="258"/>
    </row>
    <row r="653" ht="27.75" customHeight="1">
      <c r="A653" s="182"/>
      <c r="B653" s="184"/>
      <c r="C653" s="179"/>
      <c r="D653" s="180"/>
      <c r="E653" s="179"/>
      <c r="F653" s="179"/>
      <c r="G653" s="179"/>
      <c r="H653" s="179"/>
      <c r="I653" s="179"/>
      <c r="J653" s="256"/>
      <c r="K653" s="121"/>
      <c r="L653" s="120"/>
      <c r="M653" s="257"/>
      <c r="N653" s="259"/>
    </row>
    <row r="654" ht="27.75" customHeight="1">
      <c r="A654" s="182"/>
      <c r="B654" s="183"/>
      <c r="C654" s="120"/>
      <c r="D654" s="177"/>
      <c r="E654" s="120"/>
      <c r="F654" s="120"/>
      <c r="G654" s="120"/>
      <c r="H654" s="120"/>
      <c r="I654" s="120"/>
      <c r="J654" s="256"/>
      <c r="K654" s="121"/>
      <c r="L654" s="120"/>
      <c r="M654" s="257"/>
      <c r="N654" s="258"/>
    </row>
    <row r="655" ht="27.75" customHeight="1">
      <c r="A655" s="182"/>
      <c r="B655" s="184"/>
      <c r="C655" s="179"/>
      <c r="D655" s="180"/>
      <c r="E655" s="179"/>
      <c r="F655" s="179"/>
      <c r="G655" s="179"/>
      <c r="H655" s="179"/>
      <c r="I655" s="179"/>
      <c r="J655" s="256"/>
      <c r="K655" s="121"/>
      <c r="L655" s="120"/>
      <c r="M655" s="257"/>
      <c r="N655" s="259"/>
    </row>
    <row r="656" ht="27.75" customHeight="1">
      <c r="A656" s="182"/>
      <c r="B656" s="183"/>
      <c r="C656" s="120"/>
      <c r="D656" s="177"/>
      <c r="E656" s="120"/>
      <c r="F656" s="120"/>
      <c r="G656" s="120"/>
      <c r="H656" s="120"/>
      <c r="I656" s="120"/>
      <c r="J656" s="256"/>
      <c r="K656" s="121"/>
      <c r="L656" s="120"/>
      <c r="M656" s="257"/>
      <c r="N656" s="258"/>
    </row>
    <row r="657" ht="27.75" customHeight="1">
      <c r="A657" s="182"/>
      <c r="B657" s="184"/>
      <c r="C657" s="179"/>
      <c r="D657" s="180"/>
      <c r="E657" s="179"/>
      <c r="F657" s="179"/>
      <c r="G657" s="179"/>
      <c r="H657" s="179"/>
      <c r="I657" s="179"/>
      <c r="J657" s="256"/>
      <c r="K657" s="121"/>
      <c r="L657" s="120"/>
      <c r="M657" s="257"/>
      <c r="N657" s="259"/>
    </row>
    <row r="658" ht="27.75" customHeight="1">
      <c r="A658" s="182"/>
      <c r="B658" s="183"/>
      <c r="C658" s="120"/>
      <c r="D658" s="177"/>
      <c r="E658" s="120"/>
      <c r="F658" s="120"/>
      <c r="G658" s="120"/>
      <c r="H658" s="120"/>
      <c r="I658" s="120"/>
      <c r="J658" s="256"/>
      <c r="K658" s="121"/>
      <c r="L658" s="120"/>
      <c r="M658" s="257"/>
      <c r="N658" s="258"/>
    </row>
    <row r="659" ht="27.75" customHeight="1">
      <c r="A659" s="182"/>
      <c r="B659" s="184"/>
      <c r="C659" s="179"/>
      <c r="D659" s="180"/>
      <c r="E659" s="179"/>
      <c r="F659" s="179"/>
      <c r="G659" s="179"/>
      <c r="H659" s="179"/>
      <c r="I659" s="179"/>
      <c r="J659" s="256"/>
      <c r="K659" s="121"/>
      <c r="L659" s="120"/>
      <c r="M659" s="257"/>
      <c r="N659" s="259"/>
    </row>
    <row r="660" ht="27.75" customHeight="1">
      <c r="A660" s="182"/>
      <c r="B660" s="183"/>
      <c r="C660" s="120"/>
      <c r="D660" s="177"/>
      <c r="E660" s="120"/>
      <c r="F660" s="120"/>
      <c r="G660" s="120"/>
      <c r="H660" s="120"/>
      <c r="I660" s="120"/>
      <c r="J660" s="256"/>
      <c r="K660" s="121"/>
      <c r="L660" s="120"/>
      <c r="M660" s="257"/>
      <c r="N660" s="258"/>
    </row>
    <row r="661" ht="27.75" customHeight="1">
      <c r="A661" s="182"/>
      <c r="B661" s="184"/>
      <c r="C661" s="179"/>
      <c r="D661" s="180"/>
      <c r="E661" s="179"/>
      <c r="F661" s="179"/>
      <c r="G661" s="179"/>
      <c r="H661" s="179"/>
      <c r="I661" s="179"/>
      <c r="J661" s="256"/>
      <c r="K661" s="121"/>
      <c r="L661" s="120"/>
      <c r="M661" s="257"/>
      <c r="N661" s="259"/>
    </row>
    <row r="662" ht="27.75" customHeight="1">
      <c r="A662" s="182"/>
      <c r="B662" s="183"/>
      <c r="C662" s="120"/>
      <c r="D662" s="177"/>
      <c r="E662" s="120"/>
      <c r="F662" s="120"/>
      <c r="G662" s="120"/>
      <c r="H662" s="120"/>
      <c r="I662" s="120"/>
      <c r="J662" s="256"/>
      <c r="K662" s="121"/>
      <c r="L662" s="120"/>
      <c r="M662" s="257"/>
      <c r="N662" s="258"/>
    </row>
    <row r="663" ht="27.75" customHeight="1">
      <c r="A663" s="182"/>
      <c r="B663" s="184"/>
      <c r="C663" s="179"/>
      <c r="D663" s="180"/>
      <c r="E663" s="179"/>
      <c r="F663" s="179"/>
      <c r="G663" s="179"/>
      <c r="H663" s="179"/>
      <c r="I663" s="179"/>
      <c r="J663" s="256"/>
      <c r="K663" s="121"/>
      <c r="L663" s="120"/>
      <c r="M663" s="257"/>
      <c r="N663" s="259"/>
    </row>
    <row r="664" ht="27.75" customHeight="1">
      <c r="A664" s="182"/>
      <c r="B664" s="183"/>
      <c r="C664" s="120"/>
      <c r="D664" s="177"/>
      <c r="E664" s="120"/>
      <c r="F664" s="120"/>
      <c r="G664" s="120"/>
      <c r="H664" s="120"/>
      <c r="I664" s="120"/>
      <c r="J664" s="256"/>
      <c r="K664" s="121"/>
      <c r="L664" s="120"/>
      <c r="M664" s="257"/>
      <c r="N664" s="258"/>
    </row>
    <row r="665" ht="27.75" customHeight="1">
      <c r="A665" s="182"/>
      <c r="B665" s="184"/>
      <c r="C665" s="179"/>
      <c r="D665" s="180"/>
      <c r="E665" s="179"/>
      <c r="F665" s="179"/>
      <c r="G665" s="179"/>
      <c r="H665" s="179"/>
      <c r="I665" s="179"/>
      <c r="J665" s="256"/>
      <c r="K665" s="121"/>
      <c r="L665" s="120"/>
      <c r="M665" s="257"/>
      <c r="N665" s="259"/>
    </row>
    <row r="666" ht="27.75" customHeight="1">
      <c r="A666" s="182"/>
      <c r="B666" s="183"/>
      <c r="C666" s="120"/>
      <c r="D666" s="177"/>
      <c r="E666" s="120"/>
      <c r="F666" s="120"/>
      <c r="G666" s="120"/>
      <c r="H666" s="120"/>
      <c r="I666" s="120"/>
      <c r="J666" s="256"/>
      <c r="K666" s="121"/>
      <c r="L666" s="120"/>
      <c r="M666" s="257"/>
      <c r="N666" s="258"/>
    </row>
    <row r="667" ht="27.75" customHeight="1">
      <c r="A667" s="182"/>
      <c r="B667" s="184"/>
      <c r="C667" s="179"/>
      <c r="D667" s="180"/>
      <c r="E667" s="179"/>
      <c r="F667" s="179"/>
      <c r="G667" s="179"/>
      <c r="H667" s="179"/>
      <c r="I667" s="179"/>
      <c r="J667" s="256"/>
      <c r="K667" s="121"/>
      <c r="L667" s="120"/>
      <c r="M667" s="257"/>
      <c r="N667" s="259"/>
    </row>
    <row r="668" ht="27.75" customHeight="1">
      <c r="A668" s="182"/>
      <c r="B668" s="183"/>
      <c r="C668" s="120"/>
      <c r="D668" s="177"/>
      <c r="E668" s="120"/>
      <c r="F668" s="120"/>
      <c r="G668" s="120"/>
      <c r="H668" s="120"/>
      <c r="I668" s="120"/>
      <c r="J668" s="256"/>
      <c r="K668" s="121"/>
      <c r="L668" s="120"/>
      <c r="M668" s="257"/>
      <c r="N668" s="258"/>
    </row>
    <row r="669" ht="27.75" customHeight="1">
      <c r="A669" s="182"/>
      <c r="B669" s="184"/>
      <c r="C669" s="179"/>
      <c r="D669" s="180"/>
      <c r="E669" s="179"/>
      <c r="F669" s="179"/>
      <c r="G669" s="179"/>
      <c r="H669" s="179"/>
      <c r="I669" s="179"/>
      <c r="J669" s="256"/>
      <c r="K669" s="121"/>
      <c r="L669" s="120"/>
      <c r="M669" s="257"/>
      <c r="N669" s="259"/>
    </row>
    <row r="670" ht="27.75" customHeight="1">
      <c r="A670" s="182"/>
      <c r="B670" s="183"/>
      <c r="C670" s="120"/>
      <c r="D670" s="177"/>
      <c r="E670" s="120"/>
      <c r="F670" s="120"/>
      <c r="G670" s="120"/>
      <c r="H670" s="120"/>
      <c r="I670" s="120"/>
      <c r="J670" s="256"/>
      <c r="K670" s="121"/>
      <c r="L670" s="120"/>
      <c r="M670" s="257"/>
      <c r="N670" s="258"/>
    </row>
    <row r="671" ht="27.75" customHeight="1">
      <c r="A671" s="182"/>
      <c r="B671" s="184"/>
      <c r="C671" s="179"/>
      <c r="D671" s="180"/>
      <c r="E671" s="179"/>
      <c r="F671" s="179"/>
      <c r="G671" s="179"/>
      <c r="H671" s="179"/>
      <c r="I671" s="179"/>
      <c r="J671" s="256"/>
      <c r="K671" s="121"/>
      <c r="L671" s="120"/>
      <c r="M671" s="257"/>
      <c r="N671" s="259"/>
    </row>
    <row r="672" ht="27.75" customHeight="1">
      <c r="A672" s="182"/>
      <c r="B672" s="183"/>
      <c r="C672" s="120"/>
      <c r="D672" s="177"/>
      <c r="E672" s="120"/>
      <c r="F672" s="120"/>
      <c r="G672" s="120"/>
      <c r="H672" s="120"/>
      <c r="I672" s="120"/>
      <c r="J672" s="256"/>
      <c r="K672" s="121"/>
      <c r="L672" s="120"/>
      <c r="M672" s="257"/>
      <c r="N672" s="258"/>
    </row>
    <row r="673" ht="27.75" customHeight="1">
      <c r="A673" s="182"/>
      <c r="B673" s="184"/>
      <c r="C673" s="179"/>
      <c r="D673" s="180"/>
      <c r="E673" s="179"/>
      <c r="F673" s="179"/>
      <c r="G673" s="179"/>
      <c r="H673" s="179"/>
      <c r="I673" s="179"/>
      <c r="J673" s="256"/>
      <c r="K673" s="121"/>
      <c r="L673" s="120"/>
      <c r="M673" s="257"/>
      <c r="N673" s="259"/>
    </row>
    <row r="674" ht="27.75" customHeight="1">
      <c r="A674" s="182"/>
      <c r="B674" s="183"/>
      <c r="C674" s="120"/>
      <c r="D674" s="177"/>
      <c r="E674" s="120"/>
      <c r="F674" s="120"/>
      <c r="G674" s="120"/>
      <c r="H674" s="120"/>
      <c r="I674" s="120"/>
      <c r="J674" s="256"/>
      <c r="K674" s="121"/>
      <c r="L674" s="120"/>
      <c r="M674" s="257"/>
      <c r="N674" s="258"/>
    </row>
    <row r="675" ht="27.75" customHeight="1">
      <c r="A675" s="182"/>
      <c r="B675" s="184"/>
      <c r="C675" s="179"/>
      <c r="D675" s="180"/>
      <c r="E675" s="179"/>
      <c r="F675" s="179"/>
      <c r="G675" s="179"/>
      <c r="H675" s="179"/>
      <c r="I675" s="179"/>
      <c r="J675" s="256"/>
      <c r="K675" s="121"/>
      <c r="L675" s="120"/>
      <c r="M675" s="257"/>
      <c r="N675" s="259"/>
    </row>
    <row r="676" ht="27.75" customHeight="1">
      <c r="A676" s="182"/>
      <c r="B676" s="183"/>
      <c r="C676" s="120"/>
      <c r="D676" s="177"/>
      <c r="E676" s="120"/>
      <c r="F676" s="120"/>
      <c r="G676" s="120"/>
      <c r="H676" s="120"/>
      <c r="I676" s="120"/>
      <c r="J676" s="256"/>
      <c r="K676" s="121"/>
      <c r="L676" s="120"/>
      <c r="M676" s="257"/>
      <c r="N676" s="258"/>
    </row>
    <row r="677" ht="27.75" customHeight="1">
      <c r="A677" s="182"/>
      <c r="B677" s="184"/>
      <c r="C677" s="179"/>
      <c r="D677" s="180"/>
      <c r="E677" s="179"/>
      <c r="F677" s="179"/>
      <c r="G677" s="179"/>
      <c r="H677" s="179"/>
      <c r="I677" s="179"/>
      <c r="J677" s="256"/>
      <c r="K677" s="121"/>
      <c r="L677" s="120"/>
      <c r="M677" s="257"/>
      <c r="N677" s="259"/>
    </row>
    <row r="678" ht="27.75" customHeight="1">
      <c r="A678" s="182"/>
      <c r="B678" s="183"/>
      <c r="C678" s="120"/>
      <c r="D678" s="177"/>
      <c r="E678" s="120"/>
      <c r="F678" s="120"/>
      <c r="G678" s="120"/>
      <c r="H678" s="120"/>
      <c r="I678" s="120"/>
      <c r="J678" s="256"/>
      <c r="K678" s="121"/>
      <c r="L678" s="120"/>
      <c r="M678" s="257"/>
      <c r="N678" s="258"/>
    </row>
    <row r="679" ht="27.75" customHeight="1">
      <c r="A679" s="182"/>
      <c r="B679" s="184"/>
      <c r="C679" s="179"/>
      <c r="D679" s="180"/>
      <c r="E679" s="179"/>
      <c r="F679" s="179"/>
      <c r="G679" s="179"/>
      <c r="H679" s="179"/>
      <c r="I679" s="179"/>
      <c r="J679" s="256"/>
      <c r="K679" s="121"/>
      <c r="L679" s="120"/>
      <c r="M679" s="257"/>
      <c r="N679" s="259"/>
    </row>
    <row r="680" ht="27.75" customHeight="1">
      <c r="A680" s="182"/>
      <c r="B680" s="183"/>
      <c r="C680" s="120"/>
      <c r="D680" s="177"/>
      <c r="E680" s="120"/>
      <c r="F680" s="120"/>
      <c r="G680" s="120"/>
      <c r="H680" s="120"/>
      <c r="I680" s="120"/>
      <c r="J680" s="256"/>
      <c r="K680" s="121"/>
      <c r="L680" s="120"/>
      <c r="M680" s="257"/>
      <c r="N680" s="258"/>
    </row>
    <row r="681" ht="27.75" customHeight="1">
      <c r="A681" s="182"/>
      <c r="B681" s="184"/>
      <c r="C681" s="179"/>
      <c r="D681" s="180"/>
      <c r="E681" s="179"/>
      <c r="F681" s="179"/>
      <c r="G681" s="179"/>
      <c r="H681" s="179"/>
      <c r="I681" s="179"/>
      <c r="J681" s="256"/>
      <c r="K681" s="121"/>
      <c r="L681" s="120"/>
      <c r="M681" s="257"/>
      <c r="N681" s="259"/>
    </row>
    <row r="682" ht="27.75" customHeight="1">
      <c r="A682" s="182"/>
      <c r="B682" s="183"/>
      <c r="C682" s="120"/>
      <c r="D682" s="177"/>
      <c r="E682" s="120"/>
      <c r="F682" s="120"/>
      <c r="G682" s="120"/>
      <c r="H682" s="120"/>
      <c r="I682" s="120"/>
      <c r="J682" s="256"/>
      <c r="K682" s="121"/>
      <c r="L682" s="120"/>
      <c r="M682" s="257"/>
      <c r="N682" s="258"/>
    </row>
    <row r="683" ht="27.75" customHeight="1">
      <c r="A683" s="182"/>
      <c r="B683" s="184"/>
      <c r="C683" s="179"/>
      <c r="D683" s="180"/>
      <c r="E683" s="179"/>
      <c r="F683" s="179"/>
      <c r="G683" s="179"/>
      <c r="H683" s="179"/>
      <c r="I683" s="179"/>
      <c r="J683" s="256"/>
      <c r="K683" s="121"/>
      <c r="L683" s="120"/>
      <c r="M683" s="257"/>
      <c r="N683" s="259"/>
    </row>
    <row r="684" ht="27.75" customHeight="1">
      <c r="A684" s="182"/>
      <c r="B684" s="183"/>
      <c r="C684" s="120"/>
      <c r="D684" s="177"/>
      <c r="E684" s="120"/>
      <c r="F684" s="120"/>
      <c r="G684" s="120"/>
      <c r="H684" s="120"/>
      <c r="I684" s="120"/>
      <c r="J684" s="256"/>
      <c r="K684" s="121"/>
      <c r="L684" s="120"/>
      <c r="M684" s="257"/>
      <c r="N684" s="258"/>
    </row>
    <row r="685" ht="27.75" customHeight="1">
      <c r="A685" s="182"/>
      <c r="B685" s="184"/>
      <c r="C685" s="179"/>
      <c r="D685" s="180"/>
      <c r="E685" s="179"/>
      <c r="F685" s="179"/>
      <c r="G685" s="179"/>
      <c r="H685" s="179"/>
      <c r="I685" s="179"/>
      <c r="J685" s="256"/>
      <c r="K685" s="121"/>
      <c r="L685" s="120"/>
      <c r="M685" s="257"/>
      <c r="N685" s="259"/>
    </row>
    <row r="686" ht="27.75" customHeight="1">
      <c r="A686" s="182"/>
      <c r="B686" s="183"/>
      <c r="C686" s="120"/>
      <c r="D686" s="177"/>
      <c r="E686" s="120"/>
      <c r="F686" s="120"/>
      <c r="G686" s="120"/>
      <c r="H686" s="120"/>
      <c r="I686" s="120"/>
      <c r="J686" s="256"/>
      <c r="K686" s="121"/>
      <c r="L686" s="120"/>
      <c r="M686" s="257"/>
      <c r="N686" s="258"/>
    </row>
    <row r="687" ht="27.75" customHeight="1">
      <c r="A687" s="182"/>
      <c r="B687" s="184"/>
      <c r="C687" s="179"/>
      <c r="D687" s="180"/>
      <c r="E687" s="179"/>
      <c r="F687" s="179"/>
      <c r="G687" s="179"/>
      <c r="H687" s="179"/>
      <c r="I687" s="179"/>
      <c r="J687" s="256"/>
      <c r="K687" s="121"/>
      <c r="L687" s="120"/>
      <c r="M687" s="257"/>
      <c r="N687" s="259"/>
    </row>
    <row r="688" ht="27.75" customHeight="1">
      <c r="A688" s="182"/>
      <c r="B688" s="183"/>
      <c r="C688" s="120"/>
      <c r="D688" s="177"/>
      <c r="E688" s="120"/>
      <c r="F688" s="120"/>
      <c r="G688" s="120"/>
      <c r="H688" s="120"/>
      <c r="I688" s="120"/>
      <c r="J688" s="256"/>
      <c r="K688" s="121"/>
      <c r="L688" s="120"/>
      <c r="M688" s="257"/>
      <c r="N688" s="258"/>
    </row>
    <row r="689" ht="27.75" customHeight="1">
      <c r="A689" s="182"/>
      <c r="B689" s="184"/>
      <c r="C689" s="179"/>
      <c r="D689" s="180"/>
      <c r="E689" s="179"/>
      <c r="F689" s="179"/>
      <c r="G689" s="179"/>
      <c r="H689" s="179"/>
      <c r="I689" s="179"/>
      <c r="J689" s="256"/>
      <c r="K689" s="121"/>
      <c r="L689" s="120"/>
      <c r="M689" s="257"/>
      <c r="N689" s="259"/>
    </row>
    <row r="690" ht="27.75" customHeight="1">
      <c r="A690" s="182"/>
      <c r="B690" s="183"/>
      <c r="C690" s="120"/>
      <c r="D690" s="177"/>
      <c r="E690" s="120"/>
      <c r="F690" s="120"/>
      <c r="G690" s="120"/>
      <c r="H690" s="120"/>
      <c r="I690" s="120"/>
      <c r="J690" s="256"/>
      <c r="K690" s="121"/>
      <c r="L690" s="120"/>
      <c r="M690" s="257"/>
      <c r="N690" s="258"/>
    </row>
    <row r="691" ht="27.75" customHeight="1">
      <c r="A691" s="182"/>
      <c r="B691" s="184"/>
      <c r="C691" s="179"/>
      <c r="D691" s="180"/>
      <c r="E691" s="179"/>
      <c r="F691" s="179"/>
      <c r="G691" s="179"/>
      <c r="H691" s="179"/>
      <c r="I691" s="179"/>
      <c r="J691" s="256"/>
      <c r="K691" s="121"/>
      <c r="L691" s="120"/>
      <c r="M691" s="257"/>
      <c r="N691" s="259"/>
    </row>
    <row r="692" ht="27.75" customHeight="1">
      <c r="A692" s="182"/>
      <c r="B692" s="183"/>
      <c r="C692" s="120"/>
      <c r="D692" s="177"/>
      <c r="E692" s="120"/>
      <c r="F692" s="120"/>
      <c r="G692" s="120"/>
      <c r="H692" s="120"/>
      <c r="I692" s="120"/>
      <c r="J692" s="256"/>
      <c r="K692" s="121"/>
      <c r="L692" s="120"/>
      <c r="M692" s="257"/>
      <c r="N692" s="258"/>
    </row>
    <row r="693" ht="27.75" customHeight="1">
      <c r="A693" s="182"/>
      <c r="B693" s="184"/>
      <c r="C693" s="179"/>
      <c r="D693" s="180"/>
      <c r="E693" s="179"/>
      <c r="F693" s="179"/>
      <c r="G693" s="179"/>
      <c r="H693" s="179"/>
      <c r="I693" s="179"/>
      <c r="J693" s="256"/>
      <c r="K693" s="121"/>
      <c r="L693" s="120"/>
      <c r="M693" s="257"/>
      <c r="N693" s="259"/>
    </row>
    <row r="694" ht="27.75" customHeight="1">
      <c r="A694" s="182"/>
      <c r="B694" s="183"/>
      <c r="C694" s="120"/>
      <c r="D694" s="177"/>
      <c r="E694" s="120"/>
      <c r="F694" s="120"/>
      <c r="G694" s="120"/>
      <c r="H694" s="120"/>
      <c r="I694" s="120"/>
      <c r="J694" s="256"/>
      <c r="K694" s="121"/>
      <c r="L694" s="120"/>
      <c r="M694" s="257"/>
      <c r="N694" s="258"/>
    </row>
    <row r="695" ht="27.75" customHeight="1">
      <c r="A695" s="182"/>
      <c r="B695" s="184"/>
      <c r="C695" s="179"/>
      <c r="D695" s="180"/>
      <c r="E695" s="179"/>
      <c r="F695" s="179"/>
      <c r="G695" s="179"/>
      <c r="H695" s="179"/>
      <c r="I695" s="179"/>
      <c r="J695" s="256"/>
      <c r="K695" s="121"/>
      <c r="L695" s="120"/>
      <c r="M695" s="257"/>
      <c r="N695" s="259"/>
    </row>
    <row r="696" ht="27.75" customHeight="1">
      <c r="A696" s="182"/>
      <c r="B696" s="183"/>
      <c r="C696" s="120"/>
      <c r="D696" s="177"/>
      <c r="E696" s="120"/>
      <c r="F696" s="120"/>
      <c r="G696" s="120"/>
      <c r="H696" s="120"/>
      <c r="I696" s="120"/>
      <c r="J696" s="256"/>
      <c r="K696" s="121"/>
      <c r="L696" s="120"/>
      <c r="M696" s="257"/>
      <c r="N696" s="258"/>
    </row>
    <row r="697" ht="27.75" customHeight="1">
      <c r="A697" s="182"/>
      <c r="B697" s="184"/>
      <c r="C697" s="179"/>
      <c r="D697" s="180"/>
      <c r="E697" s="179"/>
      <c r="F697" s="179"/>
      <c r="G697" s="179"/>
      <c r="H697" s="179"/>
      <c r="I697" s="179"/>
      <c r="J697" s="256"/>
      <c r="K697" s="121"/>
      <c r="L697" s="120"/>
      <c r="M697" s="257"/>
      <c r="N697" s="259"/>
    </row>
    <row r="698" ht="27.75" customHeight="1">
      <c r="A698" s="182"/>
      <c r="B698" s="183"/>
      <c r="C698" s="120"/>
      <c r="D698" s="177"/>
      <c r="E698" s="120"/>
      <c r="F698" s="120"/>
      <c r="G698" s="120"/>
      <c r="H698" s="120"/>
      <c r="I698" s="120"/>
      <c r="J698" s="256"/>
      <c r="K698" s="121"/>
      <c r="L698" s="120"/>
      <c r="M698" s="257"/>
      <c r="N698" s="258"/>
    </row>
    <row r="699" ht="27.75" customHeight="1">
      <c r="A699" s="182"/>
      <c r="B699" s="184"/>
      <c r="C699" s="179"/>
      <c r="D699" s="180"/>
      <c r="E699" s="179"/>
      <c r="F699" s="179"/>
      <c r="G699" s="179"/>
      <c r="H699" s="179"/>
      <c r="I699" s="179"/>
      <c r="J699" s="256"/>
      <c r="K699" s="121"/>
      <c r="L699" s="120"/>
      <c r="M699" s="257"/>
      <c r="N699" s="259"/>
    </row>
    <row r="700" ht="27.75" customHeight="1">
      <c r="A700" s="182"/>
      <c r="B700" s="183"/>
      <c r="C700" s="120"/>
      <c r="D700" s="177"/>
      <c r="E700" s="120"/>
      <c r="F700" s="120"/>
      <c r="G700" s="120"/>
      <c r="H700" s="120"/>
      <c r="I700" s="120"/>
      <c r="J700" s="256"/>
      <c r="K700" s="121"/>
      <c r="L700" s="120"/>
      <c r="M700" s="257"/>
      <c r="N700" s="258"/>
    </row>
    <row r="701" ht="27.75" customHeight="1">
      <c r="A701" s="182"/>
      <c r="B701" s="184"/>
      <c r="C701" s="179"/>
      <c r="D701" s="180"/>
      <c r="E701" s="179"/>
      <c r="F701" s="179"/>
      <c r="G701" s="179"/>
      <c r="H701" s="179"/>
      <c r="I701" s="179"/>
      <c r="J701" s="256"/>
      <c r="K701" s="121"/>
      <c r="L701" s="120"/>
      <c r="M701" s="257"/>
      <c r="N701" s="259"/>
    </row>
    <row r="702" ht="27.75" customHeight="1">
      <c r="A702" s="182"/>
      <c r="B702" s="183"/>
      <c r="C702" s="120"/>
      <c r="D702" s="177"/>
      <c r="E702" s="120"/>
      <c r="F702" s="120"/>
      <c r="G702" s="120"/>
      <c r="H702" s="120"/>
      <c r="I702" s="120"/>
      <c r="J702" s="256"/>
      <c r="K702" s="121"/>
      <c r="L702" s="120"/>
      <c r="M702" s="257"/>
      <c r="N702" s="258"/>
    </row>
    <row r="703" ht="27.75" customHeight="1">
      <c r="A703" s="182"/>
      <c r="B703" s="184"/>
      <c r="C703" s="179"/>
      <c r="D703" s="180"/>
      <c r="E703" s="179"/>
      <c r="F703" s="179"/>
      <c r="G703" s="179"/>
      <c r="H703" s="179"/>
      <c r="I703" s="179"/>
      <c r="J703" s="256"/>
      <c r="K703" s="121"/>
      <c r="L703" s="120"/>
      <c r="M703" s="257"/>
      <c r="N703" s="259"/>
    </row>
    <row r="704" ht="27.75" customHeight="1">
      <c r="A704" s="182"/>
      <c r="B704" s="183"/>
      <c r="C704" s="120"/>
      <c r="D704" s="177"/>
      <c r="E704" s="120"/>
      <c r="F704" s="120"/>
      <c r="G704" s="120"/>
      <c r="H704" s="120"/>
      <c r="I704" s="120"/>
      <c r="J704" s="256"/>
      <c r="K704" s="121"/>
      <c r="L704" s="120"/>
      <c r="M704" s="257"/>
      <c r="N704" s="258"/>
    </row>
    <row r="705" ht="27.75" customHeight="1">
      <c r="A705" s="182"/>
      <c r="B705" s="184"/>
      <c r="C705" s="179"/>
      <c r="D705" s="180"/>
      <c r="E705" s="179"/>
      <c r="F705" s="179"/>
      <c r="G705" s="179"/>
      <c r="H705" s="179"/>
      <c r="I705" s="179"/>
      <c r="J705" s="256"/>
      <c r="K705" s="121"/>
      <c r="L705" s="120"/>
      <c r="M705" s="257"/>
      <c r="N705" s="259"/>
    </row>
    <row r="706" ht="27.75" customHeight="1">
      <c r="A706" s="182"/>
      <c r="B706" s="183"/>
      <c r="C706" s="120"/>
      <c r="D706" s="177"/>
      <c r="E706" s="120"/>
      <c r="F706" s="120"/>
      <c r="G706" s="120"/>
      <c r="H706" s="120"/>
      <c r="I706" s="120"/>
      <c r="J706" s="256"/>
      <c r="K706" s="121"/>
      <c r="L706" s="120"/>
      <c r="M706" s="257"/>
      <c r="N706" s="258"/>
    </row>
    <row r="707" ht="27.75" customHeight="1">
      <c r="A707" s="182"/>
      <c r="B707" s="184"/>
      <c r="C707" s="179"/>
      <c r="D707" s="180"/>
      <c r="E707" s="179"/>
      <c r="F707" s="179"/>
      <c r="G707" s="179"/>
      <c r="H707" s="179"/>
      <c r="I707" s="179"/>
      <c r="J707" s="256"/>
      <c r="K707" s="121"/>
      <c r="L707" s="120"/>
      <c r="M707" s="257"/>
      <c r="N707" s="259"/>
    </row>
    <row r="708" ht="27.75" customHeight="1">
      <c r="A708" s="182"/>
      <c r="B708" s="183"/>
      <c r="C708" s="120"/>
      <c r="D708" s="177"/>
      <c r="E708" s="120"/>
      <c r="F708" s="120"/>
      <c r="G708" s="120"/>
      <c r="H708" s="120"/>
      <c r="I708" s="120"/>
      <c r="J708" s="256"/>
      <c r="K708" s="121"/>
      <c r="L708" s="120"/>
      <c r="M708" s="257"/>
      <c r="N708" s="258"/>
    </row>
    <row r="709" ht="27.75" customHeight="1">
      <c r="A709" s="182"/>
      <c r="B709" s="184"/>
      <c r="C709" s="179"/>
      <c r="D709" s="180"/>
      <c r="E709" s="179"/>
      <c r="F709" s="179"/>
      <c r="G709" s="179"/>
      <c r="H709" s="179"/>
      <c r="I709" s="179"/>
      <c r="J709" s="256"/>
      <c r="K709" s="121"/>
      <c r="L709" s="120"/>
      <c r="M709" s="257"/>
      <c r="N709" s="259"/>
    </row>
    <row r="710" ht="27.75" customHeight="1">
      <c r="A710" s="182"/>
      <c r="B710" s="183"/>
      <c r="C710" s="120"/>
      <c r="D710" s="177"/>
      <c r="E710" s="120"/>
      <c r="F710" s="120"/>
      <c r="G710" s="120"/>
      <c r="H710" s="120"/>
      <c r="I710" s="120"/>
      <c r="J710" s="256"/>
      <c r="K710" s="121"/>
      <c r="L710" s="120"/>
      <c r="M710" s="257"/>
      <c r="N710" s="258"/>
    </row>
    <row r="711" ht="27.75" customHeight="1">
      <c r="A711" s="182"/>
      <c r="B711" s="184"/>
      <c r="C711" s="179"/>
      <c r="D711" s="180"/>
      <c r="E711" s="179"/>
      <c r="F711" s="179"/>
      <c r="G711" s="179"/>
      <c r="H711" s="179"/>
      <c r="I711" s="179"/>
      <c r="J711" s="256"/>
      <c r="K711" s="121"/>
      <c r="L711" s="120"/>
      <c r="M711" s="257"/>
      <c r="N711" s="259"/>
    </row>
    <row r="712" ht="27.75" customHeight="1">
      <c r="A712" s="182"/>
      <c r="B712" s="183"/>
      <c r="C712" s="120"/>
      <c r="D712" s="177"/>
      <c r="E712" s="120"/>
      <c r="F712" s="120"/>
      <c r="G712" s="120"/>
      <c r="H712" s="120"/>
      <c r="I712" s="120"/>
      <c r="J712" s="256"/>
      <c r="K712" s="121"/>
      <c r="L712" s="120"/>
      <c r="M712" s="257"/>
      <c r="N712" s="258"/>
    </row>
    <row r="713" ht="27.75" customHeight="1">
      <c r="A713" s="182"/>
      <c r="B713" s="184"/>
      <c r="C713" s="179"/>
      <c r="D713" s="180"/>
      <c r="E713" s="179"/>
      <c r="F713" s="179"/>
      <c r="G713" s="179"/>
      <c r="H713" s="179"/>
      <c r="I713" s="179"/>
      <c r="J713" s="256"/>
      <c r="K713" s="121"/>
      <c r="L713" s="120"/>
      <c r="M713" s="257"/>
      <c r="N713" s="259"/>
    </row>
    <row r="714" ht="27.75" customHeight="1">
      <c r="A714" s="182"/>
      <c r="B714" s="183"/>
      <c r="C714" s="120"/>
      <c r="D714" s="177"/>
      <c r="E714" s="120"/>
      <c r="F714" s="120"/>
      <c r="G714" s="120"/>
      <c r="H714" s="120"/>
      <c r="I714" s="120"/>
      <c r="J714" s="256"/>
      <c r="K714" s="121"/>
      <c r="L714" s="120"/>
      <c r="M714" s="257"/>
      <c r="N714" s="258"/>
    </row>
    <row r="715" ht="27.75" customHeight="1">
      <c r="A715" s="182"/>
      <c r="B715" s="184"/>
      <c r="C715" s="179"/>
      <c r="D715" s="180"/>
      <c r="E715" s="179"/>
      <c r="F715" s="179"/>
      <c r="G715" s="179"/>
      <c r="H715" s="179"/>
      <c r="I715" s="179"/>
      <c r="J715" s="256"/>
      <c r="K715" s="121"/>
      <c r="L715" s="120"/>
      <c r="M715" s="257"/>
      <c r="N715" s="259"/>
    </row>
    <row r="716" ht="27.75" customHeight="1">
      <c r="A716" s="182"/>
      <c r="B716" s="183"/>
      <c r="C716" s="120"/>
      <c r="D716" s="177"/>
      <c r="E716" s="120"/>
      <c r="F716" s="120"/>
      <c r="G716" s="120"/>
      <c r="H716" s="120"/>
      <c r="I716" s="120"/>
      <c r="J716" s="256"/>
      <c r="K716" s="121"/>
      <c r="L716" s="120"/>
      <c r="M716" s="257"/>
      <c r="N716" s="258"/>
    </row>
    <row r="717" ht="27.75" customHeight="1">
      <c r="A717" s="182"/>
      <c r="B717" s="184"/>
      <c r="C717" s="179"/>
      <c r="D717" s="180"/>
      <c r="E717" s="179"/>
      <c r="F717" s="179"/>
      <c r="G717" s="179"/>
      <c r="H717" s="179"/>
      <c r="I717" s="179"/>
      <c r="J717" s="256"/>
      <c r="K717" s="121"/>
      <c r="L717" s="120"/>
      <c r="M717" s="257"/>
      <c r="N717" s="259"/>
    </row>
    <row r="718" ht="27.75" customHeight="1">
      <c r="A718" s="182"/>
      <c r="B718" s="183"/>
      <c r="C718" s="120"/>
      <c r="D718" s="177"/>
      <c r="E718" s="120"/>
      <c r="F718" s="120"/>
      <c r="G718" s="120"/>
      <c r="H718" s="120"/>
      <c r="I718" s="120"/>
      <c r="J718" s="256"/>
      <c r="K718" s="121"/>
      <c r="L718" s="120"/>
      <c r="M718" s="257"/>
      <c r="N718" s="258"/>
    </row>
    <row r="719" ht="27.75" customHeight="1">
      <c r="A719" s="182"/>
      <c r="B719" s="184"/>
      <c r="C719" s="179"/>
      <c r="D719" s="180"/>
      <c r="E719" s="179"/>
      <c r="F719" s="179"/>
      <c r="G719" s="179"/>
      <c r="H719" s="179"/>
      <c r="I719" s="179"/>
      <c r="J719" s="256"/>
      <c r="K719" s="121"/>
      <c r="L719" s="120"/>
      <c r="M719" s="257"/>
      <c r="N719" s="259"/>
    </row>
    <row r="720" ht="27.75" customHeight="1">
      <c r="A720" s="182"/>
      <c r="B720" s="183"/>
      <c r="C720" s="120"/>
      <c r="D720" s="177"/>
      <c r="E720" s="120"/>
      <c r="F720" s="120"/>
      <c r="G720" s="120"/>
      <c r="H720" s="120"/>
      <c r="I720" s="120"/>
      <c r="J720" s="256"/>
      <c r="K720" s="121"/>
      <c r="L720" s="120"/>
      <c r="M720" s="257"/>
      <c r="N720" s="258"/>
    </row>
    <row r="721" ht="27.75" customHeight="1">
      <c r="A721" s="182"/>
      <c r="B721" s="184"/>
      <c r="C721" s="179"/>
      <c r="D721" s="180"/>
      <c r="E721" s="179"/>
      <c r="F721" s="179"/>
      <c r="G721" s="179"/>
      <c r="H721" s="179"/>
      <c r="I721" s="179"/>
      <c r="J721" s="256"/>
      <c r="K721" s="121"/>
      <c r="L721" s="120"/>
      <c r="M721" s="257"/>
      <c r="N721" s="259"/>
    </row>
    <row r="722" ht="27.75" customHeight="1">
      <c r="A722" s="182"/>
      <c r="B722" s="183"/>
      <c r="C722" s="120"/>
      <c r="D722" s="177"/>
      <c r="E722" s="120"/>
      <c r="F722" s="120"/>
      <c r="G722" s="120"/>
      <c r="H722" s="120"/>
      <c r="I722" s="120"/>
      <c r="J722" s="256"/>
      <c r="K722" s="121"/>
      <c r="L722" s="120"/>
      <c r="M722" s="257"/>
      <c r="N722" s="258"/>
    </row>
    <row r="723" ht="27.75" customHeight="1">
      <c r="A723" s="182"/>
      <c r="B723" s="184"/>
      <c r="C723" s="179"/>
      <c r="D723" s="180"/>
      <c r="E723" s="179"/>
      <c r="F723" s="179"/>
      <c r="G723" s="179"/>
      <c r="H723" s="179"/>
      <c r="I723" s="179"/>
      <c r="J723" s="256"/>
      <c r="K723" s="121"/>
      <c r="L723" s="120"/>
      <c r="M723" s="257"/>
      <c r="N723" s="259"/>
    </row>
    <row r="724" ht="27.75" customHeight="1">
      <c r="A724" s="182"/>
      <c r="B724" s="183"/>
      <c r="C724" s="120"/>
      <c r="D724" s="177"/>
      <c r="E724" s="120"/>
      <c r="F724" s="120"/>
      <c r="G724" s="120"/>
      <c r="H724" s="120"/>
      <c r="I724" s="120"/>
      <c r="J724" s="256"/>
      <c r="K724" s="121"/>
      <c r="L724" s="120"/>
      <c r="M724" s="257"/>
      <c r="N724" s="258"/>
    </row>
    <row r="725" ht="27.75" customHeight="1">
      <c r="A725" s="182"/>
      <c r="B725" s="184"/>
      <c r="C725" s="179"/>
      <c r="D725" s="180"/>
      <c r="E725" s="179"/>
      <c r="F725" s="179"/>
      <c r="G725" s="179"/>
      <c r="H725" s="179"/>
      <c r="I725" s="179"/>
      <c r="J725" s="256"/>
      <c r="K725" s="121"/>
      <c r="L725" s="120"/>
      <c r="M725" s="257"/>
      <c r="N725" s="259"/>
    </row>
    <row r="726" ht="27.75" customHeight="1">
      <c r="A726" s="182"/>
      <c r="B726" s="183"/>
      <c r="C726" s="120"/>
      <c r="D726" s="177"/>
      <c r="E726" s="120"/>
      <c r="F726" s="120"/>
      <c r="G726" s="120"/>
      <c r="H726" s="120"/>
      <c r="I726" s="120"/>
      <c r="J726" s="256"/>
      <c r="K726" s="121"/>
      <c r="L726" s="120"/>
      <c r="M726" s="257"/>
      <c r="N726" s="258"/>
    </row>
    <row r="727" ht="27.75" customHeight="1">
      <c r="A727" s="182"/>
      <c r="B727" s="184"/>
      <c r="C727" s="179"/>
      <c r="D727" s="180"/>
      <c r="E727" s="179"/>
      <c r="F727" s="179"/>
      <c r="G727" s="179"/>
      <c r="H727" s="179"/>
      <c r="I727" s="179"/>
      <c r="J727" s="256"/>
      <c r="K727" s="121"/>
      <c r="L727" s="120"/>
      <c r="M727" s="257"/>
      <c r="N727" s="259"/>
    </row>
    <row r="728" ht="27.75" customHeight="1">
      <c r="A728" s="182"/>
      <c r="B728" s="183"/>
      <c r="C728" s="120"/>
      <c r="D728" s="177"/>
      <c r="E728" s="120"/>
      <c r="F728" s="120"/>
      <c r="G728" s="120"/>
      <c r="H728" s="120"/>
      <c r="I728" s="120"/>
      <c r="J728" s="256"/>
      <c r="K728" s="121"/>
      <c r="L728" s="120"/>
      <c r="M728" s="257"/>
      <c r="N728" s="258"/>
    </row>
    <row r="729" ht="27.75" customHeight="1">
      <c r="A729" s="182"/>
      <c r="B729" s="184"/>
      <c r="C729" s="179"/>
      <c r="D729" s="180"/>
      <c r="E729" s="179"/>
      <c r="F729" s="179"/>
      <c r="G729" s="179"/>
      <c r="H729" s="179"/>
      <c r="I729" s="179"/>
      <c r="J729" s="256"/>
      <c r="K729" s="121"/>
      <c r="L729" s="120"/>
      <c r="M729" s="257"/>
      <c r="N729" s="259"/>
    </row>
    <row r="730" ht="27.75" customHeight="1">
      <c r="A730" s="182"/>
      <c r="B730" s="183"/>
      <c r="C730" s="120"/>
      <c r="D730" s="177"/>
      <c r="E730" s="120"/>
      <c r="F730" s="120"/>
      <c r="G730" s="120"/>
      <c r="H730" s="120"/>
      <c r="I730" s="120"/>
      <c r="J730" s="256"/>
      <c r="K730" s="121"/>
      <c r="L730" s="120"/>
      <c r="M730" s="257"/>
      <c r="N730" s="258"/>
    </row>
    <row r="731" ht="27.75" customHeight="1">
      <c r="A731" s="182"/>
      <c r="B731" s="184"/>
      <c r="C731" s="179"/>
      <c r="D731" s="180"/>
      <c r="E731" s="179"/>
      <c r="F731" s="179"/>
      <c r="G731" s="179"/>
      <c r="H731" s="179"/>
      <c r="I731" s="179"/>
      <c r="J731" s="256"/>
      <c r="K731" s="121"/>
      <c r="L731" s="120"/>
      <c r="M731" s="257"/>
      <c r="N731" s="259"/>
    </row>
    <row r="732" ht="27.75" customHeight="1">
      <c r="A732" s="182"/>
      <c r="B732" s="183"/>
      <c r="C732" s="120"/>
      <c r="D732" s="177"/>
      <c r="E732" s="120"/>
      <c r="F732" s="120"/>
      <c r="G732" s="120"/>
      <c r="H732" s="120"/>
      <c r="I732" s="120"/>
      <c r="J732" s="256"/>
      <c r="K732" s="121"/>
      <c r="L732" s="120"/>
      <c r="M732" s="257"/>
      <c r="N732" s="258"/>
    </row>
    <row r="733" ht="27.75" customHeight="1">
      <c r="A733" s="182"/>
      <c r="B733" s="184"/>
      <c r="C733" s="179"/>
      <c r="D733" s="180"/>
      <c r="E733" s="179"/>
      <c r="F733" s="179"/>
      <c r="G733" s="179"/>
      <c r="H733" s="179"/>
      <c r="I733" s="179"/>
      <c r="J733" s="256"/>
      <c r="K733" s="121"/>
      <c r="L733" s="120"/>
      <c r="M733" s="257"/>
      <c r="N733" s="259"/>
    </row>
    <row r="734" ht="27.75" customHeight="1">
      <c r="A734" s="182"/>
      <c r="B734" s="183"/>
      <c r="C734" s="120"/>
      <c r="D734" s="177"/>
      <c r="E734" s="120"/>
      <c r="F734" s="120"/>
      <c r="G734" s="120"/>
      <c r="H734" s="120"/>
      <c r="I734" s="120"/>
      <c r="J734" s="256"/>
      <c r="K734" s="121"/>
      <c r="L734" s="120"/>
      <c r="M734" s="257"/>
      <c r="N734" s="258"/>
    </row>
    <row r="735" ht="27.75" customHeight="1">
      <c r="A735" s="182"/>
      <c r="B735" s="184"/>
      <c r="C735" s="179"/>
      <c r="D735" s="180"/>
      <c r="E735" s="179"/>
      <c r="F735" s="179"/>
      <c r="G735" s="179"/>
      <c r="H735" s="179"/>
      <c r="I735" s="179"/>
      <c r="J735" s="256"/>
      <c r="K735" s="121"/>
      <c r="L735" s="120"/>
      <c r="M735" s="257"/>
      <c r="N735" s="259"/>
    </row>
    <row r="736" ht="27.75" customHeight="1">
      <c r="A736" s="182"/>
      <c r="B736" s="183"/>
      <c r="C736" s="120"/>
      <c r="D736" s="177"/>
      <c r="E736" s="120"/>
      <c r="F736" s="120"/>
      <c r="G736" s="120"/>
      <c r="H736" s="120"/>
      <c r="I736" s="120"/>
      <c r="J736" s="256"/>
      <c r="K736" s="121"/>
      <c r="L736" s="120"/>
      <c r="M736" s="257"/>
      <c r="N736" s="258"/>
    </row>
    <row r="737" ht="27.75" customHeight="1">
      <c r="A737" s="182"/>
      <c r="B737" s="184"/>
      <c r="C737" s="179"/>
      <c r="D737" s="180"/>
      <c r="E737" s="179"/>
      <c r="F737" s="179"/>
      <c r="G737" s="179"/>
      <c r="H737" s="179"/>
      <c r="I737" s="179"/>
      <c r="J737" s="256"/>
      <c r="K737" s="121"/>
      <c r="L737" s="120"/>
      <c r="M737" s="257"/>
      <c r="N737" s="259"/>
    </row>
    <row r="738" ht="27.75" customHeight="1">
      <c r="A738" s="182"/>
      <c r="B738" s="183"/>
      <c r="C738" s="120"/>
      <c r="D738" s="177"/>
      <c r="E738" s="120"/>
      <c r="F738" s="120"/>
      <c r="G738" s="120"/>
      <c r="H738" s="120"/>
      <c r="I738" s="120"/>
      <c r="J738" s="256"/>
      <c r="K738" s="121"/>
      <c r="L738" s="120"/>
      <c r="M738" s="257"/>
      <c r="N738" s="258"/>
    </row>
    <row r="739" ht="27.75" customHeight="1">
      <c r="A739" s="182"/>
      <c r="B739" s="184"/>
      <c r="C739" s="179"/>
      <c r="D739" s="180"/>
      <c r="E739" s="179"/>
      <c r="F739" s="179"/>
      <c r="G739" s="179"/>
      <c r="H739" s="179"/>
      <c r="I739" s="179"/>
      <c r="J739" s="256"/>
      <c r="K739" s="121"/>
      <c r="L739" s="120"/>
      <c r="M739" s="257"/>
      <c r="N739" s="259"/>
    </row>
    <row r="740" ht="27.75" customHeight="1">
      <c r="A740" s="182"/>
      <c r="B740" s="183"/>
      <c r="C740" s="120"/>
      <c r="D740" s="177"/>
      <c r="E740" s="120"/>
      <c r="F740" s="120"/>
      <c r="G740" s="120"/>
      <c r="H740" s="120"/>
      <c r="I740" s="120"/>
      <c r="J740" s="256"/>
      <c r="K740" s="121"/>
      <c r="L740" s="120"/>
      <c r="M740" s="257"/>
      <c r="N740" s="258"/>
    </row>
    <row r="741" ht="27.75" customHeight="1">
      <c r="A741" s="182"/>
      <c r="B741" s="184"/>
      <c r="C741" s="179"/>
      <c r="D741" s="180"/>
      <c r="E741" s="179"/>
      <c r="F741" s="179"/>
      <c r="G741" s="179"/>
      <c r="H741" s="179"/>
      <c r="I741" s="179"/>
      <c r="J741" s="256"/>
      <c r="K741" s="121"/>
      <c r="L741" s="120"/>
      <c r="M741" s="257"/>
      <c r="N741" s="259"/>
    </row>
    <row r="742" ht="27.75" customHeight="1">
      <c r="A742" s="182"/>
      <c r="B742" s="183"/>
      <c r="C742" s="120"/>
      <c r="D742" s="177"/>
      <c r="E742" s="120"/>
      <c r="F742" s="120"/>
      <c r="G742" s="120"/>
      <c r="H742" s="120"/>
      <c r="I742" s="120"/>
      <c r="J742" s="256"/>
      <c r="K742" s="121"/>
      <c r="L742" s="120"/>
      <c r="M742" s="257"/>
      <c r="N742" s="258"/>
    </row>
    <row r="743" ht="27.75" customHeight="1">
      <c r="A743" s="182"/>
      <c r="B743" s="184"/>
      <c r="C743" s="179"/>
      <c r="D743" s="180"/>
      <c r="E743" s="179"/>
      <c r="F743" s="179"/>
      <c r="G743" s="179"/>
      <c r="H743" s="179"/>
      <c r="I743" s="179"/>
      <c r="J743" s="256"/>
      <c r="K743" s="121"/>
      <c r="L743" s="120"/>
      <c r="M743" s="257"/>
      <c r="N743" s="259"/>
    </row>
    <row r="744" ht="27.75" customHeight="1">
      <c r="A744" s="182"/>
      <c r="B744" s="183"/>
      <c r="C744" s="120"/>
      <c r="D744" s="177"/>
      <c r="E744" s="120"/>
      <c r="F744" s="120"/>
      <c r="G744" s="120"/>
      <c r="H744" s="120"/>
      <c r="I744" s="120"/>
      <c r="J744" s="256"/>
      <c r="K744" s="121"/>
      <c r="L744" s="120"/>
      <c r="M744" s="257"/>
      <c r="N744" s="258"/>
    </row>
    <row r="745" ht="27.75" customHeight="1">
      <c r="A745" s="182"/>
      <c r="B745" s="184"/>
      <c r="C745" s="179"/>
      <c r="D745" s="180"/>
      <c r="E745" s="179"/>
      <c r="F745" s="179"/>
      <c r="G745" s="179"/>
      <c r="H745" s="179"/>
      <c r="I745" s="179"/>
      <c r="J745" s="256"/>
      <c r="K745" s="121"/>
      <c r="L745" s="120"/>
      <c r="M745" s="257"/>
      <c r="N745" s="259"/>
    </row>
    <row r="746" ht="27.75" customHeight="1">
      <c r="A746" s="182"/>
      <c r="B746" s="183"/>
      <c r="C746" s="120"/>
      <c r="D746" s="177"/>
      <c r="E746" s="120"/>
      <c r="F746" s="120"/>
      <c r="G746" s="120"/>
      <c r="H746" s="120"/>
      <c r="I746" s="120"/>
      <c r="J746" s="256"/>
      <c r="K746" s="121"/>
      <c r="L746" s="120"/>
      <c r="M746" s="257"/>
      <c r="N746" s="258"/>
    </row>
    <row r="747" ht="27.75" customHeight="1">
      <c r="A747" s="182"/>
      <c r="B747" s="184"/>
      <c r="C747" s="179"/>
      <c r="D747" s="180"/>
      <c r="E747" s="179"/>
      <c r="F747" s="179"/>
      <c r="G747" s="179"/>
      <c r="H747" s="179"/>
      <c r="I747" s="179"/>
      <c r="J747" s="256"/>
      <c r="K747" s="121"/>
      <c r="L747" s="120"/>
      <c r="M747" s="257"/>
      <c r="N747" s="259"/>
    </row>
    <row r="748" ht="27.75" customHeight="1">
      <c r="A748" s="182"/>
      <c r="B748" s="183"/>
      <c r="C748" s="120"/>
      <c r="D748" s="177"/>
      <c r="E748" s="120"/>
      <c r="F748" s="120"/>
      <c r="G748" s="120"/>
      <c r="H748" s="120"/>
      <c r="I748" s="120"/>
      <c r="J748" s="256"/>
      <c r="K748" s="121"/>
      <c r="L748" s="120"/>
      <c r="M748" s="257"/>
      <c r="N748" s="258"/>
    </row>
    <row r="749" ht="27.75" customHeight="1">
      <c r="A749" s="182"/>
      <c r="B749" s="184"/>
      <c r="C749" s="179"/>
      <c r="D749" s="180"/>
      <c r="E749" s="179"/>
      <c r="F749" s="179"/>
      <c r="G749" s="179"/>
      <c r="H749" s="179"/>
      <c r="I749" s="179"/>
      <c r="J749" s="256"/>
      <c r="K749" s="121"/>
      <c r="L749" s="120"/>
      <c r="M749" s="257"/>
      <c r="N749" s="259"/>
    </row>
    <row r="750" ht="27.75" customHeight="1">
      <c r="A750" s="182"/>
      <c r="B750" s="183"/>
      <c r="C750" s="120"/>
      <c r="D750" s="177"/>
      <c r="E750" s="120"/>
      <c r="F750" s="120"/>
      <c r="G750" s="120"/>
      <c r="H750" s="120"/>
      <c r="I750" s="120"/>
      <c r="J750" s="256"/>
      <c r="K750" s="121"/>
      <c r="L750" s="120"/>
      <c r="M750" s="257"/>
      <c r="N750" s="258"/>
    </row>
    <row r="751" ht="27.75" customHeight="1">
      <c r="A751" s="182"/>
      <c r="B751" s="184"/>
      <c r="C751" s="179"/>
      <c r="D751" s="180"/>
      <c r="E751" s="179"/>
      <c r="F751" s="179"/>
      <c r="G751" s="179"/>
      <c r="H751" s="179"/>
      <c r="I751" s="179"/>
      <c r="J751" s="256"/>
      <c r="K751" s="121"/>
      <c r="L751" s="120"/>
      <c r="M751" s="257"/>
      <c r="N751" s="259"/>
    </row>
    <row r="752" ht="27.75" customHeight="1">
      <c r="A752" s="182"/>
      <c r="B752" s="183"/>
      <c r="C752" s="120"/>
      <c r="D752" s="177"/>
      <c r="E752" s="120"/>
      <c r="F752" s="120"/>
      <c r="G752" s="120"/>
      <c r="H752" s="120"/>
      <c r="I752" s="120"/>
      <c r="J752" s="256"/>
      <c r="K752" s="121"/>
      <c r="L752" s="120"/>
      <c r="M752" s="257"/>
      <c r="N752" s="258"/>
    </row>
    <row r="753" ht="27.75" customHeight="1">
      <c r="A753" s="182"/>
      <c r="B753" s="184"/>
      <c r="C753" s="179"/>
      <c r="D753" s="180"/>
      <c r="E753" s="179"/>
      <c r="F753" s="179"/>
      <c r="G753" s="179"/>
      <c r="H753" s="179"/>
      <c r="I753" s="179"/>
      <c r="J753" s="256"/>
      <c r="K753" s="121"/>
      <c r="L753" s="120"/>
      <c r="M753" s="257"/>
      <c r="N753" s="259"/>
    </row>
    <row r="754" ht="27.75" customHeight="1">
      <c r="A754" s="182"/>
      <c r="B754" s="183"/>
      <c r="C754" s="120"/>
      <c r="D754" s="177"/>
      <c r="E754" s="120"/>
      <c r="F754" s="120"/>
      <c r="G754" s="120"/>
      <c r="H754" s="120"/>
      <c r="I754" s="120"/>
      <c r="J754" s="256"/>
      <c r="K754" s="121"/>
      <c r="L754" s="120"/>
      <c r="M754" s="257"/>
      <c r="N754" s="258"/>
    </row>
    <row r="755" ht="27.75" customHeight="1">
      <c r="A755" s="182"/>
      <c r="B755" s="184"/>
      <c r="C755" s="179"/>
      <c r="D755" s="180"/>
      <c r="E755" s="179"/>
      <c r="F755" s="179"/>
      <c r="G755" s="179"/>
      <c r="H755" s="179"/>
      <c r="I755" s="179"/>
      <c r="J755" s="256"/>
      <c r="K755" s="121"/>
      <c r="L755" s="120"/>
      <c r="M755" s="257"/>
      <c r="N755" s="259"/>
    </row>
    <row r="756" ht="27.75" customHeight="1">
      <c r="A756" s="182"/>
      <c r="B756" s="183"/>
      <c r="C756" s="120"/>
      <c r="D756" s="177"/>
      <c r="E756" s="120"/>
      <c r="F756" s="120"/>
      <c r="G756" s="120"/>
      <c r="H756" s="120"/>
      <c r="I756" s="120"/>
      <c r="J756" s="256"/>
      <c r="K756" s="121"/>
      <c r="L756" s="120"/>
      <c r="M756" s="257"/>
      <c r="N756" s="258"/>
    </row>
    <row r="757" ht="27.75" customHeight="1">
      <c r="A757" s="182"/>
      <c r="B757" s="184"/>
      <c r="C757" s="179"/>
      <c r="D757" s="180"/>
      <c r="E757" s="179"/>
      <c r="F757" s="179"/>
      <c r="G757" s="179"/>
      <c r="H757" s="179"/>
      <c r="I757" s="179"/>
      <c r="J757" s="256"/>
      <c r="K757" s="121"/>
      <c r="L757" s="120"/>
      <c r="M757" s="257"/>
      <c r="N757" s="259"/>
    </row>
    <row r="758" ht="27.75" customHeight="1">
      <c r="A758" s="182"/>
      <c r="B758" s="183"/>
      <c r="C758" s="120"/>
      <c r="D758" s="177"/>
      <c r="E758" s="120"/>
      <c r="F758" s="120"/>
      <c r="G758" s="120"/>
      <c r="H758" s="120"/>
      <c r="I758" s="120"/>
      <c r="J758" s="256"/>
      <c r="K758" s="121"/>
      <c r="L758" s="120"/>
      <c r="M758" s="257"/>
      <c r="N758" s="258"/>
    </row>
    <row r="759" ht="27.75" customHeight="1">
      <c r="A759" s="182"/>
      <c r="B759" s="184"/>
      <c r="C759" s="179"/>
      <c r="D759" s="180"/>
      <c r="E759" s="179"/>
      <c r="F759" s="179"/>
      <c r="G759" s="179"/>
      <c r="H759" s="179"/>
      <c r="I759" s="179"/>
      <c r="J759" s="256"/>
      <c r="K759" s="121"/>
      <c r="L759" s="120"/>
      <c r="M759" s="257"/>
      <c r="N759" s="259"/>
    </row>
    <row r="760" ht="27.75" customHeight="1">
      <c r="A760" s="182"/>
      <c r="B760" s="183"/>
      <c r="C760" s="120"/>
      <c r="D760" s="177"/>
      <c r="E760" s="120"/>
      <c r="F760" s="120"/>
      <c r="G760" s="120"/>
      <c r="H760" s="120"/>
      <c r="I760" s="120"/>
      <c r="J760" s="256"/>
      <c r="K760" s="121"/>
      <c r="L760" s="120"/>
      <c r="M760" s="257"/>
      <c r="N760" s="258"/>
    </row>
    <row r="761" ht="27.75" customHeight="1">
      <c r="A761" s="182"/>
      <c r="B761" s="184"/>
      <c r="C761" s="179"/>
      <c r="D761" s="180"/>
      <c r="E761" s="179"/>
      <c r="F761" s="179"/>
      <c r="G761" s="179"/>
      <c r="H761" s="179"/>
      <c r="I761" s="179"/>
      <c r="J761" s="256"/>
      <c r="K761" s="121"/>
      <c r="L761" s="120"/>
      <c r="M761" s="257"/>
      <c r="N761" s="259"/>
    </row>
    <row r="762" ht="27.75" customHeight="1">
      <c r="A762" s="182"/>
      <c r="B762" s="183"/>
      <c r="C762" s="120"/>
      <c r="D762" s="177"/>
      <c r="E762" s="120"/>
      <c r="F762" s="120"/>
      <c r="G762" s="120"/>
      <c r="H762" s="120"/>
      <c r="I762" s="120"/>
      <c r="J762" s="256"/>
      <c r="K762" s="121"/>
      <c r="L762" s="120"/>
      <c r="M762" s="257"/>
      <c r="N762" s="258"/>
    </row>
    <row r="763" ht="27.75" customHeight="1">
      <c r="A763" s="182"/>
      <c r="B763" s="184"/>
      <c r="C763" s="179"/>
      <c r="D763" s="180"/>
      <c r="E763" s="179"/>
      <c r="F763" s="179"/>
      <c r="G763" s="179"/>
      <c r="H763" s="179"/>
      <c r="I763" s="179"/>
      <c r="J763" s="256"/>
      <c r="K763" s="121"/>
      <c r="L763" s="120"/>
      <c r="M763" s="257"/>
      <c r="N763" s="259"/>
    </row>
    <row r="764" ht="27.75" customHeight="1">
      <c r="A764" s="182"/>
      <c r="B764" s="183"/>
      <c r="C764" s="120"/>
      <c r="D764" s="177"/>
      <c r="E764" s="120"/>
      <c r="F764" s="120"/>
      <c r="G764" s="120"/>
      <c r="H764" s="120"/>
      <c r="I764" s="120"/>
      <c r="J764" s="256"/>
      <c r="K764" s="121"/>
      <c r="L764" s="120"/>
      <c r="M764" s="257"/>
      <c r="N764" s="258"/>
    </row>
    <row r="765" ht="27.75" customHeight="1">
      <c r="A765" s="182"/>
      <c r="B765" s="184"/>
      <c r="C765" s="179"/>
      <c r="D765" s="180"/>
      <c r="E765" s="179"/>
      <c r="F765" s="179"/>
      <c r="G765" s="179"/>
      <c r="H765" s="179"/>
      <c r="I765" s="179"/>
      <c r="J765" s="256"/>
      <c r="K765" s="121"/>
      <c r="L765" s="120"/>
      <c r="M765" s="257"/>
      <c r="N765" s="259"/>
    </row>
    <row r="766" ht="27.75" customHeight="1">
      <c r="A766" s="182"/>
      <c r="B766" s="183"/>
      <c r="C766" s="120"/>
      <c r="D766" s="177"/>
      <c r="E766" s="120"/>
      <c r="F766" s="120"/>
      <c r="G766" s="120"/>
      <c r="H766" s="120"/>
      <c r="I766" s="120"/>
      <c r="J766" s="256"/>
      <c r="K766" s="121"/>
      <c r="L766" s="120"/>
      <c r="M766" s="257"/>
      <c r="N766" s="258"/>
    </row>
    <row r="767" ht="27.75" customHeight="1">
      <c r="A767" s="182"/>
      <c r="B767" s="184"/>
      <c r="C767" s="179"/>
      <c r="D767" s="180"/>
      <c r="E767" s="179"/>
      <c r="F767" s="179"/>
      <c r="G767" s="179"/>
      <c r="H767" s="179"/>
      <c r="I767" s="179"/>
      <c r="J767" s="256"/>
      <c r="K767" s="121"/>
      <c r="L767" s="120"/>
      <c r="M767" s="257"/>
      <c r="N767" s="259"/>
    </row>
    <row r="768" ht="27.75" customHeight="1">
      <c r="A768" s="182"/>
      <c r="B768" s="183"/>
      <c r="C768" s="120"/>
      <c r="D768" s="177"/>
      <c r="E768" s="120"/>
      <c r="F768" s="120"/>
      <c r="G768" s="120"/>
      <c r="H768" s="120"/>
      <c r="I768" s="120"/>
      <c r="J768" s="256"/>
      <c r="K768" s="121"/>
      <c r="L768" s="120"/>
      <c r="M768" s="257"/>
      <c r="N768" s="258"/>
    </row>
    <row r="769" ht="27.75" customHeight="1">
      <c r="A769" s="182"/>
      <c r="B769" s="184"/>
      <c r="C769" s="179"/>
      <c r="D769" s="180"/>
      <c r="E769" s="179"/>
      <c r="F769" s="179"/>
      <c r="G769" s="179"/>
      <c r="H769" s="179"/>
      <c r="I769" s="179"/>
      <c r="J769" s="256"/>
      <c r="K769" s="121"/>
      <c r="L769" s="120"/>
      <c r="M769" s="257"/>
      <c r="N769" s="259"/>
    </row>
    <row r="770" ht="27.75" customHeight="1">
      <c r="A770" s="182"/>
      <c r="B770" s="183"/>
      <c r="C770" s="120"/>
      <c r="D770" s="177"/>
      <c r="E770" s="120"/>
      <c r="F770" s="120"/>
      <c r="G770" s="120"/>
      <c r="H770" s="120"/>
      <c r="I770" s="120"/>
      <c r="J770" s="256"/>
      <c r="K770" s="121"/>
      <c r="L770" s="120"/>
      <c r="M770" s="257"/>
      <c r="N770" s="258"/>
    </row>
    <row r="771" ht="27.75" customHeight="1">
      <c r="A771" s="182"/>
      <c r="B771" s="184"/>
      <c r="C771" s="179"/>
      <c r="D771" s="180"/>
      <c r="E771" s="179"/>
      <c r="F771" s="179"/>
      <c r="G771" s="179"/>
      <c r="H771" s="179"/>
      <c r="I771" s="179"/>
      <c r="J771" s="256"/>
      <c r="K771" s="121"/>
      <c r="L771" s="120"/>
      <c r="M771" s="257"/>
      <c r="N771" s="259"/>
    </row>
    <row r="772" ht="27.75" customHeight="1">
      <c r="A772" s="182"/>
      <c r="B772" s="183"/>
      <c r="C772" s="120"/>
      <c r="D772" s="177"/>
      <c r="E772" s="120"/>
      <c r="F772" s="120"/>
      <c r="G772" s="120"/>
      <c r="H772" s="120"/>
      <c r="I772" s="120"/>
      <c r="J772" s="256"/>
      <c r="K772" s="121"/>
      <c r="L772" s="120"/>
      <c r="M772" s="257"/>
      <c r="N772" s="258"/>
    </row>
    <row r="773" ht="27.75" customHeight="1">
      <c r="A773" s="182"/>
      <c r="B773" s="184"/>
      <c r="C773" s="179"/>
      <c r="D773" s="180"/>
      <c r="E773" s="179"/>
      <c r="F773" s="179"/>
      <c r="G773" s="179"/>
      <c r="H773" s="179"/>
      <c r="I773" s="179"/>
      <c r="J773" s="256"/>
      <c r="K773" s="121"/>
      <c r="L773" s="120"/>
      <c r="M773" s="257"/>
      <c r="N773" s="259"/>
    </row>
    <row r="774" ht="27.75" customHeight="1">
      <c r="A774" s="182"/>
      <c r="B774" s="183"/>
      <c r="C774" s="120"/>
      <c r="D774" s="177"/>
      <c r="E774" s="120"/>
      <c r="F774" s="120"/>
      <c r="G774" s="120"/>
      <c r="H774" s="120"/>
      <c r="I774" s="120"/>
      <c r="J774" s="256"/>
      <c r="K774" s="121"/>
      <c r="L774" s="120"/>
      <c r="M774" s="257"/>
      <c r="N774" s="258"/>
    </row>
    <row r="775" ht="27.75" customHeight="1">
      <c r="A775" s="182"/>
      <c r="B775" s="184"/>
      <c r="C775" s="179"/>
      <c r="D775" s="180"/>
      <c r="E775" s="179"/>
      <c r="F775" s="179"/>
      <c r="G775" s="179"/>
      <c r="H775" s="179"/>
      <c r="I775" s="179"/>
      <c r="J775" s="256"/>
      <c r="K775" s="121"/>
      <c r="L775" s="120"/>
      <c r="M775" s="257"/>
      <c r="N775" s="259"/>
    </row>
    <row r="776" ht="27.75" customHeight="1">
      <c r="A776" s="182"/>
      <c r="B776" s="183"/>
      <c r="C776" s="120"/>
      <c r="D776" s="177"/>
      <c r="E776" s="120"/>
      <c r="F776" s="120"/>
      <c r="G776" s="120"/>
      <c r="H776" s="120"/>
      <c r="I776" s="120"/>
      <c r="J776" s="256"/>
      <c r="K776" s="121"/>
      <c r="L776" s="120"/>
      <c r="M776" s="257"/>
      <c r="N776" s="258"/>
    </row>
    <row r="777" ht="27.75" customHeight="1">
      <c r="A777" s="182"/>
      <c r="B777" s="184"/>
      <c r="C777" s="179"/>
      <c r="D777" s="180"/>
      <c r="E777" s="179"/>
      <c r="F777" s="179"/>
      <c r="G777" s="179"/>
      <c r="H777" s="179"/>
      <c r="I777" s="179"/>
      <c r="J777" s="256"/>
      <c r="K777" s="121"/>
      <c r="L777" s="120"/>
      <c r="M777" s="257"/>
      <c r="N777" s="259"/>
    </row>
    <row r="778" ht="27.75" customHeight="1">
      <c r="A778" s="182"/>
      <c r="B778" s="183"/>
      <c r="C778" s="120"/>
      <c r="D778" s="177"/>
      <c r="E778" s="120"/>
      <c r="F778" s="120"/>
      <c r="G778" s="120"/>
      <c r="H778" s="120"/>
      <c r="I778" s="120"/>
      <c r="J778" s="256"/>
      <c r="K778" s="121"/>
      <c r="L778" s="120"/>
      <c r="M778" s="257"/>
      <c r="N778" s="258"/>
    </row>
    <row r="779" ht="27.75" customHeight="1">
      <c r="A779" s="182"/>
      <c r="B779" s="184"/>
      <c r="C779" s="179"/>
      <c r="D779" s="180"/>
      <c r="E779" s="179"/>
      <c r="F779" s="179"/>
      <c r="G779" s="179"/>
      <c r="H779" s="179"/>
      <c r="I779" s="179"/>
      <c r="J779" s="256"/>
      <c r="K779" s="121"/>
      <c r="L779" s="120"/>
      <c r="M779" s="257"/>
      <c r="N779" s="259"/>
    </row>
    <row r="780" ht="27.75" customHeight="1">
      <c r="A780" s="182"/>
      <c r="B780" s="183"/>
      <c r="C780" s="120"/>
      <c r="D780" s="177"/>
      <c r="E780" s="120"/>
      <c r="F780" s="120"/>
      <c r="G780" s="120"/>
      <c r="H780" s="120"/>
      <c r="I780" s="120"/>
      <c r="J780" s="256"/>
      <c r="K780" s="121"/>
      <c r="L780" s="120"/>
      <c r="M780" s="257"/>
      <c r="N780" s="258"/>
    </row>
    <row r="781" ht="27.75" customHeight="1">
      <c r="A781" s="182"/>
      <c r="B781" s="184"/>
      <c r="C781" s="179"/>
      <c r="D781" s="180"/>
      <c r="E781" s="179"/>
      <c r="F781" s="179"/>
      <c r="G781" s="179"/>
      <c r="H781" s="179"/>
      <c r="I781" s="179"/>
      <c r="J781" s="256"/>
      <c r="K781" s="121"/>
      <c r="L781" s="120"/>
      <c r="M781" s="257"/>
      <c r="N781" s="259"/>
    </row>
    <row r="782" ht="27.75" customHeight="1">
      <c r="A782" s="182"/>
      <c r="B782" s="183"/>
      <c r="C782" s="120"/>
      <c r="D782" s="177"/>
      <c r="E782" s="120"/>
      <c r="F782" s="120"/>
      <c r="G782" s="120"/>
      <c r="H782" s="120"/>
      <c r="I782" s="120"/>
      <c r="J782" s="256"/>
      <c r="K782" s="121"/>
      <c r="L782" s="120"/>
      <c r="M782" s="257"/>
      <c r="N782" s="258"/>
    </row>
    <row r="783" ht="27.75" customHeight="1">
      <c r="A783" s="182"/>
      <c r="B783" s="184"/>
      <c r="C783" s="179"/>
      <c r="D783" s="180"/>
      <c r="E783" s="179"/>
      <c r="F783" s="179"/>
      <c r="G783" s="179"/>
      <c r="H783" s="179"/>
      <c r="I783" s="179"/>
      <c r="J783" s="256"/>
      <c r="K783" s="121"/>
      <c r="L783" s="120"/>
      <c r="M783" s="257"/>
      <c r="N783" s="259"/>
    </row>
    <row r="784" ht="27.75" customHeight="1">
      <c r="A784" s="182"/>
      <c r="B784" s="183"/>
      <c r="C784" s="120"/>
      <c r="D784" s="177"/>
      <c r="E784" s="120"/>
      <c r="F784" s="120"/>
      <c r="G784" s="120"/>
      <c r="H784" s="120"/>
      <c r="I784" s="120"/>
      <c r="J784" s="256"/>
      <c r="K784" s="121"/>
      <c r="L784" s="120"/>
      <c r="M784" s="257"/>
      <c r="N784" s="258"/>
    </row>
    <row r="785" ht="27.75" customHeight="1">
      <c r="A785" s="182"/>
      <c r="B785" s="184"/>
      <c r="C785" s="179"/>
      <c r="D785" s="180"/>
      <c r="E785" s="179"/>
      <c r="F785" s="179"/>
      <c r="G785" s="179"/>
      <c r="H785" s="179"/>
      <c r="I785" s="179"/>
      <c r="J785" s="256"/>
      <c r="K785" s="121"/>
      <c r="L785" s="120"/>
      <c r="M785" s="257"/>
      <c r="N785" s="259"/>
    </row>
    <row r="786" ht="27.75" customHeight="1">
      <c r="A786" s="182"/>
      <c r="B786" s="183"/>
      <c r="C786" s="120"/>
      <c r="D786" s="177"/>
      <c r="E786" s="120"/>
      <c r="F786" s="120"/>
      <c r="G786" s="120"/>
      <c r="H786" s="120"/>
      <c r="I786" s="120"/>
      <c r="J786" s="256"/>
      <c r="K786" s="121"/>
      <c r="L786" s="120"/>
      <c r="M786" s="257"/>
      <c r="N786" s="258"/>
    </row>
    <row r="787" ht="27.75" customHeight="1">
      <c r="A787" s="182"/>
      <c r="B787" s="184"/>
      <c r="C787" s="179"/>
      <c r="D787" s="180"/>
      <c r="E787" s="179"/>
      <c r="F787" s="179"/>
      <c r="G787" s="179"/>
      <c r="H787" s="179"/>
      <c r="I787" s="179"/>
      <c r="J787" s="256"/>
      <c r="K787" s="121"/>
      <c r="L787" s="120"/>
      <c r="M787" s="257"/>
      <c r="N787" s="259"/>
    </row>
    <row r="788" ht="27.75" customHeight="1">
      <c r="A788" s="182"/>
      <c r="B788" s="183"/>
      <c r="C788" s="120"/>
      <c r="D788" s="177"/>
      <c r="E788" s="120"/>
      <c r="F788" s="120"/>
      <c r="G788" s="120"/>
      <c r="H788" s="120"/>
      <c r="I788" s="120"/>
      <c r="J788" s="256"/>
      <c r="K788" s="121"/>
      <c r="L788" s="120"/>
      <c r="M788" s="257"/>
      <c r="N788" s="258"/>
    </row>
    <row r="789" ht="27.75" customHeight="1">
      <c r="A789" s="182"/>
      <c r="B789" s="184"/>
      <c r="C789" s="179"/>
      <c r="D789" s="180"/>
      <c r="E789" s="179"/>
      <c r="F789" s="179"/>
      <c r="G789" s="179"/>
      <c r="H789" s="179"/>
      <c r="I789" s="179"/>
      <c r="J789" s="256"/>
      <c r="K789" s="121"/>
      <c r="L789" s="120"/>
      <c r="M789" s="257"/>
      <c r="N789" s="259"/>
    </row>
    <row r="790" ht="27.75" customHeight="1">
      <c r="A790" s="182"/>
      <c r="B790" s="183"/>
      <c r="C790" s="120"/>
      <c r="D790" s="177"/>
      <c r="E790" s="120"/>
      <c r="F790" s="120"/>
      <c r="G790" s="120"/>
      <c r="H790" s="120"/>
      <c r="I790" s="120"/>
      <c r="J790" s="256"/>
      <c r="K790" s="121"/>
      <c r="L790" s="120"/>
      <c r="M790" s="257"/>
      <c r="N790" s="258"/>
    </row>
    <row r="791" ht="27.75" customHeight="1">
      <c r="A791" s="182"/>
      <c r="B791" s="184"/>
      <c r="C791" s="179"/>
      <c r="D791" s="180"/>
      <c r="E791" s="179"/>
      <c r="F791" s="179"/>
      <c r="G791" s="179"/>
      <c r="H791" s="179"/>
      <c r="I791" s="179"/>
      <c r="J791" s="256"/>
      <c r="K791" s="121"/>
      <c r="L791" s="120"/>
      <c r="M791" s="257"/>
      <c r="N791" s="259"/>
    </row>
    <row r="792" ht="27.75" customHeight="1">
      <c r="A792" s="182"/>
      <c r="B792" s="183"/>
      <c r="C792" s="120"/>
      <c r="D792" s="177"/>
      <c r="E792" s="120"/>
      <c r="F792" s="120"/>
      <c r="G792" s="120"/>
      <c r="H792" s="120"/>
      <c r="I792" s="120"/>
      <c r="J792" s="256"/>
      <c r="K792" s="121"/>
      <c r="L792" s="120"/>
      <c r="M792" s="257"/>
      <c r="N792" s="258"/>
    </row>
    <row r="793" ht="27.75" customHeight="1">
      <c r="A793" s="182"/>
      <c r="B793" s="184"/>
      <c r="C793" s="179"/>
      <c r="D793" s="180"/>
      <c r="E793" s="179"/>
      <c r="F793" s="179"/>
      <c r="G793" s="179"/>
      <c r="H793" s="179"/>
      <c r="I793" s="179"/>
      <c r="J793" s="256"/>
      <c r="K793" s="121"/>
      <c r="L793" s="120"/>
      <c r="M793" s="257"/>
      <c r="N793" s="259"/>
    </row>
    <row r="794" ht="27.75" customHeight="1">
      <c r="A794" s="182"/>
      <c r="B794" s="183"/>
      <c r="C794" s="120"/>
      <c r="D794" s="177"/>
      <c r="E794" s="120"/>
      <c r="F794" s="120"/>
      <c r="G794" s="120"/>
      <c r="H794" s="120"/>
      <c r="I794" s="120"/>
      <c r="J794" s="256"/>
      <c r="K794" s="121"/>
      <c r="L794" s="120"/>
      <c r="M794" s="257"/>
      <c r="N794" s="258"/>
    </row>
    <row r="795" ht="27.75" customHeight="1">
      <c r="A795" s="182"/>
      <c r="B795" s="184"/>
      <c r="C795" s="179"/>
      <c r="D795" s="180"/>
      <c r="E795" s="179"/>
      <c r="F795" s="179"/>
      <c r="G795" s="179"/>
      <c r="H795" s="179"/>
      <c r="I795" s="179"/>
      <c r="J795" s="256"/>
      <c r="K795" s="121"/>
      <c r="L795" s="120"/>
      <c r="M795" s="257"/>
      <c r="N795" s="259"/>
    </row>
    <row r="796" ht="27.75" customHeight="1">
      <c r="A796" s="182"/>
      <c r="B796" s="183"/>
      <c r="C796" s="120"/>
      <c r="D796" s="177"/>
      <c r="E796" s="120"/>
      <c r="F796" s="120"/>
      <c r="G796" s="120"/>
      <c r="H796" s="120"/>
      <c r="I796" s="120"/>
      <c r="J796" s="256"/>
      <c r="K796" s="121"/>
      <c r="L796" s="120"/>
      <c r="M796" s="257"/>
      <c r="N796" s="258"/>
    </row>
    <row r="797" ht="27.75" customHeight="1">
      <c r="A797" s="182"/>
      <c r="B797" s="184"/>
      <c r="C797" s="179"/>
      <c r="D797" s="180"/>
      <c r="E797" s="179"/>
      <c r="F797" s="179"/>
      <c r="G797" s="179"/>
      <c r="H797" s="179"/>
      <c r="I797" s="179"/>
      <c r="J797" s="256"/>
      <c r="K797" s="121"/>
      <c r="L797" s="120"/>
      <c r="M797" s="257"/>
      <c r="N797" s="259"/>
    </row>
    <row r="798" ht="27.75" customHeight="1">
      <c r="A798" s="182"/>
      <c r="B798" s="183"/>
      <c r="C798" s="120"/>
      <c r="D798" s="177"/>
      <c r="E798" s="120"/>
      <c r="F798" s="120"/>
      <c r="G798" s="120"/>
      <c r="H798" s="120"/>
      <c r="I798" s="120"/>
      <c r="J798" s="256"/>
      <c r="K798" s="121"/>
      <c r="L798" s="120"/>
      <c r="M798" s="257"/>
      <c r="N798" s="258"/>
    </row>
    <row r="799" ht="27.75" customHeight="1">
      <c r="A799" s="182"/>
      <c r="B799" s="184"/>
      <c r="C799" s="179"/>
      <c r="D799" s="180"/>
      <c r="E799" s="179"/>
      <c r="F799" s="179"/>
      <c r="G799" s="179"/>
      <c r="H799" s="179"/>
      <c r="I799" s="179"/>
      <c r="J799" s="256"/>
      <c r="K799" s="121"/>
      <c r="L799" s="120"/>
      <c r="M799" s="257"/>
      <c r="N799" s="259"/>
    </row>
    <row r="800" ht="27.75" customHeight="1">
      <c r="A800" s="182"/>
      <c r="B800" s="183"/>
      <c r="C800" s="120"/>
      <c r="D800" s="177"/>
      <c r="E800" s="120"/>
      <c r="F800" s="120"/>
      <c r="G800" s="120"/>
      <c r="H800" s="120"/>
      <c r="I800" s="120"/>
      <c r="J800" s="256"/>
      <c r="K800" s="121"/>
      <c r="L800" s="120"/>
      <c r="M800" s="257"/>
      <c r="N800" s="258"/>
    </row>
    <row r="801" ht="27.75" customHeight="1">
      <c r="A801" s="182"/>
      <c r="B801" s="184"/>
      <c r="C801" s="179"/>
      <c r="D801" s="180"/>
      <c r="E801" s="179"/>
      <c r="F801" s="179"/>
      <c r="G801" s="179"/>
      <c r="H801" s="179"/>
      <c r="I801" s="179"/>
      <c r="J801" s="256"/>
      <c r="K801" s="121"/>
      <c r="L801" s="120"/>
      <c r="M801" s="257"/>
      <c r="N801" s="259"/>
    </row>
    <row r="802" ht="27.75" customHeight="1">
      <c r="A802" s="182"/>
      <c r="B802" s="183"/>
      <c r="C802" s="120"/>
      <c r="D802" s="177"/>
      <c r="E802" s="120"/>
      <c r="F802" s="120"/>
      <c r="G802" s="120"/>
      <c r="H802" s="120"/>
      <c r="I802" s="120"/>
      <c r="J802" s="256"/>
      <c r="K802" s="121"/>
      <c r="L802" s="120"/>
      <c r="M802" s="257"/>
      <c r="N802" s="258"/>
    </row>
    <row r="803" ht="27.75" customHeight="1">
      <c r="A803" s="182"/>
      <c r="B803" s="184"/>
      <c r="C803" s="179"/>
      <c r="D803" s="180"/>
      <c r="E803" s="179"/>
      <c r="F803" s="179"/>
      <c r="G803" s="179"/>
      <c r="H803" s="179"/>
      <c r="I803" s="179"/>
      <c r="J803" s="256"/>
      <c r="K803" s="121"/>
      <c r="L803" s="120"/>
      <c r="M803" s="257"/>
      <c r="N803" s="259"/>
    </row>
    <row r="804" ht="27.75" customHeight="1">
      <c r="A804" s="182"/>
      <c r="B804" s="183"/>
      <c r="C804" s="120"/>
      <c r="D804" s="177"/>
      <c r="E804" s="120"/>
      <c r="F804" s="120"/>
      <c r="G804" s="120"/>
      <c r="H804" s="120"/>
      <c r="I804" s="120"/>
      <c r="J804" s="256"/>
      <c r="K804" s="121"/>
      <c r="L804" s="120"/>
      <c r="M804" s="257"/>
      <c r="N804" s="258"/>
    </row>
    <row r="805" ht="27.75" customHeight="1">
      <c r="A805" s="182"/>
      <c r="B805" s="184"/>
      <c r="C805" s="179"/>
      <c r="D805" s="180"/>
      <c r="E805" s="179"/>
      <c r="F805" s="179"/>
      <c r="G805" s="179"/>
      <c r="H805" s="179"/>
      <c r="I805" s="179"/>
      <c r="J805" s="256"/>
      <c r="K805" s="121"/>
      <c r="L805" s="120"/>
      <c r="M805" s="257"/>
      <c r="N805" s="259"/>
    </row>
    <row r="806" ht="27.75" customHeight="1">
      <c r="A806" s="182"/>
      <c r="B806" s="183"/>
      <c r="C806" s="120"/>
      <c r="D806" s="177"/>
      <c r="E806" s="120"/>
      <c r="F806" s="120"/>
      <c r="G806" s="120"/>
      <c r="H806" s="120"/>
      <c r="I806" s="120"/>
      <c r="J806" s="256"/>
      <c r="K806" s="121"/>
      <c r="L806" s="120"/>
      <c r="M806" s="257"/>
      <c r="N806" s="258"/>
    </row>
    <row r="807" ht="27.75" customHeight="1">
      <c r="A807" s="182"/>
      <c r="B807" s="184"/>
      <c r="C807" s="179"/>
      <c r="D807" s="180"/>
      <c r="E807" s="179"/>
      <c r="F807" s="179"/>
      <c r="G807" s="179"/>
      <c r="H807" s="179"/>
      <c r="I807" s="179"/>
      <c r="J807" s="256"/>
      <c r="K807" s="121"/>
      <c r="L807" s="120"/>
      <c r="M807" s="257"/>
      <c r="N807" s="259"/>
    </row>
    <row r="808" ht="27.75" customHeight="1">
      <c r="A808" s="182"/>
      <c r="B808" s="183"/>
      <c r="C808" s="120"/>
      <c r="D808" s="177"/>
      <c r="E808" s="120"/>
      <c r="F808" s="120"/>
      <c r="G808" s="120"/>
      <c r="H808" s="120"/>
      <c r="I808" s="120"/>
      <c r="J808" s="256"/>
      <c r="K808" s="121"/>
      <c r="L808" s="120"/>
      <c r="M808" s="257"/>
      <c r="N808" s="258"/>
    </row>
    <row r="809" ht="27.75" customHeight="1">
      <c r="A809" s="182"/>
      <c r="B809" s="184"/>
      <c r="C809" s="179"/>
      <c r="D809" s="180"/>
      <c r="E809" s="179"/>
      <c r="F809" s="179"/>
      <c r="G809" s="179"/>
      <c r="H809" s="179"/>
      <c r="I809" s="179"/>
      <c r="J809" s="256"/>
      <c r="K809" s="121"/>
      <c r="L809" s="120"/>
      <c r="M809" s="257"/>
      <c r="N809" s="259"/>
    </row>
    <row r="810" ht="27.75" customHeight="1">
      <c r="A810" s="182"/>
      <c r="B810" s="183"/>
      <c r="C810" s="120"/>
      <c r="D810" s="177"/>
      <c r="E810" s="120"/>
      <c r="F810" s="120"/>
      <c r="G810" s="120"/>
      <c r="H810" s="120"/>
      <c r="I810" s="120"/>
      <c r="J810" s="256"/>
      <c r="K810" s="121"/>
      <c r="L810" s="120"/>
      <c r="M810" s="257"/>
      <c r="N810" s="258"/>
    </row>
    <row r="811" ht="27.75" customHeight="1">
      <c r="A811" s="182"/>
      <c r="B811" s="184"/>
      <c r="C811" s="179"/>
      <c r="D811" s="180"/>
      <c r="E811" s="179"/>
      <c r="F811" s="179"/>
      <c r="G811" s="179"/>
      <c r="H811" s="179"/>
      <c r="I811" s="179"/>
      <c r="J811" s="256"/>
      <c r="K811" s="121"/>
      <c r="L811" s="120"/>
      <c r="M811" s="257"/>
      <c r="N811" s="259"/>
    </row>
    <row r="812" ht="27.75" customHeight="1">
      <c r="A812" s="182"/>
      <c r="B812" s="183"/>
      <c r="C812" s="120"/>
      <c r="D812" s="177"/>
      <c r="E812" s="120"/>
      <c r="F812" s="120"/>
      <c r="G812" s="120"/>
      <c r="H812" s="120"/>
      <c r="I812" s="120"/>
      <c r="J812" s="256"/>
      <c r="K812" s="121"/>
      <c r="L812" s="120"/>
      <c r="M812" s="257"/>
      <c r="N812" s="258"/>
    </row>
    <row r="813" ht="27.75" customHeight="1">
      <c r="A813" s="182"/>
      <c r="B813" s="184"/>
      <c r="C813" s="179"/>
      <c r="D813" s="180"/>
      <c r="E813" s="179"/>
      <c r="F813" s="179"/>
      <c r="G813" s="179"/>
      <c r="H813" s="179"/>
      <c r="I813" s="179"/>
      <c r="J813" s="256"/>
      <c r="K813" s="121"/>
      <c r="L813" s="120"/>
      <c r="M813" s="257"/>
      <c r="N813" s="259"/>
    </row>
    <row r="814" ht="27.75" customHeight="1">
      <c r="A814" s="182"/>
      <c r="B814" s="183"/>
      <c r="C814" s="120"/>
      <c r="D814" s="177"/>
      <c r="E814" s="120"/>
      <c r="F814" s="120"/>
      <c r="G814" s="120"/>
      <c r="H814" s="120"/>
      <c r="I814" s="120"/>
      <c r="J814" s="256"/>
      <c r="K814" s="121"/>
      <c r="L814" s="120"/>
      <c r="M814" s="257"/>
      <c r="N814" s="258"/>
    </row>
    <row r="815" ht="27.75" customHeight="1">
      <c r="A815" s="182"/>
      <c r="B815" s="184"/>
      <c r="C815" s="179"/>
      <c r="D815" s="180"/>
      <c r="E815" s="179"/>
      <c r="F815" s="179"/>
      <c r="G815" s="179"/>
      <c r="H815" s="179"/>
      <c r="I815" s="179"/>
      <c r="J815" s="256"/>
      <c r="K815" s="121"/>
      <c r="L815" s="120"/>
      <c r="M815" s="257"/>
      <c r="N815" s="259"/>
    </row>
    <row r="816" ht="27.75" customHeight="1">
      <c r="A816" s="182"/>
      <c r="B816" s="183"/>
      <c r="C816" s="120"/>
      <c r="D816" s="177"/>
      <c r="E816" s="120"/>
      <c r="F816" s="120"/>
      <c r="G816" s="120"/>
      <c r="H816" s="120"/>
      <c r="I816" s="120"/>
      <c r="J816" s="256"/>
      <c r="K816" s="121"/>
      <c r="L816" s="120"/>
      <c r="M816" s="257"/>
      <c r="N816" s="258"/>
    </row>
    <row r="817" ht="27.75" customHeight="1">
      <c r="A817" s="182"/>
      <c r="B817" s="184"/>
      <c r="C817" s="179"/>
      <c r="D817" s="180"/>
      <c r="E817" s="179"/>
      <c r="F817" s="179"/>
      <c r="G817" s="179"/>
      <c r="H817" s="179"/>
      <c r="I817" s="179"/>
      <c r="J817" s="256"/>
      <c r="K817" s="121"/>
      <c r="L817" s="120"/>
      <c r="M817" s="257"/>
      <c r="N817" s="259"/>
    </row>
    <row r="818" ht="27.75" customHeight="1">
      <c r="A818" s="182"/>
      <c r="B818" s="183"/>
      <c r="C818" s="120"/>
      <c r="D818" s="177"/>
      <c r="E818" s="120"/>
      <c r="F818" s="120"/>
      <c r="G818" s="120"/>
      <c r="H818" s="120"/>
      <c r="I818" s="120"/>
      <c r="J818" s="256"/>
      <c r="K818" s="121"/>
      <c r="L818" s="120"/>
      <c r="M818" s="257"/>
      <c r="N818" s="258"/>
    </row>
    <row r="819" ht="27.75" customHeight="1">
      <c r="A819" s="182"/>
      <c r="B819" s="184"/>
      <c r="C819" s="179"/>
      <c r="D819" s="180"/>
      <c r="E819" s="179"/>
      <c r="F819" s="179"/>
      <c r="G819" s="179"/>
      <c r="H819" s="179"/>
      <c r="I819" s="179"/>
      <c r="J819" s="256"/>
      <c r="K819" s="121"/>
      <c r="L819" s="120"/>
      <c r="M819" s="257"/>
      <c r="N819" s="259"/>
    </row>
    <row r="820" ht="27.75" customHeight="1">
      <c r="A820" s="182"/>
      <c r="B820" s="183"/>
      <c r="C820" s="120"/>
      <c r="D820" s="177"/>
      <c r="E820" s="120"/>
      <c r="F820" s="120"/>
      <c r="G820" s="120"/>
      <c r="H820" s="120"/>
      <c r="I820" s="120"/>
      <c r="J820" s="256"/>
      <c r="K820" s="121"/>
      <c r="L820" s="120"/>
      <c r="M820" s="257"/>
      <c r="N820" s="258"/>
    </row>
    <row r="821" ht="27.75" customHeight="1">
      <c r="A821" s="182"/>
      <c r="B821" s="184"/>
      <c r="C821" s="179"/>
      <c r="D821" s="180"/>
      <c r="E821" s="179"/>
      <c r="F821" s="179"/>
      <c r="G821" s="179"/>
      <c r="H821" s="179"/>
      <c r="I821" s="179"/>
      <c r="J821" s="256"/>
      <c r="K821" s="121"/>
      <c r="L821" s="120"/>
      <c r="M821" s="257"/>
      <c r="N821" s="259"/>
    </row>
    <row r="822" ht="27.75" customHeight="1">
      <c r="A822" s="182"/>
      <c r="B822" s="183"/>
      <c r="C822" s="120"/>
      <c r="D822" s="177"/>
      <c r="E822" s="120"/>
      <c r="F822" s="120"/>
      <c r="G822" s="120"/>
      <c r="H822" s="120"/>
      <c r="I822" s="120"/>
      <c r="J822" s="256"/>
      <c r="K822" s="121"/>
      <c r="L822" s="120"/>
      <c r="M822" s="257"/>
      <c r="N822" s="258"/>
    </row>
    <row r="823" ht="27.75" customHeight="1">
      <c r="A823" s="182"/>
      <c r="B823" s="184"/>
      <c r="C823" s="179"/>
      <c r="D823" s="180"/>
      <c r="E823" s="179"/>
      <c r="F823" s="179"/>
      <c r="G823" s="179"/>
      <c r="H823" s="179"/>
      <c r="I823" s="179"/>
      <c r="J823" s="256"/>
      <c r="K823" s="121"/>
      <c r="L823" s="120"/>
      <c r="M823" s="257"/>
      <c r="N823" s="259"/>
    </row>
    <row r="824" ht="27.75" customHeight="1">
      <c r="A824" s="182"/>
      <c r="B824" s="183"/>
      <c r="C824" s="120"/>
      <c r="D824" s="177"/>
      <c r="E824" s="120"/>
      <c r="F824" s="120"/>
      <c r="G824" s="120"/>
      <c r="H824" s="120"/>
      <c r="I824" s="120"/>
      <c r="J824" s="256"/>
      <c r="K824" s="121"/>
      <c r="L824" s="120"/>
      <c r="M824" s="257"/>
      <c r="N824" s="258"/>
    </row>
    <row r="825" ht="27.75" customHeight="1">
      <c r="A825" s="182"/>
      <c r="B825" s="184"/>
      <c r="C825" s="179"/>
      <c r="D825" s="180"/>
      <c r="E825" s="179"/>
      <c r="F825" s="179"/>
      <c r="G825" s="179"/>
      <c r="H825" s="179"/>
      <c r="I825" s="179"/>
      <c r="J825" s="256"/>
      <c r="K825" s="121"/>
      <c r="L825" s="120"/>
      <c r="M825" s="257"/>
      <c r="N825" s="259"/>
    </row>
    <row r="826" ht="27.75" customHeight="1">
      <c r="A826" s="182"/>
      <c r="B826" s="183"/>
      <c r="C826" s="120"/>
      <c r="D826" s="177"/>
      <c r="E826" s="120"/>
      <c r="F826" s="120"/>
      <c r="G826" s="120"/>
      <c r="H826" s="120"/>
      <c r="I826" s="120"/>
      <c r="J826" s="256"/>
      <c r="K826" s="121"/>
      <c r="L826" s="120"/>
      <c r="M826" s="257"/>
      <c r="N826" s="258"/>
    </row>
    <row r="827" ht="27.75" customHeight="1">
      <c r="A827" s="182"/>
      <c r="B827" s="184"/>
      <c r="C827" s="179"/>
      <c r="D827" s="180"/>
      <c r="E827" s="179"/>
      <c r="F827" s="179"/>
      <c r="G827" s="179"/>
      <c r="H827" s="179"/>
      <c r="I827" s="179"/>
      <c r="J827" s="256"/>
      <c r="K827" s="121"/>
      <c r="L827" s="120"/>
      <c r="M827" s="257"/>
      <c r="N827" s="259"/>
    </row>
    <row r="828" ht="27.75" customHeight="1">
      <c r="A828" s="182"/>
      <c r="B828" s="183"/>
      <c r="C828" s="120"/>
      <c r="D828" s="177"/>
      <c r="E828" s="120"/>
      <c r="F828" s="120"/>
      <c r="G828" s="120"/>
      <c r="H828" s="120"/>
      <c r="I828" s="120"/>
      <c r="J828" s="256"/>
      <c r="K828" s="121"/>
      <c r="L828" s="120"/>
      <c r="M828" s="257"/>
      <c r="N828" s="258"/>
    </row>
    <row r="829" ht="27.75" customHeight="1">
      <c r="A829" s="182"/>
      <c r="B829" s="184"/>
      <c r="C829" s="179"/>
      <c r="D829" s="180"/>
      <c r="E829" s="179"/>
      <c r="F829" s="179"/>
      <c r="G829" s="179"/>
      <c r="H829" s="179"/>
      <c r="I829" s="179"/>
      <c r="J829" s="256"/>
      <c r="K829" s="121"/>
      <c r="L829" s="120"/>
      <c r="M829" s="257"/>
      <c r="N829" s="259"/>
    </row>
    <row r="830" ht="27.75" customHeight="1">
      <c r="A830" s="182"/>
      <c r="B830" s="183"/>
      <c r="C830" s="120"/>
      <c r="D830" s="177"/>
      <c r="E830" s="120"/>
      <c r="F830" s="120"/>
      <c r="G830" s="120"/>
      <c r="H830" s="120"/>
      <c r="I830" s="120"/>
      <c r="J830" s="256"/>
      <c r="K830" s="121"/>
      <c r="L830" s="120"/>
      <c r="M830" s="257"/>
      <c r="N830" s="258"/>
    </row>
    <row r="831" ht="27.75" customHeight="1">
      <c r="A831" s="182"/>
      <c r="B831" s="184"/>
      <c r="C831" s="179"/>
      <c r="D831" s="180"/>
      <c r="E831" s="179"/>
      <c r="F831" s="179"/>
      <c r="G831" s="179"/>
      <c r="H831" s="179"/>
      <c r="I831" s="179"/>
      <c r="J831" s="256"/>
      <c r="K831" s="121"/>
      <c r="L831" s="120"/>
      <c r="M831" s="257"/>
      <c r="N831" s="259"/>
    </row>
    <row r="832" ht="27.75" customHeight="1">
      <c r="A832" s="182"/>
      <c r="B832" s="183"/>
      <c r="C832" s="120"/>
      <c r="D832" s="177"/>
      <c r="E832" s="120"/>
      <c r="F832" s="120"/>
      <c r="G832" s="120"/>
      <c r="H832" s="120"/>
      <c r="I832" s="120"/>
      <c r="J832" s="256"/>
      <c r="K832" s="121"/>
      <c r="L832" s="120"/>
      <c r="M832" s="257"/>
      <c r="N832" s="258"/>
    </row>
    <row r="833" ht="27.75" customHeight="1">
      <c r="A833" s="182"/>
      <c r="B833" s="184"/>
      <c r="C833" s="179"/>
      <c r="D833" s="180"/>
      <c r="E833" s="179"/>
      <c r="F833" s="179"/>
      <c r="G833" s="179"/>
      <c r="H833" s="179"/>
      <c r="I833" s="179"/>
      <c r="J833" s="256"/>
      <c r="K833" s="121"/>
      <c r="L833" s="120"/>
      <c r="M833" s="257"/>
      <c r="N833" s="259"/>
    </row>
    <row r="834" ht="27.75" customHeight="1">
      <c r="A834" s="182"/>
      <c r="B834" s="183"/>
      <c r="C834" s="120"/>
      <c r="D834" s="177"/>
      <c r="E834" s="120"/>
      <c r="F834" s="120"/>
      <c r="G834" s="120"/>
      <c r="H834" s="120"/>
      <c r="I834" s="120"/>
      <c r="J834" s="256"/>
      <c r="K834" s="121"/>
      <c r="L834" s="120"/>
      <c r="M834" s="257"/>
      <c r="N834" s="258"/>
    </row>
    <row r="835" ht="27.75" customHeight="1">
      <c r="A835" s="182"/>
      <c r="B835" s="184"/>
      <c r="C835" s="179"/>
      <c r="D835" s="180"/>
      <c r="E835" s="179"/>
      <c r="F835" s="179"/>
      <c r="G835" s="179"/>
      <c r="H835" s="179"/>
      <c r="I835" s="179"/>
      <c r="J835" s="256"/>
      <c r="K835" s="121"/>
      <c r="L835" s="120"/>
      <c r="M835" s="257"/>
      <c r="N835" s="259"/>
    </row>
    <row r="836" ht="27.75" customHeight="1">
      <c r="A836" s="182"/>
      <c r="B836" s="183"/>
      <c r="C836" s="120"/>
      <c r="D836" s="177"/>
      <c r="E836" s="120"/>
      <c r="F836" s="120"/>
      <c r="G836" s="120"/>
      <c r="H836" s="120"/>
      <c r="I836" s="120"/>
      <c r="J836" s="256"/>
      <c r="K836" s="121"/>
      <c r="L836" s="120"/>
      <c r="M836" s="257"/>
      <c r="N836" s="258"/>
    </row>
    <row r="837" ht="27.75" customHeight="1">
      <c r="A837" s="182"/>
      <c r="B837" s="184"/>
      <c r="C837" s="179"/>
      <c r="D837" s="180"/>
      <c r="E837" s="179"/>
      <c r="F837" s="179"/>
      <c r="G837" s="179"/>
      <c r="H837" s="179"/>
      <c r="I837" s="179"/>
      <c r="J837" s="256"/>
      <c r="K837" s="121"/>
      <c r="L837" s="120"/>
      <c r="M837" s="257"/>
      <c r="N837" s="259"/>
    </row>
    <row r="838" ht="27.75" customHeight="1">
      <c r="A838" s="182"/>
      <c r="B838" s="183"/>
      <c r="C838" s="120"/>
      <c r="D838" s="177"/>
      <c r="E838" s="120"/>
      <c r="F838" s="120"/>
      <c r="G838" s="120"/>
      <c r="H838" s="120"/>
      <c r="I838" s="120"/>
      <c r="J838" s="256"/>
      <c r="K838" s="121"/>
      <c r="L838" s="120"/>
      <c r="M838" s="257"/>
      <c r="N838" s="258"/>
    </row>
    <row r="839" ht="27.75" customHeight="1">
      <c r="A839" s="182"/>
      <c r="B839" s="184"/>
      <c r="C839" s="179"/>
      <c r="D839" s="180"/>
      <c r="E839" s="179"/>
      <c r="F839" s="179"/>
      <c r="G839" s="179"/>
      <c r="H839" s="179"/>
      <c r="I839" s="179"/>
      <c r="J839" s="256"/>
      <c r="K839" s="121"/>
      <c r="L839" s="120"/>
      <c r="M839" s="257"/>
      <c r="N839" s="259"/>
    </row>
    <row r="840" ht="27.75" customHeight="1">
      <c r="A840" s="182"/>
      <c r="B840" s="183"/>
      <c r="C840" s="120"/>
      <c r="D840" s="177"/>
      <c r="E840" s="120"/>
      <c r="F840" s="120"/>
      <c r="G840" s="120"/>
      <c r="H840" s="120"/>
      <c r="I840" s="120"/>
      <c r="J840" s="256"/>
      <c r="K840" s="121"/>
      <c r="L840" s="120"/>
      <c r="M840" s="257"/>
      <c r="N840" s="258"/>
    </row>
    <row r="841" ht="27.75" customHeight="1">
      <c r="A841" s="182"/>
      <c r="B841" s="184"/>
      <c r="C841" s="179"/>
      <c r="D841" s="180"/>
      <c r="E841" s="179"/>
      <c r="F841" s="179"/>
      <c r="G841" s="179"/>
      <c r="H841" s="179"/>
      <c r="I841" s="179"/>
      <c r="J841" s="256"/>
      <c r="K841" s="121"/>
      <c r="L841" s="120"/>
      <c r="M841" s="257"/>
      <c r="N841" s="259"/>
    </row>
    <row r="842" ht="27.75" customHeight="1">
      <c r="A842" s="182"/>
      <c r="B842" s="183"/>
      <c r="C842" s="120"/>
      <c r="D842" s="177"/>
      <c r="E842" s="120"/>
      <c r="F842" s="120"/>
      <c r="G842" s="120"/>
      <c r="H842" s="120"/>
      <c r="I842" s="120"/>
      <c r="J842" s="256"/>
      <c r="K842" s="121"/>
      <c r="L842" s="120"/>
      <c r="M842" s="257"/>
      <c r="N842" s="258"/>
    </row>
    <row r="843" ht="27.75" customHeight="1">
      <c r="A843" s="182"/>
      <c r="B843" s="184"/>
      <c r="C843" s="179"/>
      <c r="D843" s="180"/>
      <c r="E843" s="179"/>
      <c r="F843" s="179"/>
      <c r="G843" s="179"/>
      <c r="H843" s="179"/>
      <c r="I843" s="179"/>
      <c r="J843" s="256"/>
      <c r="K843" s="121"/>
      <c r="L843" s="120"/>
      <c r="M843" s="257"/>
      <c r="N843" s="259"/>
    </row>
    <row r="844" ht="27.75" customHeight="1">
      <c r="A844" s="182"/>
      <c r="B844" s="183"/>
      <c r="C844" s="120"/>
      <c r="D844" s="177"/>
      <c r="E844" s="120"/>
      <c r="F844" s="120"/>
      <c r="G844" s="120"/>
      <c r="H844" s="120"/>
      <c r="I844" s="120"/>
      <c r="J844" s="256"/>
      <c r="K844" s="121"/>
      <c r="L844" s="120"/>
      <c r="M844" s="257"/>
      <c r="N844" s="258"/>
    </row>
    <row r="845" ht="27.75" customHeight="1">
      <c r="A845" s="182"/>
      <c r="B845" s="184"/>
      <c r="C845" s="179"/>
      <c r="D845" s="180"/>
      <c r="E845" s="179"/>
      <c r="F845" s="179"/>
      <c r="G845" s="179"/>
      <c r="H845" s="179"/>
      <c r="I845" s="179"/>
      <c r="J845" s="256"/>
      <c r="K845" s="121"/>
      <c r="L845" s="120"/>
      <c r="M845" s="257"/>
      <c r="N845" s="259"/>
    </row>
    <row r="846" ht="27.75" customHeight="1">
      <c r="A846" s="182"/>
      <c r="B846" s="183"/>
      <c r="C846" s="120"/>
      <c r="D846" s="177"/>
      <c r="E846" s="120"/>
      <c r="F846" s="120"/>
      <c r="G846" s="120"/>
      <c r="H846" s="120"/>
      <c r="I846" s="120"/>
      <c r="J846" s="256"/>
      <c r="K846" s="121"/>
      <c r="L846" s="120"/>
      <c r="M846" s="257"/>
      <c r="N846" s="258"/>
    </row>
    <row r="847" ht="27.75" customHeight="1">
      <c r="A847" s="182"/>
      <c r="B847" s="184"/>
      <c r="C847" s="179"/>
      <c r="D847" s="180"/>
      <c r="E847" s="179"/>
      <c r="F847" s="179"/>
      <c r="G847" s="179"/>
      <c r="H847" s="179"/>
      <c r="I847" s="179"/>
      <c r="J847" s="256"/>
      <c r="K847" s="121"/>
      <c r="L847" s="120"/>
      <c r="M847" s="257"/>
      <c r="N847" s="259"/>
    </row>
    <row r="848" ht="27.75" customHeight="1">
      <c r="A848" s="182"/>
      <c r="B848" s="183"/>
      <c r="C848" s="120"/>
      <c r="D848" s="177"/>
      <c r="E848" s="120"/>
      <c r="F848" s="120"/>
      <c r="G848" s="120"/>
      <c r="H848" s="120"/>
      <c r="I848" s="120"/>
      <c r="J848" s="256"/>
      <c r="K848" s="121"/>
      <c r="L848" s="120"/>
      <c r="M848" s="257"/>
      <c r="N848" s="258"/>
    </row>
    <row r="849" ht="27.75" customHeight="1">
      <c r="A849" s="182"/>
      <c r="B849" s="184"/>
      <c r="C849" s="179"/>
      <c r="D849" s="180"/>
      <c r="E849" s="179"/>
      <c r="F849" s="179"/>
      <c r="G849" s="179"/>
      <c r="H849" s="179"/>
      <c r="I849" s="179"/>
      <c r="J849" s="256"/>
      <c r="K849" s="121"/>
      <c r="L849" s="120"/>
      <c r="M849" s="257"/>
      <c r="N849" s="259"/>
    </row>
    <row r="850" ht="27.75" customHeight="1">
      <c r="A850" s="182"/>
      <c r="B850" s="183"/>
      <c r="C850" s="120"/>
      <c r="D850" s="177"/>
      <c r="E850" s="120"/>
      <c r="F850" s="120"/>
      <c r="G850" s="120"/>
      <c r="H850" s="120"/>
      <c r="I850" s="120"/>
      <c r="J850" s="256"/>
      <c r="K850" s="121"/>
      <c r="L850" s="120"/>
      <c r="M850" s="257"/>
      <c r="N850" s="258"/>
    </row>
    <row r="851" ht="27.75" customHeight="1">
      <c r="A851" s="182"/>
      <c r="B851" s="184"/>
      <c r="C851" s="179"/>
      <c r="D851" s="180"/>
      <c r="E851" s="179"/>
      <c r="F851" s="179"/>
      <c r="G851" s="179"/>
      <c r="H851" s="179"/>
      <c r="I851" s="179"/>
      <c r="J851" s="256"/>
      <c r="K851" s="121"/>
      <c r="L851" s="120"/>
      <c r="M851" s="257"/>
      <c r="N851" s="259"/>
    </row>
    <row r="852" ht="27.75" customHeight="1">
      <c r="A852" s="182"/>
      <c r="B852" s="183"/>
      <c r="C852" s="120"/>
      <c r="D852" s="177"/>
      <c r="E852" s="120"/>
      <c r="F852" s="120"/>
      <c r="G852" s="120"/>
      <c r="H852" s="120"/>
      <c r="I852" s="120"/>
      <c r="J852" s="256"/>
      <c r="K852" s="121"/>
      <c r="L852" s="120"/>
      <c r="M852" s="257"/>
      <c r="N852" s="258"/>
    </row>
    <row r="853" ht="27.75" customHeight="1">
      <c r="A853" s="182"/>
      <c r="B853" s="184"/>
      <c r="C853" s="179"/>
      <c r="D853" s="180"/>
      <c r="E853" s="179"/>
      <c r="F853" s="179"/>
      <c r="G853" s="179"/>
      <c r="H853" s="179"/>
      <c r="I853" s="179"/>
      <c r="J853" s="256"/>
      <c r="K853" s="121"/>
      <c r="L853" s="120"/>
      <c r="M853" s="257"/>
      <c r="N853" s="259"/>
    </row>
    <row r="854" ht="27.75" customHeight="1">
      <c r="A854" s="182"/>
      <c r="B854" s="183"/>
      <c r="C854" s="120"/>
      <c r="D854" s="177"/>
      <c r="E854" s="120"/>
      <c r="F854" s="120"/>
      <c r="G854" s="120"/>
      <c r="H854" s="120"/>
      <c r="I854" s="120"/>
      <c r="J854" s="256"/>
      <c r="K854" s="121"/>
      <c r="L854" s="120"/>
      <c r="M854" s="257"/>
      <c r="N854" s="258"/>
    </row>
    <row r="855" ht="27.75" customHeight="1">
      <c r="A855" s="182"/>
      <c r="B855" s="184"/>
      <c r="C855" s="179"/>
      <c r="D855" s="180"/>
      <c r="E855" s="179"/>
      <c r="F855" s="179"/>
      <c r="G855" s="179"/>
      <c r="H855" s="179"/>
      <c r="I855" s="179"/>
      <c r="J855" s="256"/>
      <c r="K855" s="121"/>
      <c r="L855" s="120"/>
      <c r="M855" s="257"/>
      <c r="N855" s="259"/>
    </row>
    <row r="856" ht="27.75" customHeight="1">
      <c r="A856" s="182"/>
      <c r="B856" s="183"/>
      <c r="C856" s="120"/>
      <c r="D856" s="177"/>
      <c r="E856" s="120"/>
      <c r="F856" s="120"/>
      <c r="G856" s="120"/>
      <c r="H856" s="120"/>
      <c r="I856" s="120"/>
      <c r="J856" s="256"/>
      <c r="K856" s="121"/>
      <c r="L856" s="120"/>
      <c r="M856" s="257"/>
      <c r="N856" s="258"/>
    </row>
    <row r="857" ht="27.75" customHeight="1">
      <c r="A857" s="182"/>
      <c r="B857" s="184"/>
      <c r="C857" s="179"/>
      <c r="D857" s="180"/>
      <c r="E857" s="179"/>
      <c r="F857" s="179"/>
      <c r="G857" s="179"/>
      <c r="H857" s="179"/>
      <c r="I857" s="179"/>
      <c r="J857" s="256"/>
      <c r="K857" s="121"/>
      <c r="L857" s="120"/>
      <c r="M857" s="257"/>
      <c r="N857" s="259"/>
    </row>
    <row r="858" ht="27.75" customHeight="1">
      <c r="A858" s="182"/>
      <c r="B858" s="183"/>
      <c r="C858" s="120"/>
      <c r="D858" s="177"/>
      <c r="E858" s="120"/>
      <c r="F858" s="120"/>
      <c r="G858" s="120"/>
      <c r="H858" s="120"/>
      <c r="I858" s="120"/>
      <c r="J858" s="256"/>
      <c r="K858" s="121"/>
      <c r="L858" s="120"/>
      <c r="M858" s="257"/>
      <c r="N858" s="258"/>
    </row>
    <row r="859" ht="27.75" customHeight="1">
      <c r="A859" s="182"/>
      <c r="B859" s="184"/>
      <c r="C859" s="179"/>
      <c r="D859" s="180"/>
      <c r="E859" s="179"/>
      <c r="F859" s="179"/>
      <c r="G859" s="179"/>
      <c r="H859" s="179"/>
      <c r="I859" s="179"/>
      <c r="J859" s="256"/>
      <c r="K859" s="121"/>
      <c r="L859" s="120"/>
      <c r="M859" s="257"/>
      <c r="N859" s="259"/>
    </row>
    <row r="860" ht="27.75" customHeight="1">
      <c r="A860" s="182"/>
      <c r="B860" s="183"/>
      <c r="C860" s="120"/>
      <c r="D860" s="177"/>
      <c r="E860" s="120"/>
      <c r="F860" s="120"/>
      <c r="G860" s="120"/>
      <c r="H860" s="120"/>
      <c r="I860" s="120"/>
      <c r="J860" s="256"/>
      <c r="K860" s="121"/>
      <c r="L860" s="120"/>
      <c r="M860" s="257"/>
      <c r="N860" s="258"/>
    </row>
    <row r="861" ht="27.75" customHeight="1">
      <c r="A861" s="182"/>
      <c r="B861" s="184"/>
      <c r="C861" s="179"/>
      <c r="D861" s="180"/>
      <c r="E861" s="179"/>
      <c r="F861" s="179"/>
      <c r="G861" s="179"/>
      <c r="H861" s="179"/>
      <c r="I861" s="179"/>
      <c r="J861" s="256"/>
      <c r="K861" s="121"/>
      <c r="L861" s="120"/>
      <c r="M861" s="257"/>
      <c r="N861" s="259"/>
    </row>
    <row r="862" ht="27.75" customHeight="1">
      <c r="A862" s="182"/>
      <c r="B862" s="183"/>
      <c r="C862" s="120"/>
      <c r="D862" s="177"/>
      <c r="E862" s="120"/>
      <c r="F862" s="120"/>
      <c r="G862" s="120"/>
      <c r="H862" s="120"/>
      <c r="I862" s="120"/>
      <c r="J862" s="256"/>
      <c r="K862" s="121"/>
      <c r="L862" s="120"/>
      <c r="M862" s="257"/>
      <c r="N862" s="258"/>
    </row>
    <row r="863" ht="27.75" customHeight="1">
      <c r="A863" s="182"/>
      <c r="B863" s="184"/>
      <c r="C863" s="179"/>
      <c r="D863" s="180"/>
      <c r="E863" s="179"/>
      <c r="F863" s="179"/>
      <c r="G863" s="179"/>
      <c r="H863" s="179"/>
      <c r="I863" s="179"/>
      <c r="J863" s="256"/>
      <c r="K863" s="121"/>
      <c r="L863" s="120"/>
      <c r="M863" s="257"/>
      <c r="N863" s="259"/>
    </row>
    <row r="864" ht="27.75" customHeight="1">
      <c r="A864" s="182"/>
      <c r="B864" s="183"/>
      <c r="C864" s="120"/>
      <c r="D864" s="177"/>
      <c r="E864" s="120"/>
      <c r="F864" s="120"/>
      <c r="G864" s="120"/>
      <c r="H864" s="120"/>
      <c r="I864" s="120"/>
      <c r="J864" s="256"/>
      <c r="K864" s="121"/>
      <c r="L864" s="120"/>
      <c r="M864" s="257"/>
      <c r="N864" s="258"/>
    </row>
    <row r="865" ht="27.75" customHeight="1">
      <c r="A865" s="182"/>
      <c r="B865" s="184"/>
      <c r="C865" s="179"/>
      <c r="D865" s="180"/>
      <c r="E865" s="179"/>
      <c r="F865" s="179"/>
      <c r="G865" s="179"/>
      <c r="H865" s="179"/>
      <c r="I865" s="179"/>
      <c r="J865" s="256"/>
      <c r="K865" s="121"/>
      <c r="L865" s="120"/>
      <c r="M865" s="257"/>
      <c r="N865" s="259"/>
    </row>
    <row r="866" ht="27.75" customHeight="1">
      <c r="A866" s="182"/>
      <c r="B866" s="183"/>
      <c r="C866" s="120"/>
      <c r="D866" s="177"/>
      <c r="E866" s="120"/>
      <c r="F866" s="120"/>
      <c r="G866" s="120"/>
      <c r="H866" s="120"/>
      <c r="I866" s="120"/>
      <c r="J866" s="256"/>
      <c r="K866" s="121"/>
      <c r="L866" s="120"/>
      <c r="M866" s="257"/>
      <c r="N866" s="258"/>
    </row>
    <row r="867" ht="27.75" customHeight="1">
      <c r="A867" s="182"/>
      <c r="B867" s="184"/>
      <c r="C867" s="179"/>
      <c r="D867" s="180"/>
      <c r="E867" s="179"/>
      <c r="F867" s="179"/>
      <c r="G867" s="179"/>
      <c r="H867" s="179"/>
      <c r="I867" s="179"/>
      <c r="J867" s="256"/>
      <c r="K867" s="121"/>
      <c r="L867" s="120"/>
      <c r="M867" s="257"/>
      <c r="N867" s="259"/>
    </row>
    <row r="868" ht="27.75" customHeight="1">
      <c r="A868" s="182"/>
      <c r="B868" s="183"/>
      <c r="C868" s="120"/>
      <c r="D868" s="177"/>
      <c r="E868" s="120"/>
      <c r="F868" s="120"/>
      <c r="G868" s="120"/>
      <c r="H868" s="120"/>
      <c r="I868" s="120"/>
      <c r="J868" s="256"/>
      <c r="K868" s="121"/>
      <c r="L868" s="120"/>
      <c r="M868" s="257"/>
      <c r="N868" s="258"/>
    </row>
    <row r="869" ht="27.75" customHeight="1">
      <c r="A869" s="182"/>
      <c r="B869" s="184"/>
      <c r="C869" s="179"/>
      <c r="D869" s="180"/>
      <c r="E869" s="179"/>
      <c r="F869" s="179"/>
      <c r="G869" s="179"/>
      <c r="H869" s="179"/>
      <c r="I869" s="179"/>
      <c r="J869" s="256"/>
      <c r="K869" s="121"/>
      <c r="L869" s="120"/>
      <c r="M869" s="257"/>
      <c r="N869" s="259"/>
    </row>
    <row r="870" ht="27.75" customHeight="1">
      <c r="A870" s="182"/>
      <c r="B870" s="183"/>
      <c r="C870" s="120"/>
      <c r="D870" s="177"/>
      <c r="E870" s="120"/>
      <c r="F870" s="120"/>
      <c r="G870" s="120"/>
      <c r="H870" s="120"/>
      <c r="I870" s="120"/>
      <c r="J870" s="256"/>
      <c r="K870" s="121"/>
      <c r="L870" s="120"/>
      <c r="M870" s="257"/>
      <c r="N870" s="258"/>
    </row>
    <row r="871" ht="27.75" customHeight="1">
      <c r="A871" s="182"/>
      <c r="B871" s="184"/>
      <c r="C871" s="179"/>
      <c r="D871" s="180"/>
      <c r="E871" s="179"/>
      <c r="F871" s="179"/>
      <c r="G871" s="179"/>
      <c r="H871" s="179"/>
      <c r="I871" s="179"/>
      <c r="J871" s="256"/>
      <c r="K871" s="121"/>
      <c r="L871" s="120"/>
      <c r="M871" s="257"/>
      <c r="N871" s="259"/>
    </row>
    <row r="872" ht="27.75" customHeight="1">
      <c r="A872" s="182"/>
      <c r="B872" s="183"/>
      <c r="C872" s="120"/>
      <c r="D872" s="177"/>
      <c r="E872" s="120"/>
      <c r="F872" s="120"/>
      <c r="G872" s="120"/>
      <c r="H872" s="120"/>
      <c r="I872" s="120"/>
      <c r="J872" s="256"/>
      <c r="K872" s="121"/>
      <c r="L872" s="120"/>
      <c r="M872" s="257"/>
      <c r="N872" s="258"/>
    </row>
    <row r="873" ht="27.75" customHeight="1">
      <c r="A873" s="182"/>
      <c r="B873" s="184"/>
      <c r="C873" s="179"/>
      <c r="D873" s="180"/>
      <c r="E873" s="179"/>
      <c r="F873" s="179"/>
      <c r="G873" s="179"/>
      <c r="H873" s="179"/>
      <c r="I873" s="179"/>
      <c r="J873" s="256"/>
      <c r="K873" s="121"/>
      <c r="L873" s="120"/>
      <c r="M873" s="257"/>
      <c r="N873" s="259"/>
    </row>
    <row r="874" ht="27.75" customHeight="1">
      <c r="A874" s="182"/>
      <c r="B874" s="183"/>
      <c r="C874" s="120"/>
      <c r="D874" s="177"/>
      <c r="E874" s="120"/>
      <c r="F874" s="120"/>
      <c r="G874" s="120"/>
      <c r="H874" s="120"/>
      <c r="I874" s="120"/>
      <c r="J874" s="256"/>
      <c r="K874" s="121"/>
      <c r="L874" s="120"/>
      <c r="M874" s="257"/>
      <c r="N874" s="258"/>
    </row>
    <row r="875" ht="27.75" customHeight="1">
      <c r="A875" s="182"/>
      <c r="B875" s="184"/>
      <c r="C875" s="179"/>
      <c r="D875" s="180"/>
      <c r="E875" s="179"/>
      <c r="F875" s="179"/>
      <c r="G875" s="179"/>
      <c r="H875" s="179"/>
      <c r="I875" s="179"/>
      <c r="J875" s="256"/>
      <c r="K875" s="121"/>
      <c r="L875" s="120"/>
      <c r="M875" s="257"/>
      <c r="N875" s="259"/>
    </row>
    <row r="876" ht="27.75" customHeight="1">
      <c r="A876" s="182"/>
      <c r="B876" s="183"/>
      <c r="C876" s="120"/>
      <c r="D876" s="177"/>
      <c r="E876" s="120"/>
      <c r="F876" s="120"/>
      <c r="G876" s="120"/>
      <c r="H876" s="120"/>
      <c r="I876" s="120"/>
      <c r="J876" s="256"/>
      <c r="K876" s="121"/>
      <c r="L876" s="120"/>
      <c r="M876" s="257"/>
      <c r="N876" s="258"/>
    </row>
    <row r="877" ht="27.75" customHeight="1">
      <c r="A877" s="182"/>
      <c r="B877" s="184"/>
      <c r="C877" s="179"/>
      <c r="D877" s="180"/>
      <c r="E877" s="179"/>
      <c r="F877" s="179"/>
      <c r="G877" s="179"/>
      <c r="H877" s="179"/>
      <c r="I877" s="179"/>
      <c r="J877" s="256"/>
      <c r="K877" s="121"/>
      <c r="L877" s="120"/>
      <c r="M877" s="257"/>
      <c r="N877" s="259"/>
    </row>
    <row r="878" ht="27.75" customHeight="1">
      <c r="A878" s="182"/>
      <c r="B878" s="183"/>
      <c r="C878" s="120"/>
      <c r="D878" s="177"/>
      <c r="E878" s="120"/>
      <c r="F878" s="120"/>
      <c r="G878" s="120"/>
      <c r="H878" s="120"/>
      <c r="I878" s="120"/>
      <c r="J878" s="256"/>
      <c r="K878" s="121"/>
      <c r="L878" s="120"/>
      <c r="M878" s="257"/>
      <c r="N878" s="258"/>
    </row>
    <row r="879" ht="27.75" customHeight="1">
      <c r="A879" s="182"/>
      <c r="B879" s="184"/>
      <c r="C879" s="179"/>
      <c r="D879" s="180"/>
      <c r="E879" s="179"/>
      <c r="F879" s="179"/>
      <c r="G879" s="179"/>
      <c r="H879" s="179"/>
      <c r="I879" s="179"/>
      <c r="J879" s="256"/>
      <c r="K879" s="121"/>
      <c r="L879" s="120"/>
      <c r="M879" s="257"/>
      <c r="N879" s="259"/>
    </row>
    <row r="880" ht="27.75" customHeight="1">
      <c r="A880" s="182"/>
      <c r="B880" s="183"/>
      <c r="C880" s="120"/>
      <c r="D880" s="177"/>
      <c r="E880" s="120"/>
      <c r="F880" s="120"/>
      <c r="G880" s="120"/>
      <c r="H880" s="120"/>
      <c r="I880" s="120"/>
      <c r="J880" s="256"/>
      <c r="K880" s="121"/>
      <c r="L880" s="120"/>
      <c r="M880" s="257"/>
      <c r="N880" s="258"/>
    </row>
    <row r="881" ht="27.75" customHeight="1">
      <c r="A881" s="182"/>
      <c r="B881" s="184"/>
      <c r="C881" s="179"/>
      <c r="D881" s="180"/>
      <c r="E881" s="179"/>
      <c r="F881" s="179"/>
      <c r="G881" s="179"/>
      <c r="H881" s="179"/>
      <c r="I881" s="179"/>
      <c r="J881" s="256"/>
      <c r="K881" s="121"/>
      <c r="L881" s="120"/>
      <c r="M881" s="257"/>
      <c r="N881" s="259"/>
    </row>
    <row r="882" ht="27.75" customHeight="1">
      <c r="A882" s="182"/>
      <c r="B882" s="183"/>
      <c r="C882" s="120"/>
      <c r="D882" s="177"/>
      <c r="E882" s="120"/>
      <c r="F882" s="120"/>
      <c r="G882" s="120"/>
      <c r="H882" s="120"/>
      <c r="I882" s="120"/>
      <c r="J882" s="256"/>
      <c r="K882" s="121"/>
      <c r="L882" s="120"/>
      <c r="M882" s="257"/>
      <c r="N882" s="258"/>
    </row>
    <row r="883" ht="27.75" customHeight="1">
      <c r="A883" s="182"/>
      <c r="B883" s="184"/>
      <c r="C883" s="179"/>
      <c r="D883" s="180"/>
      <c r="E883" s="179"/>
      <c r="F883" s="179"/>
      <c r="G883" s="179"/>
      <c r="H883" s="179"/>
      <c r="I883" s="179"/>
      <c r="J883" s="256"/>
      <c r="K883" s="121"/>
      <c r="L883" s="120"/>
      <c r="M883" s="257"/>
      <c r="N883" s="259"/>
    </row>
    <row r="884" ht="27.75" customHeight="1">
      <c r="A884" s="182"/>
      <c r="B884" s="183"/>
      <c r="C884" s="120"/>
      <c r="D884" s="177"/>
      <c r="E884" s="120"/>
      <c r="F884" s="120"/>
      <c r="G884" s="120"/>
      <c r="H884" s="120"/>
      <c r="I884" s="120"/>
      <c r="J884" s="256"/>
      <c r="K884" s="121"/>
      <c r="L884" s="120"/>
      <c r="M884" s="257"/>
      <c r="N884" s="258"/>
    </row>
    <row r="885" ht="27.75" customHeight="1">
      <c r="A885" s="182"/>
      <c r="B885" s="184"/>
      <c r="C885" s="179"/>
      <c r="D885" s="180"/>
      <c r="E885" s="179"/>
      <c r="F885" s="179"/>
      <c r="G885" s="179"/>
      <c r="H885" s="179"/>
      <c r="I885" s="179"/>
      <c r="J885" s="256"/>
      <c r="K885" s="121"/>
      <c r="L885" s="120"/>
      <c r="M885" s="257"/>
      <c r="N885" s="259"/>
    </row>
    <row r="886" ht="27.75" customHeight="1">
      <c r="A886" s="182"/>
      <c r="B886" s="183"/>
      <c r="C886" s="120"/>
      <c r="D886" s="177"/>
      <c r="E886" s="120"/>
      <c r="F886" s="120"/>
      <c r="G886" s="120"/>
      <c r="H886" s="120"/>
      <c r="I886" s="120"/>
      <c r="J886" s="256"/>
      <c r="K886" s="121"/>
      <c r="L886" s="120"/>
      <c r="M886" s="257"/>
      <c r="N886" s="258"/>
    </row>
    <row r="887" ht="27.75" customHeight="1">
      <c r="A887" s="182"/>
      <c r="B887" s="184"/>
      <c r="C887" s="179"/>
      <c r="D887" s="180"/>
      <c r="E887" s="179"/>
      <c r="F887" s="179"/>
      <c r="G887" s="179"/>
      <c r="H887" s="179"/>
      <c r="I887" s="179"/>
      <c r="J887" s="256"/>
      <c r="K887" s="121"/>
      <c r="L887" s="120"/>
      <c r="M887" s="257"/>
      <c r="N887" s="259"/>
    </row>
    <row r="888" ht="27.75" customHeight="1">
      <c r="A888" s="182"/>
      <c r="B888" s="183"/>
      <c r="C888" s="120"/>
      <c r="D888" s="177"/>
      <c r="E888" s="120"/>
      <c r="F888" s="120"/>
      <c r="G888" s="120"/>
      <c r="H888" s="120"/>
      <c r="I888" s="120"/>
      <c r="J888" s="256"/>
      <c r="K888" s="121"/>
      <c r="L888" s="120"/>
      <c r="M888" s="257"/>
      <c r="N888" s="258"/>
    </row>
    <row r="889" ht="27.75" customHeight="1">
      <c r="A889" s="182"/>
      <c r="B889" s="184"/>
      <c r="C889" s="179"/>
      <c r="D889" s="180"/>
      <c r="E889" s="179"/>
      <c r="F889" s="179"/>
      <c r="G889" s="179"/>
      <c r="H889" s="179"/>
      <c r="I889" s="179"/>
      <c r="J889" s="256"/>
      <c r="K889" s="121"/>
      <c r="L889" s="120"/>
      <c r="M889" s="257"/>
      <c r="N889" s="259"/>
    </row>
    <row r="890" ht="27.75" customHeight="1">
      <c r="A890" s="182"/>
      <c r="B890" s="183"/>
      <c r="C890" s="120"/>
      <c r="D890" s="177"/>
      <c r="E890" s="120"/>
      <c r="F890" s="120"/>
      <c r="G890" s="120"/>
      <c r="H890" s="120"/>
      <c r="I890" s="120"/>
      <c r="J890" s="256"/>
      <c r="K890" s="121"/>
      <c r="L890" s="120"/>
      <c r="M890" s="257"/>
      <c r="N890" s="258"/>
    </row>
    <row r="891" ht="27.75" customHeight="1">
      <c r="A891" s="182"/>
      <c r="B891" s="184"/>
      <c r="C891" s="179"/>
      <c r="D891" s="180"/>
      <c r="E891" s="179"/>
      <c r="F891" s="179"/>
      <c r="G891" s="179"/>
      <c r="H891" s="179"/>
      <c r="I891" s="179"/>
      <c r="J891" s="256"/>
      <c r="K891" s="121"/>
      <c r="L891" s="120"/>
      <c r="M891" s="257"/>
      <c r="N891" s="259"/>
    </row>
    <row r="892" ht="27.75" customHeight="1">
      <c r="A892" s="182"/>
      <c r="B892" s="183"/>
      <c r="C892" s="120"/>
      <c r="D892" s="177"/>
      <c r="E892" s="120"/>
      <c r="F892" s="120"/>
      <c r="G892" s="120"/>
      <c r="H892" s="120"/>
      <c r="I892" s="120"/>
      <c r="J892" s="256"/>
      <c r="K892" s="121"/>
      <c r="L892" s="120"/>
      <c r="M892" s="257"/>
      <c r="N892" s="258"/>
    </row>
    <row r="893" ht="27.75" customHeight="1">
      <c r="A893" s="182"/>
      <c r="B893" s="184"/>
      <c r="C893" s="179"/>
      <c r="D893" s="180"/>
      <c r="E893" s="179"/>
      <c r="F893" s="179"/>
      <c r="G893" s="179"/>
      <c r="H893" s="179"/>
      <c r="I893" s="179"/>
      <c r="J893" s="256"/>
      <c r="K893" s="121"/>
      <c r="L893" s="120"/>
      <c r="M893" s="257"/>
      <c r="N893" s="259"/>
    </row>
    <row r="894" ht="27.75" customHeight="1">
      <c r="A894" s="182"/>
      <c r="B894" s="183"/>
      <c r="C894" s="120"/>
      <c r="D894" s="177"/>
      <c r="E894" s="120"/>
      <c r="F894" s="120"/>
      <c r="G894" s="120"/>
      <c r="H894" s="120"/>
      <c r="I894" s="120"/>
      <c r="J894" s="256"/>
      <c r="K894" s="121"/>
      <c r="L894" s="120"/>
      <c r="M894" s="257"/>
      <c r="N894" s="258"/>
    </row>
    <row r="895" ht="27.75" customHeight="1">
      <c r="A895" s="182"/>
      <c r="B895" s="184"/>
      <c r="C895" s="179"/>
      <c r="D895" s="180"/>
      <c r="E895" s="179"/>
      <c r="F895" s="179"/>
      <c r="G895" s="179"/>
      <c r="H895" s="179"/>
      <c r="I895" s="179"/>
      <c r="J895" s="256"/>
      <c r="K895" s="121"/>
      <c r="L895" s="120"/>
      <c r="M895" s="257"/>
      <c r="N895" s="259"/>
    </row>
    <row r="896" ht="27.75" customHeight="1">
      <c r="A896" s="182"/>
      <c r="B896" s="183"/>
      <c r="C896" s="120"/>
      <c r="D896" s="177"/>
      <c r="E896" s="120"/>
      <c r="F896" s="120"/>
      <c r="G896" s="120"/>
      <c r="H896" s="120"/>
      <c r="I896" s="120"/>
      <c r="J896" s="256"/>
      <c r="K896" s="121"/>
      <c r="L896" s="120"/>
      <c r="M896" s="257"/>
      <c r="N896" s="258"/>
    </row>
    <row r="897" ht="27.75" customHeight="1">
      <c r="A897" s="182"/>
      <c r="B897" s="184"/>
      <c r="C897" s="179"/>
      <c r="D897" s="180"/>
      <c r="E897" s="179"/>
      <c r="F897" s="179"/>
      <c r="G897" s="179"/>
      <c r="H897" s="179"/>
      <c r="I897" s="179"/>
      <c r="J897" s="256"/>
      <c r="K897" s="121"/>
      <c r="L897" s="120"/>
      <c r="M897" s="257"/>
      <c r="N897" s="259"/>
    </row>
    <row r="898" ht="27.75" customHeight="1">
      <c r="A898" s="182"/>
      <c r="B898" s="183"/>
      <c r="C898" s="120"/>
      <c r="D898" s="177"/>
      <c r="E898" s="120"/>
      <c r="F898" s="120"/>
      <c r="G898" s="120"/>
      <c r="H898" s="120"/>
      <c r="I898" s="120"/>
      <c r="J898" s="256"/>
      <c r="K898" s="121"/>
      <c r="L898" s="120"/>
      <c r="M898" s="257"/>
      <c r="N898" s="258"/>
    </row>
    <row r="899" ht="27.75" customHeight="1">
      <c r="A899" s="182"/>
      <c r="B899" s="184"/>
      <c r="C899" s="179"/>
      <c r="D899" s="180"/>
      <c r="E899" s="179"/>
      <c r="F899" s="179"/>
      <c r="G899" s="179"/>
      <c r="H899" s="179"/>
      <c r="I899" s="179"/>
      <c r="J899" s="256"/>
      <c r="K899" s="121"/>
      <c r="L899" s="120"/>
      <c r="M899" s="257"/>
      <c r="N899" s="259"/>
    </row>
    <row r="900" ht="27.75" customHeight="1">
      <c r="A900" s="182"/>
      <c r="B900" s="183"/>
      <c r="C900" s="120"/>
      <c r="D900" s="177"/>
      <c r="E900" s="120"/>
      <c r="F900" s="120"/>
      <c r="G900" s="120"/>
      <c r="H900" s="120"/>
      <c r="I900" s="120"/>
      <c r="J900" s="256"/>
      <c r="K900" s="121"/>
      <c r="L900" s="120"/>
      <c r="M900" s="257"/>
      <c r="N900" s="258"/>
    </row>
    <row r="901" ht="27.75" customHeight="1">
      <c r="A901" s="182"/>
      <c r="B901" s="184"/>
      <c r="C901" s="179"/>
      <c r="D901" s="180"/>
      <c r="E901" s="179"/>
      <c r="F901" s="179"/>
      <c r="G901" s="179"/>
      <c r="H901" s="179"/>
      <c r="I901" s="179"/>
      <c r="J901" s="256"/>
      <c r="K901" s="121"/>
      <c r="L901" s="120"/>
      <c r="M901" s="257"/>
      <c r="N901" s="259"/>
    </row>
    <row r="902" ht="27.75" customHeight="1">
      <c r="A902" s="182"/>
      <c r="B902" s="183"/>
      <c r="C902" s="120"/>
      <c r="D902" s="177"/>
      <c r="E902" s="120"/>
      <c r="F902" s="120"/>
      <c r="G902" s="120"/>
      <c r="H902" s="120"/>
      <c r="I902" s="120"/>
      <c r="J902" s="256"/>
      <c r="K902" s="121"/>
      <c r="L902" s="120"/>
      <c r="M902" s="257"/>
      <c r="N902" s="258"/>
    </row>
    <row r="903" ht="27.75" customHeight="1">
      <c r="A903" s="182"/>
      <c r="B903" s="184"/>
      <c r="C903" s="179"/>
      <c r="D903" s="180"/>
      <c r="E903" s="179"/>
      <c r="F903" s="179"/>
      <c r="G903" s="179"/>
      <c r="H903" s="179"/>
      <c r="I903" s="179"/>
      <c r="J903" s="256"/>
      <c r="K903" s="121"/>
      <c r="L903" s="120"/>
      <c r="M903" s="257"/>
      <c r="N903" s="259"/>
    </row>
    <row r="904" ht="27.75" customHeight="1">
      <c r="A904" s="182"/>
      <c r="B904" s="183"/>
      <c r="C904" s="120"/>
      <c r="D904" s="177"/>
      <c r="E904" s="120"/>
      <c r="F904" s="120"/>
      <c r="G904" s="120"/>
      <c r="H904" s="120"/>
      <c r="I904" s="120"/>
      <c r="J904" s="256"/>
      <c r="K904" s="121"/>
      <c r="L904" s="120"/>
      <c r="M904" s="257"/>
      <c r="N904" s="258"/>
    </row>
    <row r="905" ht="27.75" customHeight="1">
      <c r="A905" s="182"/>
      <c r="B905" s="184"/>
      <c r="C905" s="179"/>
      <c r="D905" s="180"/>
      <c r="E905" s="179"/>
      <c r="F905" s="179"/>
      <c r="G905" s="179"/>
      <c r="H905" s="179"/>
      <c r="I905" s="179"/>
      <c r="J905" s="256"/>
      <c r="K905" s="121"/>
      <c r="L905" s="120"/>
      <c r="M905" s="257"/>
      <c r="N905" s="259"/>
    </row>
    <row r="906" ht="27.75" customHeight="1">
      <c r="A906" s="182"/>
      <c r="B906" s="183"/>
      <c r="C906" s="120"/>
      <c r="D906" s="177"/>
      <c r="E906" s="120"/>
      <c r="F906" s="120"/>
      <c r="G906" s="120"/>
      <c r="H906" s="120"/>
      <c r="I906" s="120"/>
      <c r="J906" s="256"/>
      <c r="K906" s="121"/>
      <c r="L906" s="120"/>
      <c r="M906" s="257"/>
      <c r="N906" s="258"/>
    </row>
    <row r="907" ht="27.75" customHeight="1">
      <c r="A907" s="182"/>
      <c r="B907" s="184"/>
      <c r="C907" s="179"/>
      <c r="D907" s="180"/>
      <c r="E907" s="179"/>
      <c r="F907" s="179"/>
      <c r="G907" s="179"/>
      <c r="H907" s="179"/>
      <c r="I907" s="179"/>
      <c r="J907" s="256"/>
      <c r="K907" s="121"/>
      <c r="L907" s="120"/>
      <c r="M907" s="257"/>
      <c r="N907" s="259"/>
    </row>
    <row r="908" ht="27.75" customHeight="1">
      <c r="A908" s="182"/>
      <c r="B908" s="183"/>
      <c r="C908" s="120"/>
      <c r="D908" s="177"/>
      <c r="E908" s="120"/>
      <c r="F908" s="120"/>
      <c r="G908" s="120"/>
      <c r="H908" s="120"/>
      <c r="I908" s="120"/>
      <c r="J908" s="256"/>
      <c r="K908" s="121"/>
      <c r="L908" s="120"/>
      <c r="M908" s="257"/>
      <c r="N908" s="258"/>
    </row>
    <row r="909" ht="27.75" customHeight="1">
      <c r="A909" s="182"/>
      <c r="B909" s="184"/>
      <c r="C909" s="179"/>
      <c r="D909" s="180"/>
      <c r="E909" s="179"/>
      <c r="F909" s="179"/>
      <c r="G909" s="179"/>
      <c r="H909" s="179"/>
      <c r="I909" s="179"/>
      <c r="J909" s="256"/>
      <c r="K909" s="121"/>
      <c r="L909" s="120"/>
      <c r="M909" s="257"/>
      <c r="N909" s="259"/>
    </row>
    <row r="910" ht="27.75" customHeight="1">
      <c r="A910" s="182"/>
      <c r="B910" s="183"/>
      <c r="C910" s="120"/>
      <c r="D910" s="177"/>
      <c r="E910" s="120"/>
      <c r="F910" s="120"/>
      <c r="G910" s="120"/>
      <c r="H910" s="120"/>
      <c r="I910" s="120"/>
      <c r="J910" s="256"/>
      <c r="K910" s="121"/>
      <c r="L910" s="120"/>
      <c r="M910" s="257"/>
      <c r="N910" s="258"/>
    </row>
    <row r="911" ht="27.75" customHeight="1">
      <c r="A911" s="182"/>
      <c r="B911" s="184"/>
      <c r="C911" s="179"/>
      <c r="D911" s="180"/>
      <c r="E911" s="179"/>
      <c r="F911" s="179"/>
      <c r="G911" s="179"/>
      <c r="H911" s="179"/>
      <c r="I911" s="179"/>
      <c r="J911" s="256"/>
      <c r="K911" s="121"/>
      <c r="L911" s="120"/>
      <c r="M911" s="257"/>
      <c r="N911" s="259"/>
    </row>
    <row r="912" ht="27.75" customHeight="1">
      <c r="A912" s="182"/>
      <c r="B912" s="183"/>
      <c r="C912" s="120"/>
      <c r="D912" s="177"/>
      <c r="E912" s="120"/>
      <c r="F912" s="120"/>
      <c r="G912" s="120"/>
      <c r="H912" s="120"/>
      <c r="I912" s="120"/>
      <c r="J912" s="256"/>
      <c r="K912" s="121"/>
      <c r="L912" s="120"/>
      <c r="M912" s="257"/>
      <c r="N912" s="258"/>
    </row>
    <row r="913" ht="27.75" customHeight="1">
      <c r="A913" s="182"/>
      <c r="B913" s="184"/>
      <c r="C913" s="179"/>
      <c r="D913" s="180"/>
      <c r="E913" s="179"/>
      <c r="F913" s="179"/>
      <c r="G913" s="179"/>
      <c r="H913" s="179"/>
      <c r="I913" s="179"/>
      <c r="J913" s="256"/>
      <c r="K913" s="121"/>
      <c r="L913" s="120"/>
      <c r="M913" s="257"/>
      <c r="N913" s="259"/>
    </row>
    <row r="914" ht="27.75" customHeight="1">
      <c r="A914" s="182"/>
      <c r="B914" s="183"/>
      <c r="C914" s="120"/>
      <c r="D914" s="177"/>
      <c r="E914" s="120"/>
      <c r="F914" s="120"/>
      <c r="G914" s="120"/>
      <c r="H914" s="120"/>
      <c r="I914" s="120"/>
      <c r="J914" s="256"/>
      <c r="K914" s="121"/>
      <c r="L914" s="120"/>
      <c r="M914" s="257"/>
      <c r="N914" s="258"/>
    </row>
    <row r="915" ht="27.75" customHeight="1">
      <c r="A915" s="182"/>
      <c r="B915" s="184"/>
      <c r="C915" s="179"/>
      <c r="D915" s="180"/>
      <c r="E915" s="179"/>
      <c r="F915" s="179"/>
      <c r="G915" s="179"/>
      <c r="H915" s="179"/>
      <c r="I915" s="179"/>
      <c r="J915" s="256"/>
      <c r="K915" s="121"/>
      <c r="L915" s="120"/>
      <c r="M915" s="257"/>
      <c r="N915" s="259"/>
    </row>
    <row r="916" ht="27.75" customHeight="1">
      <c r="A916" s="182"/>
      <c r="B916" s="183"/>
      <c r="C916" s="120"/>
      <c r="D916" s="177"/>
      <c r="E916" s="120"/>
      <c r="F916" s="120"/>
      <c r="G916" s="120"/>
      <c r="H916" s="120"/>
      <c r="I916" s="120"/>
      <c r="J916" s="256"/>
      <c r="K916" s="121"/>
      <c r="L916" s="120"/>
      <c r="M916" s="257"/>
      <c r="N916" s="258"/>
    </row>
    <row r="917" ht="27.75" customHeight="1">
      <c r="A917" s="182"/>
      <c r="B917" s="184"/>
      <c r="C917" s="179"/>
      <c r="D917" s="180"/>
      <c r="E917" s="179"/>
      <c r="F917" s="179"/>
      <c r="G917" s="179"/>
      <c r="H917" s="179"/>
      <c r="I917" s="179"/>
      <c r="J917" s="256"/>
      <c r="K917" s="121"/>
      <c r="L917" s="120"/>
      <c r="M917" s="257"/>
      <c r="N917" s="259"/>
    </row>
    <row r="918" ht="27.75" customHeight="1">
      <c r="A918" s="182"/>
      <c r="B918" s="183"/>
      <c r="C918" s="120"/>
      <c r="D918" s="177"/>
      <c r="E918" s="120"/>
      <c r="F918" s="120"/>
      <c r="G918" s="120"/>
      <c r="H918" s="120"/>
      <c r="I918" s="120"/>
      <c r="J918" s="256"/>
      <c r="K918" s="121"/>
      <c r="L918" s="120"/>
      <c r="M918" s="257"/>
      <c r="N918" s="258"/>
    </row>
    <row r="919" ht="27.75" customHeight="1">
      <c r="A919" s="182"/>
      <c r="B919" s="184"/>
      <c r="C919" s="179"/>
      <c r="D919" s="180"/>
      <c r="E919" s="179"/>
      <c r="F919" s="179"/>
      <c r="G919" s="179"/>
      <c r="H919" s="179"/>
      <c r="I919" s="179"/>
      <c r="J919" s="256"/>
      <c r="K919" s="121"/>
      <c r="L919" s="120"/>
      <c r="M919" s="257"/>
      <c r="N919" s="259"/>
    </row>
    <row r="920" ht="27.75" customHeight="1">
      <c r="A920" s="182"/>
      <c r="B920" s="183"/>
      <c r="C920" s="120"/>
      <c r="D920" s="177"/>
      <c r="E920" s="120"/>
      <c r="F920" s="120"/>
      <c r="G920" s="120"/>
      <c r="H920" s="120"/>
      <c r="I920" s="120"/>
      <c r="J920" s="256"/>
      <c r="K920" s="121"/>
      <c r="L920" s="120"/>
      <c r="M920" s="257"/>
      <c r="N920" s="258"/>
    </row>
    <row r="921" ht="27.75" customHeight="1">
      <c r="A921" s="182"/>
      <c r="B921" s="184"/>
      <c r="C921" s="179"/>
      <c r="D921" s="180"/>
      <c r="E921" s="179"/>
      <c r="F921" s="179"/>
      <c r="G921" s="179"/>
      <c r="H921" s="179"/>
      <c r="I921" s="179"/>
      <c r="J921" s="256"/>
      <c r="K921" s="121"/>
      <c r="L921" s="120"/>
      <c r="M921" s="257"/>
      <c r="N921" s="259"/>
    </row>
    <row r="922" ht="27.75" customHeight="1">
      <c r="A922" s="182"/>
      <c r="B922" s="183"/>
      <c r="C922" s="120"/>
      <c r="D922" s="177"/>
      <c r="E922" s="120"/>
      <c r="F922" s="120"/>
      <c r="G922" s="120"/>
      <c r="H922" s="120"/>
      <c r="I922" s="120"/>
      <c r="J922" s="256"/>
      <c r="K922" s="121"/>
      <c r="L922" s="120"/>
      <c r="M922" s="257"/>
      <c r="N922" s="258"/>
    </row>
    <row r="923" ht="27.75" customHeight="1">
      <c r="A923" s="182"/>
      <c r="B923" s="184"/>
      <c r="C923" s="179"/>
      <c r="D923" s="180"/>
      <c r="E923" s="179"/>
      <c r="F923" s="179"/>
      <c r="G923" s="179"/>
      <c r="H923" s="179"/>
      <c r="I923" s="179"/>
      <c r="J923" s="256"/>
      <c r="K923" s="121"/>
      <c r="L923" s="120"/>
      <c r="M923" s="257"/>
      <c r="N923" s="259"/>
    </row>
    <row r="924" ht="27.75" customHeight="1">
      <c r="A924" s="182"/>
      <c r="B924" s="183"/>
      <c r="C924" s="120"/>
      <c r="D924" s="177"/>
      <c r="E924" s="120"/>
      <c r="F924" s="120"/>
      <c r="G924" s="120"/>
      <c r="H924" s="120"/>
      <c r="I924" s="120"/>
      <c r="J924" s="256"/>
      <c r="K924" s="121"/>
      <c r="L924" s="120"/>
      <c r="M924" s="257"/>
      <c r="N924" s="258"/>
    </row>
    <row r="925" ht="27.75" customHeight="1">
      <c r="A925" s="182"/>
      <c r="B925" s="184"/>
      <c r="C925" s="179"/>
      <c r="D925" s="180"/>
      <c r="E925" s="179"/>
      <c r="F925" s="179"/>
      <c r="G925" s="179"/>
      <c r="H925" s="179"/>
      <c r="I925" s="179"/>
      <c r="J925" s="256"/>
      <c r="K925" s="121"/>
      <c r="L925" s="120"/>
      <c r="M925" s="257"/>
      <c r="N925" s="259"/>
    </row>
    <row r="926" ht="27.75" customHeight="1">
      <c r="A926" s="182"/>
      <c r="B926" s="183"/>
      <c r="C926" s="120"/>
      <c r="D926" s="177"/>
      <c r="E926" s="120"/>
      <c r="F926" s="120"/>
      <c r="G926" s="120"/>
      <c r="H926" s="120"/>
      <c r="I926" s="120"/>
      <c r="J926" s="256"/>
      <c r="K926" s="121"/>
      <c r="L926" s="120"/>
      <c r="M926" s="257"/>
      <c r="N926" s="258"/>
    </row>
    <row r="927" ht="27.75" customHeight="1">
      <c r="A927" s="182"/>
      <c r="B927" s="184"/>
      <c r="C927" s="179"/>
      <c r="D927" s="180"/>
      <c r="E927" s="179"/>
      <c r="F927" s="179"/>
      <c r="G927" s="179"/>
      <c r="H927" s="179"/>
      <c r="I927" s="179"/>
      <c r="J927" s="256"/>
      <c r="K927" s="121"/>
      <c r="L927" s="120"/>
      <c r="M927" s="257"/>
      <c r="N927" s="259"/>
    </row>
    <row r="928" ht="27.75" customHeight="1">
      <c r="A928" s="182"/>
      <c r="B928" s="183"/>
      <c r="C928" s="120"/>
      <c r="D928" s="177"/>
      <c r="E928" s="120"/>
      <c r="F928" s="120"/>
      <c r="G928" s="120"/>
      <c r="H928" s="120"/>
      <c r="I928" s="120"/>
      <c r="J928" s="256"/>
      <c r="K928" s="121"/>
      <c r="L928" s="120"/>
      <c r="M928" s="257"/>
      <c r="N928" s="258"/>
    </row>
    <row r="929" ht="27.75" customHeight="1">
      <c r="A929" s="182"/>
      <c r="B929" s="184"/>
      <c r="C929" s="179"/>
      <c r="D929" s="180"/>
      <c r="E929" s="179"/>
      <c r="F929" s="179"/>
      <c r="G929" s="179"/>
      <c r="H929" s="179"/>
      <c r="I929" s="179"/>
      <c r="J929" s="256"/>
      <c r="K929" s="121"/>
      <c r="L929" s="120"/>
      <c r="M929" s="257"/>
      <c r="N929" s="259"/>
    </row>
    <row r="930" ht="27.75" customHeight="1">
      <c r="A930" s="182"/>
      <c r="B930" s="183"/>
      <c r="C930" s="120"/>
      <c r="D930" s="177"/>
      <c r="E930" s="120"/>
      <c r="F930" s="120"/>
      <c r="G930" s="120"/>
      <c r="H930" s="120"/>
      <c r="I930" s="120"/>
      <c r="J930" s="256"/>
      <c r="K930" s="121"/>
      <c r="L930" s="120"/>
      <c r="M930" s="257"/>
      <c r="N930" s="258"/>
    </row>
    <row r="931" ht="27.75" customHeight="1">
      <c r="A931" s="182"/>
      <c r="B931" s="184"/>
      <c r="C931" s="179"/>
      <c r="D931" s="180"/>
      <c r="E931" s="179"/>
      <c r="F931" s="179"/>
      <c r="G931" s="179"/>
      <c r="H931" s="179"/>
      <c r="I931" s="179"/>
      <c r="J931" s="256"/>
      <c r="K931" s="121"/>
      <c r="L931" s="120"/>
      <c r="M931" s="257"/>
      <c r="N931" s="259"/>
    </row>
    <row r="932" ht="27.75" customHeight="1">
      <c r="A932" s="182"/>
      <c r="B932" s="183"/>
      <c r="C932" s="120"/>
      <c r="D932" s="177"/>
      <c r="E932" s="120"/>
      <c r="F932" s="120"/>
      <c r="G932" s="120"/>
      <c r="H932" s="120"/>
      <c r="I932" s="120"/>
      <c r="J932" s="256"/>
      <c r="K932" s="121"/>
      <c r="L932" s="120"/>
      <c r="M932" s="257"/>
      <c r="N932" s="258"/>
    </row>
    <row r="933" ht="27.75" customHeight="1">
      <c r="A933" s="182"/>
      <c r="B933" s="184"/>
      <c r="C933" s="179"/>
      <c r="D933" s="180"/>
      <c r="E933" s="179"/>
      <c r="F933" s="179"/>
      <c r="G933" s="179"/>
      <c r="H933" s="179"/>
      <c r="I933" s="179"/>
      <c r="J933" s="256"/>
      <c r="K933" s="121"/>
      <c r="L933" s="120"/>
      <c r="M933" s="257"/>
      <c r="N933" s="259"/>
    </row>
    <row r="934" ht="27.75" customHeight="1">
      <c r="A934" s="182"/>
      <c r="B934" s="183"/>
      <c r="C934" s="120"/>
      <c r="D934" s="177"/>
      <c r="E934" s="120"/>
      <c r="F934" s="120"/>
      <c r="G934" s="120"/>
      <c r="H934" s="120"/>
      <c r="I934" s="120"/>
      <c r="J934" s="256"/>
      <c r="K934" s="121"/>
      <c r="L934" s="120"/>
      <c r="M934" s="257"/>
      <c r="N934" s="258"/>
    </row>
    <row r="935" ht="27.75" customHeight="1">
      <c r="A935" s="182"/>
      <c r="B935" s="184"/>
      <c r="C935" s="179"/>
      <c r="D935" s="180"/>
      <c r="E935" s="179"/>
      <c r="F935" s="179"/>
      <c r="G935" s="179"/>
      <c r="H935" s="179"/>
      <c r="I935" s="179"/>
      <c r="J935" s="256"/>
      <c r="K935" s="121"/>
      <c r="L935" s="120"/>
      <c r="M935" s="257"/>
      <c r="N935" s="259"/>
    </row>
    <row r="936" ht="27.75" customHeight="1">
      <c r="A936" s="182"/>
      <c r="B936" s="183"/>
      <c r="C936" s="120"/>
      <c r="D936" s="177"/>
      <c r="E936" s="120"/>
      <c r="F936" s="120"/>
      <c r="G936" s="120"/>
      <c r="H936" s="120"/>
      <c r="I936" s="120"/>
      <c r="J936" s="256"/>
      <c r="K936" s="121"/>
      <c r="L936" s="120"/>
      <c r="M936" s="257"/>
      <c r="N936" s="258"/>
    </row>
    <row r="937" ht="27.75" customHeight="1">
      <c r="A937" s="182"/>
      <c r="B937" s="184"/>
      <c r="C937" s="179"/>
      <c r="D937" s="180"/>
      <c r="E937" s="179"/>
      <c r="F937" s="179"/>
      <c r="G937" s="179"/>
      <c r="H937" s="179"/>
      <c r="I937" s="179"/>
      <c r="J937" s="256"/>
      <c r="K937" s="121"/>
      <c r="L937" s="120"/>
      <c r="M937" s="257"/>
      <c r="N937" s="259"/>
    </row>
    <row r="938" ht="27.75" customHeight="1">
      <c r="A938" s="182"/>
      <c r="B938" s="183"/>
      <c r="C938" s="120"/>
      <c r="D938" s="177"/>
      <c r="E938" s="120"/>
      <c r="F938" s="120"/>
      <c r="G938" s="120"/>
      <c r="H938" s="120"/>
      <c r="I938" s="120"/>
      <c r="J938" s="256"/>
      <c r="K938" s="121"/>
      <c r="L938" s="120"/>
      <c r="M938" s="257"/>
      <c r="N938" s="258"/>
    </row>
    <row r="939" ht="27.75" customHeight="1">
      <c r="A939" s="182"/>
      <c r="B939" s="184"/>
      <c r="C939" s="179"/>
      <c r="D939" s="180"/>
      <c r="E939" s="179"/>
      <c r="F939" s="179"/>
      <c r="G939" s="179"/>
      <c r="H939" s="179"/>
      <c r="I939" s="179"/>
      <c r="J939" s="256"/>
      <c r="K939" s="121"/>
      <c r="L939" s="120"/>
      <c r="M939" s="257"/>
      <c r="N939" s="259"/>
    </row>
    <row r="940" ht="27.75" customHeight="1">
      <c r="A940" s="182"/>
      <c r="B940" s="183"/>
      <c r="C940" s="120"/>
      <c r="D940" s="177"/>
      <c r="E940" s="120"/>
      <c r="F940" s="120"/>
      <c r="G940" s="120"/>
      <c r="H940" s="120"/>
      <c r="I940" s="120"/>
      <c r="J940" s="256"/>
      <c r="K940" s="121"/>
      <c r="L940" s="120"/>
      <c r="M940" s="257"/>
      <c r="N940" s="258"/>
    </row>
    <row r="941" ht="27.75" customHeight="1">
      <c r="A941" s="182"/>
      <c r="B941" s="184"/>
      <c r="C941" s="179"/>
      <c r="D941" s="180"/>
      <c r="E941" s="179"/>
      <c r="F941" s="179"/>
      <c r="G941" s="179"/>
      <c r="H941" s="179"/>
      <c r="I941" s="179"/>
      <c r="J941" s="256"/>
      <c r="K941" s="121"/>
      <c r="L941" s="120"/>
      <c r="M941" s="257"/>
      <c r="N941" s="259"/>
    </row>
    <row r="942" ht="27.75" customHeight="1">
      <c r="A942" s="182"/>
      <c r="B942" s="183"/>
      <c r="C942" s="120"/>
      <c r="D942" s="177"/>
      <c r="E942" s="120"/>
      <c r="F942" s="120"/>
      <c r="G942" s="120"/>
      <c r="H942" s="120"/>
      <c r="I942" s="120"/>
      <c r="J942" s="256"/>
      <c r="K942" s="121"/>
      <c r="L942" s="120"/>
      <c r="M942" s="257"/>
      <c r="N942" s="258"/>
    </row>
    <row r="943" ht="27.75" customHeight="1">
      <c r="A943" s="182"/>
      <c r="B943" s="184"/>
      <c r="C943" s="179"/>
      <c r="D943" s="180"/>
      <c r="E943" s="179"/>
      <c r="F943" s="179"/>
      <c r="G943" s="179"/>
      <c r="H943" s="179"/>
      <c r="I943" s="179"/>
      <c r="J943" s="256"/>
      <c r="K943" s="121"/>
      <c r="L943" s="120"/>
      <c r="M943" s="257"/>
      <c r="N943" s="259"/>
    </row>
    <row r="944" ht="27.75" customHeight="1">
      <c r="A944" s="182"/>
      <c r="B944" s="183"/>
      <c r="C944" s="120"/>
      <c r="D944" s="177"/>
      <c r="E944" s="120"/>
      <c r="F944" s="120"/>
      <c r="G944" s="120"/>
      <c r="H944" s="120"/>
      <c r="I944" s="120"/>
      <c r="J944" s="256"/>
      <c r="K944" s="121"/>
      <c r="L944" s="120"/>
      <c r="M944" s="257"/>
      <c r="N944" s="258"/>
    </row>
    <row r="945" ht="27.75" customHeight="1">
      <c r="A945" s="182"/>
      <c r="B945" s="184"/>
      <c r="C945" s="179"/>
      <c r="D945" s="180"/>
      <c r="E945" s="179"/>
      <c r="F945" s="179"/>
      <c r="G945" s="179"/>
      <c r="H945" s="179"/>
      <c r="I945" s="179"/>
      <c r="J945" s="256"/>
      <c r="K945" s="121"/>
      <c r="L945" s="120"/>
      <c r="M945" s="257"/>
      <c r="N945" s="259"/>
    </row>
    <row r="946" ht="27.75" customHeight="1">
      <c r="A946" s="182"/>
      <c r="B946" s="183"/>
      <c r="C946" s="120"/>
      <c r="D946" s="177"/>
      <c r="E946" s="120"/>
      <c r="F946" s="120"/>
      <c r="G946" s="120"/>
      <c r="H946" s="120"/>
      <c r="I946" s="120"/>
      <c r="J946" s="256"/>
      <c r="K946" s="121"/>
      <c r="L946" s="120"/>
      <c r="M946" s="257"/>
      <c r="N946" s="258"/>
    </row>
    <row r="947" ht="27.75" customHeight="1">
      <c r="A947" s="182"/>
      <c r="B947" s="184"/>
      <c r="C947" s="179"/>
      <c r="D947" s="180"/>
      <c r="E947" s="179"/>
      <c r="F947" s="179"/>
      <c r="G947" s="179"/>
      <c r="H947" s="179"/>
      <c r="I947" s="179"/>
      <c r="J947" s="256"/>
      <c r="K947" s="121"/>
      <c r="L947" s="120"/>
      <c r="M947" s="257"/>
      <c r="N947" s="259"/>
    </row>
    <row r="948" ht="27.75" customHeight="1">
      <c r="A948" s="182"/>
      <c r="B948" s="183"/>
      <c r="C948" s="120"/>
      <c r="D948" s="177"/>
      <c r="E948" s="120"/>
      <c r="F948" s="120"/>
      <c r="G948" s="120"/>
      <c r="H948" s="120"/>
      <c r="I948" s="120"/>
      <c r="J948" s="256"/>
      <c r="K948" s="121"/>
      <c r="L948" s="120"/>
      <c r="M948" s="257"/>
      <c r="N948" s="258"/>
    </row>
    <row r="949" ht="27.75" customHeight="1">
      <c r="A949" s="182"/>
      <c r="B949" s="184"/>
      <c r="C949" s="179"/>
      <c r="D949" s="180"/>
      <c r="E949" s="179"/>
      <c r="F949" s="179"/>
      <c r="G949" s="179"/>
      <c r="H949" s="179"/>
      <c r="I949" s="179"/>
      <c r="J949" s="256"/>
      <c r="K949" s="121"/>
      <c r="L949" s="120"/>
      <c r="M949" s="257"/>
      <c r="N949" s="259"/>
    </row>
    <row r="950" ht="27.75" customHeight="1">
      <c r="A950" s="182"/>
      <c r="B950" s="183"/>
      <c r="C950" s="120"/>
      <c r="D950" s="177"/>
      <c r="E950" s="120"/>
      <c r="F950" s="120"/>
      <c r="G950" s="120"/>
      <c r="H950" s="120"/>
      <c r="I950" s="120"/>
      <c r="J950" s="256"/>
      <c r="K950" s="121"/>
      <c r="L950" s="120"/>
      <c r="M950" s="257"/>
      <c r="N950" s="258"/>
    </row>
    <row r="951" ht="27.75" customHeight="1">
      <c r="A951" s="182"/>
      <c r="B951" s="184"/>
      <c r="C951" s="179"/>
      <c r="D951" s="180"/>
      <c r="E951" s="179"/>
      <c r="F951" s="179"/>
      <c r="G951" s="179"/>
      <c r="H951" s="179"/>
      <c r="I951" s="179"/>
      <c r="J951" s="256"/>
      <c r="K951" s="121"/>
      <c r="L951" s="120"/>
      <c r="M951" s="257"/>
      <c r="N951" s="259"/>
    </row>
    <row r="952" ht="27.75" customHeight="1">
      <c r="A952" s="182"/>
      <c r="B952" s="183"/>
      <c r="C952" s="120"/>
      <c r="D952" s="177"/>
      <c r="E952" s="120"/>
      <c r="F952" s="120"/>
      <c r="G952" s="120"/>
      <c r="H952" s="120"/>
      <c r="I952" s="120"/>
      <c r="J952" s="256"/>
      <c r="K952" s="121"/>
      <c r="L952" s="120"/>
      <c r="M952" s="257"/>
      <c r="N952" s="258"/>
    </row>
    <row r="953" ht="27.75" customHeight="1">
      <c r="A953" s="182"/>
      <c r="B953" s="184"/>
      <c r="C953" s="179"/>
      <c r="D953" s="180"/>
      <c r="E953" s="179"/>
      <c r="F953" s="179"/>
      <c r="G953" s="179"/>
      <c r="H953" s="179"/>
      <c r="I953" s="179"/>
      <c r="J953" s="256"/>
      <c r="K953" s="121"/>
      <c r="L953" s="120"/>
      <c r="M953" s="257"/>
      <c r="N953" s="259"/>
    </row>
    <row r="954" ht="27.75" customHeight="1">
      <c r="A954" s="182"/>
      <c r="B954" s="183"/>
      <c r="C954" s="120"/>
      <c r="D954" s="177"/>
      <c r="E954" s="120"/>
      <c r="F954" s="120"/>
      <c r="G954" s="120"/>
      <c r="H954" s="120"/>
      <c r="I954" s="120"/>
      <c r="J954" s="256"/>
      <c r="K954" s="121"/>
      <c r="L954" s="120"/>
      <c r="M954" s="257"/>
      <c r="N954" s="258"/>
    </row>
    <row r="955" ht="27.75" customHeight="1">
      <c r="A955" s="182"/>
      <c r="B955" s="184"/>
      <c r="C955" s="179"/>
      <c r="D955" s="180"/>
      <c r="E955" s="179"/>
      <c r="F955" s="179"/>
      <c r="G955" s="179"/>
      <c r="H955" s="179"/>
      <c r="I955" s="179"/>
      <c r="J955" s="256"/>
      <c r="K955" s="121"/>
      <c r="L955" s="120"/>
      <c r="M955" s="257"/>
      <c r="N955" s="259"/>
    </row>
    <row r="956" ht="27.75" customHeight="1">
      <c r="A956" s="182"/>
      <c r="B956" s="183"/>
      <c r="C956" s="120"/>
      <c r="D956" s="177"/>
      <c r="E956" s="120"/>
      <c r="F956" s="120"/>
      <c r="G956" s="120"/>
      <c r="H956" s="120"/>
      <c r="I956" s="120"/>
      <c r="J956" s="256"/>
      <c r="K956" s="121"/>
      <c r="L956" s="120"/>
      <c r="M956" s="257"/>
      <c r="N956" s="258"/>
    </row>
    <row r="957" ht="27.75" customHeight="1">
      <c r="A957" s="182"/>
      <c r="B957" s="184"/>
      <c r="C957" s="179"/>
      <c r="D957" s="180"/>
      <c r="E957" s="179"/>
      <c r="F957" s="179"/>
      <c r="G957" s="179"/>
      <c r="H957" s="179"/>
      <c r="I957" s="179"/>
      <c r="J957" s="256"/>
      <c r="K957" s="121"/>
      <c r="L957" s="120"/>
      <c r="M957" s="257"/>
      <c r="N957" s="259"/>
    </row>
    <row r="958" ht="27.75" customHeight="1">
      <c r="A958" s="182"/>
      <c r="B958" s="183"/>
      <c r="C958" s="120"/>
      <c r="D958" s="177"/>
      <c r="E958" s="120"/>
      <c r="F958" s="120"/>
      <c r="G958" s="120"/>
      <c r="H958" s="120"/>
      <c r="I958" s="120"/>
      <c r="J958" s="256"/>
      <c r="K958" s="121"/>
      <c r="L958" s="120"/>
      <c r="M958" s="257"/>
      <c r="N958" s="258"/>
    </row>
    <row r="959" ht="27.75" customHeight="1">
      <c r="A959" s="182"/>
      <c r="B959" s="184"/>
      <c r="C959" s="179"/>
      <c r="D959" s="180"/>
      <c r="E959" s="179"/>
      <c r="F959" s="179"/>
      <c r="G959" s="179"/>
      <c r="H959" s="179"/>
      <c r="I959" s="179"/>
      <c r="J959" s="256"/>
      <c r="K959" s="121"/>
      <c r="L959" s="120"/>
      <c r="M959" s="257"/>
      <c r="N959" s="259"/>
    </row>
    <row r="960" ht="27.75" customHeight="1">
      <c r="A960" s="182"/>
      <c r="B960" s="183"/>
      <c r="C960" s="120"/>
      <c r="D960" s="177"/>
      <c r="E960" s="120"/>
      <c r="F960" s="120"/>
      <c r="G960" s="120"/>
      <c r="H960" s="120"/>
      <c r="I960" s="120"/>
      <c r="J960" s="256"/>
      <c r="K960" s="121"/>
      <c r="L960" s="120"/>
      <c r="M960" s="257"/>
      <c r="N960" s="258"/>
    </row>
    <row r="961" ht="27.75" customHeight="1">
      <c r="A961" s="182"/>
      <c r="B961" s="184"/>
      <c r="C961" s="179"/>
      <c r="D961" s="180"/>
      <c r="E961" s="179"/>
      <c r="F961" s="179"/>
      <c r="G961" s="179"/>
      <c r="H961" s="179"/>
      <c r="I961" s="179"/>
      <c r="J961" s="256"/>
      <c r="K961" s="121"/>
      <c r="L961" s="120"/>
      <c r="M961" s="257"/>
      <c r="N961" s="259"/>
    </row>
    <row r="962" ht="27.75" customHeight="1">
      <c r="A962" s="182"/>
      <c r="B962" s="183"/>
      <c r="C962" s="120"/>
      <c r="D962" s="177"/>
      <c r="E962" s="120"/>
      <c r="F962" s="120"/>
      <c r="G962" s="120"/>
      <c r="H962" s="120"/>
      <c r="I962" s="120"/>
      <c r="J962" s="256"/>
      <c r="K962" s="121"/>
      <c r="L962" s="120"/>
      <c r="M962" s="257"/>
      <c r="N962" s="258"/>
    </row>
    <row r="963" ht="27.75" customHeight="1">
      <c r="A963" s="182"/>
      <c r="B963" s="184"/>
      <c r="C963" s="179"/>
      <c r="D963" s="180"/>
      <c r="E963" s="179"/>
      <c r="F963" s="179"/>
      <c r="G963" s="179"/>
      <c r="H963" s="179"/>
      <c r="I963" s="179"/>
      <c r="J963" s="256"/>
      <c r="K963" s="121"/>
      <c r="L963" s="120"/>
      <c r="M963" s="257"/>
      <c r="N963" s="259"/>
    </row>
    <row r="964" ht="27.75" customHeight="1">
      <c r="A964" s="182"/>
      <c r="B964" s="183"/>
      <c r="C964" s="120"/>
      <c r="D964" s="177"/>
      <c r="E964" s="120"/>
      <c r="F964" s="120"/>
      <c r="G964" s="120"/>
      <c r="H964" s="120"/>
      <c r="I964" s="120"/>
      <c r="J964" s="256"/>
      <c r="K964" s="121"/>
      <c r="L964" s="120"/>
      <c r="M964" s="257"/>
      <c r="N964" s="258"/>
    </row>
    <row r="965" ht="27.75" customHeight="1">
      <c r="A965" s="182"/>
      <c r="B965" s="184"/>
      <c r="C965" s="179"/>
      <c r="D965" s="180"/>
      <c r="E965" s="179"/>
      <c r="F965" s="179"/>
      <c r="G965" s="179"/>
      <c r="H965" s="179"/>
      <c r="I965" s="179"/>
      <c r="J965" s="256"/>
      <c r="K965" s="121"/>
      <c r="L965" s="120"/>
      <c r="M965" s="257"/>
      <c r="N965" s="259"/>
    </row>
    <row r="966" ht="27.75" customHeight="1">
      <c r="A966" s="182"/>
      <c r="B966" s="183"/>
      <c r="C966" s="120"/>
      <c r="D966" s="177"/>
      <c r="E966" s="120"/>
      <c r="F966" s="120"/>
      <c r="G966" s="120"/>
      <c r="H966" s="120"/>
      <c r="I966" s="120"/>
      <c r="J966" s="256"/>
      <c r="K966" s="121"/>
      <c r="L966" s="120"/>
      <c r="M966" s="257"/>
      <c r="N966" s="258"/>
    </row>
    <row r="967" ht="27.75" customHeight="1">
      <c r="A967" s="182"/>
      <c r="B967" s="184"/>
      <c r="C967" s="179"/>
      <c r="D967" s="180"/>
      <c r="E967" s="179"/>
      <c r="F967" s="179"/>
      <c r="G967" s="179"/>
      <c r="H967" s="179"/>
      <c r="I967" s="179"/>
      <c r="J967" s="256"/>
      <c r="K967" s="121"/>
      <c r="L967" s="120"/>
      <c r="M967" s="257"/>
      <c r="N967" s="259"/>
    </row>
    <row r="968" ht="27.75" customHeight="1">
      <c r="A968" s="182"/>
      <c r="B968" s="183"/>
      <c r="C968" s="120"/>
      <c r="D968" s="177"/>
      <c r="E968" s="120"/>
      <c r="F968" s="120"/>
      <c r="G968" s="120"/>
      <c r="H968" s="120"/>
      <c r="I968" s="120"/>
      <c r="J968" s="256"/>
      <c r="K968" s="121"/>
      <c r="L968" s="120"/>
      <c r="M968" s="257"/>
      <c r="N968" s="258"/>
    </row>
    <row r="969" ht="27.75" customHeight="1">
      <c r="A969" s="182"/>
      <c r="B969" s="184"/>
      <c r="C969" s="179"/>
      <c r="D969" s="180"/>
      <c r="E969" s="179"/>
      <c r="F969" s="179"/>
      <c r="G969" s="179"/>
      <c r="H969" s="179"/>
      <c r="I969" s="179"/>
      <c r="J969" s="256"/>
      <c r="K969" s="121"/>
      <c r="L969" s="120"/>
      <c r="M969" s="257"/>
      <c r="N969" s="259"/>
    </row>
    <row r="970" ht="27.75" customHeight="1">
      <c r="A970" s="182"/>
      <c r="B970" s="183"/>
      <c r="C970" s="120"/>
      <c r="D970" s="177"/>
      <c r="E970" s="120"/>
      <c r="F970" s="120"/>
      <c r="G970" s="120"/>
      <c r="H970" s="120"/>
      <c r="I970" s="120"/>
      <c r="J970" s="256"/>
      <c r="K970" s="121"/>
      <c r="L970" s="120"/>
      <c r="M970" s="257"/>
      <c r="N970" s="258"/>
    </row>
    <row r="971" ht="27.75" customHeight="1">
      <c r="A971" s="182"/>
      <c r="B971" s="184"/>
      <c r="C971" s="179"/>
      <c r="D971" s="180"/>
      <c r="E971" s="179"/>
      <c r="F971" s="179"/>
      <c r="G971" s="179"/>
      <c r="H971" s="179"/>
      <c r="I971" s="179"/>
      <c r="J971" s="256"/>
      <c r="K971" s="121"/>
      <c r="L971" s="120"/>
      <c r="M971" s="257"/>
      <c r="N971" s="259"/>
    </row>
    <row r="972" ht="27.75" customHeight="1">
      <c r="A972" s="182"/>
      <c r="B972" s="183"/>
      <c r="C972" s="120"/>
      <c r="D972" s="177"/>
      <c r="E972" s="120"/>
      <c r="F972" s="120"/>
      <c r="G972" s="120"/>
      <c r="H972" s="120"/>
      <c r="I972" s="120"/>
      <c r="J972" s="256"/>
      <c r="K972" s="121"/>
      <c r="L972" s="120"/>
      <c r="M972" s="257"/>
      <c r="N972" s="258"/>
    </row>
    <row r="973" ht="27.75" customHeight="1">
      <c r="A973" s="182"/>
      <c r="B973" s="184"/>
      <c r="C973" s="179"/>
      <c r="D973" s="180"/>
      <c r="E973" s="179"/>
      <c r="F973" s="179"/>
      <c r="G973" s="179"/>
      <c r="H973" s="179"/>
      <c r="I973" s="179"/>
      <c r="J973" s="256"/>
      <c r="K973" s="121"/>
      <c r="L973" s="120"/>
      <c r="M973" s="257"/>
      <c r="N973" s="259"/>
    </row>
    <row r="974" ht="27.75" customHeight="1">
      <c r="A974" s="182"/>
      <c r="B974" s="183"/>
      <c r="C974" s="120"/>
      <c r="D974" s="177"/>
      <c r="E974" s="120"/>
      <c r="F974" s="120"/>
      <c r="G974" s="120"/>
      <c r="H974" s="120"/>
      <c r="I974" s="120"/>
      <c r="J974" s="256"/>
      <c r="K974" s="121"/>
      <c r="L974" s="120"/>
      <c r="M974" s="257"/>
      <c r="N974" s="258"/>
    </row>
    <row r="975" ht="27.75" customHeight="1">
      <c r="A975" s="182"/>
      <c r="B975" s="184"/>
      <c r="C975" s="179"/>
      <c r="D975" s="180"/>
      <c r="E975" s="179"/>
      <c r="F975" s="179"/>
      <c r="G975" s="179"/>
      <c r="H975" s="179"/>
      <c r="I975" s="179"/>
      <c r="J975" s="256"/>
      <c r="K975" s="121"/>
      <c r="L975" s="120"/>
      <c r="M975" s="257"/>
      <c r="N975" s="259"/>
    </row>
    <row r="976" ht="27.75" customHeight="1">
      <c r="A976" s="182"/>
      <c r="B976" s="183"/>
      <c r="C976" s="120"/>
      <c r="D976" s="177"/>
      <c r="E976" s="120"/>
      <c r="F976" s="120"/>
      <c r="G976" s="120"/>
      <c r="H976" s="120"/>
      <c r="I976" s="120"/>
      <c r="J976" s="256"/>
      <c r="K976" s="121"/>
      <c r="L976" s="120"/>
      <c r="M976" s="257"/>
      <c r="N976" s="258"/>
    </row>
    <row r="977" ht="27.75" customHeight="1">
      <c r="A977" s="182"/>
      <c r="B977" s="184"/>
      <c r="C977" s="179"/>
      <c r="D977" s="180"/>
      <c r="E977" s="179"/>
      <c r="F977" s="179"/>
      <c r="G977" s="179"/>
      <c r="H977" s="179"/>
      <c r="I977" s="179"/>
      <c r="J977" s="256"/>
      <c r="K977" s="121"/>
      <c r="L977" s="120"/>
      <c r="M977" s="257"/>
      <c r="N977" s="259"/>
    </row>
    <row r="978" ht="27.75" customHeight="1">
      <c r="A978" s="182"/>
      <c r="B978" s="183"/>
      <c r="C978" s="120"/>
      <c r="D978" s="177"/>
      <c r="E978" s="120"/>
      <c r="F978" s="120"/>
      <c r="G978" s="120"/>
      <c r="H978" s="120"/>
      <c r="I978" s="120"/>
      <c r="J978" s="256"/>
      <c r="K978" s="121"/>
      <c r="L978" s="120"/>
      <c r="M978" s="257"/>
      <c r="N978" s="258"/>
    </row>
    <row r="979" ht="27.75" customHeight="1">
      <c r="A979" s="182"/>
      <c r="B979" s="184"/>
      <c r="C979" s="179"/>
      <c r="D979" s="180"/>
      <c r="E979" s="179"/>
      <c r="F979" s="179"/>
      <c r="G979" s="179"/>
      <c r="H979" s="179"/>
      <c r="I979" s="179"/>
      <c r="J979" s="256"/>
      <c r="K979" s="121"/>
      <c r="L979" s="120"/>
      <c r="M979" s="257"/>
      <c r="N979" s="259"/>
    </row>
    <row r="980" ht="27.75" customHeight="1">
      <c r="A980" s="182"/>
      <c r="B980" s="183"/>
      <c r="C980" s="120"/>
      <c r="D980" s="177"/>
      <c r="E980" s="120"/>
      <c r="F980" s="120"/>
      <c r="G980" s="120"/>
      <c r="H980" s="120"/>
      <c r="I980" s="120"/>
      <c r="J980" s="256"/>
      <c r="K980" s="121"/>
      <c r="L980" s="120"/>
      <c r="M980" s="257"/>
      <c r="N980" s="258"/>
    </row>
    <row r="981" ht="27.75" customHeight="1">
      <c r="A981" s="182"/>
      <c r="B981" s="184"/>
      <c r="C981" s="179"/>
      <c r="D981" s="180"/>
      <c r="E981" s="179"/>
      <c r="F981" s="179"/>
      <c r="G981" s="179"/>
      <c r="H981" s="179"/>
      <c r="I981" s="179"/>
      <c r="J981" s="256"/>
      <c r="K981" s="121"/>
      <c r="L981" s="120"/>
      <c r="M981" s="257"/>
      <c r="N981" s="259"/>
    </row>
    <row r="982" ht="27.75" customHeight="1">
      <c r="A982" s="182"/>
      <c r="B982" s="183"/>
      <c r="C982" s="120"/>
      <c r="D982" s="177"/>
      <c r="E982" s="120"/>
      <c r="F982" s="120"/>
      <c r="G982" s="120"/>
      <c r="H982" s="120"/>
      <c r="I982" s="120"/>
      <c r="J982" s="256"/>
      <c r="K982" s="121"/>
      <c r="L982" s="120"/>
      <c r="M982" s="257"/>
      <c r="N982" s="258"/>
    </row>
    <row r="983" ht="27.75" customHeight="1">
      <c r="A983" s="182"/>
      <c r="B983" s="184"/>
      <c r="C983" s="179"/>
      <c r="D983" s="180"/>
      <c r="E983" s="179"/>
      <c r="F983" s="179"/>
      <c r="G983" s="179"/>
      <c r="H983" s="179"/>
      <c r="I983" s="179"/>
      <c r="J983" s="256"/>
      <c r="K983" s="121"/>
      <c r="L983" s="120"/>
      <c r="M983" s="257"/>
      <c r="N983" s="259"/>
    </row>
    <row r="984" ht="27.75" customHeight="1">
      <c r="A984" s="182"/>
      <c r="B984" s="183"/>
      <c r="C984" s="120"/>
      <c r="D984" s="177"/>
      <c r="E984" s="120"/>
      <c r="F984" s="120"/>
      <c r="G984" s="120"/>
      <c r="H984" s="120"/>
      <c r="I984" s="120"/>
      <c r="J984" s="256"/>
      <c r="K984" s="121"/>
      <c r="L984" s="120"/>
      <c r="M984" s="257"/>
      <c r="N984" s="258"/>
    </row>
    <row r="985" ht="27.75" customHeight="1">
      <c r="A985" s="182"/>
      <c r="B985" s="184"/>
      <c r="C985" s="179"/>
      <c r="D985" s="180"/>
      <c r="E985" s="179"/>
      <c r="F985" s="179"/>
      <c r="G985" s="179"/>
      <c r="H985" s="179"/>
      <c r="I985" s="179"/>
      <c r="J985" s="256"/>
      <c r="K985" s="121"/>
      <c r="L985" s="120"/>
      <c r="M985" s="257"/>
      <c r="N985" s="259"/>
    </row>
    <row r="986" ht="27.75" customHeight="1">
      <c r="A986" s="182"/>
      <c r="B986" s="183"/>
      <c r="C986" s="120"/>
      <c r="D986" s="177"/>
      <c r="E986" s="120"/>
      <c r="F986" s="120"/>
      <c r="G986" s="120"/>
      <c r="H986" s="120"/>
      <c r="I986" s="120"/>
      <c r="J986" s="256"/>
      <c r="K986" s="121"/>
      <c r="L986" s="120"/>
      <c r="M986" s="257"/>
      <c r="N986" s="258"/>
    </row>
    <row r="987" ht="27.75" customHeight="1">
      <c r="A987" s="182"/>
      <c r="B987" s="184"/>
      <c r="C987" s="179"/>
      <c r="D987" s="180"/>
      <c r="E987" s="179"/>
      <c r="F987" s="179"/>
      <c r="G987" s="179"/>
      <c r="H987" s="179"/>
      <c r="I987" s="179"/>
      <c r="J987" s="256"/>
      <c r="K987" s="121"/>
      <c r="L987" s="120"/>
      <c r="M987" s="257"/>
      <c r="N987" s="259"/>
    </row>
    <row r="988" ht="27.75" customHeight="1">
      <c r="A988" s="182"/>
      <c r="B988" s="183"/>
      <c r="C988" s="120"/>
      <c r="D988" s="177"/>
      <c r="E988" s="120"/>
      <c r="F988" s="120"/>
      <c r="G988" s="120"/>
      <c r="H988" s="120"/>
      <c r="I988" s="120"/>
      <c r="J988" s="256"/>
      <c r="K988" s="121"/>
      <c r="L988" s="120"/>
      <c r="M988" s="257"/>
      <c r="N988" s="258"/>
    </row>
    <row r="989" ht="27.75" customHeight="1">
      <c r="A989" s="182"/>
      <c r="B989" s="184"/>
      <c r="C989" s="179"/>
      <c r="D989" s="180"/>
      <c r="E989" s="179"/>
      <c r="F989" s="179"/>
      <c r="G989" s="179"/>
      <c r="H989" s="179"/>
      <c r="I989" s="179"/>
      <c r="J989" s="256"/>
      <c r="K989" s="121"/>
      <c r="L989" s="120"/>
      <c r="M989" s="257"/>
      <c r="N989" s="259"/>
    </row>
    <row r="990" ht="27.75" customHeight="1">
      <c r="A990" s="182"/>
      <c r="B990" s="183"/>
      <c r="C990" s="120"/>
      <c r="D990" s="177"/>
      <c r="E990" s="120"/>
      <c r="F990" s="120"/>
      <c r="G990" s="120"/>
      <c r="H990" s="120"/>
      <c r="I990" s="120"/>
      <c r="J990" s="256"/>
      <c r="K990" s="121"/>
      <c r="L990" s="120"/>
      <c r="M990" s="257"/>
      <c r="N990" s="258"/>
    </row>
    <row r="991" ht="27.75" customHeight="1">
      <c r="A991" s="182"/>
      <c r="B991" s="184"/>
      <c r="C991" s="179"/>
      <c r="D991" s="180"/>
      <c r="E991" s="179"/>
      <c r="F991" s="179"/>
      <c r="G991" s="179"/>
      <c r="H991" s="179"/>
      <c r="I991" s="179"/>
      <c r="J991" s="256"/>
      <c r="K991" s="121"/>
      <c r="L991" s="120"/>
      <c r="M991" s="257"/>
      <c r="N991" s="259"/>
    </row>
    <row r="992" ht="27.75" customHeight="1">
      <c r="A992" s="182"/>
      <c r="B992" s="183"/>
      <c r="C992" s="120"/>
      <c r="D992" s="177"/>
      <c r="E992" s="120"/>
      <c r="F992" s="120"/>
      <c r="G992" s="120"/>
      <c r="H992" s="120"/>
      <c r="I992" s="120"/>
      <c r="J992" s="256"/>
      <c r="K992" s="121"/>
      <c r="L992" s="120"/>
      <c r="M992" s="257"/>
      <c r="N992" s="258"/>
    </row>
    <row r="993" ht="27.75" customHeight="1">
      <c r="A993" s="182"/>
      <c r="B993" s="184"/>
      <c r="C993" s="179"/>
      <c r="D993" s="180"/>
      <c r="E993" s="179"/>
      <c r="F993" s="179"/>
      <c r="G993" s="179"/>
      <c r="H993" s="179"/>
      <c r="I993" s="179"/>
      <c r="J993" s="256"/>
      <c r="K993" s="121"/>
      <c r="L993" s="120"/>
      <c r="M993" s="257"/>
      <c r="N993" s="259"/>
    </row>
    <row r="994" ht="27.75" customHeight="1">
      <c r="A994" s="182"/>
      <c r="B994" s="183"/>
      <c r="C994" s="120"/>
      <c r="D994" s="177"/>
      <c r="E994" s="120"/>
      <c r="F994" s="120"/>
      <c r="G994" s="120"/>
      <c r="H994" s="120"/>
      <c r="I994" s="120"/>
      <c r="J994" s="256"/>
      <c r="K994" s="121"/>
      <c r="L994" s="120"/>
      <c r="M994" s="257"/>
      <c r="N994" s="258"/>
    </row>
    <row r="995" ht="27.75" customHeight="1">
      <c r="A995" s="182"/>
      <c r="B995" s="184"/>
      <c r="C995" s="179"/>
      <c r="D995" s="180"/>
      <c r="E995" s="179"/>
      <c r="F995" s="179"/>
      <c r="G995" s="179"/>
      <c r="H995" s="179"/>
      <c r="I995" s="179"/>
      <c r="J995" s="256"/>
      <c r="K995" s="121"/>
      <c r="L995" s="120"/>
      <c r="M995" s="257"/>
      <c r="N995" s="259"/>
    </row>
    <row r="996" ht="27.75" customHeight="1">
      <c r="A996" s="182"/>
      <c r="B996" s="183"/>
      <c r="C996" s="120"/>
      <c r="D996" s="177"/>
      <c r="E996" s="120"/>
      <c r="F996" s="120"/>
      <c r="G996" s="120"/>
      <c r="H996" s="120"/>
      <c r="I996" s="120"/>
      <c r="J996" s="256"/>
      <c r="K996" s="121"/>
      <c r="L996" s="120"/>
      <c r="M996" s="257"/>
      <c r="N996" s="258"/>
    </row>
    <row r="997" ht="27.75" customHeight="1">
      <c r="A997" s="182"/>
      <c r="B997" s="184"/>
      <c r="C997" s="179"/>
      <c r="D997" s="180"/>
      <c r="E997" s="179"/>
      <c r="F997" s="179"/>
      <c r="G997" s="179"/>
      <c r="H997" s="179"/>
      <c r="I997" s="179"/>
      <c r="J997" s="256"/>
      <c r="K997" s="121"/>
      <c r="L997" s="120"/>
      <c r="M997" s="257"/>
      <c r="N997" s="259"/>
    </row>
    <row r="998" ht="27.75" customHeight="1">
      <c r="A998" s="182"/>
      <c r="B998" s="183"/>
      <c r="C998" s="120"/>
      <c r="D998" s="177"/>
      <c r="E998" s="120"/>
      <c r="F998" s="120"/>
      <c r="G998" s="120"/>
      <c r="H998" s="120"/>
      <c r="I998" s="120"/>
      <c r="J998" s="256"/>
      <c r="K998" s="121"/>
      <c r="L998" s="120"/>
      <c r="M998" s="257"/>
      <c r="N998" s="258"/>
    </row>
    <row r="999" ht="27.75" customHeight="1">
      <c r="A999" s="182"/>
      <c r="B999" s="184"/>
      <c r="C999" s="179"/>
      <c r="D999" s="180"/>
      <c r="E999" s="179"/>
      <c r="F999" s="179"/>
      <c r="G999" s="179"/>
      <c r="H999" s="179"/>
      <c r="I999" s="179"/>
      <c r="J999" s="256"/>
      <c r="K999" s="121"/>
      <c r="L999" s="120"/>
      <c r="M999" s="257"/>
      <c r="N999" s="259"/>
    </row>
    <row r="1000" ht="27.75" customHeight="1">
      <c r="A1000" s="182"/>
      <c r="B1000" s="183"/>
      <c r="C1000" s="120"/>
      <c r="D1000" s="177"/>
      <c r="E1000" s="120"/>
      <c r="F1000" s="120"/>
      <c r="G1000" s="120"/>
      <c r="H1000" s="120"/>
      <c r="I1000" s="120"/>
      <c r="J1000" s="256"/>
      <c r="K1000" s="121"/>
      <c r="L1000" s="120"/>
      <c r="M1000" s="257"/>
      <c r="N1000" s="258"/>
    </row>
    <row r="1001" ht="27.75" customHeight="1">
      <c r="A1001" s="182"/>
      <c r="B1001" s="184"/>
      <c r="C1001" s="179"/>
      <c r="D1001" s="180"/>
      <c r="E1001" s="179"/>
      <c r="F1001" s="179"/>
      <c r="G1001" s="179"/>
      <c r="H1001" s="179"/>
      <c r="I1001" s="179"/>
      <c r="J1001" s="256"/>
      <c r="K1001" s="121"/>
      <c r="L1001" s="120"/>
      <c r="M1001" s="257"/>
      <c r="N1001" s="259"/>
    </row>
    <row r="1002" ht="27.75" customHeight="1">
      <c r="A1002" s="182"/>
      <c r="B1002" s="183"/>
      <c r="C1002" s="120"/>
      <c r="D1002" s="177"/>
      <c r="E1002" s="120"/>
      <c r="F1002" s="120"/>
      <c r="G1002" s="120"/>
      <c r="H1002" s="120"/>
      <c r="I1002" s="120"/>
      <c r="J1002" s="256"/>
      <c r="K1002" s="121"/>
      <c r="L1002" s="120"/>
      <c r="M1002" s="257"/>
      <c r="N1002" s="258"/>
    </row>
    <row r="1003" ht="27.75" customHeight="1">
      <c r="A1003" s="182"/>
      <c r="B1003" s="184"/>
      <c r="C1003" s="179"/>
      <c r="D1003" s="180"/>
      <c r="E1003" s="179"/>
      <c r="F1003" s="179"/>
      <c r="G1003" s="179"/>
      <c r="H1003" s="179"/>
      <c r="I1003" s="179"/>
      <c r="J1003" s="256"/>
      <c r="K1003" s="121"/>
      <c r="L1003" s="120"/>
      <c r="M1003" s="257"/>
      <c r="N1003" s="259"/>
    </row>
    <row r="1004" ht="27.75" customHeight="1">
      <c r="A1004" s="182"/>
      <c r="B1004" s="183"/>
      <c r="C1004" s="120"/>
      <c r="D1004" s="177"/>
      <c r="E1004" s="120"/>
      <c r="F1004" s="120"/>
      <c r="G1004" s="120"/>
      <c r="H1004" s="120"/>
      <c r="I1004" s="120"/>
      <c r="J1004" s="256"/>
      <c r="K1004" s="121"/>
      <c r="L1004" s="120"/>
      <c r="M1004" s="257"/>
      <c r="N1004" s="258"/>
    </row>
    <row r="1005" ht="27.75" customHeight="1">
      <c r="A1005" s="182"/>
      <c r="B1005" s="184"/>
      <c r="C1005" s="179"/>
      <c r="D1005" s="180"/>
      <c r="E1005" s="179"/>
      <c r="F1005" s="179"/>
      <c r="G1005" s="179"/>
      <c r="H1005" s="179"/>
      <c r="I1005" s="179"/>
      <c r="J1005" s="256"/>
      <c r="K1005" s="121"/>
      <c r="L1005" s="120"/>
      <c r="M1005" s="257"/>
      <c r="N1005" s="259"/>
    </row>
    <row r="1006" ht="27.75" customHeight="1">
      <c r="A1006" s="182"/>
      <c r="B1006" s="183"/>
      <c r="C1006" s="120"/>
      <c r="D1006" s="177"/>
      <c r="E1006" s="120"/>
      <c r="F1006" s="120"/>
      <c r="G1006" s="120"/>
      <c r="H1006" s="120"/>
      <c r="I1006" s="120"/>
      <c r="J1006" s="256"/>
      <c r="K1006" s="121"/>
      <c r="L1006" s="120"/>
      <c r="M1006" s="257"/>
      <c r="N1006" s="258"/>
    </row>
    <row r="1007" ht="27.75" customHeight="1">
      <c r="A1007" s="182"/>
      <c r="B1007" s="184"/>
      <c r="C1007" s="179"/>
      <c r="D1007" s="180"/>
      <c r="E1007" s="179"/>
      <c r="F1007" s="179"/>
      <c r="G1007" s="179"/>
      <c r="H1007" s="179"/>
      <c r="I1007" s="179"/>
      <c r="J1007" s="256"/>
      <c r="K1007" s="121"/>
      <c r="L1007" s="120"/>
      <c r="M1007" s="257"/>
      <c r="N1007" s="259"/>
    </row>
    <row r="1008" ht="27.75" customHeight="1">
      <c r="A1008" s="182"/>
      <c r="B1008" s="183"/>
      <c r="C1008" s="120"/>
      <c r="D1008" s="177"/>
      <c r="E1008" s="120"/>
      <c r="F1008" s="120"/>
      <c r="G1008" s="120"/>
      <c r="H1008" s="120"/>
      <c r="I1008" s="120"/>
      <c r="J1008" s="256"/>
      <c r="K1008" s="121"/>
      <c r="L1008" s="120"/>
      <c r="M1008" s="257"/>
      <c r="N1008" s="258"/>
    </row>
    <row r="1009" ht="27.75" customHeight="1">
      <c r="A1009" s="182"/>
      <c r="B1009" s="184"/>
      <c r="C1009" s="179"/>
      <c r="D1009" s="180"/>
      <c r="E1009" s="179"/>
      <c r="F1009" s="179"/>
      <c r="G1009" s="179"/>
      <c r="H1009" s="179"/>
      <c r="I1009" s="179"/>
      <c r="J1009" s="256"/>
      <c r="K1009" s="121"/>
      <c r="L1009" s="120"/>
      <c r="M1009" s="257"/>
      <c r="N1009" s="259"/>
    </row>
    <row r="1010" ht="27.75" customHeight="1">
      <c r="A1010" s="182"/>
      <c r="B1010" s="183"/>
      <c r="C1010" s="120"/>
      <c r="D1010" s="177"/>
      <c r="E1010" s="120"/>
      <c r="F1010" s="120"/>
      <c r="G1010" s="120"/>
      <c r="H1010" s="120"/>
      <c r="I1010" s="120"/>
      <c r="J1010" s="256"/>
      <c r="K1010" s="121"/>
      <c r="L1010" s="120"/>
      <c r="M1010" s="257"/>
      <c r="N1010" s="258"/>
    </row>
    <row r="1011" ht="27.75" customHeight="1">
      <c r="A1011" s="182"/>
      <c r="B1011" s="184"/>
      <c r="C1011" s="179"/>
      <c r="D1011" s="180"/>
      <c r="E1011" s="179"/>
      <c r="F1011" s="179"/>
      <c r="G1011" s="179"/>
      <c r="H1011" s="179"/>
      <c r="I1011" s="179"/>
      <c r="J1011" s="256"/>
      <c r="K1011" s="121"/>
      <c r="L1011" s="120"/>
      <c r="M1011" s="257"/>
      <c r="N1011" s="259"/>
    </row>
    <row r="1012" ht="27.75" customHeight="1">
      <c r="A1012" s="182"/>
      <c r="B1012" s="183"/>
      <c r="C1012" s="120"/>
      <c r="D1012" s="177"/>
      <c r="E1012" s="120"/>
      <c r="F1012" s="120"/>
      <c r="G1012" s="120"/>
      <c r="H1012" s="120"/>
      <c r="I1012" s="120"/>
      <c r="J1012" s="256"/>
      <c r="K1012" s="121"/>
      <c r="L1012" s="120"/>
      <c r="M1012" s="257"/>
      <c r="N1012" s="258"/>
    </row>
    <row r="1013" ht="27.75" customHeight="1">
      <c r="A1013" s="182"/>
      <c r="B1013" s="184"/>
      <c r="C1013" s="179"/>
      <c r="D1013" s="180"/>
      <c r="E1013" s="179"/>
      <c r="F1013" s="179"/>
      <c r="G1013" s="179"/>
      <c r="H1013" s="179"/>
      <c r="I1013" s="179"/>
      <c r="J1013" s="256"/>
      <c r="K1013" s="121"/>
      <c r="L1013" s="120"/>
      <c r="M1013" s="257"/>
      <c r="N1013" s="259"/>
    </row>
    <row r="1014" ht="27.75" customHeight="1">
      <c r="A1014" s="182"/>
      <c r="B1014" s="183"/>
      <c r="C1014" s="120"/>
      <c r="D1014" s="177"/>
      <c r="E1014" s="120"/>
      <c r="F1014" s="120"/>
      <c r="G1014" s="120"/>
      <c r="H1014" s="120"/>
      <c r="I1014" s="120"/>
      <c r="J1014" s="256"/>
      <c r="K1014" s="121"/>
      <c r="L1014" s="120"/>
      <c r="M1014" s="257"/>
      <c r="N1014" s="258"/>
    </row>
    <row r="1015" ht="27.75" customHeight="1">
      <c r="A1015" s="182"/>
      <c r="B1015" s="184"/>
      <c r="C1015" s="179"/>
      <c r="D1015" s="180"/>
      <c r="E1015" s="179"/>
      <c r="F1015" s="179"/>
      <c r="G1015" s="179"/>
      <c r="H1015" s="179"/>
      <c r="I1015" s="179"/>
      <c r="J1015" s="256"/>
      <c r="K1015" s="121"/>
      <c r="L1015" s="120"/>
      <c r="M1015" s="257"/>
      <c r="N1015" s="259"/>
    </row>
    <row r="1016" ht="27.75" customHeight="1">
      <c r="A1016" s="182"/>
      <c r="B1016" s="183"/>
      <c r="C1016" s="120"/>
      <c r="D1016" s="177"/>
      <c r="E1016" s="120"/>
      <c r="F1016" s="120"/>
      <c r="G1016" s="120"/>
      <c r="H1016" s="120"/>
      <c r="I1016" s="120"/>
      <c r="J1016" s="256"/>
      <c r="K1016" s="121"/>
      <c r="L1016" s="120"/>
      <c r="M1016" s="257"/>
      <c r="N1016" s="258"/>
    </row>
    <row r="1017" ht="27.75" customHeight="1">
      <c r="A1017" s="182"/>
      <c r="B1017" s="184"/>
      <c r="C1017" s="179"/>
      <c r="D1017" s="180"/>
      <c r="E1017" s="179"/>
      <c r="F1017" s="179"/>
      <c r="G1017" s="179"/>
      <c r="H1017" s="179"/>
      <c r="I1017" s="179"/>
      <c r="J1017" s="256"/>
      <c r="K1017" s="121"/>
      <c r="L1017" s="120"/>
      <c r="M1017" s="257"/>
      <c r="N1017" s="259"/>
    </row>
    <row r="1018" ht="27.75" customHeight="1">
      <c r="A1018" s="182"/>
      <c r="B1018" s="183"/>
      <c r="C1018" s="120"/>
      <c r="D1018" s="177"/>
      <c r="E1018" s="120"/>
      <c r="F1018" s="120"/>
      <c r="G1018" s="120"/>
      <c r="H1018" s="120"/>
      <c r="I1018" s="120"/>
      <c r="J1018" s="256"/>
      <c r="K1018" s="121"/>
      <c r="L1018" s="120"/>
      <c r="M1018" s="257"/>
      <c r="N1018" s="258"/>
    </row>
    <row r="1019" ht="27.75" customHeight="1">
      <c r="A1019" s="182"/>
      <c r="B1019" s="184"/>
      <c r="C1019" s="179"/>
      <c r="D1019" s="180"/>
      <c r="E1019" s="179"/>
      <c r="F1019" s="179"/>
      <c r="G1019" s="179"/>
      <c r="H1019" s="179"/>
      <c r="I1019" s="179"/>
      <c r="J1019" s="256"/>
      <c r="K1019" s="121"/>
      <c r="L1019" s="120"/>
      <c r="M1019" s="257"/>
      <c r="N1019" s="259"/>
    </row>
    <row r="1020" ht="27.75" customHeight="1">
      <c r="A1020" s="182"/>
      <c r="B1020" s="183"/>
      <c r="C1020" s="120"/>
      <c r="D1020" s="177"/>
      <c r="E1020" s="120"/>
      <c r="F1020" s="120"/>
      <c r="G1020" s="120"/>
      <c r="H1020" s="120"/>
      <c r="I1020" s="120"/>
      <c r="J1020" s="256"/>
      <c r="K1020" s="121"/>
      <c r="L1020" s="120"/>
      <c r="M1020" s="257"/>
      <c r="N1020" s="258"/>
    </row>
    <row r="1021" ht="27.75" customHeight="1">
      <c r="A1021" s="182"/>
      <c r="B1021" s="184"/>
      <c r="C1021" s="179"/>
      <c r="D1021" s="180"/>
      <c r="E1021" s="179"/>
      <c r="F1021" s="179"/>
      <c r="G1021" s="179"/>
      <c r="H1021" s="179"/>
      <c r="I1021" s="179"/>
      <c r="J1021" s="256"/>
      <c r="K1021" s="121"/>
      <c r="L1021" s="120"/>
      <c r="M1021" s="257"/>
      <c r="N1021" s="259"/>
    </row>
    <row r="1022" ht="27.75" customHeight="1">
      <c r="A1022" s="182"/>
      <c r="B1022" s="183"/>
      <c r="C1022" s="120"/>
      <c r="D1022" s="177"/>
      <c r="E1022" s="120"/>
      <c r="F1022" s="120"/>
      <c r="G1022" s="120"/>
      <c r="H1022" s="120"/>
      <c r="I1022" s="120"/>
      <c r="J1022" s="256"/>
      <c r="K1022" s="121"/>
      <c r="L1022" s="120"/>
      <c r="M1022" s="257"/>
      <c r="N1022" s="258"/>
    </row>
    <row r="1023" ht="27.75" customHeight="1">
      <c r="A1023" s="182"/>
      <c r="B1023" s="184"/>
      <c r="C1023" s="179"/>
      <c r="D1023" s="180"/>
      <c r="E1023" s="179"/>
      <c r="F1023" s="179"/>
      <c r="G1023" s="179"/>
      <c r="H1023" s="179"/>
      <c r="I1023" s="179"/>
      <c r="J1023" s="256"/>
      <c r="K1023" s="121"/>
      <c r="L1023" s="120"/>
      <c r="M1023" s="257"/>
      <c r="N1023" s="259"/>
    </row>
    <row r="1024" ht="27.75" customHeight="1">
      <c r="A1024" s="182"/>
      <c r="B1024" s="183"/>
      <c r="C1024" s="120"/>
      <c r="D1024" s="177"/>
      <c r="E1024" s="120"/>
      <c r="F1024" s="120"/>
      <c r="G1024" s="120"/>
      <c r="H1024" s="120"/>
      <c r="I1024" s="120"/>
      <c r="J1024" s="256"/>
      <c r="K1024" s="121"/>
      <c r="L1024" s="120"/>
      <c r="M1024" s="257"/>
      <c r="N1024" s="258"/>
    </row>
    <row r="1025" ht="27.75" customHeight="1">
      <c r="A1025" s="182"/>
      <c r="B1025" s="184"/>
      <c r="C1025" s="179"/>
      <c r="D1025" s="180"/>
      <c r="E1025" s="179"/>
      <c r="F1025" s="179"/>
      <c r="G1025" s="179"/>
      <c r="H1025" s="179"/>
      <c r="I1025" s="179"/>
      <c r="J1025" s="256"/>
      <c r="K1025" s="121"/>
      <c r="L1025" s="120"/>
      <c r="M1025" s="257"/>
      <c r="N1025" s="259"/>
    </row>
    <row r="1026" ht="27.75" customHeight="1">
      <c r="A1026" s="182"/>
      <c r="B1026" s="183"/>
      <c r="C1026" s="120"/>
      <c r="D1026" s="177"/>
      <c r="E1026" s="120"/>
      <c r="F1026" s="120"/>
      <c r="G1026" s="120"/>
      <c r="H1026" s="120"/>
      <c r="I1026" s="120"/>
      <c r="J1026" s="256"/>
      <c r="K1026" s="121"/>
      <c r="L1026" s="120"/>
      <c r="M1026" s="257"/>
      <c r="N1026" s="258"/>
    </row>
    <row r="1027" ht="27.75" customHeight="1">
      <c r="A1027" s="182"/>
      <c r="B1027" s="184"/>
      <c r="C1027" s="179"/>
      <c r="D1027" s="180"/>
      <c r="E1027" s="179"/>
      <c r="F1027" s="179"/>
      <c r="G1027" s="179"/>
      <c r="H1027" s="179"/>
      <c r="I1027" s="179"/>
      <c r="J1027" s="256"/>
      <c r="K1027" s="121"/>
      <c r="L1027" s="120"/>
      <c r="M1027" s="257"/>
      <c r="N1027" s="259"/>
    </row>
    <row r="1028" ht="27.75" customHeight="1">
      <c r="A1028" s="182"/>
      <c r="B1028" s="183"/>
      <c r="C1028" s="120"/>
      <c r="D1028" s="177"/>
      <c r="E1028" s="120"/>
      <c r="F1028" s="120"/>
      <c r="G1028" s="120"/>
      <c r="H1028" s="120"/>
      <c r="I1028" s="120"/>
      <c r="J1028" s="256"/>
      <c r="K1028" s="121"/>
      <c r="L1028" s="120"/>
      <c r="M1028" s="257"/>
      <c r="N1028" s="258"/>
    </row>
    <row r="1029" ht="27.75" customHeight="1">
      <c r="A1029" s="182"/>
      <c r="B1029" s="184"/>
      <c r="C1029" s="179"/>
      <c r="D1029" s="180"/>
      <c r="E1029" s="179"/>
      <c r="F1029" s="179"/>
      <c r="G1029" s="179"/>
      <c r="H1029" s="179"/>
      <c r="I1029" s="179"/>
      <c r="J1029" s="256"/>
      <c r="K1029" s="121"/>
      <c r="L1029" s="120"/>
      <c r="M1029" s="257"/>
      <c r="N1029" s="259"/>
    </row>
    <row r="1030" ht="27.75" customHeight="1">
      <c r="A1030" s="182"/>
      <c r="B1030" s="183"/>
      <c r="C1030" s="120"/>
      <c r="D1030" s="177"/>
      <c r="E1030" s="120"/>
      <c r="F1030" s="120"/>
      <c r="G1030" s="120"/>
      <c r="H1030" s="120"/>
      <c r="I1030" s="120"/>
      <c r="J1030" s="256"/>
      <c r="K1030" s="121"/>
      <c r="L1030" s="120"/>
      <c r="M1030" s="257"/>
      <c r="N1030" s="258"/>
    </row>
    <row r="1031" ht="27.75" customHeight="1">
      <c r="A1031" s="182"/>
      <c r="B1031" s="184"/>
      <c r="C1031" s="179"/>
      <c r="D1031" s="180"/>
      <c r="E1031" s="179"/>
      <c r="F1031" s="179"/>
      <c r="G1031" s="179"/>
      <c r="H1031" s="179"/>
      <c r="I1031" s="179"/>
      <c r="J1031" s="256"/>
      <c r="K1031" s="121"/>
      <c r="L1031" s="120"/>
      <c r="M1031" s="257"/>
      <c r="N1031" s="259"/>
    </row>
    <row r="1032" ht="27.75" customHeight="1">
      <c r="A1032" s="182"/>
      <c r="B1032" s="183"/>
      <c r="C1032" s="120"/>
      <c r="D1032" s="177"/>
      <c r="E1032" s="120"/>
      <c r="F1032" s="120"/>
      <c r="G1032" s="120"/>
      <c r="H1032" s="120"/>
      <c r="I1032" s="120"/>
      <c r="J1032" s="256"/>
      <c r="K1032" s="121"/>
      <c r="L1032" s="120"/>
      <c r="M1032" s="257"/>
      <c r="N1032" s="258"/>
    </row>
    <row r="1033" ht="27.75" customHeight="1">
      <c r="A1033" s="182"/>
      <c r="B1033" s="184"/>
      <c r="C1033" s="179"/>
      <c r="D1033" s="180"/>
      <c r="E1033" s="179"/>
      <c r="F1033" s="179"/>
      <c r="G1033" s="179"/>
      <c r="H1033" s="179"/>
      <c r="I1033" s="179"/>
      <c r="J1033" s="256"/>
      <c r="K1033" s="121"/>
      <c r="L1033" s="120"/>
      <c r="M1033" s="257"/>
      <c r="N1033" s="259"/>
    </row>
    <row r="1034" ht="27.75" customHeight="1">
      <c r="A1034" s="182"/>
      <c r="B1034" s="183"/>
      <c r="C1034" s="120"/>
      <c r="D1034" s="177"/>
      <c r="E1034" s="120"/>
      <c r="F1034" s="120"/>
      <c r="G1034" s="120"/>
      <c r="H1034" s="120"/>
      <c r="I1034" s="120"/>
      <c r="J1034" s="256"/>
      <c r="K1034" s="121"/>
      <c r="L1034" s="120"/>
      <c r="M1034" s="257"/>
      <c r="N1034" s="258"/>
    </row>
    <row r="1035" ht="27.75" customHeight="1">
      <c r="A1035" s="182"/>
      <c r="B1035" s="184"/>
      <c r="C1035" s="179"/>
      <c r="D1035" s="180"/>
      <c r="E1035" s="179"/>
      <c r="F1035" s="179"/>
      <c r="G1035" s="179"/>
      <c r="H1035" s="179"/>
      <c r="I1035" s="179"/>
      <c r="J1035" s="256"/>
      <c r="K1035" s="121"/>
      <c r="L1035" s="120"/>
      <c r="M1035" s="257"/>
      <c r="N1035" s="259"/>
    </row>
    <row r="1036" ht="27.75" customHeight="1">
      <c r="A1036" s="182"/>
      <c r="B1036" s="183"/>
      <c r="C1036" s="120"/>
      <c r="D1036" s="177"/>
      <c r="E1036" s="120"/>
      <c r="F1036" s="120"/>
      <c r="G1036" s="120"/>
      <c r="H1036" s="120"/>
      <c r="I1036" s="120"/>
      <c r="J1036" s="256"/>
      <c r="K1036" s="121"/>
      <c r="L1036" s="120"/>
      <c r="M1036" s="257"/>
      <c r="N1036" s="258"/>
    </row>
    <row r="1037" ht="27.75" customHeight="1">
      <c r="A1037" s="182"/>
      <c r="B1037" s="184"/>
      <c r="C1037" s="179"/>
      <c r="D1037" s="180"/>
      <c r="E1037" s="179"/>
      <c r="F1037" s="179"/>
      <c r="G1037" s="179"/>
      <c r="H1037" s="179"/>
      <c r="I1037" s="179"/>
      <c r="J1037" s="256"/>
      <c r="K1037" s="121"/>
      <c r="L1037" s="120"/>
      <c r="M1037" s="257"/>
      <c r="N1037" s="259"/>
    </row>
    <row r="1038" ht="27.75" customHeight="1">
      <c r="A1038" s="182"/>
      <c r="B1038" s="183"/>
      <c r="C1038" s="120"/>
      <c r="D1038" s="177"/>
      <c r="E1038" s="120"/>
      <c r="F1038" s="120"/>
      <c r="G1038" s="120"/>
      <c r="H1038" s="120"/>
      <c r="I1038" s="120"/>
      <c r="J1038" s="256"/>
      <c r="K1038" s="121"/>
      <c r="L1038" s="120"/>
      <c r="M1038" s="257"/>
      <c r="N1038" s="258"/>
    </row>
    <row r="1039" ht="27.75" customHeight="1">
      <c r="A1039" s="182"/>
      <c r="B1039" s="184"/>
      <c r="C1039" s="179"/>
      <c r="D1039" s="180"/>
      <c r="E1039" s="179"/>
      <c r="F1039" s="179"/>
      <c r="G1039" s="179"/>
      <c r="H1039" s="179"/>
      <c r="I1039" s="179"/>
      <c r="J1039" s="256"/>
      <c r="K1039" s="121"/>
      <c r="L1039" s="120"/>
      <c r="M1039" s="257"/>
      <c r="N1039" s="259"/>
    </row>
    <row r="1040" ht="27.75" customHeight="1">
      <c r="A1040" s="182"/>
      <c r="B1040" s="183"/>
      <c r="C1040" s="120"/>
      <c r="D1040" s="177"/>
      <c r="E1040" s="120"/>
      <c r="F1040" s="120"/>
      <c r="G1040" s="120"/>
      <c r="H1040" s="120"/>
      <c r="I1040" s="120"/>
      <c r="J1040" s="256"/>
      <c r="K1040" s="121"/>
      <c r="L1040" s="120"/>
      <c r="M1040" s="257"/>
      <c r="N1040" s="258"/>
    </row>
    <row r="1041" ht="27.75" customHeight="1">
      <c r="A1041" s="182"/>
      <c r="B1041" s="184"/>
      <c r="C1041" s="179"/>
      <c r="D1041" s="180"/>
      <c r="E1041" s="179"/>
      <c r="F1041" s="179"/>
      <c r="G1041" s="179"/>
      <c r="H1041" s="179"/>
      <c r="I1041" s="179"/>
      <c r="J1041" s="256"/>
      <c r="K1041" s="121"/>
      <c r="L1041" s="120"/>
      <c r="M1041" s="257"/>
      <c r="N1041" s="259"/>
    </row>
    <row r="1042" ht="27.75" customHeight="1">
      <c r="A1042" s="182"/>
      <c r="B1042" s="183"/>
      <c r="C1042" s="120"/>
      <c r="D1042" s="177"/>
      <c r="E1042" s="120"/>
      <c r="F1042" s="120"/>
      <c r="G1042" s="120"/>
      <c r="H1042" s="120"/>
      <c r="I1042" s="120"/>
      <c r="J1042" s="256"/>
      <c r="K1042" s="121"/>
      <c r="L1042" s="120"/>
      <c r="M1042" s="257"/>
      <c r="N1042" s="258"/>
    </row>
    <row r="1043" ht="27.75" customHeight="1">
      <c r="A1043" s="182"/>
      <c r="B1043" s="184"/>
      <c r="C1043" s="179"/>
      <c r="D1043" s="180"/>
      <c r="E1043" s="179"/>
      <c r="F1043" s="179"/>
      <c r="G1043" s="179"/>
      <c r="H1043" s="179"/>
      <c r="I1043" s="179"/>
      <c r="J1043" s="256"/>
      <c r="K1043" s="121"/>
      <c r="L1043" s="120"/>
      <c r="M1043" s="257"/>
      <c r="N1043" s="259"/>
    </row>
    <row r="1044" ht="27.75" customHeight="1">
      <c r="A1044" s="182"/>
      <c r="B1044" s="183"/>
      <c r="C1044" s="120"/>
      <c r="D1044" s="177"/>
      <c r="E1044" s="120"/>
      <c r="F1044" s="120"/>
      <c r="G1044" s="120"/>
      <c r="H1044" s="120"/>
      <c r="I1044" s="120"/>
      <c r="J1044" s="256"/>
      <c r="K1044" s="121"/>
      <c r="L1044" s="120"/>
      <c r="M1044" s="257"/>
      <c r="N1044" s="258"/>
    </row>
    <row r="1045" ht="27.75" customHeight="1">
      <c r="A1045" s="182"/>
      <c r="B1045" s="184"/>
      <c r="C1045" s="179"/>
      <c r="D1045" s="180"/>
      <c r="E1045" s="179"/>
      <c r="F1045" s="179"/>
      <c r="G1045" s="179"/>
      <c r="H1045" s="179"/>
      <c r="I1045" s="179"/>
      <c r="J1045" s="256"/>
      <c r="K1045" s="121"/>
      <c r="L1045" s="120"/>
      <c r="M1045" s="257"/>
      <c r="N1045" s="259"/>
    </row>
    <row r="1046" ht="27.75" customHeight="1">
      <c r="A1046" s="182"/>
      <c r="B1046" s="183"/>
      <c r="C1046" s="120"/>
      <c r="D1046" s="177"/>
      <c r="E1046" s="120"/>
      <c r="F1046" s="120"/>
      <c r="G1046" s="120"/>
      <c r="H1046" s="120"/>
      <c r="I1046" s="120"/>
      <c r="J1046" s="256"/>
      <c r="K1046" s="121"/>
      <c r="L1046" s="120"/>
      <c r="M1046" s="257"/>
      <c r="N1046" s="258"/>
    </row>
    <row r="1047" ht="27.75" customHeight="1">
      <c r="A1047" s="182"/>
      <c r="B1047" s="184"/>
      <c r="C1047" s="179"/>
      <c r="D1047" s="180"/>
      <c r="E1047" s="179"/>
      <c r="F1047" s="179"/>
      <c r="G1047" s="179"/>
      <c r="H1047" s="179"/>
      <c r="I1047" s="179"/>
      <c r="J1047" s="256"/>
      <c r="K1047" s="121"/>
      <c r="L1047" s="120"/>
      <c r="M1047" s="257"/>
      <c r="N1047" s="259"/>
    </row>
    <row r="1048" ht="27.75" customHeight="1">
      <c r="A1048" s="182"/>
      <c r="B1048" s="183"/>
      <c r="C1048" s="120"/>
      <c r="D1048" s="177"/>
      <c r="E1048" s="120"/>
      <c r="F1048" s="120"/>
      <c r="G1048" s="120"/>
      <c r="H1048" s="120"/>
      <c r="I1048" s="120"/>
      <c r="J1048" s="256"/>
      <c r="K1048" s="121"/>
      <c r="L1048" s="120"/>
      <c r="M1048" s="257"/>
      <c r="N1048" s="258"/>
    </row>
    <row r="1049" ht="27.75" customHeight="1">
      <c r="A1049" s="182"/>
      <c r="B1049" s="184"/>
      <c r="C1049" s="179"/>
      <c r="D1049" s="180"/>
      <c r="E1049" s="179"/>
      <c r="F1049" s="179"/>
      <c r="G1049" s="179"/>
      <c r="H1049" s="179"/>
      <c r="I1049" s="179"/>
      <c r="J1049" s="256"/>
      <c r="K1049" s="121"/>
      <c r="L1049" s="120"/>
      <c r="M1049" s="257"/>
      <c r="N1049" s="259"/>
    </row>
    <row r="1050" ht="27.75" customHeight="1">
      <c r="A1050" s="182"/>
      <c r="B1050" s="183"/>
      <c r="C1050" s="120"/>
      <c r="D1050" s="177"/>
      <c r="E1050" s="120"/>
      <c r="F1050" s="120"/>
      <c r="G1050" s="120"/>
      <c r="H1050" s="120"/>
      <c r="I1050" s="120"/>
      <c r="J1050" s="256"/>
      <c r="K1050" s="121"/>
      <c r="L1050" s="120"/>
      <c r="M1050" s="257"/>
      <c r="N1050" s="258"/>
    </row>
    <row r="1051" ht="27.75" customHeight="1">
      <c r="A1051" s="182"/>
      <c r="B1051" s="184"/>
      <c r="C1051" s="179"/>
      <c r="D1051" s="180"/>
      <c r="E1051" s="179"/>
      <c r="F1051" s="179"/>
      <c r="G1051" s="179"/>
      <c r="H1051" s="179"/>
      <c r="I1051" s="179"/>
      <c r="J1051" s="256"/>
      <c r="K1051" s="121"/>
      <c r="L1051" s="120"/>
      <c r="M1051" s="257"/>
      <c r="N1051" s="259"/>
    </row>
    <row r="1052" ht="27.75" customHeight="1">
      <c r="A1052" s="182"/>
      <c r="B1052" s="183"/>
      <c r="C1052" s="120"/>
      <c r="D1052" s="177"/>
      <c r="E1052" s="120"/>
      <c r="F1052" s="120"/>
      <c r="G1052" s="120"/>
      <c r="H1052" s="120"/>
      <c r="I1052" s="120"/>
      <c r="J1052" s="256"/>
      <c r="K1052" s="121"/>
      <c r="L1052" s="120"/>
      <c r="M1052" s="257"/>
      <c r="N1052" s="258"/>
    </row>
    <row r="1053" ht="27.75" customHeight="1">
      <c r="A1053" s="182"/>
      <c r="B1053" s="184"/>
      <c r="C1053" s="179"/>
      <c r="D1053" s="180"/>
      <c r="E1053" s="179"/>
      <c r="F1053" s="179"/>
      <c r="G1053" s="179"/>
      <c r="H1053" s="179"/>
      <c r="I1053" s="179"/>
      <c r="J1053" s="256"/>
      <c r="K1053" s="121"/>
      <c r="L1053" s="120"/>
      <c r="M1053" s="257"/>
      <c r="N1053" s="259"/>
    </row>
    <row r="1054" ht="27.75" customHeight="1">
      <c r="A1054" s="182"/>
      <c r="B1054" s="183"/>
      <c r="C1054" s="120"/>
      <c r="D1054" s="177"/>
      <c r="E1054" s="120"/>
      <c r="F1054" s="120"/>
      <c r="G1054" s="120"/>
      <c r="H1054" s="120"/>
      <c r="I1054" s="120"/>
      <c r="J1054" s="256"/>
      <c r="K1054" s="121"/>
      <c r="L1054" s="120"/>
      <c r="M1054" s="257"/>
      <c r="N1054" s="258"/>
    </row>
    <row r="1055" ht="27.75" customHeight="1">
      <c r="A1055" s="182"/>
      <c r="B1055" s="184"/>
      <c r="C1055" s="179"/>
      <c r="D1055" s="180"/>
      <c r="E1055" s="179"/>
      <c r="F1055" s="179"/>
      <c r="G1055" s="179"/>
      <c r="H1055" s="179"/>
      <c r="I1055" s="179"/>
      <c r="J1055" s="256"/>
      <c r="K1055" s="121"/>
      <c r="L1055" s="120"/>
      <c r="M1055" s="257"/>
      <c r="N1055" s="259"/>
    </row>
    <row r="1056" ht="27.75" customHeight="1">
      <c r="A1056" s="182"/>
      <c r="B1056" s="183"/>
      <c r="C1056" s="120"/>
      <c r="D1056" s="177"/>
      <c r="E1056" s="120"/>
      <c r="F1056" s="120"/>
      <c r="G1056" s="120"/>
      <c r="H1056" s="120"/>
      <c r="I1056" s="120"/>
      <c r="J1056" s="256"/>
      <c r="K1056" s="121"/>
      <c r="L1056" s="120"/>
      <c r="M1056" s="257"/>
      <c r="N1056" s="258"/>
    </row>
    <row r="1057" ht="27.75" customHeight="1">
      <c r="A1057" s="182"/>
      <c r="B1057" s="184"/>
      <c r="C1057" s="179"/>
      <c r="D1057" s="180"/>
      <c r="E1057" s="179"/>
      <c r="F1057" s="179"/>
      <c r="G1057" s="179"/>
      <c r="H1057" s="179"/>
      <c r="I1057" s="179"/>
      <c r="J1057" s="256"/>
      <c r="K1057" s="121"/>
      <c r="L1057" s="120"/>
      <c r="M1057" s="257"/>
      <c r="N1057" s="259"/>
    </row>
    <row r="1058" ht="27.75" customHeight="1">
      <c r="A1058" s="182"/>
      <c r="B1058" s="183"/>
      <c r="C1058" s="120"/>
      <c r="D1058" s="177"/>
      <c r="E1058" s="120"/>
      <c r="F1058" s="120"/>
      <c r="G1058" s="120"/>
      <c r="H1058" s="120"/>
      <c r="I1058" s="120"/>
      <c r="J1058" s="256"/>
      <c r="K1058" s="121"/>
      <c r="L1058" s="120"/>
      <c r="M1058" s="257"/>
      <c r="N1058" s="258"/>
    </row>
    <row r="1059" ht="27.75" customHeight="1">
      <c r="A1059" s="182"/>
      <c r="B1059" s="184"/>
      <c r="C1059" s="179"/>
      <c r="D1059" s="180"/>
      <c r="E1059" s="179"/>
      <c r="F1059" s="179"/>
      <c r="G1059" s="179"/>
      <c r="H1059" s="179"/>
      <c r="I1059" s="179"/>
      <c r="J1059" s="256"/>
      <c r="K1059" s="121"/>
      <c r="L1059" s="120"/>
      <c r="M1059" s="257"/>
      <c r="N1059" s="259"/>
    </row>
    <row r="1060" ht="27.75" customHeight="1">
      <c r="A1060" s="182"/>
      <c r="B1060" s="183"/>
      <c r="C1060" s="120"/>
      <c r="D1060" s="177"/>
      <c r="E1060" s="120"/>
      <c r="F1060" s="120"/>
      <c r="G1060" s="120"/>
      <c r="H1060" s="120"/>
      <c r="I1060" s="120"/>
      <c r="J1060" s="256"/>
      <c r="K1060" s="121"/>
      <c r="L1060" s="120"/>
      <c r="M1060" s="257"/>
      <c r="N1060" s="258"/>
    </row>
    <row r="1061" ht="27.75" customHeight="1">
      <c r="A1061" s="182"/>
      <c r="B1061" s="184"/>
      <c r="C1061" s="179"/>
      <c r="D1061" s="180"/>
      <c r="E1061" s="179"/>
      <c r="F1061" s="179"/>
      <c r="G1061" s="179"/>
      <c r="H1061" s="179"/>
      <c r="I1061" s="179"/>
      <c r="J1061" s="256"/>
      <c r="K1061" s="121"/>
      <c r="L1061" s="120"/>
      <c r="M1061" s="257"/>
      <c r="N1061" s="259"/>
    </row>
    <row r="1062" ht="27.75" customHeight="1">
      <c r="A1062" s="182"/>
      <c r="B1062" s="183"/>
      <c r="C1062" s="120"/>
      <c r="D1062" s="177"/>
      <c r="E1062" s="120"/>
      <c r="F1062" s="120"/>
      <c r="G1062" s="120"/>
      <c r="H1062" s="120"/>
      <c r="I1062" s="120"/>
      <c r="J1062" s="256"/>
      <c r="K1062" s="121"/>
      <c r="L1062" s="120"/>
      <c r="M1062" s="257"/>
      <c r="N1062" s="258"/>
    </row>
    <row r="1063" ht="27.75" customHeight="1">
      <c r="A1063" s="182"/>
      <c r="B1063" s="184"/>
      <c r="C1063" s="179"/>
      <c r="D1063" s="180"/>
      <c r="E1063" s="179"/>
      <c r="F1063" s="179"/>
      <c r="G1063" s="179"/>
      <c r="H1063" s="179"/>
      <c r="I1063" s="179"/>
      <c r="J1063" s="256"/>
      <c r="K1063" s="121"/>
      <c r="L1063" s="120"/>
      <c r="M1063" s="257"/>
      <c r="N1063" s="259"/>
    </row>
    <row r="1064" ht="27.75" customHeight="1">
      <c r="A1064" s="182"/>
      <c r="B1064" s="183"/>
      <c r="C1064" s="120"/>
      <c r="D1064" s="177"/>
      <c r="E1064" s="120"/>
      <c r="F1064" s="120"/>
      <c r="G1064" s="120"/>
      <c r="H1064" s="120"/>
      <c r="I1064" s="120"/>
      <c r="J1064" s="256"/>
      <c r="K1064" s="121"/>
      <c r="L1064" s="120"/>
      <c r="M1064" s="257"/>
      <c r="N1064" s="258"/>
    </row>
    <row r="1065" ht="27.75" customHeight="1">
      <c r="A1065" s="182"/>
      <c r="B1065" s="184"/>
      <c r="C1065" s="179"/>
      <c r="D1065" s="180"/>
      <c r="E1065" s="179"/>
      <c r="F1065" s="179"/>
      <c r="G1065" s="179"/>
      <c r="H1065" s="179"/>
      <c r="I1065" s="179"/>
      <c r="J1065" s="256"/>
      <c r="K1065" s="121"/>
      <c r="L1065" s="120"/>
      <c r="M1065" s="257"/>
      <c r="N1065" s="259"/>
    </row>
    <row r="1066" ht="27.75" customHeight="1">
      <c r="A1066" s="182"/>
      <c r="B1066" s="183"/>
      <c r="C1066" s="120"/>
      <c r="D1066" s="177"/>
      <c r="E1066" s="120"/>
      <c r="F1066" s="120"/>
      <c r="G1066" s="120"/>
      <c r="H1066" s="120"/>
      <c r="I1066" s="120"/>
      <c r="J1066" s="256"/>
      <c r="K1066" s="121"/>
      <c r="L1066" s="120"/>
      <c r="M1066" s="257"/>
      <c r="N1066" s="258"/>
    </row>
    <row r="1067" ht="27.75" customHeight="1">
      <c r="A1067" s="182"/>
      <c r="B1067" s="184"/>
      <c r="C1067" s="179"/>
      <c r="D1067" s="180"/>
      <c r="E1067" s="179"/>
      <c r="F1067" s="179"/>
      <c r="G1067" s="179"/>
      <c r="H1067" s="179"/>
      <c r="I1067" s="179"/>
      <c r="J1067" s="256"/>
      <c r="K1067" s="121"/>
      <c r="L1067" s="120"/>
      <c r="M1067" s="257"/>
      <c r="N1067" s="259"/>
    </row>
    <row r="1068" ht="27.75" customHeight="1">
      <c r="A1068" s="182"/>
      <c r="B1068" s="183"/>
      <c r="C1068" s="120"/>
      <c r="D1068" s="177"/>
      <c r="E1068" s="120"/>
      <c r="F1068" s="120"/>
      <c r="G1068" s="120"/>
      <c r="H1068" s="120"/>
      <c r="I1068" s="120"/>
      <c r="J1068" s="256"/>
      <c r="K1068" s="121"/>
      <c r="L1068" s="120"/>
      <c r="M1068" s="257"/>
      <c r="N1068" s="258"/>
    </row>
    <row r="1069" ht="27.75" customHeight="1">
      <c r="A1069" s="182"/>
      <c r="B1069" s="184"/>
      <c r="C1069" s="179"/>
      <c r="D1069" s="180"/>
      <c r="E1069" s="179"/>
      <c r="F1069" s="179"/>
      <c r="G1069" s="179"/>
      <c r="H1069" s="179"/>
      <c r="I1069" s="179"/>
      <c r="J1069" s="256"/>
      <c r="K1069" s="121"/>
      <c r="L1069" s="120"/>
      <c r="M1069" s="257"/>
      <c r="N1069" s="259"/>
    </row>
    <row r="1070" ht="27.75" customHeight="1">
      <c r="A1070" s="182"/>
      <c r="B1070" s="183"/>
      <c r="C1070" s="120"/>
      <c r="D1070" s="177"/>
      <c r="E1070" s="120"/>
      <c r="F1070" s="120"/>
      <c r="G1070" s="120"/>
      <c r="H1070" s="120"/>
      <c r="I1070" s="120"/>
      <c r="J1070" s="256"/>
      <c r="K1070" s="121"/>
      <c r="L1070" s="120"/>
      <c r="M1070" s="257"/>
      <c r="N1070" s="258"/>
    </row>
    <row r="1071" ht="27.75" customHeight="1">
      <c r="A1071" s="182"/>
      <c r="B1071" s="184"/>
      <c r="C1071" s="179"/>
      <c r="D1071" s="180"/>
      <c r="E1071" s="179"/>
      <c r="F1071" s="179"/>
      <c r="G1071" s="179"/>
      <c r="H1071" s="179"/>
      <c r="I1071" s="179"/>
      <c r="J1071" s="256"/>
      <c r="K1071" s="121"/>
      <c r="L1071" s="120"/>
      <c r="M1071" s="257"/>
      <c r="N1071" s="259"/>
    </row>
    <row r="1072" ht="27.75" customHeight="1">
      <c r="A1072" s="182"/>
      <c r="B1072" s="183"/>
      <c r="C1072" s="120"/>
      <c r="D1072" s="177"/>
      <c r="E1072" s="120"/>
      <c r="F1072" s="120"/>
      <c r="G1072" s="120"/>
      <c r="H1072" s="120"/>
      <c r="I1072" s="120"/>
      <c r="J1072" s="256"/>
      <c r="K1072" s="121"/>
      <c r="L1072" s="120"/>
      <c r="M1072" s="257"/>
      <c r="N1072" s="258"/>
    </row>
    <row r="1073" ht="27.75" customHeight="1">
      <c r="A1073" s="182"/>
      <c r="B1073" s="184"/>
      <c r="C1073" s="179"/>
      <c r="D1073" s="180"/>
      <c r="E1073" s="179"/>
      <c r="F1073" s="179"/>
      <c r="G1073" s="179"/>
      <c r="H1073" s="179"/>
      <c r="I1073" s="179"/>
      <c r="J1073" s="256"/>
      <c r="K1073" s="121"/>
      <c r="L1073" s="120"/>
      <c r="M1073" s="257"/>
      <c r="N1073" s="259"/>
    </row>
    <row r="1074" ht="27.75" customHeight="1">
      <c r="A1074" s="182"/>
      <c r="B1074" s="183"/>
      <c r="C1074" s="120"/>
      <c r="D1074" s="177"/>
      <c r="E1074" s="120"/>
      <c r="F1074" s="120"/>
      <c r="G1074" s="120"/>
      <c r="H1074" s="120"/>
      <c r="I1074" s="120"/>
      <c r="J1074" s="256"/>
      <c r="K1074" s="121"/>
      <c r="L1074" s="120"/>
      <c r="M1074" s="257"/>
      <c r="N1074" s="258"/>
    </row>
    <row r="1075" ht="27.75" customHeight="1">
      <c r="A1075" s="182"/>
      <c r="B1075" s="184"/>
      <c r="C1075" s="179"/>
      <c r="D1075" s="180"/>
      <c r="E1075" s="179"/>
      <c r="F1075" s="179"/>
      <c r="G1075" s="179"/>
      <c r="H1075" s="179"/>
      <c r="I1075" s="179"/>
      <c r="J1075" s="256"/>
      <c r="K1075" s="121"/>
      <c r="L1075" s="120"/>
      <c r="M1075" s="257"/>
      <c r="N1075" s="259"/>
    </row>
    <row r="1076" ht="27.75" customHeight="1">
      <c r="A1076" s="182"/>
      <c r="B1076" s="183"/>
      <c r="C1076" s="120"/>
      <c r="D1076" s="177"/>
      <c r="E1076" s="120"/>
      <c r="F1076" s="120"/>
      <c r="G1076" s="120"/>
      <c r="H1076" s="120"/>
      <c r="I1076" s="120"/>
      <c r="J1076" s="256"/>
      <c r="K1076" s="121"/>
      <c r="L1076" s="120"/>
      <c r="M1076" s="257"/>
      <c r="N1076" s="258"/>
    </row>
    <row r="1077" ht="27.75" customHeight="1">
      <c r="A1077" s="182"/>
      <c r="B1077" s="184"/>
      <c r="C1077" s="179"/>
      <c r="D1077" s="180"/>
      <c r="E1077" s="179"/>
      <c r="F1077" s="179"/>
      <c r="G1077" s="179"/>
      <c r="H1077" s="179"/>
      <c r="I1077" s="179"/>
      <c r="J1077" s="256"/>
      <c r="K1077" s="121"/>
      <c r="L1077" s="120"/>
      <c r="M1077" s="257"/>
      <c r="N1077" s="259"/>
    </row>
    <row r="1078" ht="27.75" customHeight="1">
      <c r="A1078" s="182"/>
      <c r="B1078" s="183"/>
      <c r="C1078" s="120"/>
      <c r="D1078" s="177"/>
      <c r="E1078" s="120"/>
      <c r="F1078" s="120"/>
      <c r="G1078" s="120"/>
      <c r="H1078" s="120"/>
      <c r="I1078" s="120"/>
      <c r="J1078" s="256"/>
      <c r="K1078" s="121"/>
      <c r="L1078" s="120"/>
      <c r="M1078" s="257"/>
      <c r="N1078" s="258"/>
    </row>
    <row r="1079" ht="27.75" customHeight="1">
      <c r="A1079" s="182"/>
      <c r="B1079" s="184"/>
      <c r="C1079" s="179"/>
      <c r="D1079" s="180"/>
      <c r="E1079" s="179"/>
      <c r="F1079" s="179"/>
      <c r="G1079" s="179"/>
      <c r="H1079" s="179"/>
      <c r="I1079" s="179"/>
      <c r="J1079" s="256"/>
      <c r="K1079" s="121"/>
      <c r="L1079" s="120"/>
      <c r="M1079" s="257"/>
      <c r="N1079" s="259"/>
    </row>
    <row r="1080" ht="27.75" customHeight="1">
      <c r="A1080" s="182"/>
      <c r="B1080" s="183"/>
      <c r="C1080" s="120"/>
      <c r="D1080" s="177"/>
      <c r="E1080" s="120"/>
      <c r="F1080" s="120"/>
      <c r="G1080" s="120"/>
      <c r="H1080" s="120"/>
      <c r="I1080" s="120"/>
      <c r="J1080" s="256"/>
      <c r="K1080" s="121"/>
      <c r="L1080" s="120"/>
      <c r="M1080" s="257"/>
      <c r="N1080" s="258"/>
    </row>
    <row r="1081" ht="27.75" customHeight="1">
      <c r="A1081" s="182"/>
      <c r="B1081" s="184"/>
      <c r="C1081" s="179"/>
      <c r="D1081" s="180"/>
      <c r="E1081" s="179"/>
      <c r="F1081" s="179"/>
      <c r="G1081" s="179"/>
      <c r="H1081" s="179"/>
      <c r="I1081" s="179"/>
      <c r="J1081" s="256"/>
      <c r="K1081" s="121"/>
      <c r="L1081" s="120"/>
      <c r="M1081" s="257"/>
      <c r="N1081" s="259"/>
    </row>
    <row r="1082" ht="27.75" customHeight="1">
      <c r="A1082" s="182"/>
      <c r="B1082" s="183"/>
      <c r="C1082" s="120"/>
      <c r="D1082" s="177"/>
      <c r="E1082" s="120"/>
      <c r="F1082" s="120"/>
      <c r="G1082" s="120"/>
      <c r="H1082" s="120"/>
      <c r="I1082" s="120"/>
      <c r="J1082" s="256"/>
      <c r="K1082" s="121"/>
      <c r="L1082" s="120"/>
      <c r="M1082" s="257"/>
      <c r="N1082" s="258"/>
    </row>
    <row r="1083" ht="27.75" customHeight="1">
      <c r="A1083" s="182"/>
      <c r="B1083" s="184"/>
      <c r="C1083" s="179"/>
      <c r="D1083" s="180"/>
      <c r="E1083" s="179"/>
      <c r="F1083" s="179"/>
      <c r="G1083" s="179"/>
      <c r="H1083" s="179"/>
      <c r="I1083" s="179"/>
      <c r="J1083" s="256"/>
      <c r="K1083" s="121"/>
      <c r="L1083" s="120"/>
      <c r="M1083" s="257"/>
      <c r="N1083" s="259"/>
    </row>
    <row r="1084" ht="27.75" customHeight="1">
      <c r="A1084" s="182"/>
      <c r="B1084" s="183"/>
      <c r="C1084" s="120"/>
      <c r="D1084" s="177"/>
      <c r="E1084" s="120"/>
      <c r="F1084" s="120"/>
      <c r="G1084" s="120"/>
      <c r="H1084" s="120"/>
      <c r="I1084" s="120"/>
      <c r="J1084" s="256"/>
      <c r="K1084" s="121"/>
      <c r="L1084" s="120"/>
      <c r="M1084" s="257"/>
      <c r="N1084" s="258"/>
    </row>
    <row r="1085" ht="27.75" customHeight="1">
      <c r="A1085" s="182"/>
      <c r="B1085" s="184"/>
      <c r="C1085" s="179"/>
      <c r="D1085" s="180"/>
      <c r="E1085" s="179"/>
      <c r="F1085" s="179"/>
      <c r="G1085" s="179"/>
      <c r="H1085" s="179"/>
      <c r="I1085" s="179"/>
      <c r="J1085" s="256"/>
      <c r="K1085" s="121"/>
      <c r="L1085" s="120"/>
      <c r="M1085" s="257"/>
      <c r="N1085" s="259"/>
    </row>
    <row r="1086" ht="27.75" customHeight="1">
      <c r="A1086" s="182"/>
      <c r="B1086" s="183"/>
      <c r="C1086" s="120"/>
      <c r="D1086" s="177"/>
      <c r="E1086" s="120"/>
      <c r="F1086" s="120"/>
      <c r="G1086" s="120"/>
      <c r="H1086" s="120"/>
      <c r="I1086" s="120"/>
      <c r="J1086" s="256"/>
      <c r="K1086" s="121"/>
      <c r="L1086" s="120"/>
      <c r="M1086" s="257"/>
      <c r="N1086" s="258"/>
    </row>
    <row r="1087" ht="27.75" customHeight="1">
      <c r="A1087" s="182"/>
      <c r="B1087" s="184"/>
      <c r="C1087" s="179"/>
      <c r="D1087" s="180"/>
      <c r="E1087" s="179"/>
      <c r="F1087" s="179"/>
      <c r="G1087" s="179"/>
      <c r="H1087" s="179"/>
      <c r="I1087" s="179"/>
      <c r="J1087" s="256"/>
      <c r="K1087" s="121"/>
      <c r="L1087" s="120"/>
      <c r="M1087" s="257"/>
      <c r="N1087" s="259"/>
    </row>
    <row r="1088" ht="27.75" customHeight="1">
      <c r="A1088" s="182"/>
      <c r="B1088" s="183"/>
      <c r="C1088" s="120"/>
      <c r="D1088" s="177"/>
      <c r="E1088" s="120"/>
      <c r="F1088" s="120"/>
      <c r="G1088" s="120"/>
      <c r="H1088" s="120"/>
      <c r="I1088" s="120"/>
      <c r="J1088" s="256"/>
      <c r="K1088" s="121"/>
      <c r="L1088" s="120"/>
      <c r="M1088" s="257"/>
      <c r="N1088" s="258"/>
    </row>
    <row r="1089" ht="27.75" customHeight="1">
      <c r="A1089" s="182"/>
      <c r="B1089" s="184"/>
      <c r="C1089" s="179"/>
      <c r="D1089" s="180"/>
      <c r="E1089" s="179"/>
      <c r="F1089" s="179"/>
      <c r="G1089" s="179"/>
      <c r="H1089" s="179"/>
      <c r="I1089" s="179"/>
      <c r="J1089" s="256"/>
      <c r="K1089" s="121"/>
      <c r="L1089" s="120"/>
      <c r="M1089" s="257"/>
      <c r="N1089" s="259"/>
    </row>
    <row r="1090" ht="27.75" customHeight="1">
      <c r="A1090" s="182"/>
      <c r="B1090" s="183"/>
      <c r="C1090" s="120"/>
      <c r="D1090" s="177"/>
      <c r="E1090" s="120"/>
      <c r="F1090" s="120"/>
      <c r="G1090" s="120"/>
      <c r="H1090" s="120"/>
      <c r="I1090" s="120"/>
      <c r="J1090" s="256"/>
      <c r="K1090" s="121"/>
      <c r="L1090" s="120"/>
      <c r="M1090" s="257"/>
      <c r="N1090" s="258"/>
    </row>
    <row r="1091" ht="27.75" customHeight="1">
      <c r="A1091" s="182"/>
      <c r="B1091" s="184"/>
      <c r="C1091" s="179"/>
      <c r="D1091" s="180"/>
      <c r="E1091" s="179"/>
      <c r="F1091" s="179"/>
      <c r="G1091" s="179"/>
      <c r="H1091" s="179"/>
      <c r="I1091" s="179"/>
      <c r="J1091" s="256"/>
      <c r="K1091" s="121"/>
      <c r="L1091" s="120"/>
      <c r="M1091" s="257"/>
      <c r="N1091" s="259"/>
    </row>
    <row r="1092" ht="27.75" customHeight="1">
      <c r="A1092" s="182"/>
      <c r="B1092" s="183"/>
      <c r="C1092" s="120"/>
      <c r="D1092" s="177"/>
      <c r="E1092" s="120"/>
      <c r="F1092" s="120"/>
      <c r="G1092" s="120"/>
      <c r="H1092" s="120"/>
      <c r="I1092" s="120"/>
      <c r="J1092" s="256"/>
      <c r="K1092" s="121"/>
      <c r="L1092" s="120"/>
      <c r="M1092" s="257"/>
      <c r="N1092" s="258"/>
    </row>
    <row r="1093" ht="27.75" customHeight="1">
      <c r="A1093" s="182"/>
      <c r="B1093" s="184"/>
      <c r="C1093" s="179"/>
      <c r="D1093" s="180"/>
      <c r="E1093" s="179"/>
      <c r="F1093" s="179"/>
      <c r="G1093" s="179"/>
      <c r="H1093" s="179"/>
      <c r="I1093" s="179"/>
      <c r="J1093" s="256"/>
      <c r="K1093" s="121"/>
      <c r="L1093" s="120"/>
      <c r="M1093" s="257"/>
      <c r="N1093" s="259"/>
    </row>
    <row r="1094" ht="27.75" customHeight="1">
      <c r="A1094" s="182"/>
      <c r="B1094" s="183"/>
      <c r="C1094" s="120"/>
      <c r="D1094" s="177"/>
      <c r="E1094" s="120"/>
      <c r="F1094" s="120"/>
      <c r="G1094" s="120"/>
      <c r="H1094" s="120"/>
      <c r="I1094" s="120"/>
      <c r="J1094" s="256"/>
      <c r="K1094" s="121"/>
      <c r="L1094" s="120"/>
      <c r="M1094" s="257"/>
      <c r="N1094" s="258"/>
    </row>
    <row r="1095" ht="27.75" customHeight="1">
      <c r="A1095" s="182"/>
      <c r="B1095" s="184"/>
      <c r="C1095" s="179"/>
      <c r="D1095" s="180"/>
      <c r="E1095" s="179"/>
      <c r="F1095" s="179"/>
      <c r="G1095" s="179"/>
      <c r="H1095" s="179"/>
      <c r="I1095" s="179"/>
      <c r="J1095" s="256"/>
      <c r="K1095" s="121"/>
      <c r="L1095" s="120"/>
      <c r="M1095" s="257"/>
      <c r="N1095" s="259"/>
    </row>
    <row r="1096" ht="27.75" customHeight="1">
      <c r="A1096" s="182"/>
      <c r="B1096" s="183"/>
      <c r="C1096" s="120"/>
      <c r="D1096" s="177"/>
      <c r="E1096" s="120"/>
      <c r="F1096" s="120"/>
      <c r="G1096" s="120"/>
      <c r="H1096" s="120"/>
      <c r="I1096" s="120"/>
      <c r="J1096" s="256"/>
      <c r="K1096" s="121"/>
      <c r="L1096" s="121"/>
      <c r="M1096" s="260"/>
      <c r="N1096" s="258"/>
    </row>
    <row r="1097" ht="27.75" customHeight="1">
      <c r="A1097" s="182"/>
      <c r="B1097" s="184"/>
      <c r="C1097" s="179"/>
      <c r="D1097" s="180"/>
      <c r="E1097" s="179"/>
      <c r="F1097" s="179"/>
      <c r="G1097" s="179"/>
      <c r="H1097" s="179"/>
      <c r="I1097" s="179"/>
      <c r="J1097" s="256"/>
      <c r="K1097" s="121"/>
      <c r="L1097" s="121"/>
      <c r="M1097" s="260"/>
      <c r="N1097" s="259"/>
    </row>
    <row r="1098" ht="27.75" customHeight="1">
      <c r="A1098" s="182"/>
      <c r="B1098" s="183"/>
      <c r="C1098" s="120"/>
      <c r="D1098" s="177"/>
      <c r="E1098" s="120"/>
      <c r="F1098" s="120"/>
      <c r="G1098" s="120"/>
      <c r="H1098" s="120"/>
      <c r="I1098" s="120"/>
      <c r="J1098" s="256"/>
      <c r="K1098" s="121"/>
      <c r="L1098" s="121"/>
      <c r="M1098" s="260"/>
      <c r="N1098" s="258"/>
    </row>
    <row r="1099" ht="27.75" customHeight="1">
      <c r="A1099" s="182"/>
      <c r="B1099" s="184"/>
      <c r="C1099" s="179"/>
      <c r="D1099" s="180"/>
      <c r="E1099" s="179"/>
      <c r="F1099" s="179"/>
      <c r="G1099" s="179"/>
      <c r="H1099" s="179"/>
      <c r="I1099" s="179"/>
      <c r="J1099" s="256"/>
      <c r="K1099" s="121"/>
      <c r="L1099" s="121"/>
      <c r="M1099" s="260"/>
      <c r="N1099" s="259"/>
    </row>
    <row r="1100" ht="27.75" customHeight="1">
      <c r="A1100" s="182"/>
      <c r="B1100" s="183"/>
      <c r="C1100" s="120"/>
      <c r="D1100" s="177"/>
      <c r="E1100" s="120"/>
      <c r="F1100" s="120"/>
      <c r="G1100" s="120"/>
      <c r="H1100" s="120"/>
      <c r="I1100" s="120"/>
      <c r="J1100" s="256"/>
      <c r="K1100" s="121"/>
      <c r="L1100" s="121"/>
      <c r="M1100" s="260"/>
      <c r="N1100" s="258"/>
    </row>
    <row r="1101" ht="27.75" customHeight="1">
      <c r="A1101" s="182"/>
      <c r="B1101" s="184"/>
      <c r="C1101" s="179"/>
      <c r="D1101" s="180"/>
      <c r="E1101" s="179"/>
      <c r="F1101" s="179"/>
      <c r="G1101" s="179"/>
      <c r="H1101" s="179"/>
      <c r="I1101" s="179"/>
      <c r="J1101" s="256"/>
      <c r="K1101" s="121"/>
      <c r="L1101" s="121"/>
      <c r="M1101" s="260"/>
      <c r="N1101" s="259"/>
    </row>
    <row r="1102" ht="27.75" customHeight="1">
      <c r="A1102" s="182"/>
      <c r="B1102" s="183"/>
      <c r="C1102" s="120"/>
      <c r="D1102" s="177"/>
      <c r="E1102" s="120"/>
      <c r="F1102" s="120"/>
      <c r="G1102" s="120"/>
      <c r="H1102" s="120"/>
      <c r="I1102" s="120"/>
      <c r="J1102" s="256"/>
      <c r="K1102" s="121"/>
      <c r="L1102" s="121"/>
      <c r="M1102" s="260"/>
      <c r="N1102" s="258"/>
    </row>
    <row r="1103" ht="27.75" customHeight="1">
      <c r="A1103" s="182"/>
      <c r="B1103" s="184"/>
      <c r="C1103" s="179"/>
      <c r="D1103" s="180"/>
      <c r="E1103" s="179"/>
      <c r="F1103" s="179"/>
      <c r="G1103" s="179"/>
      <c r="H1103" s="179"/>
      <c r="I1103" s="179"/>
      <c r="J1103" s="256"/>
      <c r="K1103" s="121"/>
      <c r="L1103" s="121"/>
      <c r="M1103" s="260"/>
      <c r="N1103" s="259"/>
    </row>
    <row r="1104" ht="27.75" customHeight="1">
      <c r="A1104" s="182"/>
      <c r="B1104" s="183"/>
      <c r="C1104" s="120"/>
      <c r="D1104" s="177"/>
      <c r="E1104" s="120"/>
      <c r="F1104" s="120"/>
      <c r="G1104" s="120"/>
      <c r="H1104" s="120"/>
      <c r="I1104" s="120"/>
      <c r="J1104" s="256"/>
      <c r="K1104" s="121"/>
      <c r="L1104" s="121"/>
      <c r="M1104" s="260"/>
      <c r="N1104" s="258"/>
    </row>
    <row r="1105" ht="27.75" customHeight="1">
      <c r="A1105" s="182"/>
      <c r="B1105" s="184"/>
      <c r="C1105" s="179"/>
      <c r="D1105" s="180"/>
      <c r="E1105" s="179"/>
      <c r="F1105" s="179"/>
      <c r="G1105" s="179"/>
      <c r="H1105" s="179"/>
      <c r="I1105" s="179"/>
      <c r="J1105" s="256"/>
      <c r="K1105" s="121"/>
      <c r="L1105" s="121"/>
      <c r="M1105" s="260"/>
      <c r="N1105" s="259"/>
    </row>
    <row r="1106" ht="27.75" customHeight="1">
      <c r="A1106" s="182"/>
      <c r="B1106" s="183"/>
      <c r="C1106" s="120"/>
      <c r="D1106" s="177"/>
      <c r="E1106" s="120"/>
      <c r="F1106" s="120"/>
      <c r="G1106" s="120"/>
      <c r="H1106" s="120"/>
      <c r="I1106" s="120"/>
      <c r="J1106" s="256"/>
      <c r="K1106" s="121"/>
      <c r="L1106" s="121"/>
      <c r="M1106" s="260"/>
      <c r="N1106" s="258"/>
    </row>
    <row r="1107" ht="27.75" customHeight="1">
      <c r="A1107" s="182"/>
      <c r="B1107" s="184"/>
      <c r="C1107" s="179"/>
      <c r="D1107" s="180"/>
      <c r="E1107" s="179"/>
      <c r="F1107" s="179"/>
      <c r="G1107" s="179"/>
      <c r="H1107" s="179"/>
      <c r="I1107" s="179"/>
      <c r="J1107" s="256"/>
      <c r="K1107" s="121"/>
      <c r="L1107" s="121"/>
      <c r="M1107" s="260"/>
      <c r="N1107" s="259"/>
    </row>
    <row r="1108" ht="27.75" customHeight="1">
      <c r="A1108" s="182"/>
      <c r="B1108" s="183"/>
      <c r="C1108" s="120"/>
      <c r="D1108" s="177"/>
      <c r="E1108" s="120"/>
      <c r="F1108" s="120"/>
      <c r="G1108" s="120"/>
      <c r="H1108" s="120"/>
      <c r="I1108" s="120"/>
      <c r="J1108" s="256"/>
      <c r="K1108" s="121"/>
      <c r="L1108" s="121"/>
      <c r="M1108" s="260"/>
      <c r="N1108" s="258"/>
    </row>
    <row r="1109" ht="27.75" customHeight="1">
      <c r="A1109" s="182"/>
      <c r="B1109" s="184"/>
      <c r="C1109" s="179"/>
      <c r="D1109" s="180"/>
      <c r="E1109" s="179"/>
      <c r="F1109" s="179"/>
      <c r="G1109" s="179"/>
      <c r="H1109" s="179"/>
      <c r="I1109" s="179"/>
      <c r="J1109" s="256"/>
      <c r="K1109" s="121"/>
      <c r="L1109" s="121"/>
      <c r="M1109" s="260"/>
      <c r="N1109" s="259"/>
    </row>
    <row r="1110" ht="27.75" customHeight="1">
      <c r="A1110" s="182"/>
      <c r="B1110" s="183"/>
      <c r="C1110" s="120"/>
      <c r="D1110" s="177"/>
      <c r="E1110" s="120"/>
      <c r="F1110" s="120"/>
      <c r="G1110" s="120"/>
      <c r="H1110" s="120"/>
      <c r="I1110" s="120"/>
      <c r="J1110" s="256"/>
      <c r="K1110" s="121"/>
      <c r="L1110" s="121"/>
      <c r="M1110" s="260"/>
      <c r="N1110" s="258"/>
    </row>
    <row r="1111" ht="27.75" customHeight="1">
      <c r="A1111" s="182"/>
      <c r="B1111" s="184"/>
      <c r="C1111" s="179"/>
      <c r="D1111" s="180"/>
      <c r="E1111" s="179"/>
      <c r="F1111" s="179"/>
      <c r="G1111" s="179"/>
      <c r="H1111" s="179"/>
      <c r="I1111" s="179"/>
      <c r="J1111" s="256"/>
      <c r="K1111" s="121"/>
      <c r="L1111" s="121"/>
      <c r="M1111" s="260"/>
      <c r="N1111" s="259"/>
    </row>
    <row r="1112" ht="27.75" customHeight="1">
      <c r="A1112" s="182"/>
      <c r="B1112" s="183"/>
      <c r="C1112" s="120"/>
      <c r="D1112" s="177"/>
      <c r="E1112" s="120"/>
      <c r="F1112" s="120"/>
      <c r="G1112" s="120"/>
      <c r="H1112" s="120"/>
      <c r="I1112" s="120"/>
      <c r="J1112" s="256"/>
      <c r="K1112" s="121"/>
      <c r="L1112" s="121"/>
      <c r="M1112" s="260"/>
      <c r="N1112" s="258"/>
    </row>
    <row r="1113" ht="27.75" customHeight="1">
      <c r="A1113" s="182"/>
      <c r="B1113" s="184"/>
      <c r="C1113" s="179"/>
      <c r="D1113" s="180"/>
      <c r="E1113" s="179"/>
      <c r="F1113" s="179"/>
      <c r="G1113" s="179"/>
      <c r="H1113" s="179"/>
      <c r="I1113" s="179"/>
      <c r="J1113" s="256"/>
      <c r="K1113" s="121"/>
      <c r="L1113" s="121"/>
      <c r="M1113" s="260"/>
      <c r="N1113" s="259"/>
    </row>
    <row r="1114" ht="27.75" customHeight="1">
      <c r="A1114" s="182"/>
      <c r="B1114" s="183"/>
      <c r="C1114" s="120"/>
      <c r="D1114" s="177"/>
      <c r="E1114" s="120"/>
      <c r="F1114" s="120"/>
      <c r="G1114" s="120"/>
      <c r="H1114" s="120"/>
      <c r="I1114" s="120"/>
      <c r="J1114" s="256"/>
      <c r="K1114" s="121"/>
      <c r="L1114" s="121"/>
      <c r="M1114" s="260"/>
      <c r="N1114" s="258"/>
    </row>
    <row r="1115" ht="27.75" customHeight="1">
      <c r="A1115" s="182"/>
      <c r="B1115" s="184"/>
      <c r="C1115" s="179"/>
      <c r="D1115" s="180"/>
      <c r="E1115" s="179"/>
      <c r="F1115" s="179"/>
      <c r="G1115" s="179"/>
      <c r="H1115" s="179"/>
      <c r="I1115" s="179"/>
      <c r="J1115" s="256"/>
      <c r="K1115" s="121"/>
      <c r="L1115" s="121"/>
      <c r="M1115" s="260"/>
      <c r="N1115" s="259"/>
    </row>
    <row r="1116" ht="27.75" customHeight="1">
      <c r="A1116" s="182"/>
      <c r="B1116" s="183"/>
      <c r="C1116" s="120"/>
      <c r="D1116" s="177"/>
      <c r="E1116" s="120"/>
      <c r="F1116" s="120"/>
      <c r="G1116" s="120"/>
      <c r="H1116" s="120"/>
      <c r="I1116" s="120"/>
      <c r="J1116" s="256"/>
      <c r="K1116" s="121"/>
      <c r="L1116" s="121"/>
      <c r="M1116" s="260"/>
      <c r="N1116" s="258"/>
    </row>
    <row r="1117" ht="27.75" customHeight="1">
      <c r="A1117" s="182"/>
      <c r="B1117" s="184"/>
      <c r="C1117" s="179"/>
      <c r="D1117" s="180"/>
      <c r="E1117" s="179"/>
      <c r="F1117" s="179"/>
      <c r="G1117" s="179"/>
      <c r="H1117" s="179"/>
      <c r="I1117" s="179"/>
      <c r="J1117" s="256"/>
      <c r="K1117" s="121"/>
      <c r="L1117" s="121"/>
      <c r="M1117" s="260"/>
      <c r="N1117" s="259"/>
    </row>
    <row r="1118" ht="27.75" customHeight="1">
      <c r="A1118" s="182"/>
      <c r="B1118" s="183"/>
      <c r="C1118" s="120"/>
      <c r="D1118" s="177"/>
      <c r="E1118" s="120"/>
      <c r="F1118" s="120"/>
      <c r="G1118" s="120"/>
      <c r="H1118" s="120"/>
      <c r="I1118" s="120"/>
      <c r="J1118" s="256"/>
      <c r="K1118" s="121"/>
      <c r="L1118" s="121"/>
      <c r="M1118" s="260"/>
      <c r="N1118" s="258"/>
    </row>
    <row r="1119" ht="27.75" customHeight="1">
      <c r="A1119" s="182"/>
      <c r="B1119" s="184"/>
      <c r="C1119" s="179"/>
      <c r="D1119" s="180"/>
      <c r="E1119" s="179"/>
      <c r="F1119" s="179"/>
      <c r="G1119" s="179"/>
      <c r="H1119" s="179"/>
      <c r="I1119" s="179"/>
      <c r="J1119" s="256"/>
      <c r="K1119" s="121"/>
      <c r="L1119" s="121"/>
      <c r="M1119" s="260"/>
      <c r="N1119" s="259"/>
    </row>
    <row r="1120" ht="27.75" customHeight="1">
      <c r="A1120" s="182"/>
      <c r="B1120" s="183"/>
      <c r="C1120" s="120"/>
      <c r="D1120" s="177"/>
      <c r="E1120" s="120"/>
      <c r="F1120" s="120"/>
      <c r="G1120" s="120"/>
      <c r="H1120" s="120"/>
      <c r="I1120" s="120"/>
      <c r="J1120" s="256"/>
      <c r="K1120" s="121"/>
      <c r="L1120" s="121"/>
      <c r="M1120" s="260"/>
      <c r="N1120" s="258"/>
    </row>
    <row r="1121" ht="27.75" customHeight="1">
      <c r="A1121" s="182"/>
      <c r="B1121" s="184"/>
      <c r="C1121" s="179"/>
      <c r="D1121" s="180"/>
      <c r="E1121" s="179"/>
      <c r="F1121" s="179"/>
      <c r="G1121" s="179"/>
      <c r="H1121" s="179"/>
      <c r="I1121" s="179"/>
      <c r="J1121" s="256"/>
      <c r="K1121" s="121"/>
      <c r="L1121" s="121"/>
      <c r="M1121" s="260"/>
      <c r="N1121" s="259"/>
    </row>
    <row r="1122" ht="27.75" customHeight="1">
      <c r="A1122" s="182"/>
      <c r="B1122" s="183"/>
      <c r="C1122" s="120"/>
      <c r="D1122" s="177"/>
      <c r="E1122" s="120"/>
      <c r="F1122" s="120"/>
      <c r="G1122" s="120"/>
      <c r="H1122" s="120"/>
      <c r="I1122" s="120"/>
      <c r="J1122" s="256"/>
      <c r="K1122" s="121"/>
      <c r="L1122" s="121"/>
      <c r="M1122" s="260"/>
      <c r="N1122" s="258"/>
    </row>
    <row r="1123" ht="27.75" customHeight="1">
      <c r="A1123" s="182"/>
      <c r="B1123" s="184"/>
      <c r="C1123" s="179"/>
      <c r="D1123" s="180"/>
      <c r="E1123" s="179"/>
      <c r="F1123" s="179"/>
      <c r="G1123" s="179"/>
      <c r="H1123" s="179"/>
      <c r="I1123" s="179"/>
      <c r="J1123" s="256"/>
      <c r="K1123" s="121"/>
      <c r="L1123" s="121"/>
      <c r="M1123" s="260"/>
      <c r="N1123" s="259"/>
    </row>
    <row r="1124" ht="27.75" customHeight="1">
      <c r="A1124" s="182"/>
      <c r="B1124" s="183"/>
      <c r="C1124" s="120"/>
      <c r="D1124" s="177"/>
      <c r="E1124" s="120"/>
      <c r="F1124" s="120"/>
      <c r="G1124" s="120"/>
      <c r="H1124" s="120"/>
      <c r="I1124" s="120"/>
      <c r="J1124" s="256"/>
      <c r="K1124" s="121"/>
      <c r="L1124" s="121"/>
      <c r="M1124" s="260"/>
      <c r="N1124" s="258"/>
    </row>
    <row r="1125" ht="27.75" customHeight="1">
      <c r="A1125" s="182"/>
      <c r="B1125" s="184"/>
      <c r="C1125" s="179"/>
      <c r="D1125" s="180"/>
      <c r="E1125" s="179"/>
      <c r="F1125" s="179"/>
      <c r="G1125" s="179"/>
      <c r="H1125" s="179"/>
      <c r="I1125" s="179"/>
      <c r="J1125" s="256"/>
      <c r="K1125" s="121"/>
      <c r="L1125" s="121"/>
      <c r="M1125" s="260"/>
      <c r="N1125" s="259"/>
    </row>
    <row r="1126" ht="27.75" customHeight="1">
      <c r="A1126" s="182"/>
      <c r="B1126" s="183"/>
      <c r="C1126" s="120"/>
      <c r="D1126" s="177"/>
      <c r="E1126" s="120"/>
      <c r="F1126" s="120"/>
      <c r="G1126" s="120"/>
      <c r="H1126" s="120"/>
      <c r="I1126" s="120"/>
      <c r="J1126" s="256"/>
      <c r="K1126" s="121"/>
      <c r="L1126" s="121"/>
      <c r="M1126" s="260"/>
      <c r="N1126" s="258"/>
    </row>
    <row r="1127" ht="27.75" customHeight="1">
      <c r="A1127" s="182"/>
      <c r="B1127" s="184"/>
      <c r="C1127" s="179"/>
      <c r="D1127" s="180"/>
      <c r="E1127" s="179"/>
      <c r="F1127" s="179"/>
      <c r="G1127" s="179"/>
      <c r="H1127" s="179"/>
      <c r="I1127" s="179"/>
      <c r="J1127" s="256"/>
      <c r="K1127" s="121"/>
      <c r="L1127" s="121"/>
      <c r="M1127" s="260"/>
      <c r="N1127" s="259"/>
    </row>
    <row r="1128" ht="27.75" customHeight="1">
      <c r="A1128" s="182"/>
      <c r="B1128" s="183"/>
      <c r="C1128" s="120"/>
      <c r="D1128" s="177"/>
      <c r="E1128" s="120"/>
      <c r="F1128" s="120"/>
      <c r="G1128" s="120"/>
      <c r="H1128" s="120"/>
      <c r="I1128" s="120"/>
      <c r="J1128" s="256"/>
      <c r="K1128" s="121"/>
      <c r="L1128" s="121"/>
      <c r="M1128" s="260"/>
      <c r="N1128" s="258"/>
    </row>
    <row r="1129" ht="27.75" customHeight="1">
      <c r="A1129" s="182"/>
      <c r="B1129" s="184"/>
      <c r="C1129" s="179"/>
      <c r="D1129" s="180"/>
      <c r="E1129" s="179"/>
      <c r="F1129" s="179"/>
      <c r="G1129" s="179"/>
      <c r="H1129" s="179"/>
      <c r="I1129" s="179"/>
      <c r="J1129" s="256"/>
      <c r="K1129" s="121"/>
      <c r="L1129" s="121"/>
      <c r="M1129" s="260"/>
      <c r="N1129" s="259"/>
    </row>
    <row r="1130" ht="27.75" customHeight="1">
      <c r="A1130" s="182"/>
      <c r="B1130" s="183"/>
      <c r="C1130" s="120"/>
      <c r="D1130" s="177"/>
      <c r="E1130" s="120"/>
      <c r="F1130" s="120"/>
      <c r="G1130" s="120"/>
      <c r="H1130" s="120"/>
      <c r="I1130" s="120"/>
      <c r="J1130" s="256"/>
      <c r="K1130" s="121"/>
      <c r="L1130" s="121"/>
      <c r="M1130" s="260"/>
      <c r="N1130" s="258"/>
    </row>
    <row r="1131" ht="27.75" customHeight="1">
      <c r="A1131" s="182"/>
      <c r="B1131" s="184"/>
      <c r="C1131" s="179"/>
      <c r="D1131" s="180"/>
      <c r="E1131" s="179"/>
      <c r="F1131" s="179"/>
      <c r="G1131" s="179"/>
      <c r="H1131" s="179"/>
      <c r="I1131" s="179"/>
      <c r="J1131" s="256"/>
      <c r="K1131" s="121"/>
      <c r="L1131" s="121"/>
      <c r="M1131" s="260"/>
      <c r="N1131" s="259"/>
    </row>
    <row r="1132" ht="27.75" customHeight="1">
      <c r="A1132" s="182"/>
      <c r="B1132" s="183"/>
      <c r="C1132" s="120"/>
      <c r="D1132" s="177"/>
      <c r="E1132" s="120"/>
      <c r="F1132" s="120"/>
      <c r="G1132" s="120"/>
      <c r="H1132" s="120"/>
      <c r="I1132" s="120"/>
      <c r="J1132" s="256"/>
      <c r="K1132" s="121"/>
      <c r="L1132" s="121"/>
      <c r="M1132" s="260"/>
      <c r="N1132" s="258"/>
    </row>
    <row r="1133" ht="27.75" customHeight="1">
      <c r="A1133" s="182"/>
      <c r="B1133" s="184"/>
      <c r="C1133" s="179"/>
      <c r="D1133" s="180"/>
      <c r="E1133" s="179"/>
      <c r="F1133" s="179"/>
      <c r="G1133" s="179"/>
      <c r="H1133" s="179"/>
      <c r="I1133" s="179"/>
      <c r="J1133" s="256"/>
      <c r="K1133" s="121"/>
      <c r="L1133" s="121"/>
      <c r="M1133" s="260"/>
      <c r="N1133" s="259"/>
    </row>
    <row r="1134" ht="27.75" customHeight="1">
      <c r="A1134" s="182"/>
      <c r="B1134" s="183"/>
      <c r="C1134" s="120"/>
      <c r="D1134" s="177"/>
      <c r="E1134" s="120"/>
      <c r="F1134" s="120"/>
      <c r="G1134" s="120"/>
      <c r="H1134" s="120"/>
      <c r="I1134" s="120"/>
      <c r="J1134" s="256"/>
      <c r="K1134" s="121"/>
      <c r="L1134" s="121"/>
      <c r="M1134" s="260"/>
      <c r="N1134" s="258"/>
    </row>
    <row r="1135" ht="27.75" customHeight="1">
      <c r="A1135" s="182"/>
      <c r="B1135" s="184"/>
      <c r="C1135" s="179"/>
      <c r="D1135" s="180"/>
      <c r="E1135" s="179"/>
      <c r="F1135" s="179"/>
      <c r="G1135" s="179"/>
      <c r="H1135" s="179"/>
      <c r="I1135" s="179"/>
      <c r="J1135" s="256"/>
      <c r="K1135" s="121"/>
      <c r="L1135" s="121"/>
      <c r="M1135" s="260"/>
      <c r="N1135" s="259"/>
    </row>
    <row r="1136" ht="27.75" customHeight="1">
      <c r="A1136" s="182"/>
      <c r="B1136" s="183"/>
      <c r="C1136" s="120"/>
      <c r="D1136" s="177"/>
      <c r="E1136" s="120"/>
      <c r="F1136" s="120"/>
      <c r="G1136" s="120"/>
      <c r="H1136" s="120"/>
      <c r="I1136" s="120"/>
      <c r="J1136" s="256"/>
      <c r="K1136" s="121"/>
      <c r="L1136" s="121"/>
      <c r="M1136" s="260"/>
      <c r="N1136" s="258"/>
    </row>
    <row r="1137" ht="27.75" customHeight="1">
      <c r="A1137" s="182"/>
      <c r="B1137" s="184"/>
      <c r="C1137" s="179"/>
      <c r="D1137" s="180"/>
      <c r="E1137" s="179"/>
      <c r="F1137" s="179"/>
      <c r="G1137" s="179"/>
      <c r="H1137" s="179"/>
      <c r="I1137" s="179"/>
      <c r="J1137" s="256"/>
      <c r="K1137" s="121"/>
      <c r="L1137" s="121"/>
      <c r="M1137" s="260"/>
      <c r="N1137" s="259"/>
    </row>
    <row r="1138" ht="27.75" customHeight="1">
      <c r="A1138" s="182"/>
      <c r="B1138" s="183"/>
      <c r="C1138" s="120"/>
      <c r="D1138" s="177"/>
      <c r="E1138" s="120"/>
      <c r="F1138" s="120"/>
      <c r="G1138" s="120"/>
      <c r="H1138" s="120"/>
      <c r="I1138" s="120"/>
      <c r="J1138" s="256"/>
      <c r="K1138" s="121"/>
      <c r="L1138" s="121"/>
      <c r="M1138" s="260"/>
      <c r="N1138" s="258"/>
    </row>
    <row r="1139" ht="27.75" customHeight="1">
      <c r="A1139" s="182"/>
      <c r="B1139" s="184"/>
      <c r="C1139" s="179"/>
      <c r="D1139" s="180"/>
      <c r="E1139" s="179"/>
      <c r="F1139" s="179"/>
      <c r="G1139" s="179"/>
      <c r="H1139" s="179"/>
      <c r="I1139" s="179"/>
      <c r="J1139" s="256"/>
      <c r="K1139" s="121"/>
      <c r="L1139" s="121"/>
      <c r="M1139" s="260"/>
      <c r="N1139" s="259"/>
    </row>
    <row r="1140" ht="27.75" customHeight="1">
      <c r="A1140" s="182"/>
      <c r="B1140" s="183"/>
      <c r="C1140" s="120"/>
      <c r="D1140" s="177"/>
      <c r="E1140" s="120"/>
      <c r="F1140" s="120"/>
      <c r="G1140" s="120"/>
      <c r="H1140" s="120"/>
      <c r="I1140" s="120"/>
      <c r="J1140" s="256"/>
      <c r="K1140" s="121"/>
      <c r="L1140" s="121"/>
      <c r="M1140" s="260"/>
      <c r="N1140" s="258"/>
    </row>
    <row r="1141" ht="27.75" customHeight="1">
      <c r="A1141" s="182"/>
      <c r="B1141" s="184"/>
      <c r="C1141" s="179"/>
      <c r="D1141" s="180"/>
      <c r="E1141" s="179"/>
      <c r="F1141" s="179"/>
      <c r="G1141" s="179"/>
      <c r="H1141" s="179"/>
      <c r="I1141" s="179"/>
      <c r="J1141" s="256"/>
      <c r="K1141" s="121"/>
      <c r="L1141" s="121"/>
      <c r="M1141" s="260"/>
      <c r="N1141" s="259"/>
    </row>
    <row r="1142" ht="27.75" customHeight="1">
      <c r="A1142" s="182"/>
      <c r="B1142" s="183"/>
      <c r="C1142" s="120"/>
      <c r="D1142" s="177"/>
      <c r="E1142" s="120"/>
      <c r="F1142" s="120"/>
      <c r="G1142" s="120"/>
      <c r="H1142" s="120"/>
      <c r="I1142" s="120"/>
      <c r="J1142" s="256"/>
      <c r="K1142" s="121"/>
      <c r="L1142" s="121"/>
      <c r="M1142" s="260"/>
      <c r="N1142" s="258"/>
    </row>
    <row r="1143" ht="27.75" customHeight="1">
      <c r="A1143" s="182"/>
      <c r="B1143" s="184"/>
      <c r="C1143" s="179"/>
      <c r="D1143" s="180"/>
      <c r="E1143" s="179"/>
      <c r="F1143" s="179"/>
      <c r="G1143" s="179"/>
      <c r="H1143" s="179"/>
      <c r="I1143" s="179"/>
      <c r="J1143" s="256"/>
      <c r="K1143" s="121"/>
      <c r="L1143" s="121"/>
      <c r="M1143" s="260"/>
      <c r="N1143" s="259"/>
    </row>
    <row r="1144" ht="27.75" customHeight="1">
      <c r="A1144" s="182"/>
      <c r="B1144" s="183"/>
      <c r="C1144" s="120"/>
      <c r="D1144" s="177"/>
      <c r="E1144" s="120"/>
      <c r="F1144" s="120"/>
      <c r="G1144" s="120"/>
      <c r="H1144" s="120"/>
      <c r="I1144" s="120"/>
      <c r="J1144" s="256"/>
      <c r="K1144" s="121"/>
      <c r="L1144" s="121"/>
      <c r="M1144" s="260"/>
      <c r="N1144" s="258"/>
    </row>
    <row r="1145" ht="27.75" customHeight="1">
      <c r="A1145" s="182"/>
      <c r="B1145" s="184"/>
      <c r="C1145" s="179"/>
      <c r="D1145" s="180"/>
      <c r="E1145" s="179"/>
      <c r="F1145" s="179"/>
      <c r="G1145" s="179"/>
      <c r="H1145" s="179"/>
      <c r="I1145" s="179"/>
      <c r="J1145" s="256"/>
      <c r="K1145" s="121"/>
      <c r="L1145" s="121"/>
      <c r="M1145" s="260"/>
      <c r="N1145" s="259"/>
    </row>
    <row r="1146" ht="27.75" customHeight="1">
      <c r="A1146" s="182"/>
      <c r="B1146" s="183"/>
      <c r="C1146" s="120"/>
      <c r="D1146" s="177"/>
      <c r="E1146" s="120"/>
      <c r="F1146" s="120"/>
      <c r="G1146" s="120"/>
      <c r="H1146" s="120"/>
      <c r="I1146" s="120"/>
      <c r="J1146" s="256"/>
      <c r="K1146" s="121"/>
      <c r="L1146" s="121"/>
      <c r="M1146" s="260"/>
      <c r="N1146" s="258"/>
    </row>
    <row r="1147" ht="27.75" customHeight="1">
      <c r="A1147" s="182"/>
      <c r="B1147" s="184"/>
      <c r="C1147" s="179"/>
      <c r="D1147" s="180"/>
      <c r="E1147" s="179"/>
      <c r="F1147" s="179"/>
      <c r="G1147" s="179"/>
      <c r="H1147" s="179"/>
      <c r="I1147" s="179"/>
      <c r="J1147" s="256"/>
      <c r="K1147" s="121"/>
      <c r="L1147" s="121"/>
      <c r="M1147" s="260"/>
      <c r="N1147" s="259"/>
    </row>
    <row r="1148" ht="27.75" customHeight="1">
      <c r="A1148" s="182"/>
      <c r="B1148" s="183"/>
      <c r="C1148" s="120"/>
      <c r="D1148" s="177"/>
      <c r="E1148" s="120"/>
      <c r="F1148" s="120"/>
      <c r="G1148" s="120"/>
      <c r="H1148" s="120"/>
      <c r="I1148" s="120"/>
      <c r="J1148" s="256"/>
      <c r="K1148" s="121"/>
      <c r="L1148" s="121"/>
      <c r="M1148" s="260"/>
      <c r="N1148" s="258"/>
    </row>
    <row r="1149" ht="27.75" customHeight="1">
      <c r="A1149" s="182"/>
      <c r="B1149" s="184"/>
      <c r="C1149" s="179"/>
      <c r="D1149" s="180"/>
      <c r="E1149" s="179"/>
      <c r="F1149" s="179"/>
      <c r="G1149" s="179"/>
      <c r="H1149" s="179"/>
      <c r="I1149" s="179"/>
      <c r="J1149" s="256"/>
      <c r="K1149" s="121"/>
      <c r="L1149" s="121"/>
      <c r="M1149" s="260"/>
      <c r="N1149" s="259"/>
    </row>
    <row r="1150" ht="27.75" customHeight="1">
      <c r="A1150" s="182"/>
      <c r="B1150" s="183"/>
      <c r="C1150" s="120"/>
      <c r="D1150" s="177"/>
      <c r="E1150" s="120"/>
      <c r="F1150" s="120"/>
      <c r="G1150" s="120"/>
      <c r="H1150" s="120"/>
      <c r="I1150" s="120"/>
      <c r="J1150" s="256"/>
      <c r="K1150" s="121"/>
      <c r="L1150" s="121"/>
      <c r="M1150" s="260"/>
      <c r="N1150" s="258"/>
    </row>
    <row r="1151" ht="27.75" customHeight="1">
      <c r="A1151" s="182"/>
      <c r="B1151" s="184"/>
      <c r="C1151" s="179"/>
      <c r="D1151" s="180"/>
      <c r="E1151" s="179"/>
      <c r="F1151" s="179"/>
      <c r="G1151" s="179"/>
      <c r="H1151" s="179"/>
      <c r="I1151" s="179"/>
      <c r="J1151" s="256"/>
      <c r="K1151" s="121"/>
      <c r="L1151" s="121"/>
      <c r="M1151" s="260"/>
      <c r="N1151" s="259"/>
    </row>
    <row r="1152" ht="27.75" customHeight="1">
      <c r="A1152" s="182"/>
      <c r="B1152" s="183"/>
      <c r="C1152" s="120"/>
      <c r="D1152" s="177"/>
      <c r="E1152" s="120"/>
      <c r="F1152" s="120"/>
      <c r="G1152" s="120"/>
      <c r="H1152" s="120"/>
      <c r="I1152" s="120"/>
      <c r="J1152" s="256"/>
      <c r="K1152" s="121"/>
      <c r="L1152" s="121"/>
      <c r="M1152" s="260"/>
      <c r="N1152" s="258"/>
    </row>
    <row r="1153" ht="27.75" customHeight="1">
      <c r="A1153" s="182"/>
      <c r="B1153" s="184"/>
      <c r="C1153" s="179"/>
      <c r="D1153" s="180"/>
      <c r="E1153" s="179"/>
      <c r="F1153" s="179"/>
      <c r="G1153" s="179"/>
      <c r="H1153" s="179"/>
      <c r="I1153" s="179"/>
      <c r="J1153" s="256"/>
      <c r="K1153" s="121"/>
      <c r="L1153" s="121"/>
      <c r="M1153" s="260"/>
      <c r="N1153" s="259"/>
    </row>
    <row r="1154" ht="27.75" customHeight="1">
      <c r="A1154" s="182"/>
      <c r="B1154" s="183"/>
      <c r="C1154" s="120"/>
      <c r="D1154" s="177"/>
      <c r="E1154" s="120"/>
      <c r="F1154" s="120"/>
      <c r="G1154" s="120"/>
      <c r="H1154" s="120"/>
      <c r="I1154" s="120"/>
      <c r="J1154" s="256"/>
      <c r="K1154" s="121"/>
      <c r="L1154" s="121"/>
      <c r="M1154" s="260"/>
      <c r="N1154" s="258"/>
    </row>
    <row r="1155" ht="27.75" customHeight="1">
      <c r="A1155" s="182"/>
      <c r="B1155" s="184"/>
      <c r="C1155" s="179"/>
      <c r="D1155" s="180"/>
      <c r="E1155" s="179"/>
      <c r="F1155" s="179"/>
      <c r="G1155" s="179"/>
      <c r="H1155" s="179"/>
      <c r="I1155" s="179"/>
      <c r="J1155" s="256"/>
      <c r="K1155" s="121"/>
      <c r="L1155" s="121"/>
      <c r="M1155" s="260"/>
      <c r="N1155" s="259"/>
    </row>
    <row r="1156" ht="27.75" customHeight="1">
      <c r="A1156" s="182"/>
      <c r="B1156" s="183"/>
      <c r="C1156" s="120"/>
      <c r="D1156" s="177"/>
      <c r="E1156" s="120"/>
      <c r="F1156" s="120"/>
      <c r="G1156" s="120"/>
      <c r="H1156" s="120"/>
      <c r="I1156" s="120"/>
      <c r="J1156" s="256"/>
      <c r="K1156" s="121"/>
      <c r="L1156" s="121"/>
      <c r="M1156" s="260"/>
      <c r="N1156" s="258"/>
    </row>
    <row r="1157" ht="27.75" customHeight="1">
      <c r="A1157" s="182"/>
      <c r="B1157" s="184"/>
      <c r="C1157" s="179"/>
      <c r="D1157" s="180"/>
      <c r="E1157" s="179"/>
      <c r="F1157" s="179"/>
      <c r="G1157" s="179"/>
      <c r="H1157" s="179"/>
      <c r="I1157" s="179"/>
      <c r="J1157" s="256"/>
      <c r="K1157" s="121"/>
      <c r="L1157" s="121"/>
      <c r="M1157" s="260"/>
      <c r="N1157" s="259"/>
    </row>
    <row r="1158" ht="27.75" customHeight="1">
      <c r="A1158" s="182"/>
      <c r="B1158" s="183"/>
      <c r="C1158" s="120"/>
      <c r="D1158" s="177"/>
      <c r="E1158" s="120"/>
      <c r="F1158" s="120"/>
      <c r="G1158" s="120"/>
      <c r="H1158" s="120"/>
      <c r="I1158" s="120"/>
      <c r="J1158" s="256"/>
      <c r="K1158" s="121"/>
      <c r="L1158" s="121"/>
      <c r="M1158" s="260"/>
      <c r="N1158" s="258"/>
    </row>
    <row r="1159" ht="27.75" customHeight="1">
      <c r="A1159" s="182"/>
      <c r="B1159" s="184"/>
      <c r="C1159" s="179"/>
      <c r="D1159" s="180"/>
      <c r="E1159" s="179"/>
      <c r="F1159" s="179"/>
      <c r="G1159" s="179"/>
      <c r="H1159" s="179"/>
      <c r="I1159" s="179"/>
      <c r="J1159" s="256"/>
      <c r="K1159" s="121"/>
      <c r="L1159" s="121"/>
      <c r="M1159" s="260"/>
      <c r="N1159" s="259"/>
    </row>
    <row r="1160" ht="27.75" customHeight="1">
      <c r="A1160" s="182"/>
      <c r="B1160" s="183"/>
      <c r="C1160" s="120"/>
      <c r="D1160" s="177"/>
      <c r="E1160" s="120"/>
      <c r="F1160" s="120"/>
      <c r="G1160" s="120"/>
      <c r="H1160" s="120"/>
      <c r="I1160" s="120"/>
      <c r="J1160" s="256"/>
      <c r="K1160" s="121"/>
      <c r="L1160" s="121"/>
      <c r="M1160" s="260"/>
      <c r="N1160" s="258"/>
    </row>
    <row r="1161" ht="27.75" customHeight="1">
      <c r="A1161" s="182"/>
      <c r="B1161" s="184"/>
      <c r="C1161" s="179"/>
      <c r="D1161" s="180"/>
      <c r="E1161" s="179"/>
      <c r="F1161" s="179"/>
      <c r="G1161" s="179"/>
      <c r="H1161" s="179"/>
      <c r="I1161" s="179"/>
      <c r="J1161" s="256"/>
      <c r="K1161" s="121"/>
      <c r="L1161" s="121"/>
      <c r="M1161" s="260"/>
      <c r="N1161" s="259"/>
    </row>
    <row r="1162" ht="27.75" customHeight="1">
      <c r="A1162" s="182"/>
      <c r="B1162" s="183"/>
      <c r="C1162" s="120"/>
      <c r="D1162" s="177"/>
      <c r="E1162" s="120"/>
      <c r="F1162" s="120"/>
      <c r="G1162" s="120"/>
      <c r="H1162" s="120"/>
      <c r="I1162" s="120"/>
      <c r="J1162" s="256"/>
      <c r="K1162" s="121"/>
      <c r="L1162" s="121"/>
      <c r="M1162" s="260"/>
      <c r="N1162" s="258"/>
    </row>
    <row r="1163" ht="27.75" customHeight="1">
      <c r="A1163" s="182"/>
      <c r="B1163" s="184"/>
      <c r="C1163" s="179"/>
      <c r="D1163" s="180"/>
      <c r="E1163" s="179"/>
      <c r="F1163" s="179"/>
      <c r="G1163" s="179"/>
      <c r="H1163" s="179"/>
      <c r="I1163" s="179"/>
      <c r="J1163" s="256"/>
      <c r="K1163" s="121"/>
      <c r="L1163" s="121"/>
      <c r="M1163" s="260"/>
      <c r="N1163" s="259"/>
    </row>
    <row r="1164" ht="27.75" customHeight="1">
      <c r="A1164" s="182"/>
      <c r="B1164" s="183"/>
      <c r="C1164" s="120"/>
      <c r="D1164" s="177"/>
      <c r="E1164" s="120"/>
      <c r="F1164" s="120"/>
      <c r="G1164" s="120"/>
      <c r="H1164" s="120"/>
      <c r="I1164" s="120"/>
      <c r="J1164" s="256"/>
      <c r="K1164" s="121"/>
      <c r="L1164" s="121"/>
      <c r="M1164" s="260"/>
      <c r="N1164" s="258"/>
    </row>
    <row r="1165" ht="27.75" customHeight="1">
      <c r="A1165" s="182"/>
      <c r="B1165" s="184"/>
      <c r="C1165" s="179"/>
      <c r="D1165" s="180"/>
      <c r="E1165" s="179"/>
      <c r="F1165" s="179"/>
      <c r="G1165" s="179"/>
      <c r="H1165" s="179"/>
      <c r="I1165" s="179"/>
      <c r="J1165" s="256"/>
      <c r="K1165" s="121"/>
      <c r="L1165" s="121"/>
      <c r="M1165" s="260"/>
      <c r="N1165" s="259"/>
    </row>
    <row r="1166" ht="27.75" customHeight="1">
      <c r="A1166" s="182"/>
      <c r="B1166" s="183"/>
      <c r="C1166" s="120"/>
      <c r="D1166" s="177"/>
      <c r="E1166" s="120"/>
      <c r="F1166" s="120"/>
      <c r="G1166" s="120"/>
      <c r="H1166" s="120"/>
      <c r="I1166" s="120"/>
      <c r="J1166" s="256"/>
      <c r="K1166" s="121"/>
      <c r="L1166" s="121"/>
      <c r="M1166" s="260"/>
      <c r="N1166" s="258"/>
    </row>
    <row r="1167" ht="27.75" customHeight="1">
      <c r="A1167" s="182"/>
      <c r="B1167" s="184"/>
      <c r="C1167" s="179"/>
      <c r="D1167" s="180"/>
      <c r="E1167" s="179"/>
      <c r="F1167" s="179"/>
      <c r="G1167" s="179"/>
      <c r="H1167" s="179"/>
      <c r="I1167" s="179"/>
      <c r="J1167" s="256"/>
      <c r="K1167" s="121"/>
      <c r="L1167" s="121"/>
      <c r="M1167" s="260"/>
      <c r="N1167" s="259"/>
    </row>
    <row r="1168" ht="27.75" customHeight="1">
      <c r="A1168" s="182"/>
      <c r="B1168" s="183"/>
      <c r="C1168" s="120"/>
      <c r="D1168" s="177"/>
      <c r="E1168" s="120"/>
      <c r="F1168" s="120"/>
      <c r="G1168" s="120"/>
      <c r="H1168" s="120"/>
      <c r="I1168" s="120"/>
      <c r="J1168" s="256"/>
      <c r="K1168" s="121"/>
      <c r="L1168" s="121"/>
      <c r="M1168" s="260"/>
      <c r="N1168" s="258"/>
    </row>
    <row r="1169" ht="27.75" customHeight="1">
      <c r="A1169" s="182"/>
      <c r="B1169" s="184"/>
      <c r="C1169" s="179"/>
      <c r="D1169" s="180"/>
      <c r="E1169" s="179"/>
      <c r="F1169" s="179"/>
      <c r="G1169" s="179"/>
      <c r="H1169" s="179"/>
      <c r="I1169" s="179"/>
      <c r="J1169" s="256"/>
      <c r="K1169" s="121"/>
      <c r="L1169" s="121"/>
      <c r="M1169" s="260"/>
      <c r="N1169" s="259"/>
    </row>
    <row r="1170" ht="27.75" customHeight="1">
      <c r="A1170" s="182"/>
      <c r="B1170" s="183"/>
      <c r="C1170" s="120"/>
      <c r="D1170" s="177"/>
      <c r="E1170" s="120"/>
      <c r="F1170" s="120"/>
      <c r="G1170" s="120"/>
      <c r="H1170" s="120"/>
      <c r="I1170" s="120"/>
      <c r="J1170" s="256"/>
      <c r="K1170" s="121"/>
      <c r="L1170" s="121"/>
      <c r="M1170" s="260"/>
      <c r="N1170" s="258"/>
    </row>
    <row r="1171" ht="27.75" customHeight="1">
      <c r="A1171" s="182"/>
      <c r="B1171" s="184"/>
      <c r="C1171" s="179"/>
      <c r="D1171" s="180"/>
      <c r="E1171" s="179"/>
      <c r="F1171" s="179"/>
      <c r="G1171" s="179"/>
      <c r="H1171" s="179"/>
      <c r="I1171" s="179"/>
      <c r="J1171" s="256"/>
      <c r="K1171" s="121"/>
      <c r="L1171" s="121"/>
      <c r="M1171" s="260"/>
      <c r="N1171" s="259"/>
    </row>
    <row r="1172" ht="27.75" customHeight="1">
      <c r="A1172" s="182"/>
      <c r="B1172" s="183"/>
      <c r="C1172" s="120"/>
      <c r="D1172" s="177"/>
      <c r="E1172" s="120"/>
      <c r="F1172" s="120"/>
      <c r="G1172" s="120"/>
      <c r="H1172" s="120"/>
      <c r="I1172" s="120"/>
      <c r="J1172" s="256"/>
      <c r="K1172" s="121"/>
      <c r="L1172" s="121"/>
      <c r="M1172" s="260"/>
      <c r="N1172" s="258"/>
    </row>
    <row r="1173" ht="27.75" customHeight="1">
      <c r="A1173" s="182"/>
      <c r="B1173" s="184"/>
      <c r="C1173" s="179"/>
      <c r="D1173" s="180"/>
      <c r="E1173" s="179"/>
      <c r="F1173" s="179"/>
      <c r="G1173" s="179"/>
      <c r="H1173" s="179"/>
      <c r="I1173" s="179"/>
      <c r="J1173" s="256"/>
      <c r="K1173" s="121"/>
      <c r="L1173" s="121"/>
      <c r="M1173" s="260"/>
      <c r="N1173" s="259"/>
    </row>
    <row r="1174" ht="27.75" customHeight="1">
      <c r="A1174" s="182"/>
      <c r="B1174" s="183"/>
      <c r="C1174" s="120"/>
      <c r="D1174" s="177"/>
      <c r="E1174" s="120"/>
      <c r="F1174" s="120"/>
      <c r="G1174" s="120"/>
      <c r="H1174" s="120"/>
      <c r="I1174" s="120"/>
      <c r="J1174" s="256"/>
      <c r="K1174" s="121"/>
      <c r="L1174" s="121"/>
      <c r="M1174" s="260"/>
      <c r="N1174" s="258"/>
    </row>
    <row r="1175" ht="27.75" customHeight="1">
      <c r="A1175" s="182"/>
      <c r="B1175" s="184"/>
      <c r="C1175" s="179"/>
      <c r="D1175" s="180"/>
      <c r="E1175" s="179"/>
      <c r="F1175" s="179"/>
      <c r="G1175" s="179"/>
      <c r="H1175" s="179"/>
      <c r="I1175" s="179"/>
      <c r="J1175" s="256"/>
      <c r="K1175" s="121"/>
      <c r="L1175" s="121"/>
      <c r="M1175" s="260"/>
      <c r="N1175" s="259"/>
    </row>
    <row r="1176" ht="27.75" customHeight="1">
      <c r="A1176" s="182"/>
      <c r="B1176" s="183"/>
      <c r="C1176" s="120"/>
      <c r="D1176" s="177"/>
      <c r="E1176" s="120"/>
      <c r="F1176" s="120"/>
      <c r="G1176" s="120"/>
      <c r="H1176" s="120"/>
      <c r="I1176" s="120"/>
      <c r="J1176" s="256"/>
      <c r="K1176" s="121"/>
      <c r="L1176" s="121"/>
      <c r="M1176" s="260"/>
      <c r="N1176" s="258"/>
    </row>
    <row r="1177" ht="27.75" customHeight="1">
      <c r="A1177" s="182"/>
      <c r="B1177" s="184"/>
      <c r="C1177" s="179"/>
      <c r="D1177" s="180"/>
      <c r="E1177" s="179"/>
      <c r="F1177" s="179"/>
      <c r="G1177" s="179"/>
      <c r="H1177" s="179"/>
      <c r="I1177" s="179"/>
      <c r="J1177" s="256"/>
      <c r="K1177" s="121"/>
      <c r="L1177" s="121"/>
      <c r="M1177" s="260"/>
      <c r="N1177" s="259"/>
    </row>
    <row r="1178" ht="27.75" customHeight="1">
      <c r="A1178" s="182"/>
      <c r="B1178" s="183"/>
      <c r="C1178" s="120"/>
      <c r="D1178" s="177"/>
      <c r="E1178" s="120"/>
      <c r="F1178" s="120"/>
      <c r="G1178" s="120"/>
      <c r="H1178" s="120"/>
      <c r="I1178" s="120"/>
      <c r="J1178" s="256"/>
      <c r="K1178" s="121"/>
      <c r="L1178" s="121"/>
      <c r="M1178" s="260"/>
      <c r="N1178" s="258"/>
    </row>
    <row r="1179" ht="27.75" customHeight="1">
      <c r="A1179" s="182"/>
      <c r="B1179" s="184"/>
      <c r="C1179" s="179"/>
      <c r="D1179" s="180"/>
      <c r="E1179" s="179"/>
      <c r="F1179" s="179"/>
      <c r="G1179" s="179"/>
      <c r="H1179" s="179"/>
      <c r="I1179" s="179"/>
      <c r="J1179" s="256"/>
      <c r="K1179" s="121"/>
      <c r="L1179" s="121"/>
      <c r="M1179" s="260"/>
      <c r="N1179" s="259"/>
    </row>
    <row r="1180" ht="27.75" customHeight="1">
      <c r="A1180" s="182"/>
      <c r="B1180" s="183"/>
      <c r="C1180" s="120"/>
      <c r="D1180" s="177"/>
      <c r="E1180" s="120"/>
      <c r="F1180" s="120"/>
      <c r="G1180" s="120"/>
      <c r="H1180" s="120"/>
      <c r="I1180" s="120"/>
      <c r="J1180" s="256"/>
      <c r="K1180" s="121"/>
      <c r="L1180" s="121"/>
      <c r="M1180" s="260"/>
      <c r="N1180" s="258"/>
    </row>
    <row r="1181" ht="27.75" customHeight="1">
      <c r="A1181" s="182"/>
      <c r="B1181" s="184"/>
      <c r="C1181" s="179"/>
      <c r="D1181" s="180"/>
      <c r="E1181" s="179"/>
      <c r="F1181" s="179"/>
      <c r="G1181" s="179"/>
      <c r="H1181" s="179"/>
      <c r="I1181" s="179"/>
      <c r="J1181" s="256"/>
      <c r="K1181" s="121"/>
      <c r="L1181" s="121"/>
      <c r="M1181" s="260"/>
      <c r="N1181" s="259"/>
    </row>
    <row r="1182" ht="27.75" customHeight="1">
      <c r="A1182" s="182"/>
      <c r="B1182" s="183"/>
      <c r="C1182" s="120"/>
      <c r="D1182" s="177"/>
      <c r="E1182" s="120"/>
      <c r="F1182" s="120"/>
      <c r="G1182" s="120"/>
      <c r="H1182" s="120"/>
      <c r="I1182" s="120"/>
      <c r="J1182" s="256"/>
      <c r="K1182" s="121"/>
      <c r="L1182" s="121"/>
      <c r="M1182" s="260"/>
      <c r="N1182" s="258"/>
    </row>
    <row r="1183" ht="27.75" customHeight="1">
      <c r="A1183" s="182"/>
      <c r="B1183" s="184"/>
      <c r="C1183" s="179"/>
      <c r="D1183" s="180"/>
      <c r="E1183" s="179"/>
      <c r="F1183" s="179"/>
      <c r="G1183" s="179"/>
      <c r="H1183" s="179"/>
      <c r="I1183" s="179"/>
      <c r="J1183" s="256"/>
      <c r="K1183" s="121"/>
      <c r="L1183" s="121"/>
      <c r="M1183" s="260"/>
      <c r="N1183" s="259"/>
    </row>
    <row r="1184" ht="27.75" customHeight="1">
      <c r="A1184" s="182"/>
      <c r="B1184" s="183"/>
      <c r="C1184" s="120"/>
      <c r="D1184" s="177"/>
      <c r="E1184" s="120"/>
      <c r="F1184" s="120"/>
      <c r="G1184" s="120"/>
      <c r="H1184" s="120"/>
      <c r="I1184" s="120"/>
      <c r="J1184" s="256"/>
      <c r="K1184" s="121"/>
      <c r="L1184" s="121"/>
      <c r="M1184" s="260"/>
      <c r="N1184" s="258"/>
    </row>
    <row r="1185" ht="27.75" customHeight="1">
      <c r="A1185" s="182"/>
      <c r="B1185" s="184"/>
      <c r="C1185" s="179"/>
      <c r="D1185" s="180"/>
      <c r="E1185" s="179"/>
      <c r="F1185" s="179"/>
      <c r="G1185" s="179"/>
      <c r="H1185" s="179"/>
      <c r="I1185" s="179"/>
      <c r="J1185" s="256"/>
      <c r="K1185" s="121"/>
      <c r="L1185" s="121"/>
      <c r="M1185" s="260"/>
      <c r="N1185" s="259"/>
    </row>
    <row r="1186" ht="27.75" customHeight="1">
      <c r="A1186" s="182"/>
      <c r="B1186" s="183"/>
      <c r="C1186" s="120"/>
      <c r="D1186" s="177"/>
      <c r="E1186" s="120"/>
      <c r="F1186" s="120"/>
      <c r="G1186" s="120"/>
      <c r="H1186" s="120"/>
      <c r="I1186" s="120"/>
      <c r="J1186" s="256"/>
      <c r="K1186" s="121"/>
      <c r="L1186" s="121"/>
      <c r="M1186" s="260"/>
      <c r="N1186" s="258"/>
    </row>
    <row r="1187" ht="27.75" customHeight="1">
      <c r="A1187" s="182"/>
      <c r="B1187" s="184"/>
      <c r="C1187" s="179"/>
      <c r="D1187" s="180"/>
      <c r="E1187" s="179"/>
      <c r="F1187" s="179"/>
      <c r="G1187" s="179"/>
      <c r="H1187" s="179"/>
      <c r="I1187" s="179"/>
      <c r="J1187" s="256"/>
      <c r="K1187" s="121"/>
      <c r="L1187" s="121"/>
      <c r="M1187" s="260"/>
      <c r="N1187" s="259"/>
    </row>
    <row r="1188" ht="27.75" customHeight="1">
      <c r="A1188" s="182"/>
      <c r="B1188" s="183"/>
      <c r="C1188" s="120"/>
      <c r="D1188" s="177"/>
      <c r="E1188" s="120"/>
      <c r="F1188" s="120"/>
      <c r="G1188" s="120"/>
      <c r="H1188" s="120"/>
      <c r="I1188" s="120"/>
      <c r="J1188" s="256"/>
      <c r="K1188" s="121"/>
      <c r="L1188" s="121"/>
      <c r="M1188" s="260"/>
      <c r="N1188" s="258"/>
    </row>
    <row r="1189" ht="27.75" customHeight="1">
      <c r="A1189" s="182"/>
      <c r="B1189" s="184"/>
      <c r="C1189" s="179"/>
      <c r="D1189" s="180"/>
      <c r="E1189" s="179"/>
      <c r="F1189" s="179"/>
      <c r="G1189" s="179"/>
      <c r="H1189" s="179"/>
      <c r="I1189" s="179"/>
      <c r="J1189" s="256"/>
      <c r="K1189" s="121"/>
      <c r="L1189" s="121"/>
      <c r="M1189" s="260"/>
      <c r="N1189" s="259"/>
    </row>
    <row r="1190" ht="27.75" customHeight="1">
      <c r="A1190" s="182"/>
      <c r="B1190" s="183"/>
      <c r="C1190" s="120"/>
      <c r="D1190" s="177"/>
      <c r="E1190" s="120"/>
      <c r="F1190" s="120"/>
      <c r="G1190" s="120"/>
      <c r="H1190" s="120"/>
      <c r="I1190" s="120"/>
      <c r="J1190" s="256"/>
      <c r="K1190" s="121"/>
      <c r="L1190" s="121"/>
      <c r="M1190" s="260"/>
      <c r="N1190" s="258"/>
    </row>
    <row r="1191" ht="27.75" customHeight="1">
      <c r="A1191" s="182"/>
      <c r="B1191" s="184"/>
      <c r="C1191" s="179"/>
      <c r="D1191" s="180"/>
      <c r="E1191" s="179"/>
      <c r="F1191" s="179"/>
      <c r="G1191" s="179"/>
      <c r="H1191" s="179"/>
      <c r="I1191" s="179"/>
      <c r="J1191" s="256"/>
      <c r="K1191" s="121"/>
      <c r="L1191" s="121"/>
      <c r="M1191" s="260"/>
      <c r="N1191" s="259"/>
    </row>
    <row r="1192" ht="27.75" customHeight="1">
      <c r="A1192" s="182"/>
      <c r="B1192" s="183"/>
      <c r="C1192" s="120"/>
      <c r="D1192" s="177"/>
      <c r="E1192" s="120"/>
      <c r="F1192" s="120"/>
      <c r="G1192" s="120"/>
      <c r="H1192" s="120"/>
      <c r="I1192" s="120"/>
      <c r="J1192" s="256"/>
      <c r="K1192" s="121"/>
      <c r="L1192" s="121"/>
      <c r="M1192" s="260"/>
      <c r="N1192" s="258"/>
    </row>
    <row r="1193" ht="27.75" customHeight="1">
      <c r="A1193" s="182"/>
      <c r="B1193" s="184"/>
      <c r="C1193" s="179"/>
      <c r="D1193" s="180"/>
      <c r="E1193" s="179"/>
      <c r="F1193" s="179"/>
      <c r="G1193" s="179"/>
      <c r="H1193" s="179"/>
      <c r="I1193" s="179"/>
      <c r="J1193" s="256"/>
      <c r="K1193" s="121"/>
      <c r="L1193" s="121"/>
      <c r="M1193" s="260"/>
      <c r="N1193" s="259"/>
    </row>
    <row r="1194" ht="27.75" customHeight="1">
      <c r="A1194" s="182"/>
      <c r="B1194" s="183"/>
      <c r="C1194" s="120"/>
      <c r="D1194" s="177"/>
      <c r="E1194" s="120"/>
      <c r="F1194" s="120"/>
      <c r="G1194" s="120"/>
      <c r="H1194" s="120"/>
      <c r="I1194" s="120"/>
      <c r="J1194" s="256"/>
      <c r="K1194" s="121"/>
      <c r="L1194" s="121"/>
      <c r="M1194" s="260"/>
      <c r="N1194" s="258"/>
    </row>
    <row r="1195" ht="27.75" customHeight="1">
      <c r="A1195" s="182"/>
      <c r="B1195" s="184"/>
      <c r="C1195" s="179"/>
      <c r="D1195" s="180"/>
      <c r="E1195" s="179"/>
      <c r="F1195" s="179"/>
      <c r="G1195" s="179"/>
      <c r="H1195" s="179"/>
      <c r="I1195" s="179"/>
      <c r="J1195" s="256"/>
      <c r="K1195" s="121"/>
      <c r="L1195" s="121"/>
      <c r="M1195" s="260"/>
      <c r="N1195" s="259"/>
    </row>
    <row r="1196" ht="27.75" customHeight="1">
      <c r="A1196" s="182"/>
      <c r="B1196" s="183"/>
      <c r="C1196" s="120"/>
      <c r="D1196" s="177"/>
      <c r="E1196" s="120"/>
      <c r="F1196" s="120"/>
      <c r="G1196" s="120"/>
      <c r="H1196" s="120"/>
      <c r="I1196" s="120"/>
      <c r="J1196" s="256"/>
      <c r="K1196" s="121"/>
      <c r="L1196" s="121"/>
      <c r="M1196" s="260"/>
      <c r="N1196" s="258"/>
    </row>
    <row r="1197" ht="27.75" customHeight="1">
      <c r="A1197" s="182"/>
      <c r="B1197" s="184"/>
      <c r="C1197" s="179"/>
      <c r="D1197" s="180"/>
      <c r="E1197" s="179"/>
      <c r="F1197" s="179"/>
      <c r="G1197" s="179"/>
      <c r="H1197" s="179"/>
      <c r="I1197" s="179"/>
      <c r="J1197" s="256"/>
      <c r="K1197" s="121"/>
      <c r="L1197" s="121"/>
      <c r="M1197" s="260"/>
      <c r="N1197" s="259"/>
    </row>
    <row r="1198" ht="27.75" customHeight="1">
      <c r="A1198" s="182"/>
      <c r="B1198" s="183"/>
      <c r="C1198" s="120"/>
      <c r="D1198" s="177"/>
      <c r="E1198" s="120"/>
      <c r="F1198" s="120"/>
      <c r="G1198" s="120"/>
      <c r="H1198" s="120"/>
      <c r="I1198" s="120"/>
      <c r="J1198" s="256"/>
      <c r="K1198" s="121"/>
      <c r="L1198" s="121"/>
      <c r="M1198" s="260"/>
      <c r="N1198" s="258"/>
    </row>
    <row r="1199" ht="27.75" customHeight="1">
      <c r="A1199" s="182"/>
      <c r="B1199" s="184"/>
      <c r="C1199" s="179"/>
      <c r="D1199" s="180"/>
      <c r="E1199" s="179"/>
      <c r="F1199" s="179"/>
      <c r="G1199" s="179"/>
      <c r="H1199" s="179"/>
      <c r="I1199" s="179"/>
      <c r="J1199" s="256"/>
      <c r="K1199" s="121"/>
      <c r="L1199" s="121"/>
      <c r="M1199" s="260"/>
      <c r="N1199" s="259"/>
    </row>
    <row r="1200" ht="27.75" customHeight="1">
      <c r="A1200" s="182"/>
      <c r="B1200" s="183"/>
      <c r="C1200" s="120"/>
      <c r="D1200" s="177"/>
      <c r="E1200" s="120"/>
      <c r="F1200" s="120"/>
      <c r="G1200" s="120"/>
      <c r="H1200" s="120"/>
      <c r="I1200" s="120"/>
      <c r="J1200" s="256"/>
      <c r="K1200" s="121"/>
      <c r="L1200" s="121"/>
      <c r="M1200" s="260"/>
      <c r="N1200" s="258"/>
    </row>
    <row r="1201" ht="27.75" customHeight="1">
      <c r="A1201" s="182"/>
      <c r="B1201" s="184"/>
      <c r="C1201" s="179"/>
      <c r="D1201" s="180"/>
      <c r="E1201" s="179"/>
      <c r="F1201" s="179"/>
      <c r="G1201" s="179"/>
      <c r="H1201" s="179"/>
      <c r="I1201" s="179"/>
      <c r="J1201" s="256"/>
      <c r="K1201" s="121"/>
      <c r="L1201" s="121"/>
      <c r="M1201" s="260"/>
      <c r="N1201" s="259"/>
    </row>
    <row r="1202" ht="27.75" customHeight="1">
      <c r="A1202" s="182"/>
      <c r="B1202" s="183"/>
      <c r="C1202" s="120"/>
      <c r="D1202" s="177"/>
      <c r="E1202" s="120"/>
      <c r="F1202" s="120"/>
      <c r="G1202" s="120"/>
      <c r="H1202" s="120"/>
      <c r="I1202" s="120"/>
      <c r="J1202" s="256"/>
      <c r="K1202" s="121"/>
      <c r="L1202" s="121"/>
      <c r="M1202" s="260"/>
      <c r="N1202" s="258"/>
    </row>
    <row r="1203" ht="27.75" customHeight="1">
      <c r="A1203" s="182"/>
      <c r="B1203" s="184"/>
      <c r="C1203" s="179"/>
      <c r="D1203" s="180"/>
      <c r="E1203" s="179"/>
      <c r="F1203" s="179"/>
      <c r="G1203" s="179"/>
      <c r="H1203" s="179"/>
      <c r="I1203" s="179"/>
      <c r="J1203" s="256"/>
      <c r="K1203" s="121"/>
      <c r="L1203" s="121"/>
      <c r="M1203" s="260"/>
      <c r="N1203" s="259"/>
    </row>
    <row r="1204" ht="27.75" customHeight="1">
      <c r="A1204" s="182"/>
      <c r="B1204" s="183"/>
      <c r="C1204" s="120"/>
      <c r="D1204" s="177"/>
      <c r="E1204" s="120"/>
      <c r="F1204" s="120"/>
      <c r="G1204" s="120"/>
      <c r="H1204" s="120"/>
      <c r="I1204" s="120"/>
      <c r="J1204" s="256"/>
      <c r="K1204" s="121"/>
      <c r="L1204" s="121"/>
      <c r="M1204" s="260"/>
      <c r="N1204" s="258"/>
    </row>
    <row r="1205" ht="27.75" customHeight="1">
      <c r="A1205" s="182"/>
      <c r="B1205" s="184"/>
      <c r="C1205" s="179"/>
      <c r="D1205" s="180"/>
      <c r="E1205" s="179"/>
      <c r="F1205" s="179"/>
      <c r="G1205" s="179"/>
      <c r="H1205" s="179"/>
      <c r="I1205" s="179"/>
      <c r="J1205" s="256"/>
      <c r="K1205" s="121"/>
      <c r="L1205" s="121"/>
      <c r="M1205" s="260"/>
      <c r="N1205" s="259"/>
    </row>
    <row r="1206" ht="27.75" customHeight="1">
      <c r="A1206" s="182"/>
      <c r="B1206" s="183"/>
      <c r="C1206" s="120"/>
      <c r="D1206" s="177"/>
      <c r="E1206" s="120"/>
      <c r="F1206" s="120"/>
      <c r="G1206" s="120"/>
      <c r="H1206" s="120"/>
      <c r="I1206" s="120"/>
      <c r="J1206" s="256"/>
      <c r="K1206" s="121"/>
      <c r="L1206" s="121"/>
      <c r="M1206" s="260"/>
      <c r="N1206" s="258"/>
    </row>
    <row r="1207" ht="27.75" customHeight="1">
      <c r="A1207" s="182"/>
      <c r="B1207" s="184"/>
      <c r="C1207" s="179"/>
      <c r="D1207" s="180"/>
      <c r="E1207" s="179"/>
      <c r="F1207" s="179"/>
      <c r="G1207" s="179"/>
      <c r="H1207" s="179"/>
      <c r="I1207" s="179"/>
      <c r="J1207" s="256"/>
      <c r="K1207" s="121"/>
      <c r="L1207" s="121"/>
      <c r="M1207" s="260"/>
      <c r="N1207" s="259"/>
    </row>
    <row r="1208" ht="27.75" customHeight="1">
      <c r="A1208" s="182"/>
      <c r="B1208" s="183"/>
      <c r="C1208" s="120"/>
      <c r="D1208" s="177"/>
      <c r="E1208" s="120"/>
      <c r="F1208" s="120"/>
      <c r="G1208" s="120"/>
      <c r="H1208" s="120"/>
      <c r="I1208" s="120"/>
      <c r="J1208" s="256"/>
      <c r="K1208" s="121"/>
      <c r="L1208" s="121"/>
      <c r="M1208" s="260"/>
      <c r="N1208" s="258"/>
    </row>
    <row r="1209" ht="27.75" customHeight="1">
      <c r="A1209" s="182"/>
      <c r="B1209" s="184"/>
      <c r="C1209" s="179"/>
      <c r="D1209" s="180"/>
      <c r="E1209" s="179"/>
      <c r="F1209" s="179"/>
      <c r="G1209" s="179"/>
      <c r="H1209" s="179"/>
      <c r="I1209" s="179"/>
      <c r="J1209" s="256"/>
      <c r="K1209" s="121"/>
      <c r="L1209" s="121"/>
      <c r="M1209" s="260"/>
      <c r="N1209" s="259"/>
    </row>
    <row r="1210" ht="27.75" customHeight="1">
      <c r="A1210" s="182"/>
      <c r="B1210" s="183"/>
      <c r="C1210" s="120"/>
      <c r="D1210" s="177"/>
      <c r="E1210" s="120"/>
      <c r="F1210" s="120"/>
      <c r="G1210" s="120"/>
      <c r="H1210" s="120"/>
      <c r="I1210" s="120"/>
      <c r="J1210" s="256"/>
      <c r="K1210" s="121"/>
      <c r="L1210" s="121"/>
      <c r="M1210" s="260"/>
      <c r="N1210" s="258"/>
    </row>
    <row r="1211" ht="27.75" customHeight="1">
      <c r="A1211" s="182"/>
      <c r="B1211" s="184"/>
      <c r="C1211" s="179"/>
      <c r="D1211" s="180"/>
      <c r="E1211" s="179"/>
      <c r="F1211" s="179"/>
      <c r="G1211" s="179"/>
      <c r="H1211" s="179"/>
      <c r="I1211" s="179"/>
      <c r="J1211" s="256"/>
      <c r="K1211" s="121"/>
      <c r="L1211" s="121"/>
      <c r="M1211" s="260"/>
      <c r="N1211" s="259"/>
    </row>
    <row r="1212" ht="27.75" customHeight="1">
      <c r="A1212" s="182"/>
      <c r="B1212" s="183"/>
      <c r="C1212" s="120"/>
      <c r="D1212" s="177"/>
      <c r="E1212" s="120"/>
      <c r="F1212" s="120"/>
      <c r="G1212" s="120"/>
      <c r="H1212" s="120"/>
      <c r="I1212" s="120"/>
      <c r="J1212" s="256"/>
      <c r="K1212" s="121"/>
      <c r="L1212" s="121"/>
      <c r="M1212" s="260"/>
      <c r="N1212" s="258"/>
    </row>
    <row r="1213" ht="27.75" customHeight="1">
      <c r="A1213" s="182"/>
      <c r="B1213" s="184"/>
      <c r="C1213" s="179"/>
      <c r="D1213" s="180"/>
      <c r="E1213" s="179"/>
      <c r="F1213" s="179"/>
      <c r="G1213" s="179"/>
      <c r="H1213" s="179"/>
      <c r="I1213" s="179"/>
      <c r="J1213" s="256"/>
      <c r="K1213" s="121"/>
      <c r="L1213" s="121"/>
      <c r="M1213" s="260"/>
      <c r="N1213" s="259"/>
    </row>
    <row r="1214" ht="27.75" customHeight="1">
      <c r="A1214" s="182"/>
      <c r="B1214" s="183"/>
      <c r="C1214" s="120"/>
      <c r="D1214" s="177"/>
      <c r="E1214" s="120"/>
      <c r="F1214" s="120"/>
      <c r="G1214" s="120"/>
      <c r="H1214" s="120"/>
      <c r="I1214" s="120"/>
      <c r="J1214" s="256"/>
      <c r="K1214" s="121"/>
      <c r="L1214" s="121"/>
      <c r="M1214" s="260"/>
      <c r="N1214" s="258"/>
    </row>
    <row r="1215" ht="27.75" customHeight="1">
      <c r="A1215" s="182"/>
      <c r="B1215" s="184"/>
      <c r="C1215" s="179"/>
      <c r="D1215" s="180"/>
      <c r="E1215" s="179"/>
      <c r="F1215" s="179"/>
      <c r="G1215" s="179"/>
      <c r="H1215" s="179"/>
      <c r="I1215" s="179"/>
      <c r="J1215" s="256"/>
      <c r="K1215" s="121"/>
      <c r="L1215" s="121"/>
      <c r="M1215" s="260"/>
      <c r="N1215" s="259"/>
    </row>
    <row r="1216" ht="27.75" customHeight="1">
      <c r="A1216" s="182"/>
      <c r="B1216" s="183"/>
      <c r="C1216" s="120"/>
      <c r="D1216" s="177"/>
      <c r="E1216" s="120"/>
      <c r="F1216" s="120"/>
      <c r="G1216" s="120"/>
      <c r="H1216" s="120"/>
      <c r="I1216" s="120"/>
      <c r="J1216" s="256"/>
      <c r="K1216" s="121"/>
      <c r="L1216" s="121"/>
      <c r="M1216" s="260"/>
      <c r="N1216" s="258"/>
    </row>
    <row r="1217" ht="27.75" customHeight="1">
      <c r="A1217" s="182"/>
      <c r="B1217" s="184"/>
      <c r="C1217" s="179"/>
      <c r="D1217" s="180"/>
      <c r="E1217" s="179"/>
      <c r="F1217" s="179"/>
      <c r="G1217" s="179"/>
      <c r="H1217" s="179"/>
      <c r="I1217" s="179"/>
      <c r="J1217" s="256"/>
      <c r="K1217" s="121"/>
      <c r="L1217" s="121"/>
      <c r="M1217" s="260"/>
      <c r="N1217" s="259"/>
    </row>
    <row r="1218" ht="27.75" customHeight="1">
      <c r="A1218" s="182"/>
      <c r="B1218" s="183"/>
      <c r="C1218" s="120"/>
      <c r="D1218" s="177"/>
      <c r="E1218" s="120"/>
      <c r="F1218" s="120"/>
      <c r="G1218" s="120"/>
      <c r="H1218" s="120"/>
      <c r="I1218" s="120"/>
      <c r="J1218" s="256"/>
      <c r="K1218" s="121"/>
      <c r="L1218" s="121"/>
      <c r="M1218" s="260"/>
      <c r="N1218" s="258"/>
    </row>
    <row r="1219" ht="27.75" customHeight="1">
      <c r="A1219" s="182"/>
      <c r="B1219" s="184"/>
      <c r="C1219" s="179"/>
      <c r="D1219" s="180"/>
      <c r="E1219" s="179"/>
      <c r="F1219" s="179"/>
      <c r="G1219" s="179"/>
      <c r="H1219" s="179"/>
      <c r="I1219" s="179"/>
      <c r="J1219" s="256"/>
      <c r="K1219" s="121"/>
      <c r="L1219" s="121"/>
      <c r="M1219" s="260"/>
      <c r="N1219" s="259"/>
    </row>
    <row r="1220" ht="27.75" customHeight="1">
      <c r="A1220" s="182"/>
      <c r="B1220" s="183"/>
      <c r="C1220" s="120"/>
      <c r="D1220" s="177"/>
      <c r="E1220" s="120"/>
      <c r="F1220" s="120"/>
      <c r="G1220" s="120"/>
      <c r="H1220" s="120"/>
      <c r="I1220" s="120"/>
      <c r="J1220" s="256"/>
      <c r="K1220" s="121"/>
      <c r="L1220" s="121"/>
      <c r="M1220" s="260"/>
      <c r="N1220" s="258"/>
    </row>
    <row r="1221" ht="27.75" customHeight="1">
      <c r="A1221" s="182"/>
      <c r="B1221" s="184"/>
      <c r="C1221" s="179"/>
      <c r="D1221" s="180"/>
      <c r="E1221" s="179"/>
      <c r="F1221" s="179"/>
      <c r="G1221" s="179"/>
      <c r="H1221" s="179"/>
      <c r="I1221" s="179"/>
      <c r="J1221" s="256"/>
      <c r="K1221" s="121"/>
      <c r="L1221" s="121"/>
      <c r="M1221" s="260"/>
      <c r="N1221" s="259"/>
    </row>
    <row r="1222" ht="27.75" customHeight="1">
      <c r="A1222" s="182"/>
      <c r="B1222" s="183"/>
      <c r="C1222" s="120"/>
      <c r="D1222" s="177"/>
      <c r="E1222" s="120"/>
      <c r="F1222" s="120"/>
      <c r="G1222" s="120"/>
      <c r="H1222" s="120"/>
      <c r="I1222" s="120"/>
      <c r="J1222" s="256"/>
      <c r="K1222" s="121"/>
      <c r="L1222" s="121"/>
      <c r="M1222" s="260"/>
      <c r="N1222" s="258"/>
    </row>
    <row r="1223" ht="27.75" customHeight="1">
      <c r="A1223" s="182"/>
      <c r="B1223" s="184"/>
      <c r="C1223" s="179"/>
      <c r="D1223" s="180"/>
      <c r="E1223" s="179"/>
      <c r="F1223" s="179"/>
      <c r="G1223" s="179"/>
      <c r="H1223" s="179"/>
      <c r="I1223" s="179"/>
      <c r="J1223" s="256"/>
      <c r="K1223" s="121"/>
      <c r="L1223" s="121"/>
      <c r="M1223" s="260"/>
      <c r="N1223" s="259"/>
    </row>
    <row r="1224" ht="27.75" customHeight="1">
      <c r="A1224" s="182"/>
      <c r="B1224" s="183"/>
      <c r="C1224" s="120"/>
      <c r="D1224" s="177"/>
      <c r="E1224" s="120"/>
      <c r="F1224" s="120"/>
      <c r="G1224" s="120"/>
      <c r="H1224" s="120"/>
      <c r="I1224" s="120"/>
      <c r="J1224" s="256"/>
      <c r="K1224" s="121"/>
      <c r="L1224" s="121"/>
      <c r="M1224" s="260"/>
      <c r="N1224" s="258"/>
    </row>
    <row r="1225" ht="27.75" customHeight="1">
      <c r="A1225" s="182"/>
      <c r="B1225" s="184"/>
      <c r="C1225" s="179"/>
      <c r="D1225" s="180"/>
      <c r="E1225" s="179"/>
      <c r="F1225" s="179"/>
      <c r="G1225" s="179"/>
      <c r="H1225" s="179"/>
      <c r="I1225" s="179"/>
      <c r="J1225" s="256"/>
      <c r="K1225" s="121"/>
      <c r="L1225" s="121"/>
      <c r="M1225" s="260"/>
      <c r="N1225" s="259"/>
    </row>
    <row r="1226" ht="27.75" customHeight="1">
      <c r="A1226" s="182"/>
      <c r="B1226" s="183"/>
      <c r="C1226" s="120"/>
      <c r="D1226" s="177"/>
      <c r="E1226" s="120"/>
      <c r="F1226" s="120"/>
      <c r="G1226" s="120"/>
      <c r="H1226" s="120"/>
      <c r="I1226" s="120"/>
      <c r="J1226" s="256"/>
      <c r="K1226" s="121"/>
      <c r="L1226" s="121"/>
      <c r="M1226" s="260"/>
      <c r="N1226" s="258"/>
    </row>
    <row r="1227" ht="27.75" customHeight="1">
      <c r="A1227" s="182"/>
      <c r="B1227" s="184"/>
      <c r="C1227" s="179"/>
      <c r="D1227" s="180"/>
      <c r="E1227" s="179"/>
      <c r="F1227" s="179"/>
      <c r="G1227" s="179"/>
      <c r="H1227" s="179"/>
      <c r="I1227" s="179"/>
      <c r="J1227" s="256"/>
      <c r="K1227" s="121"/>
      <c r="L1227" s="121"/>
      <c r="M1227" s="260"/>
      <c r="N1227" s="259"/>
    </row>
    <row r="1228" ht="27.75" customHeight="1">
      <c r="A1228" s="182"/>
      <c r="B1228" s="183"/>
      <c r="C1228" s="120"/>
      <c r="D1228" s="177"/>
      <c r="E1228" s="120"/>
      <c r="F1228" s="120"/>
      <c r="G1228" s="120"/>
      <c r="H1228" s="120"/>
      <c r="I1228" s="120"/>
      <c r="J1228" s="256"/>
      <c r="K1228" s="121"/>
      <c r="L1228" s="121"/>
      <c r="M1228" s="260"/>
      <c r="N1228" s="258"/>
    </row>
    <row r="1229" ht="27.75" customHeight="1">
      <c r="A1229" s="182"/>
      <c r="B1229" s="184"/>
      <c r="C1229" s="179"/>
      <c r="D1229" s="180"/>
      <c r="E1229" s="179"/>
      <c r="F1229" s="179"/>
      <c r="G1229" s="179"/>
      <c r="H1229" s="179"/>
      <c r="I1229" s="179"/>
      <c r="J1229" s="256"/>
      <c r="K1229" s="121"/>
      <c r="L1229" s="121"/>
      <c r="M1229" s="260"/>
      <c r="N1229" s="259"/>
    </row>
    <row r="1230" ht="27.75" customHeight="1">
      <c r="A1230" s="182"/>
      <c r="B1230" s="183"/>
      <c r="C1230" s="120"/>
      <c r="D1230" s="177"/>
      <c r="E1230" s="120"/>
      <c r="F1230" s="120"/>
      <c r="G1230" s="120"/>
      <c r="H1230" s="120"/>
      <c r="I1230" s="120"/>
      <c r="J1230" s="256"/>
      <c r="K1230" s="121"/>
      <c r="L1230" s="121"/>
      <c r="M1230" s="260"/>
      <c r="N1230" s="258"/>
    </row>
    <row r="1231" ht="27.75" customHeight="1">
      <c r="A1231" s="182"/>
      <c r="B1231" s="184"/>
      <c r="C1231" s="179"/>
      <c r="D1231" s="180"/>
      <c r="E1231" s="179"/>
      <c r="F1231" s="179"/>
      <c r="G1231" s="179"/>
      <c r="H1231" s="179"/>
      <c r="I1231" s="179"/>
      <c r="J1231" s="256"/>
      <c r="K1231" s="121"/>
      <c r="L1231" s="121"/>
      <c r="M1231" s="260"/>
      <c r="N1231" s="259"/>
    </row>
    <row r="1232" ht="27.75" customHeight="1">
      <c r="A1232" s="182"/>
      <c r="B1232" s="183"/>
      <c r="C1232" s="120"/>
      <c r="D1232" s="177"/>
      <c r="E1232" s="120"/>
      <c r="F1232" s="120"/>
      <c r="G1232" s="120"/>
      <c r="H1232" s="120"/>
      <c r="I1232" s="120"/>
      <c r="J1232" s="256"/>
      <c r="K1232" s="121"/>
      <c r="L1232" s="121"/>
      <c r="M1232" s="260"/>
      <c r="N1232" s="258"/>
    </row>
    <row r="1233" ht="27.75" customHeight="1">
      <c r="A1233" s="182"/>
      <c r="B1233" s="184"/>
      <c r="C1233" s="179"/>
      <c r="D1233" s="180"/>
      <c r="E1233" s="179"/>
      <c r="F1233" s="179"/>
      <c r="G1233" s="179"/>
      <c r="H1233" s="179"/>
      <c r="I1233" s="179"/>
      <c r="J1233" s="256"/>
      <c r="K1233" s="121"/>
      <c r="L1233" s="121"/>
      <c r="M1233" s="260"/>
      <c r="N1233" s="259"/>
    </row>
    <row r="1234" ht="27.75" customHeight="1">
      <c r="A1234" s="182"/>
      <c r="B1234" s="183"/>
      <c r="C1234" s="120"/>
      <c r="D1234" s="177"/>
      <c r="E1234" s="120"/>
      <c r="F1234" s="120"/>
      <c r="G1234" s="120"/>
      <c r="H1234" s="120"/>
      <c r="I1234" s="120"/>
      <c r="J1234" s="256"/>
      <c r="K1234" s="121"/>
      <c r="L1234" s="121"/>
      <c r="M1234" s="260"/>
      <c r="N1234" s="258"/>
    </row>
    <row r="1235" ht="27.75" customHeight="1">
      <c r="A1235" s="182"/>
      <c r="B1235" s="184"/>
      <c r="C1235" s="179"/>
      <c r="D1235" s="180"/>
      <c r="E1235" s="179"/>
      <c r="F1235" s="179"/>
      <c r="G1235" s="179"/>
      <c r="H1235" s="179"/>
      <c r="I1235" s="179"/>
      <c r="J1235" s="256"/>
      <c r="K1235" s="121"/>
      <c r="L1235" s="121"/>
      <c r="M1235" s="260"/>
      <c r="N1235" s="259"/>
    </row>
    <row r="1236" ht="27.75" customHeight="1">
      <c r="A1236" s="182"/>
      <c r="B1236" s="183"/>
      <c r="C1236" s="120"/>
      <c r="D1236" s="177"/>
      <c r="E1236" s="120"/>
      <c r="F1236" s="120"/>
      <c r="G1236" s="120"/>
      <c r="H1236" s="120"/>
      <c r="I1236" s="120"/>
      <c r="J1236" s="256"/>
      <c r="K1236" s="121"/>
      <c r="L1236" s="121"/>
      <c r="M1236" s="260"/>
      <c r="N1236" s="258"/>
    </row>
    <row r="1237" ht="27.75" customHeight="1">
      <c r="A1237" s="182"/>
      <c r="B1237" s="184"/>
      <c r="C1237" s="179"/>
      <c r="D1237" s="180"/>
      <c r="E1237" s="179"/>
      <c r="F1237" s="179"/>
      <c r="G1237" s="179"/>
      <c r="H1237" s="179"/>
      <c r="I1237" s="179"/>
      <c r="J1237" s="256"/>
      <c r="K1237" s="121"/>
      <c r="L1237" s="121"/>
      <c r="M1237" s="260"/>
      <c r="N1237" s="259"/>
    </row>
    <row r="1238" ht="27.75" customHeight="1">
      <c r="A1238" s="182"/>
      <c r="B1238" s="183"/>
      <c r="C1238" s="120"/>
      <c r="D1238" s="177"/>
      <c r="E1238" s="120"/>
      <c r="F1238" s="120"/>
      <c r="G1238" s="120"/>
      <c r="H1238" s="120"/>
      <c r="I1238" s="120"/>
      <c r="J1238" s="256"/>
      <c r="K1238" s="121"/>
      <c r="L1238" s="121"/>
      <c r="M1238" s="260"/>
      <c r="N1238" s="258"/>
    </row>
    <row r="1239" ht="27.75" customHeight="1">
      <c r="A1239" s="182"/>
      <c r="B1239" s="184"/>
      <c r="C1239" s="179"/>
      <c r="D1239" s="180"/>
      <c r="E1239" s="179"/>
      <c r="F1239" s="179"/>
      <c r="G1239" s="179"/>
      <c r="H1239" s="179"/>
      <c r="I1239" s="179"/>
      <c r="J1239" s="256"/>
      <c r="K1239" s="121"/>
      <c r="L1239" s="121"/>
      <c r="M1239" s="260"/>
      <c r="N1239" s="259"/>
    </row>
    <row r="1240" ht="27.75" customHeight="1">
      <c r="A1240" s="182"/>
      <c r="B1240" s="183"/>
      <c r="C1240" s="120"/>
      <c r="D1240" s="177"/>
      <c r="E1240" s="120"/>
      <c r="F1240" s="120"/>
      <c r="G1240" s="120"/>
      <c r="H1240" s="120"/>
      <c r="I1240" s="120"/>
      <c r="J1240" s="256"/>
      <c r="K1240" s="121"/>
      <c r="L1240" s="121"/>
      <c r="M1240" s="260"/>
      <c r="N1240" s="258"/>
    </row>
    <row r="1241" ht="27.75" customHeight="1">
      <c r="A1241" s="182"/>
      <c r="B1241" s="184"/>
      <c r="C1241" s="179"/>
      <c r="D1241" s="180"/>
      <c r="E1241" s="179"/>
      <c r="F1241" s="179"/>
      <c r="G1241" s="179"/>
      <c r="H1241" s="179"/>
      <c r="I1241" s="179"/>
      <c r="J1241" s="256"/>
      <c r="K1241" s="121"/>
      <c r="L1241" s="121"/>
      <c r="M1241" s="260"/>
      <c r="N1241" s="259"/>
    </row>
    <row r="1242" ht="27.75" customHeight="1">
      <c r="A1242" s="182"/>
      <c r="B1242" s="183"/>
      <c r="C1242" s="120"/>
      <c r="D1242" s="177"/>
      <c r="E1242" s="120"/>
      <c r="F1242" s="120"/>
      <c r="G1242" s="120"/>
      <c r="H1242" s="120"/>
      <c r="I1242" s="120"/>
      <c r="J1242" s="256"/>
      <c r="K1242" s="121"/>
      <c r="L1242" s="121"/>
      <c r="M1242" s="260"/>
      <c r="N1242" s="258"/>
    </row>
    <row r="1243" ht="27.75" customHeight="1">
      <c r="A1243" s="182"/>
      <c r="B1243" s="184"/>
      <c r="C1243" s="179"/>
      <c r="D1243" s="180"/>
      <c r="E1243" s="179"/>
      <c r="F1243" s="179"/>
      <c r="G1243" s="179"/>
      <c r="H1243" s="179"/>
      <c r="I1243" s="179"/>
      <c r="J1243" s="256"/>
      <c r="K1243" s="121"/>
      <c r="L1243" s="121"/>
      <c r="M1243" s="260"/>
      <c r="N1243" s="259"/>
    </row>
    <row r="1244" ht="27.75" customHeight="1">
      <c r="A1244" s="182"/>
      <c r="B1244" s="183"/>
      <c r="C1244" s="120"/>
      <c r="D1244" s="177"/>
      <c r="E1244" s="120"/>
      <c r="F1244" s="120"/>
      <c r="G1244" s="120"/>
      <c r="H1244" s="120"/>
      <c r="I1244" s="120"/>
      <c r="J1244" s="256"/>
      <c r="K1244" s="121"/>
      <c r="L1244" s="121"/>
      <c r="M1244" s="260"/>
      <c r="N1244" s="258"/>
    </row>
    <row r="1245" ht="27.75" customHeight="1">
      <c r="A1245" s="182"/>
      <c r="B1245" s="184"/>
      <c r="C1245" s="179"/>
      <c r="D1245" s="180"/>
      <c r="E1245" s="179"/>
      <c r="F1245" s="179"/>
      <c r="G1245" s="179"/>
      <c r="H1245" s="179"/>
      <c r="I1245" s="179"/>
      <c r="J1245" s="256"/>
      <c r="K1245" s="121"/>
      <c r="L1245" s="121"/>
      <c r="M1245" s="260"/>
      <c r="N1245" s="259"/>
    </row>
    <row r="1246" ht="27.75" customHeight="1">
      <c r="A1246" s="182"/>
      <c r="B1246" s="183"/>
      <c r="C1246" s="120"/>
      <c r="D1246" s="177"/>
      <c r="E1246" s="120"/>
      <c r="F1246" s="120"/>
      <c r="G1246" s="120"/>
      <c r="H1246" s="120"/>
      <c r="I1246" s="120"/>
      <c r="J1246" s="256"/>
      <c r="K1246" s="121"/>
      <c r="L1246" s="121"/>
      <c r="M1246" s="260"/>
      <c r="N1246" s="258"/>
    </row>
    <row r="1247" ht="27.75" customHeight="1">
      <c r="A1247" s="182"/>
      <c r="B1247" s="184"/>
      <c r="C1247" s="179"/>
      <c r="D1247" s="180"/>
      <c r="E1247" s="179"/>
      <c r="F1247" s="179"/>
      <c r="G1247" s="179"/>
      <c r="H1247" s="179"/>
      <c r="I1247" s="179"/>
      <c r="J1247" s="256"/>
      <c r="K1247" s="121"/>
      <c r="L1247" s="121"/>
      <c r="M1247" s="260"/>
      <c r="N1247" s="259"/>
    </row>
    <row r="1248" ht="27.75" customHeight="1">
      <c r="A1248" s="182"/>
      <c r="B1248" s="183"/>
      <c r="C1248" s="120"/>
      <c r="D1248" s="177"/>
      <c r="E1248" s="120"/>
      <c r="F1248" s="120"/>
      <c r="G1248" s="120"/>
      <c r="H1248" s="120"/>
      <c r="I1248" s="120"/>
      <c r="J1248" s="256"/>
      <c r="K1248" s="121"/>
      <c r="L1248" s="121"/>
      <c r="M1248" s="260"/>
      <c r="N1248" s="258"/>
    </row>
    <row r="1249" ht="27.75" customHeight="1">
      <c r="A1249" s="182"/>
      <c r="B1249" s="184"/>
      <c r="C1249" s="179"/>
      <c r="D1249" s="180"/>
      <c r="E1249" s="179"/>
      <c r="F1249" s="179"/>
      <c r="G1249" s="179"/>
      <c r="H1249" s="179"/>
      <c r="I1249" s="179"/>
      <c r="J1249" s="256"/>
      <c r="K1249" s="121"/>
      <c r="L1249" s="121"/>
      <c r="M1249" s="260"/>
      <c r="N1249" s="259"/>
    </row>
    <row r="1250" ht="27.75" customHeight="1">
      <c r="A1250" s="182"/>
      <c r="B1250" s="183"/>
      <c r="C1250" s="120"/>
      <c r="D1250" s="177"/>
      <c r="E1250" s="120"/>
      <c r="F1250" s="120"/>
      <c r="G1250" s="120"/>
      <c r="H1250" s="120"/>
      <c r="I1250" s="120"/>
      <c r="J1250" s="256"/>
      <c r="K1250" s="121"/>
      <c r="L1250" s="121"/>
      <c r="M1250" s="260"/>
      <c r="N1250" s="258"/>
    </row>
    <row r="1251" ht="27.75" customHeight="1">
      <c r="A1251" s="182"/>
      <c r="B1251" s="184"/>
      <c r="C1251" s="179"/>
      <c r="D1251" s="180"/>
      <c r="E1251" s="179"/>
      <c r="F1251" s="179"/>
      <c r="G1251" s="179"/>
      <c r="H1251" s="179"/>
      <c r="I1251" s="179"/>
      <c r="J1251" s="256"/>
      <c r="K1251" s="121"/>
      <c r="L1251" s="121"/>
      <c r="M1251" s="260"/>
      <c r="N1251" s="259"/>
    </row>
    <row r="1252" ht="27.75" customHeight="1">
      <c r="A1252" s="182"/>
      <c r="B1252" s="183"/>
      <c r="C1252" s="120"/>
      <c r="D1252" s="177"/>
      <c r="E1252" s="120"/>
      <c r="F1252" s="120"/>
      <c r="G1252" s="120"/>
      <c r="H1252" s="120"/>
      <c r="I1252" s="120"/>
      <c r="J1252" s="256"/>
      <c r="K1252" s="121"/>
      <c r="L1252" s="121"/>
      <c r="M1252" s="260"/>
      <c r="N1252" s="258"/>
    </row>
    <row r="1253" ht="27.75" customHeight="1">
      <c r="A1253" s="182"/>
      <c r="B1253" s="184"/>
      <c r="C1253" s="179"/>
      <c r="D1253" s="180"/>
      <c r="E1253" s="179"/>
      <c r="F1253" s="179"/>
      <c r="G1253" s="179"/>
      <c r="H1253" s="179"/>
      <c r="I1253" s="179"/>
      <c r="J1253" s="256"/>
      <c r="K1253" s="121"/>
      <c r="L1253" s="121"/>
      <c r="M1253" s="260"/>
      <c r="N1253" s="259"/>
    </row>
    <row r="1254" ht="27.75" customHeight="1">
      <c r="A1254" s="182"/>
      <c r="B1254" s="183"/>
      <c r="C1254" s="120"/>
      <c r="D1254" s="177"/>
      <c r="E1254" s="120"/>
      <c r="F1254" s="120"/>
      <c r="G1254" s="120"/>
      <c r="H1254" s="120"/>
      <c r="I1254" s="120"/>
      <c r="J1254" s="256"/>
      <c r="K1254" s="121"/>
      <c r="L1254" s="121"/>
      <c r="M1254" s="260"/>
      <c r="N1254" s="258"/>
    </row>
    <row r="1255" ht="27.75" customHeight="1">
      <c r="A1255" s="182"/>
      <c r="B1255" s="184"/>
      <c r="C1255" s="179"/>
      <c r="D1255" s="180"/>
      <c r="E1255" s="179"/>
      <c r="F1255" s="179"/>
      <c r="G1255" s="179"/>
      <c r="H1255" s="179"/>
      <c r="I1255" s="179"/>
      <c r="J1255" s="256"/>
      <c r="K1255" s="121"/>
      <c r="L1255" s="121"/>
      <c r="M1255" s="260"/>
      <c r="N1255" s="259"/>
    </row>
    <row r="1256" ht="27.75" customHeight="1">
      <c r="A1256" s="182"/>
      <c r="B1256" s="183"/>
      <c r="C1256" s="120"/>
      <c r="D1256" s="177"/>
      <c r="E1256" s="120"/>
      <c r="F1256" s="120"/>
      <c r="G1256" s="120"/>
      <c r="H1256" s="120"/>
      <c r="I1256" s="120"/>
      <c r="J1256" s="256"/>
      <c r="K1256" s="121"/>
      <c r="L1256" s="121"/>
      <c r="M1256" s="260"/>
      <c r="N1256" s="258"/>
    </row>
    <row r="1257" ht="27.75" customHeight="1">
      <c r="A1257" s="182"/>
      <c r="B1257" s="184"/>
      <c r="C1257" s="179"/>
      <c r="D1257" s="180"/>
      <c r="E1257" s="179"/>
      <c r="F1257" s="179"/>
      <c r="G1257" s="179"/>
      <c r="H1257" s="179"/>
      <c r="I1257" s="179"/>
      <c r="J1257" s="256"/>
      <c r="K1257" s="121"/>
      <c r="L1257" s="121"/>
      <c r="M1257" s="260"/>
      <c r="N1257" s="259"/>
    </row>
    <row r="1258" ht="27.75" customHeight="1">
      <c r="A1258" s="182"/>
      <c r="B1258" s="183"/>
      <c r="C1258" s="120"/>
      <c r="D1258" s="177"/>
      <c r="E1258" s="120"/>
      <c r="F1258" s="120"/>
      <c r="G1258" s="120"/>
      <c r="H1258" s="120"/>
      <c r="I1258" s="120"/>
      <c r="J1258" s="256"/>
      <c r="K1258" s="121"/>
      <c r="L1258" s="121"/>
      <c r="M1258" s="260"/>
      <c r="N1258" s="258"/>
    </row>
    <row r="1259" ht="27.75" customHeight="1">
      <c r="A1259" s="182"/>
      <c r="B1259" s="184"/>
      <c r="C1259" s="179"/>
      <c r="D1259" s="180"/>
      <c r="E1259" s="179"/>
      <c r="F1259" s="179"/>
      <c r="G1259" s="179"/>
      <c r="H1259" s="179"/>
      <c r="I1259" s="179"/>
      <c r="J1259" s="256"/>
      <c r="K1259" s="121"/>
      <c r="L1259" s="121"/>
      <c r="M1259" s="260"/>
      <c r="N1259" s="259"/>
    </row>
    <row r="1260" ht="27.75" customHeight="1">
      <c r="A1260" s="182"/>
      <c r="B1260" s="183"/>
      <c r="C1260" s="120"/>
      <c r="D1260" s="177"/>
      <c r="E1260" s="120"/>
      <c r="F1260" s="120"/>
      <c r="G1260" s="120"/>
      <c r="H1260" s="120"/>
      <c r="I1260" s="120"/>
      <c r="J1260" s="256"/>
      <c r="K1260" s="121"/>
      <c r="L1260" s="121"/>
      <c r="M1260" s="260"/>
      <c r="N1260" s="258"/>
    </row>
    <row r="1261" ht="27.75" customHeight="1">
      <c r="A1261" s="182"/>
      <c r="B1261" s="184"/>
      <c r="C1261" s="179"/>
      <c r="D1261" s="180"/>
      <c r="E1261" s="179"/>
      <c r="F1261" s="179"/>
      <c r="G1261" s="179"/>
      <c r="H1261" s="179"/>
      <c r="I1261" s="179"/>
      <c r="J1261" s="256"/>
      <c r="K1261" s="121"/>
      <c r="L1261" s="121"/>
      <c r="M1261" s="260"/>
      <c r="N1261" s="259"/>
    </row>
    <row r="1262" ht="27.75" customHeight="1">
      <c r="A1262" s="182"/>
      <c r="B1262" s="183"/>
      <c r="C1262" s="120"/>
      <c r="D1262" s="177"/>
      <c r="E1262" s="120"/>
      <c r="F1262" s="120"/>
      <c r="G1262" s="120"/>
      <c r="H1262" s="120"/>
      <c r="I1262" s="120"/>
      <c r="J1262" s="256"/>
      <c r="K1262" s="121"/>
      <c r="L1262" s="121"/>
      <c r="M1262" s="260"/>
      <c r="N1262" s="258"/>
    </row>
    <row r="1263" ht="27.75" customHeight="1">
      <c r="A1263" s="182"/>
      <c r="B1263" s="184"/>
      <c r="C1263" s="179"/>
      <c r="D1263" s="180"/>
      <c r="E1263" s="179"/>
      <c r="F1263" s="179"/>
      <c r="G1263" s="179"/>
      <c r="H1263" s="179"/>
      <c r="I1263" s="179"/>
      <c r="J1263" s="256"/>
      <c r="K1263" s="121"/>
      <c r="L1263" s="121"/>
      <c r="M1263" s="260"/>
      <c r="N1263" s="259"/>
    </row>
    <row r="1264" ht="27.75" customHeight="1">
      <c r="A1264" s="182"/>
      <c r="B1264" s="183"/>
      <c r="C1264" s="120"/>
      <c r="D1264" s="177"/>
      <c r="E1264" s="120"/>
      <c r="F1264" s="120"/>
      <c r="G1264" s="120"/>
      <c r="H1264" s="120"/>
      <c r="I1264" s="120"/>
      <c r="J1264" s="256"/>
      <c r="K1264" s="121"/>
      <c r="L1264" s="121"/>
      <c r="M1264" s="260"/>
      <c r="N1264" s="258"/>
    </row>
    <row r="1265" ht="27.75" customHeight="1">
      <c r="A1265" s="182"/>
      <c r="B1265" s="184"/>
      <c r="C1265" s="179"/>
      <c r="D1265" s="180"/>
      <c r="E1265" s="179"/>
      <c r="F1265" s="179"/>
      <c r="G1265" s="179"/>
      <c r="H1265" s="179"/>
      <c r="I1265" s="179"/>
      <c r="J1265" s="256"/>
      <c r="K1265" s="121"/>
      <c r="L1265" s="121"/>
      <c r="M1265" s="260"/>
      <c r="N1265" s="259"/>
    </row>
    <row r="1266" ht="27.75" customHeight="1">
      <c r="A1266" s="182"/>
      <c r="B1266" s="183"/>
      <c r="C1266" s="120"/>
      <c r="D1266" s="177"/>
      <c r="E1266" s="120"/>
      <c r="F1266" s="120"/>
      <c r="G1266" s="120"/>
      <c r="H1266" s="120"/>
      <c r="I1266" s="120"/>
      <c r="J1266" s="256"/>
      <c r="K1266" s="121"/>
      <c r="L1266" s="121"/>
      <c r="M1266" s="260"/>
      <c r="N1266" s="258"/>
    </row>
    <row r="1267" ht="27.75" customHeight="1">
      <c r="A1267" s="182"/>
      <c r="B1267" s="184"/>
      <c r="C1267" s="179"/>
      <c r="D1267" s="180"/>
      <c r="E1267" s="179"/>
      <c r="F1267" s="179"/>
      <c r="G1267" s="179"/>
      <c r="H1267" s="179"/>
      <c r="I1267" s="179"/>
      <c r="J1267" s="256"/>
      <c r="K1267" s="121"/>
      <c r="L1267" s="121"/>
      <c r="M1267" s="260"/>
      <c r="N1267" s="259"/>
    </row>
    <row r="1268" ht="27.75" customHeight="1">
      <c r="A1268" s="182"/>
      <c r="B1268" s="183"/>
      <c r="C1268" s="120"/>
      <c r="D1268" s="177"/>
      <c r="E1268" s="120"/>
      <c r="F1268" s="120"/>
      <c r="G1268" s="120"/>
      <c r="H1268" s="120"/>
      <c r="I1268" s="120"/>
      <c r="J1268" s="256"/>
      <c r="K1268" s="121"/>
      <c r="L1268" s="121"/>
      <c r="M1268" s="260"/>
      <c r="N1268" s="258"/>
    </row>
    <row r="1269" ht="27.75" customHeight="1">
      <c r="A1269" s="182"/>
      <c r="B1269" s="184"/>
      <c r="C1269" s="179"/>
      <c r="D1269" s="180"/>
      <c r="E1269" s="179"/>
      <c r="F1269" s="179"/>
      <c r="G1269" s="179"/>
      <c r="H1269" s="179"/>
      <c r="I1269" s="179"/>
      <c r="J1269" s="256"/>
      <c r="K1269" s="121"/>
      <c r="L1269" s="121"/>
      <c r="M1269" s="260"/>
      <c r="N1269" s="259"/>
    </row>
    <row r="1270" ht="27.75" customHeight="1">
      <c r="A1270" s="182"/>
      <c r="B1270" s="183"/>
      <c r="C1270" s="120"/>
      <c r="D1270" s="177"/>
      <c r="E1270" s="120"/>
      <c r="F1270" s="120"/>
      <c r="G1270" s="120"/>
      <c r="H1270" s="120"/>
      <c r="I1270" s="120"/>
      <c r="J1270" s="256"/>
      <c r="K1270" s="121"/>
      <c r="L1270" s="121"/>
      <c r="M1270" s="260"/>
      <c r="N1270" s="258"/>
    </row>
    <row r="1271" ht="27.75" customHeight="1">
      <c r="A1271" s="182"/>
      <c r="B1271" s="184"/>
      <c r="C1271" s="179"/>
      <c r="D1271" s="180"/>
      <c r="E1271" s="179"/>
      <c r="F1271" s="179"/>
      <c r="G1271" s="179"/>
      <c r="H1271" s="179"/>
      <c r="I1271" s="179"/>
      <c r="J1271" s="256"/>
      <c r="K1271" s="121"/>
      <c r="L1271" s="121"/>
      <c r="M1271" s="260"/>
      <c r="N1271" s="259"/>
    </row>
    <row r="1272" ht="27.75" customHeight="1">
      <c r="A1272" s="182"/>
      <c r="B1272" s="183"/>
      <c r="C1272" s="120"/>
      <c r="D1272" s="177"/>
      <c r="E1272" s="120"/>
      <c r="F1272" s="120"/>
      <c r="G1272" s="120"/>
      <c r="H1272" s="120"/>
      <c r="I1272" s="120"/>
      <c r="J1272" s="256"/>
      <c r="K1272" s="121"/>
      <c r="L1272" s="121"/>
      <c r="M1272" s="260"/>
      <c r="N1272" s="258"/>
    </row>
    <row r="1273" ht="27.75" customHeight="1">
      <c r="A1273" s="182"/>
      <c r="B1273" s="184"/>
      <c r="C1273" s="179"/>
      <c r="D1273" s="180"/>
      <c r="E1273" s="179"/>
      <c r="F1273" s="179"/>
      <c r="G1273" s="179"/>
      <c r="H1273" s="179"/>
      <c r="I1273" s="179"/>
      <c r="J1273" s="256"/>
      <c r="K1273" s="121"/>
      <c r="L1273" s="121"/>
      <c r="M1273" s="260"/>
      <c r="N1273" s="259"/>
    </row>
    <row r="1274" ht="27.75" customHeight="1">
      <c r="A1274" s="182"/>
      <c r="B1274" s="183"/>
      <c r="C1274" s="120"/>
      <c r="D1274" s="177"/>
      <c r="E1274" s="120"/>
      <c r="F1274" s="120"/>
      <c r="G1274" s="120"/>
      <c r="H1274" s="120"/>
      <c r="I1274" s="120"/>
      <c r="J1274" s="256"/>
      <c r="K1274" s="121"/>
      <c r="L1274" s="121"/>
      <c r="M1274" s="260"/>
      <c r="N1274" s="258"/>
    </row>
    <row r="1275" ht="27.75" customHeight="1">
      <c r="A1275" s="182"/>
      <c r="B1275" s="184"/>
      <c r="C1275" s="179"/>
      <c r="D1275" s="180"/>
      <c r="E1275" s="179"/>
      <c r="F1275" s="179"/>
      <c r="G1275" s="179"/>
      <c r="H1275" s="179"/>
      <c r="I1275" s="179"/>
      <c r="J1275" s="256"/>
      <c r="K1275" s="121"/>
      <c r="L1275" s="121"/>
      <c r="M1275" s="260"/>
      <c r="N1275" s="259"/>
    </row>
    <row r="1276" ht="27.75" customHeight="1">
      <c r="A1276" s="182"/>
      <c r="B1276" s="183"/>
      <c r="C1276" s="120"/>
      <c r="D1276" s="177"/>
      <c r="E1276" s="120"/>
      <c r="F1276" s="120"/>
      <c r="G1276" s="120"/>
      <c r="H1276" s="120"/>
      <c r="I1276" s="120"/>
      <c r="J1276" s="256"/>
      <c r="K1276" s="121"/>
      <c r="L1276" s="121"/>
      <c r="M1276" s="260"/>
      <c r="N1276" s="258"/>
    </row>
    <row r="1277" ht="27.75" customHeight="1">
      <c r="A1277" s="182"/>
      <c r="B1277" s="184"/>
      <c r="C1277" s="179"/>
      <c r="D1277" s="180"/>
      <c r="E1277" s="179"/>
      <c r="F1277" s="179"/>
      <c r="G1277" s="179"/>
      <c r="H1277" s="179"/>
      <c r="I1277" s="179"/>
      <c r="J1277" s="256"/>
      <c r="K1277" s="121"/>
      <c r="L1277" s="121"/>
      <c r="M1277" s="260"/>
      <c r="N1277" s="259"/>
    </row>
    <row r="1278" ht="27.75" customHeight="1">
      <c r="A1278" s="182"/>
      <c r="B1278" s="183"/>
      <c r="C1278" s="120"/>
      <c r="D1278" s="177"/>
      <c r="E1278" s="120"/>
      <c r="F1278" s="120"/>
      <c r="G1278" s="120"/>
      <c r="H1278" s="120"/>
      <c r="I1278" s="120"/>
      <c r="J1278" s="256"/>
      <c r="K1278" s="121"/>
      <c r="L1278" s="121"/>
      <c r="M1278" s="260"/>
      <c r="N1278" s="258"/>
    </row>
    <row r="1279" ht="27.75" customHeight="1">
      <c r="A1279" s="182"/>
      <c r="B1279" s="184"/>
      <c r="C1279" s="179"/>
      <c r="D1279" s="180"/>
      <c r="E1279" s="179"/>
      <c r="F1279" s="179"/>
      <c r="G1279" s="179"/>
      <c r="H1279" s="179"/>
      <c r="I1279" s="179"/>
      <c r="J1279" s="256"/>
      <c r="K1279" s="121"/>
      <c r="L1279" s="121"/>
      <c r="M1279" s="260"/>
      <c r="N1279" s="259"/>
    </row>
    <row r="1280" ht="27.75" customHeight="1">
      <c r="A1280" s="182"/>
      <c r="B1280" s="183"/>
      <c r="C1280" s="120"/>
      <c r="D1280" s="177"/>
      <c r="E1280" s="120"/>
      <c r="F1280" s="120"/>
      <c r="G1280" s="120"/>
      <c r="H1280" s="120"/>
      <c r="I1280" s="120"/>
      <c r="J1280" s="256"/>
      <c r="K1280" s="121"/>
      <c r="L1280" s="121"/>
      <c r="M1280" s="260"/>
      <c r="N1280" s="258"/>
    </row>
    <row r="1281" ht="27.75" customHeight="1">
      <c r="A1281" s="182"/>
      <c r="B1281" s="184"/>
      <c r="C1281" s="179"/>
      <c r="D1281" s="180"/>
      <c r="E1281" s="179"/>
      <c r="F1281" s="179"/>
      <c r="G1281" s="179"/>
      <c r="H1281" s="179"/>
      <c r="I1281" s="179"/>
      <c r="J1281" s="256"/>
      <c r="K1281" s="121"/>
      <c r="L1281" s="121"/>
      <c r="M1281" s="260"/>
      <c r="N1281" s="259"/>
    </row>
    <row r="1282" ht="27.75" customHeight="1">
      <c r="A1282" s="182"/>
      <c r="B1282" s="183"/>
      <c r="C1282" s="120"/>
      <c r="D1282" s="177"/>
      <c r="E1282" s="120"/>
      <c r="F1282" s="120"/>
      <c r="G1282" s="120"/>
      <c r="H1282" s="120"/>
      <c r="I1282" s="120"/>
      <c r="J1282" s="256"/>
      <c r="K1282" s="121"/>
      <c r="L1282" s="121"/>
      <c r="M1282" s="260"/>
      <c r="N1282" s="258"/>
    </row>
    <row r="1283" ht="27.75" customHeight="1">
      <c r="A1283" s="182"/>
      <c r="B1283" s="184"/>
      <c r="C1283" s="179"/>
      <c r="D1283" s="180"/>
      <c r="E1283" s="179"/>
      <c r="F1283" s="179"/>
      <c r="G1283" s="179"/>
      <c r="H1283" s="179"/>
      <c r="I1283" s="179"/>
      <c r="J1283" s="256"/>
      <c r="K1283" s="121"/>
      <c r="L1283" s="121"/>
      <c r="M1283" s="260"/>
      <c r="N1283" s="259"/>
    </row>
    <row r="1284" ht="27.75" customHeight="1">
      <c r="A1284" s="182"/>
      <c r="B1284" s="183"/>
      <c r="C1284" s="120"/>
      <c r="D1284" s="177"/>
      <c r="E1284" s="120"/>
      <c r="F1284" s="120"/>
      <c r="G1284" s="120"/>
      <c r="H1284" s="120"/>
      <c r="I1284" s="120"/>
      <c r="J1284" s="256"/>
      <c r="K1284" s="121"/>
      <c r="L1284" s="121"/>
      <c r="M1284" s="260"/>
      <c r="N1284" s="258"/>
    </row>
    <row r="1285" ht="27.75" customHeight="1">
      <c r="A1285" s="182"/>
      <c r="B1285" s="184"/>
      <c r="C1285" s="179"/>
      <c r="D1285" s="180"/>
      <c r="E1285" s="179"/>
      <c r="F1285" s="179"/>
      <c r="G1285" s="179"/>
      <c r="H1285" s="179"/>
      <c r="I1285" s="179"/>
      <c r="J1285" s="256"/>
      <c r="K1285" s="121"/>
      <c r="L1285" s="121"/>
      <c r="M1285" s="260"/>
      <c r="N1285" s="259"/>
    </row>
    <row r="1286" ht="27.75" customHeight="1">
      <c r="A1286" s="182"/>
      <c r="B1286" s="183"/>
      <c r="C1286" s="120"/>
      <c r="D1286" s="177"/>
      <c r="E1286" s="120"/>
      <c r="F1286" s="120"/>
      <c r="G1286" s="120"/>
      <c r="H1286" s="120"/>
      <c r="I1286" s="120"/>
      <c r="J1286" s="256"/>
      <c r="K1286" s="121"/>
      <c r="L1286" s="121"/>
      <c r="M1286" s="260"/>
      <c r="N1286" s="258"/>
    </row>
    <row r="1287" ht="27.75" customHeight="1">
      <c r="A1287" s="182"/>
      <c r="B1287" s="184"/>
      <c r="C1287" s="179"/>
      <c r="D1287" s="180"/>
      <c r="E1287" s="179"/>
      <c r="F1287" s="179"/>
      <c r="G1287" s="179"/>
      <c r="H1287" s="179"/>
      <c r="I1287" s="179"/>
      <c r="J1287" s="256"/>
      <c r="K1287" s="121"/>
      <c r="L1287" s="121"/>
      <c r="M1287" s="260"/>
      <c r="N1287" s="259"/>
    </row>
    <row r="1288" ht="27.75" customHeight="1">
      <c r="A1288" s="182"/>
      <c r="B1288" s="183"/>
      <c r="C1288" s="120"/>
      <c r="D1288" s="177"/>
      <c r="E1288" s="120"/>
      <c r="F1288" s="120"/>
      <c r="G1288" s="120"/>
      <c r="H1288" s="120"/>
      <c r="I1288" s="120"/>
      <c r="J1288" s="256"/>
      <c r="K1288" s="121"/>
      <c r="L1288" s="121"/>
      <c r="M1288" s="260"/>
      <c r="N1288" s="258"/>
    </row>
    <row r="1289" ht="27.75" customHeight="1">
      <c r="A1289" s="182"/>
      <c r="B1289" s="184"/>
      <c r="C1289" s="179"/>
      <c r="D1289" s="180"/>
      <c r="E1289" s="179"/>
      <c r="F1289" s="179"/>
      <c r="G1289" s="179"/>
      <c r="H1289" s="179"/>
      <c r="I1289" s="179"/>
      <c r="J1289" s="256"/>
      <c r="K1289" s="121"/>
      <c r="L1289" s="121"/>
      <c r="M1289" s="260"/>
      <c r="N1289" s="259"/>
    </row>
    <row r="1290" ht="27.75" customHeight="1">
      <c r="A1290" s="182"/>
      <c r="B1290" s="183"/>
      <c r="C1290" s="120"/>
      <c r="D1290" s="177"/>
      <c r="E1290" s="120"/>
      <c r="F1290" s="120"/>
      <c r="G1290" s="120"/>
      <c r="H1290" s="120"/>
      <c r="I1290" s="120"/>
      <c r="J1290" s="256"/>
      <c r="K1290" s="121"/>
      <c r="L1290" s="121"/>
      <c r="M1290" s="260"/>
      <c r="N1290" s="258"/>
    </row>
    <row r="1291" ht="27.75" customHeight="1">
      <c r="A1291" s="182"/>
      <c r="B1291" s="184"/>
      <c r="C1291" s="179"/>
      <c r="D1291" s="180"/>
      <c r="E1291" s="179"/>
      <c r="F1291" s="179"/>
      <c r="G1291" s="179"/>
      <c r="H1291" s="179"/>
      <c r="I1291" s="179"/>
      <c r="J1291" s="261"/>
      <c r="K1291" s="121"/>
      <c r="L1291" s="121"/>
      <c r="M1291" s="260"/>
      <c r="N1291" s="259"/>
    </row>
    <row r="1292" ht="27.75" customHeight="1">
      <c r="A1292" s="182"/>
      <c r="B1292" s="183"/>
      <c r="C1292" s="120"/>
      <c r="D1292" s="177"/>
      <c r="E1292" s="120"/>
      <c r="F1292" s="120"/>
      <c r="G1292" s="120"/>
      <c r="H1292" s="120"/>
      <c r="I1292" s="120"/>
      <c r="J1292" s="261"/>
      <c r="K1292" s="121"/>
      <c r="L1292" s="121"/>
      <c r="M1292" s="260"/>
      <c r="N1292" s="258"/>
    </row>
    <row r="1293" ht="27.75" customHeight="1">
      <c r="A1293" s="182"/>
      <c r="B1293" s="184"/>
      <c r="C1293" s="179"/>
      <c r="D1293" s="180"/>
      <c r="E1293" s="179"/>
      <c r="F1293" s="179"/>
      <c r="G1293" s="179"/>
      <c r="H1293" s="179"/>
      <c r="I1293" s="179"/>
      <c r="J1293" s="261"/>
      <c r="K1293" s="121"/>
      <c r="L1293" s="121"/>
      <c r="M1293" s="260"/>
      <c r="N1293" s="259"/>
    </row>
    <row r="1294" ht="27.75" customHeight="1">
      <c r="A1294" s="182"/>
      <c r="B1294" s="183"/>
      <c r="C1294" s="120"/>
      <c r="D1294" s="177"/>
      <c r="E1294" s="120"/>
      <c r="F1294" s="120"/>
      <c r="G1294" s="120"/>
      <c r="H1294" s="120"/>
      <c r="I1294" s="120"/>
      <c r="J1294" s="261"/>
      <c r="K1294" s="121"/>
      <c r="L1294" s="121"/>
      <c r="M1294" s="260"/>
      <c r="N1294" s="258"/>
    </row>
    <row r="1295" ht="27.75" customHeight="1">
      <c r="A1295" s="182"/>
      <c r="B1295" s="184"/>
      <c r="C1295" s="179"/>
      <c r="D1295" s="180"/>
      <c r="E1295" s="179"/>
      <c r="F1295" s="179"/>
      <c r="G1295" s="179"/>
      <c r="H1295" s="179"/>
      <c r="I1295" s="179"/>
      <c r="J1295" s="261"/>
      <c r="K1295" s="121"/>
      <c r="L1295" s="121"/>
      <c r="M1295" s="260"/>
      <c r="N1295" s="259"/>
    </row>
    <row r="1296" ht="27.75" customHeight="1">
      <c r="A1296" s="182"/>
      <c r="B1296" s="183"/>
      <c r="C1296" s="120"/>
      <c r="D1296" s="177"/>
      <c r="E1296" s="120"/>
      <c r="F1296" s="120"/>
      <c r="G1296" s="120"/>
      <c r="H1296" s="120"/>
      <c r="I1296" s="120"/>
      <c r="J1296" s="261"/>
      <c r="K1296" s="121"/>
      <c r="L1296" s="121"/>
      <c r="M1296" s="260"/>
      <c r="N1296" s="258"/>
    </row>
    <row r="1297" ht="27.75" customHeight="1">
      <c r="A1297" s="182"/>
      <c r="B1297" s="184"/>
      <c r="C1297" s="179"/>
      <c r="D1297" s="180"/>
      <c r="E1297" s="179"/>
      <c r="F1297" s="179"/>
      <c r="G1297" s="179"/>
      <c r="H1297" s="179"/>
      <c r="I1297" s="179"/>
      <c r="J1297" s="261"/>
      <c r="K1297" s="121"/>
      <c r="L1297" s="121"/>
      <c r="M1297" s="260"/>
      <c r="N1297" s="259"/>
    </row>
    <row r="1298" ht="27.75" customHeight="1">
      <c r="A1298" s="182"/>
      <c r="B1298" s="183"/>
      <c r="C1298" s="120"/>
      <c r="D1298" s="177"/>
      <c r="E1298" s="120"/>
      <c r="F1298" s="120"/>
      <c r="G1298" s="120"/>
      <c r="H1298" s="120"/>
      <c r="I1298" s="120"/>
      <c r="J1298" s="261"/>
      <c r="K1298" s="121"/>
      <c r="L1298" s="121"/>
      <c r="M1298" s="260"/>
      <c r="N1298" s="258"/>
    </row>
    <row r="1299" ht="27.75" customHeight="1">
      <c r="A1299" s="182"/>
      <c r="B1299" s="184"/>
      <c r="C1299" s="179"/>
      <c r="D1299" s="180"/>
      <c r="E1299" s="179"/>
      <c r="F1299" s="179"/>
      <c r="G1299" s="179"/>
      <c r="H1299" s="179"/>
      <c r="I1299" s="179"/>
      <c r="J1299" s="261"/>
      <c r="K1299" s="121"/>
      <c r="L1299" s="121"/>
      <c r="M1299" s="260"/>
      <c r="N1299" s="259"/>
    </row>
    <row r="1300" ht="27.75" customHeight="1">
      <c r="A1300" s="182"/>
      <c r="B1300" s="183"/>
      <c r="C1300" s="120"/>
      <c r="D1300" s="177"/>
      <c r="E1300" s="120"/>
      <c r="F1300" s="120"/>
      <c r="G1300" s="120"/>
      <c r="H1300" s="120"/>
      <c r="I1300" s="120"/>
      <c r="J1300" s="261"/>
      <c r="K1300" s="121"/>
      <c r="L1300" s="121"/>
      <c r="M1300" s="260"/>
      <c r="N1300" s="258"/>
    </row>
    <row r="1301" ht="27.75" customHeight="1">
      <c r="A1301" s="182"/>
      <c r="B1301" s="184"/>
      <c r="C1301" s="179"/>
      <c r="D1301" s="180"/>
      <c r="E1301" s="179"/>
      <c r="F1301" s="179"/>
      <c r="G1301" s="179"/>
      <c r="H1301" s="179"/>
      <c r="I1301" s="179"/>
      <c r="J1301" s="261"/>
      <c r="K1301" s="121"/>
      <c r="L1301" s="121"/>
      <c r="M1301" s="260"/>
      <c r="N1301" s="259"/>
    </row>
    <row r="1302" ht="27.75" customHeight="1">
      <c r="A1302" s="182"/>
      <c r="B1302" s="183"/>
      <c r="C1302" s="120"/>
      <c r="D1302" s="177"/>
      <c r="E1302" s="120"/>
      <c r="F1302" s="120"/>
      <c r="G1302" s="120"/>
      <c r="H1302" s="120"/>
      <c r="I1302" s="120"/>
      <c r="J1302" s="261"/>
      <c r="K1302" s="121"/>
      <c r="L1302" s="121"/>
      <c r="M1302" s="260"/>
      <c r="N1302" s="258"/>
    </row>
    <row r="1303" ht="27.75" customHeight="1">
      <c r="A1303" s="182"/>
      <c r="B1303" s="184"/>
      <c r="C1303" s="179"/>
      <c r="D1303" s="180"/>
      <c r="E1303" s="179"/>
      <c r="F1303" s="179"/>
      <c r="G1303" s="179"/>
      <c r="H1303" s="179"/>
      <c r="I1303" s="179"/>
      <c r="J1303" s="261"/>
      <c r="K1303" s="121"/>
      <c r="L1303" s="121"/>
      <c r="M1303" s="260"/>
      <c r="N1303" s="259"/>
    </row>
    <row r="1304" ht="27.75" customHeight="1">
      <c r="A1304" s="182"/>
      <c r="B1304" s="183"/>
      <c r="C1304" s="120"/>
      <c r="D1304" s="177"/>
      <c r="E1304" s="120"/>
      <c r="F1304" s="120"/>
      <c r="G1304" s="120"/>
      <c r="H1304" s="120"/>
      <c r="I1304" s="120"/>
      <c r="J1304" s="261"/>
      <c r="K1304" s="121"/>
      <c r="L1304" s="121"/>
      <c r="M1304" s="260"/>
      <c r="N1304" s="258"/>
    </row>
    <row r="1305" ht="27.75" customHeight="1">
      <c r="A1305" s="182"/>
      <c r="B1305" s="184"/>
      <c r="C1305" s="179"/>
      <c r="D1305" s="180"/>
      <c r="E1305" s="179"/>
      <c r="F1305" s="179"/>
      <c r="G1305" s="179"/>
      <c r="H1305" s="179"/>
      <c r="I1305" s="179"/>
      <c r="J1305" s="261"/>
      <c r="K1305" s="121"/>
      <c r="L1305" s="121"/>
      <c r="M1305" s="260"/>
      <c r="N1305" s="259"/>
    </row>
    <row r="1306" ht="27.75" customHeight="1">
      <c r="A1306" s="182"/>
      <c r="B1306" s="183"/>
      <c r="C1306" s="120"/>
      <c r="D1306" s="177"/>
      <c r="E1306" s="120"/>
      <c r="F1306" s="120"/>
      <c r="G1306" s="120"/>
      <c r="H1306" s="120"/>
      <c r="I1306" s="120"/>
      <c r="J1306" s="261"/>
      <c r="K1306" s="121"/>
      <c r="L1306" s="121"/>
      <c r="M1306" s="260"/>
      <c r="N1306" s="258"/>
    </row>
    <row r="1307" ht="27.75" customHeight="1">
      <c r="A1307" s="182"/>
      <c r="B1307" s="184"/>
      <c r="C1307" s="179"/>
      <c r="D1307" s="180"/>
      <c r="E1307" s="179"/>
      <c r="F1307" s="179"/>
      <c r="G1307" s="179"/>
      <c r="H1307" s="179"/>
      <c r="I1307" s="179"/>
      <c r="J1307" s="261"/>
      <c r="K1307" s="121"/>
      <c r="L1307" s="121"/>
      <c r="M1307" s="260"/>
      <c r="N1307" s="259"/>
    </row>
    <row r="1308" ht="27.75" customHeight="1">
      <c r="A1308" s="182"/>
      <c r="B1308" s="183"/>
      <c r="C1308" s="120"/>
      <c r="D1308" s="177"/>
      <c r="E1308" s="120"/>
      <c r="F1308" s="120"/>
      <c r="G1308" s="120"/>
      <c r="H1308" s="120"/>
      <c r="I1308" s="120"/>
      <c r="J1308" s="261"/>
      <c r="K1308" s="121"/>
      <c r="L1308" s="121"/>
      <c r="M1308" s="260"/>
      <c r="N1308" s="258"/>
    </row>
    <row r="1309" ht="27.75" customHeight="1">
      <c r="A1309" s="182"/>
      <c r="B1309" s="184"/>
      <c r="C1309" s="179"/>
      <c r="D1309" s="180"/>
      <c r="E1309" s="179"/>
      <c r="F1309" s="179"/>
      <c r="G1309" s="179"/>
      <c r="H1309" s="179"/>
      <c r="I1309" s="179"/>
      <c r="J1309" s="261"/>
      <c r="K1309" s="121"/>
      <c r="L1309" s="121"/>
      <c r="M1309" s="260"/>
      <c r="N1309" s="259"/>
    </row>
    <row r="1310" ht="27.75" customHeight="1">
      <c r="A1310" s="182"/>
      <c r="B1310" s="183"/>
      <c r="C1310" s="120"/>
      <c r="D1310" s="177"/>
      <c r="E1310" s="120"/>
      <c r="F1310" s="120"/>
      <c r="G1310" s="120"/>
      <c r="H1310" s="120"/>
      <c r="I1310" s="120"/>
      <c r="J1310" s="261"/>
      <c r="K1310" s="121"/>
      <c r="L1310" s="121"/>
      <c r="M1310" s="260"/>
      <c r="N1310" s="258"/>
    </row>
    <row r="1311" ht="27.75" customHeight="1">
      <c r="A1311" s="182"/>
      <c r="B1311" s="184"/>
      <c r="C1311" s="179"/>
      <c r="D1311" s="180"/>
      <c r="E1311" s="179"/>
      <c r="F1311" s="179"/>
      <c r="G1311" s="179"/>
      <c r="H1311" s="179"/>
      <c r="I1311" s="179"/>
      <c r="J1311" s="261"/>
      <c r="K1311" s="121"/>
      <c r="L1311" s="121"/>
      <c r="M1311" s="260"/>
      <c r="N1311" s="259"/>
    </row>
    <row r="1312" ht="27.75" customHeight="1">
      <c r="A1312" s="182"/>
      <c r="B1312" s="183"/>
      <c r="C1312" s="120"/>
      <c r="D1312" s="177"/>
      <c r="E1312" s="120"/>
      <c r="F1312" s="120"/>
      <c r="G1312" s="120"/>
      <c r="H1312" s="120"/>
      <c r="I1312" s="120"/>
      <c r="J1312" s="261"/>
      <c r="K1312" s="121"/>
      <c r="L1312" s="121"/>
      <c r="M1312" s="260"/>
      <c r="N1312" s="258"/>
    </row>
    <row r="1313" ht="27.75" customHeight="1">
      <c r="A1313" s="182"/>
      <c r="B1313" s="184"/>
      <c r="C1313" s="179"/>
      <c r="D1313" s="180"/>
      <c r="E1313" s="179"/>
      <c r="F1313" s="179"/>
      <c r="G1313" s="179"/>
      <c r="H1313" s="179"/>
      <c r="I1313" s="179"/>
      <c r="J1313" s="261"/>
      <c r="K1313" s="121"/>
      <c r="L1313" s="121"/>
      <c r="M1313" s="260"/>
      <c r="N1313" s="259"/>
    </row>
    <row r="1314" ht="27.75" customHeight="1">
      <c r="A1314" s="182"/>
      <c r="B1314" s="183"/>
      <c r="C1314" s="120"/>
      <c r="D1314" s="177"/>
      <c r="E1314" s="120"/>
      <c r="F1314" s="120"/>
      <c r="G1314" s="120"/>
      <c r="H1314" s="120"/>
      <c r="I1314" s="120"/>
      <c r="J1314" s="261"/>
      <c r="K1314" s="121"/>
      <c r="L1314" s="121"/>
      <c r="M1314" s="260"/>
      <c r="N1314" s="258"/>
    </row>
    <row r="1315" ht="27.75" customHeight="1">
      <c r="A1315" s="182"/>
      <c r="B1315" s="184"/>
      <c r="C1315" s="179"/>
      <c r="D1315" s="180"/>
      <c r="E1315" s="179"/>
      <c r="F1315" s="179"/>
      <c r="G1315" s="179"/>
      <c r="H1315" s="179"/>
      <c r="I1315" s="179"/>
      <c r="J1315" s="261"/>
      <c r="K1315" s="121"/>
      <c r="L1315" s="121"/>
      <c r="M1315" s="260"/>
      <c r="N1315" s="259"/>
    </row>
    <row r="1316" ht="27.75" customHeight="1">
      <c r="A1316" s="182"/>
      <c r="B1316" s="183"/>
      <c r="C1316" s="120"/>
      <c r="D1316" s="177"/>
      <c r="E1316" s="120"/>
      <c r="F1316" s="120"/>
      <c r="G1316" s="120"/>
      <c r="H1316" s="120"/>
      <c r="I1316" s="120"/>
      <c r="J1316" s="261"/>
      <c r="K1316" s="121"/>
      <c r="L1316" s="121"/>
      <c r="M1316" s="260"/>
      <c r="N1316" s="258"/>
    </row>
    <row r="1317" ht="27.75" customHeight="1">
      <c r="A1317" s="182"/>
      <c r="B1317" s="184"/>
      <c r="C1317" s="179"/>
      <c r="D1317" s="180"/>
      <c r="E1317" s="179"/>
      <c r="F1317" s="179"/>
      <c r="G1317" s="179"/>
      <c r="H1317" s="179"/>
      <c r="I1317" s="179"/>
      <c r="J1317" s="261"/>
      <c r="K1317" s="121"/>
      <c r="L1317" s="121"/>
      <c r="M1317" s="260"/>
      <c r="N1317" s="259"/>
    </row>
    <row r="1318" ht="27.75" customHeight="1">
      <c r="A1318" s="182"/>
      <c r="B1318" s="183"/>
      <c r="C1318" s="120"/>
      <c r="D1318" s="177"/>
      <c r="E1318" s="120"/>
      <c r="F1318" s="120"/>
      <c r="G1318" s="120"/>
      <c r="H1318" s="120"/>
      <c r="I1318" s="120"/>
      <c r="J1318" s="261"/>
      <c r="K1318" s="121"/>
      <c r="L1318" s="121"/>
      <c r="M1318" s="260"/>
      <c r="N1318" s="258"/>
    </row>
    <row r="1319" ht="27.75" customHeight="1">
      <c r="A1319" s="182"/>
      <c r="B1319" s="184"/>
      <c r="C1319" s="179"/>
      <c r="D1319" s="180"/>
      <c r="E1319" s="179"/>
      <c r="F1319" s="179"/>
      <c r="G1319" s="179"/>
      <c r="H1319" s="179"/>
      <c r="I1319" s="179"/>
      <c r="J1319" s="261"/>
      <c r="K1319" s="121"/>
      <c r="L1319" s="121"/>
      <c r="M1319" s="260"/>
      <c r="N1319" s="259"/>
    </row>
    <row r="1320" ht="27.75" customHeight="1">
      <c r="A1320" s="182"/>
      <c r="B1320" s="183"/>
      <c r="C1320" s="120"/>
      <c r="D1320" s="177"/>
      <c r="E1320" s="120"/>
      <c r="F1320" s="120"/>
      <c r="G1320" s="120"/>
      <c r="H1320" s="120"/>
      <c r="I1320" s="120"/>
      <c r="J1320" s="261"/>
      <c r="K1320" s="121"/>
      <c r="L1320" s="121"/>
      <c r="M1320" s="260"/>
      <c r="N1320" s="258"/>
    </row>
    <row r="1321" ht="27.75" customHeight="1">
      <c r="A1321" s="182"/>
      <c r="B1321" s="184"/>
      <c r="C1321" s="179"/>
      <c r="D1321" s="180"/>
      <c r="E1321" s="179"/>
      <c r="F1321" s="179"/>
      <c r="G1321" s="179"/>
      <c r="H1321" s="179"/>
      <c r="I1321" s="179"/>
      <c r="J1321" s="261"/>
      <c r="K1321" s="121"/>
      <c r="L1321" s="121"/>
      <c r="M1321" s="260"/>
      <c r="N1321" s="259"/>
    </row>
    <row r="1322" ht="27.75" customHeight="1">
      <c r="A1322" s="182"/>
      <c r="B1322" s="183"/>
      <c r="C1322" s="120"/>
      <c r="D1322" s="177"/>
      <c r="E1322" s="120"/>
      <c r="F1322" s="120"/>
      <c r="G1322" s="120"/>
      <c r="H1322" s="120"/>
      <c r="I1322" s="120"/>
      <c r="J1322" s="261"/>
      <c r="K1322" s="121"/>
      <c r="L1322" s="121"/>
      <c r="M1322" s="260"/>
      <c r="N1322" s="258"/>
    </row>
    <row r="1323" ht="27.75" customHeight="1">
      <c r="A1323" s="182"/>
      <c r="B1323" s="184"/>
      <c r="C1323" s="179"/>
      <c r="D1323" s="180"/>
      <c r="E1323" s="179"/>
      <c r="F1323" s="179"/>
      <c r="G1323" s="179"/>
      <c r="H1323" s="179"/>
      <c r="I1323" s="179"/>
      <c r="J1323" s="261"/>
      <c r="K1323" s="121"/>
      <c r="L1323" s="121"/>
      <c r="M1323" s="260"/>
      <c r="N1323" s="259"/>
    </row>
    <row r="1324" ht="27.75" customHeight="1">
      <c r="A1324" s="182"/>
      <c r="B1324" s="183"/>
      <c r="C1324" s="120"/>
      <c r="D1324" s="177"/>
      <c r="E1324" s="120"/>
      <c r="F1324" s="120"/>
      <c r="G1324" s="120"/>
      <c r="H1324" s="120"/>
      <c r="I1324" s="120"/>
      <c r="J1324" s="261"/>
      <c r="K1324" s="121"/>
      <c r="L1324" s="121"/>
      <c r="M1324" s="260"/>
      <c r="N1324" s="258"/>
    </row>
    <row r="1325" ht="27.75" customHeight="1">
      <c r="A1325" s="182"/>
      <c r="B1325" s="184"/>
      <c r="C1325" s="179"/>
      <c r="D1325" s="180"/>
      <c r="E1325" s="179"/>
      <c r="F1325" s="179"/>
      <c r="G1325" s="179"/>
      <c r="H1325" s="179"/>
      <c r="I1325" s="179"/>
      <c r="J1325" s="261"/>
      <c r="K1325" s="121"/>
      <c r="L1325" s="121"/>
      <c r="M1325" s="260"/>
      <c r="N1325" s="259"/>
    </row>
    <row r="1326" ht="27.75" customHeight="1">
      <c r="A1326" s="182"/>
      <c r="B1326" s="183"/>
      <c r="C1326" s="120"/>
      <c r="D1326" s="177"/>
      <c r="E1326" s="120"/>
      <c r="F1326" s="120"/>
      <c r="G1326" s="120"/>
      <c r="H1326" s="120"/>
      <c r="I1326" s="120"/>
      <c r="J1326" s="261"/>
      <c r="K1326" s="121"/>
      <c r="L1326" s="121"/>
      <c r="M1326" s="260"/>
      <c r="N1326" s="258"/>
    </row>
    <row r="1327" ht="27.75" customHeight="1">
      <c r="A1327" s="182"/>
      <c r="B1327" s="184"/>
      <c r="C1327" s="179"/>
      <c r="D1327" s="180"/>
      <c r="E1327" s="179"/>
      <c r="F1327" s="179"/>
      <c r="G1327" s="179"/>
      <c r="H1327" s="179"/>
      <c r="I1327" s="179"/>
      <c r="J1327" s="261"/>
      <c r="K1327" s="121"/>
      <c r="L1327" s="121"/>
      <c r="M1327" s="260"/>
      <c r="N1327" s="259"/>
    </row>
    <row r="1328" ht="27.75" customHeight="1">
      <c r="A1328" s="182"/>
      <c r="B1328" s="183"/>
      <c r="C1328" s="120"/>
      <c r="D1328" s="177"/>
      <c r="E1328" s="120"/>
      <c r="F1328" s="120"/>
      <c r="G1328" s="120"/>
      <c r="H1328" s="120"/>
      <c r="I1328" s="120"/>
      <c r="J1328" s="261"/>
      <c r="K1328" s="121"/>
      <c r="L1328" s="121"/>
      <c r="M1328" s="260"/>
      <c r="N1328" s="258"/>
    </row>
    <row r="1329" ht="27.75" customHeight="1">
      <c r="A1329" s="182"/>
      <c r="B1329" s="184"/>
      <c r="C1329" s="179"/>
      <c r="D1329" s="180"/>
      <c r="E1329" s="179"/>
      <c r="F1329" s="179"/>
      <c r="G1329" s="179"/>
      <c r="H1329" s="179"/>
      <c r="I1329" s="179"/>
      <c r="J1329" s="261"/>
      <c r="K1329" s="121"/>
      <c r="L1329" s="121"/>
      <c r="M1329" s="260"/>
      <c r="N1329" s="259"/>
    </row>
    <row r="1330" ht="27.75" customHeight="1">
      <c r="A1330" s="182"/>
      <c r="B1330" s="183"/>
      <c r="C1330" s="120"/>
      <c r="D1330" s="177"/>
      <c r="E1330" s="120"/>
      <c r="F1330" s="120"/>
      <c r="G1330" s="120"/>
      <c r="H1330" s="120"/>
      <c r="I1330" s="120"/>
      <c r="J1330" s="261"/>
      <c r="K1330" s="121"/>
      <c r="L1330" s="121"/>
      <c r="M1330" s="260"/>
      <c r="N1330" s="258"/>
    </row>
    <row r="1331" ht="27.75" customHeight="1">
      <c r="A1331" s="182"/>
      <c r="B1331" s="184"/>
      <c r="C1331" s="179"/>
      <c r="D1331" s="180"/>
      <c r="E1331" s="179"/>
      <c r="F1331" s="179"/>
      <c r="G1331" s="179"/>
      <c r="H1331" s="179"/>
      <c r="I1331" s="179"/>
      <c r="J1331" s="261"/>
      <c r="K1331" s="121"/>
      <c r="L1331" s="121"/>
      <c r="M1331" s="260"/>
      <c r="N1331" s="259"/>
    </row>
    <row r="1332" ht="27.75" customHeight="1">
      <c r="A1332" s="182"/>
      <c r="B1332" s="183"/>
      <c r="C1332" s="120"/>
      <c r="D1332" s="177"/>
      <c r="E1332" s="120"/>
      <c r="F1332" s="120"/>
      <c r="G1332" s="120"/>
      <c r="H1332" s="120"/>
      <c r="I1332" s="120"/>
      <c r="J1332" s="261"/>
      <c r="K1332" s="121"/>
      <c r="L1332" s="121"/>
      <c r="M1332" s="260"/>
      <c r="N1332" s="258"/>
    </row>
    <row r="1333" ht="27.75" customHeight="1">
      <c r="A1333" s="182"/>
      <c r="B1333" s="184"/>
      <c r="C1333" s="179"/>
      <c r="D1333" s="180"/>
      <c r="E1333" s="179"/>
      <c r="F1333" s="179"/>
      <c r="G1333" s="179"/>
      <c r="H1333" s="179"/>
      <c r="I1333" s="179"/>
      <c r="J1333" s="261"/>
      <c r="K1333" s="121"/>
      <c r="L1333" s="121"/>
      <c r="M1333" s="260"/>
      <c r="N1333" s="259"/>
    </row>
    <row r="1334" ht="27.75" customHeight="1">
      <c r="A1334" s="182"/>
      <c r="B1334" s="183"/>
      <c r="C1334" s="120"/>
      <c r="D1334" s="177"/>
      <c r="E1334" s="120"/>
      <c r="F1334" s="120"/>
      <c r="G1334" s="120"/>
      <c r="H1334" s="120"/>
      <c r="I1334" s="120"/>
      <c r="J1334" s="261"/>
      <c r="K1334" s="121"/>
      <c r="L1334" s="121"/>
      <c r="M1334" s="260"/>
      <c r="N1334" s="258"/>
    </row>
    <row r="1335" ht="27.75" customHeight="1">
      <c r="A1335" s="182"/>
      <c r="B1335" s="184"/>
      <c r="C1335" s="179"/>
      <c r="D1335" s="180"/>
      <c r="E1335" s="179"/>
      <c r="F1335" s="179"/>
      <c r="G1335" s="179"/>
      <c r="H1335" s="179"/>
      <c r="I1335" s="179"/>
      <c r="J1335" s="261"/>
      <c r="K1335" s="121"/>
      <c r="L1335" s="121"/>
      <c r="M1335" s="260"/>
      <c r="N1335" s="259"/>
    </row>
    <row r="1336" ht="27.75" customHeight="1">
      <c r="A1336" s="182"/>
      <c r="B1336" s="183"/>
      <c r="C1336" s="120"/>
      <c r="D1336" s="177"/>
      <c r="E1336" s="120"/>
      <c r="F1336" s="120"/>
      <c r="G1336" s="120"/>
      <c r="H1336" s="120"/>
      <c r="I1336" s="120"/>
      <c r="J1336" s="261"/>
      <c r="K1336" s="121"/>
      <c r="L1336" s="121"/>
      <c r="M1336" s="260"/>
      <c r="N1336" s="258"/>
    </row>
  </sheetData>
  <mergeCells count="1">
    <mergeCell ref="N558:N563"/>
  </mergeCells>
  <conditionalFormatting sqref="B1:B1336">
    <cfRule type="containsText" dxfId="0" priority="1" operator="containsText" text="ขาด">
      <formula>NOT(ISERROR(SEARCH(("ขาด"),(B1))))</formula>
    </cfRule>
  </conditionalFormatting>
  <conditionalFormatting sqref="B1:B1336">
    <cfRule type="containsText" dxfId="1" priority="2" operator="containsText" text="1-3">
      <formula>NOT(ISERROR(SEARCH(("1-3"),(B1))))</formula>
    </cfRule>
  </conditionalFormatting>
  <conditionalFormatting sqref="B1:B1336">
    <cfRule type="containsText" dxfId="2" priority="3" operator="containsText" text="4-5">
      <formula>NOT(ISERROR(SEARCH(("4-5"),(B1))))</formula>
    </cfRule>
  </conditionalFormatting>
  <conditionalFormatting sqref="B1:B1336">
    <cfRule type="containsText" dxfId="3" priority="4" operator="containsText" text="6">
      <formula>NOT(ISERROR(SEARCH(("6"),(B1))))</formula>
    </cfRule>
  </conditionalFormatting>
  <conditionalFormatting sqref="B1:B1336">
    <cfRule type="containsText" dxfId="4" priority="5" operator="containsText" text="ปกติ">
      <formula>NOT(ISERROR(SEARCH(("ปกติ"),(B1))))</formula>
    </cfRule>
  </conditionalFormatting>
  <conditionalFormatting sqref="B1:B1336">
    <cfRule type="containsBlanks" dxfId="5" priority="6">
      <formula>LEN(TRIM(B1))=0</formula>
    </cfRule>
  </conditionalFormatting>
  <dataValidations>
    <dataValidation type="list" allowBlank="1" sqref="H2:H567">
      <formula1>'รายชื่อกรม'!$B$2:$B$19</formula1>
    </dataValidation>
    <dataValidation type="list" allowBlank="1" sqref="G137 G139">
      <formula1>'ประเภททะเบียน'!$C$4:$C$21</formula1>
    </dataValidation>
    <dataValidation type="list" allowBlank="1" sqref="I2:J567">
      <formula1>'ชื่อบรษัทและยี่ห้อที่ขอยื่น'!$B$3:$B$150</formula1>
    </dataValidation>
    <dataValidation type="list" allowBlank="1" sqref="N2:N558 N564:N567">
      <formula1>'ประเภททะเบียน'!$E$4:$E$21</formula1>
    </dataValidation>
    <dataValidation type="list" allowBlank="1" sqref="G2:G136 G138 G140:G567">
      <formula1>'ประเภททะเบียน'!$C$4:$C$21</formula1>
    </dataValidation>
  </dataValidation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7"/>
    <hyperlink r:id="rId16" ref="K19"/>
    <hyperlink r:id="rId17" ref="K20"/>
    <hyperlink r:id="rId18" ref="K21"/>
    <hyperlink r:id="rId19" ref="K22"/>
    <hyperlink r:id="rId20" ref="K23"/>
    <hyperlink r:id="rId21" ref="K24"/>
    <hyperlink r:id="rId22" ref="K25"/>
    <hyperlink r:id="rId23" ref="K26"/>
    <hyperlink r:id="rId24" ref="K27"/>
    <hyperlink r:id="rId25" ref="K28"/>
    <hyperlink r:id="rId26" ref="K29"/>
    <hyperlink r:id="rId27" ref="K30"/>
    <hyperlink r:id="rId28" ref="K31"/>
    <hyperlink r:id="rId29" ref="K32"/>
    <hyperlink r:id="rId30" ref="K33"/>
    <hyperlink r:id="rId31" ref="K34"/>
    <hyperlink r:id="rId32" ref="K35"/>
    <hyperlink r:id="rId33" ref="K36"/>
    <hyperlink r:id="rId34" ref="K37"/>
    <hyperlink r:id="rId35" ref="K38"/>
    <hyperlink r:id="rId36" ref="K39"/>
    <hyperlink r:id="rId37" ref="K40"/>
    <hyperlink r:id="rId38" ref="K41"/>
    <hyperlink r:id="rId39" ref="K42"/>
    <hyperlink r:id="rId40" ref="K43"/>
    <hyperlink r:id="rId41" ref="K44"/>
    <hyperlink r:id="rId42" ref="K45"/>
    <hyperlink r:id="rId43" ref="K46"/>
    <hyperlink r:id="rId44" ref="K47"/>
    <hyperlink r:id="rId45" ref="K48"/>
    <hyperlink r:id="rId46" ref="K49"/>
    <hyperlink r:id="rId47" ref="K50"/>
    <hyperlink r:id="rId48" ref="K51"/>
    <hyperlink r:id="rId49" ref="K52"/>
    <hyperlink r:id="rId50" ref="K53"/>
    <hyperlink r:id="rId51" ref="K54"/>
    <hyperlink r:id="rId52" ref="K56"/>
    <hyperlink r:id="rId53" ref="K57"/>
    <hyperlink r:id="rId54" ref="K58"/>
    <hyperlink r:id="rId55" ref="K60"/>
    <hyperlink r:id="rId56" ref="K61"/>
    <hyperlink r:id="rId57" ref="K62"/>
    <hyperlink r:id="rId58" ref="K64"/>
    <hyperlink r:id="rId59" ref="K66"/>
    <hyperlink r:id="rId60" ref="K67"/>
    <hyperlink r:id="rId61" ref="K68"/>
    <hyperlink r:id="rId62" ref="K69"/>
    <hyperlink r:id="rId63" ref="K70"/>
    <hyperlink r:id="rId64" ref="K71"/>
    <hyperlink r:id="rId65" ref="K72"/>
    <hyperlink r:id="rId66" ref="K73"/>
    <hyperlink r:id="rId67" ref="K74"/>
    <hyperlink r:id="rId68" ref="K75"/>
    <hyperlink r:id="rId69" ref="K76"/>
    <hyperlink r:id="rId70" ref="K78"/>
    <hyperlink r:id="rId71" ref="K80"/>
    <hyperlink r:id="rId72" ref="K81"/>
    <hyperlink r:id="rId73" ref="K82"/>
    <hyperlink r:id="rId74" ref="K83"/>
    <hyperlink r:id="rId75" ref="K84"/>
    <hyperlink r:id="rId76" ref="K85"/>
    <hyperlink r:id="rId77" ref="K86"/>
    <hyperlink r:id="rId78" ref="K87"/>
    <hyperlink r:id="rId79" ref="K88"/>
    <hyperlink r:id="rId80" ref="K89"/>
    <hyperlink r:id="rId81" ref="K90"/>
    <hyperlink r:id="rId82" ref="K91"/>
    <hyperlink r:id="rId83" ref="K92"/>
    <hyperlink r:id="rId84" ref="K93"/>
    <hyperlink r:id="rId85" ref="K94"/>
    <hyperlink r:id="rId86" ref="K95"/>
    <hyperlink r:id="rId87" ref="K96"/>
    <hyperlink r:id="rId88" ref="K98"/>
    <hyperlink r:id="rId89" ref="K100"/>
    <hyperlink r:id="rId90" ref="K102"/>
    <hyperlink r:id="rId91" ref="K104"/>
    <hyperlink r:id="rId92" ref="K105"/>
    <hyperlink r:id="rId93" ref="K106"/>
    <hyperlink r:id="rId94" ref="K107"/>
    <hyperlink r:id="rId95" ref="K108"/>
    <hyperlink r:id="rId96" ref="K109"/>
    <hyperlink r:id="rId97" ref="K110"/>
    <hyperlink r:id="rId98" ref="K111"/>
    <hyperlink r:id="rId99" ref="K112"/>
    <hyperlink r:id="rId100" ref="K113"/>
    <hyperlink r:id="rId101" ref="K114"/>
    <hyperlink r:id="rId102" ref="K115"/>
    <hyperlink r:id="rId103" ref="K116"/>
    <hyperlink r:id="rId104" ref="K118"/>
    <hyperlink r:id="rId105" ref="K119"/>
    <hyperlink r:id="rId106" ref="K120"/>
    <hyperlink r:id="rId107" ref="K121"/>
    <hyperlink r:id="rId108" ref="K122"/>
    <hyperlink r:id="rId109" ref="K123"/>
    <hyperlink r:id="rId110" ref="K124"/>
    <hyperlink r:id="rId111" ref="K125"/>
    <hyperlink r:id="rId112" ref="K126"/>
    <hyperlink r:id="rId113" ref="K127"/>
    <hyperlink r:id="rId114" ref="K128"/>
    <hyperlink r:id="rId115" ref="K129"/>
    <hyperlink r:id="rId116" ref="K130"/>
    <hyperlink r:id="rId117" ref="K131"/>
    <hyperlink r:id="rId118" ref="K132"/>
    <hyperlink r:id="rId119" ref="K133"/>
    <hyperlink r:id="rId120" ref="K134"/>
    <hyperlink r:id="rId121" ref="K135"/>
    <hyperlink r:id="rId122" ref="K136"/>
    <hyperlink r:id="rId123" ref="K137"/>
    <hyperlink r:id="rId124" ref="K138"/>
    <hyperlink r:id="rId125" ref="K139"/>
    <hyperlink r:id="rId126" ref="K140"/>
    <hyperlink r:id="rId127" ref="K141"/>
    <hyperlink r:id="rId128" ref="K143"/>
    <hyperlink r:id="rId129" ref="K144"/>
    <hyperlink r:id="rId130" ref="K145"/>
    <hyperlink r:id="rId131" ref="K147"/>
    <hyperlink r:id="rId132" ref="K149"/>
    <hyperlink r:id="rId133" ref="K150"/>
    <hyperlink r:id="rId134" ref="K151"/>
    <hyperlink r:id="rId135" ref="K153"/>
    <hyperlink r:id="rId136" ref="K155"/>
    <hyperlink r:id="rId137" ref="K157"/>
    <hyperlink r:id="rId138" ref="K158"/>
    <hyperlink r:id="rId139" ref="K159"/>
    <hyperlink r:id="rId140" ref="K160"/>
    <hyperlink r:id="rId141" ref="K161"/>
    <hyperlink r:id="rId142" ref="K163"/>
    <hyperlink r:id="rId143" ref="K164"/>
    <hyperlink r:id="rId144" ref="K165"/>
    <hyperlink r:id="rId145" ref="K166"/>
    <hyperlink r:id="rId146" ref="K167"/>
    <hyperlink r:id="rId147" ref="K168"/>
    <hyperlink r:id="rId148" ref="K169"/>
    <hyperlink r:id="rId149" ref="K170"/>
    <hyperlink r:id="rId150" ref="K171"/>
    <hyperlink r:id="rId151" ref="K172"/>
    <hyperlink r:id="rId152" ref="K173"/>
    <hyperlink r:id="rId153" ref="K174"/>
    <hyperlink r:id="rId154" ref="K175"/>
    <hyperlink r:id="rId155" ref="K176"/>
    <hyperlink r:id="rId156" ref="K177"/>
    <hyperlink r:id="rId157" ref="K178"/>
    <hyperlink r:id="rId158" ref="K179"/>
    <hyperlink r:id="rId159" ref="K180"/>
    <hyperlink r:id="rId160" ref="K181"/>
    <hyperlink r:id="rId161" ref="K182"/>
    <hyperlink r:id="rId162" ref="K183"/>
    <hyperlink r:id="rId163" ref="K184"/>
    <hyperlink r:id="rId164" ref="K185"/>
    <hyperlink r:id="rId165" ref="K186"/>
    <hyperlink r:id="rId166" ref="K187"/>
    <hyperlink r:id="rId167" ref="K188"/>
    <hyperlink r:id="rId168" ref="K189"/>
    <hyperlink r:id="rId169" ref="K190"/>
    <hyperlink r:id="rId170" ref="K191"/>
    <hyperlink r:id="rId171" ref="K192"/>
    <hyperlink r:id="rId172" ref="K193"/>
    <hyperlink r:id="rId173" ref="K194"/>
    <hyperlink r:id="rId174" ref="K195"/>
    <hyperlink r:id="rId175" ref="K196"/>
    <hyperlink r:id="rId176" ref="K197"/>
    <hyperlink r:id="rId177" ref="K198"/>
    <hyperlink r:id="rId178" ref="K199"/>
    <hyperlink r:id="rId179" ref="K200"/>
    <hyperlink r:id="rId180" ref="K201"/>
    <hyperlink r:id="rId181" ref="K202"/>
    <hyperlink r:id="rId182" ref="K203"/>
    <hyperlink r:id="rId183" ref="K204"/>
    <hyperlink r:id="rId184" ref="K205"/>
    <hyperlink r:id="rId185" ref="K206"/>
    <hyperlink r:id="rId186" ref="K207"/>
    <hyperlink r:id="rId187" ref="K208"/>
    <hyperlink r:id="rId188" ref="K209"/>
    <hyperlink r:id="rId189" ref="K210"/>
    <hyperlink r:id="rId190" ref="K211"/>
    <hyperlink r:id="rId191" ref="K212"/>
    <hyperlink r:id="rId192" ref="K213"/>
    <hyperlink r:id="rId193" ref="K214"/>
    <hyperlink r:id="rId194" ref="K215"/>
    <hyperlink r:id="rId195" ref="K216"/>
    <hyperlink r:id="rId196" ref="K217"/>
    <hyperlink r:id="rId197" ref="K218"/>
    <hyperlink r:id="rId198" ref="K219"/>
    <hyperlink r:id="rId199" ref="K220"/>
    <hyperlink r:id="rId200" ref="K221"/>
    <hyperlink r:id="rId201" ref="K222"/>
    <hyperlink r:id="rId202" ref="K223"/>
    <hyperlink r:id="rId203" ref="K224"/>
    <hyperlink r:id="rId204" ref="K225"/>
    <hyperlink r:id="rId205" ref="K226"/>
    <hyperlink r:id="rId206" ref="K227"/>
    <hyperlink r:id="rId207" ref="K228"/>
    <hyperlink r:id="rId208" ref="K229"/>
    <hyperlink r:id="rId209" ref="K230"/>
    <hyperlink r:id="rId210" ref="K231"/>
    <hyperlink r:id="rId211" ref="K232"/>
    <hyperlink r:id="rId212" ref="K233"/>
    <hyperlink r:id="rId213" ref="K234"/>
    <hyperlink r:id="rId214" ref="K235"/>
    <hyperlink r:id="rId215" ref="K236"/>
    <hyperlink r:id="rId216" ref="K237"/>
    <hyperlink r:id="rId217" ref="K238"/>
    <hyperlink r:id="rId218" ref="K239"/>
    <hyperlink r:id="rId219" ref="K240"/>
    <hyperlink r:id="rId220" ref="K241"/>
    <hyperlink r:id="rId221" ref="K242"/>
    <hyperlink r:id="rId222" ref="K243"/>
    <hyperlink r:id="rId223" ref="K244"/>
    <hyperlink r:id="rId224" ref="K245"/>
    <hyperlink r:id="rId225" ref="K246"/>
    <hyperlink r:id="rId226" ref="K247"/>
    <hyperlink r:id="rId227" ref="K249"/>
    <hyperlink r:id="rId228" ref="K251"/>
    <hyperlink r:id="rId229" ref="K252"/>
    <hyperlink r:id="rId230" ref="K253"/>
    <hyperlink r:id="rId231" ref="K254"/>
    <hyperlink r:id="rId232" ref="K255"/>
    <hyperlink r:id="rId233" ref="K256"/>
    <hyperlink r:id="rId234" ref="K257"/>
    <hyperlink r:id="rId235" ref="K258"/>
    <hyperlink r:id="rId236" ref="K259"/>
    <hyperlink r:id="rId237" ref="K260"/>
    <hyperlink r:id="rId238" ref="K261"/>
    <hyperlink r:id="rId239" ref="K262"/>
    <hyperlink r:id="rId240" ref="K263"/>
    <hyperlink r:id="rId241" ref="K264"/>
    <hyperlink r:id="rId242" ref="K265"/>
    <hyperlink r:id="rId243" ref="K266"/>
    <hyperlink r:id="rId244" ref="K267"/>
    <hyperlink r:id="rId245" ref="K268"/>
    <hyperlink r:id="rId246" ref="K269"/>
    <hyperlink r:id="rId247" ref="K270"/>
    <hyperlink r:id="rId248" ref="K271"/>
    <hyperlink r:id="rId249" ref="K272"/>
    <hyperlink r:id="rId250" ref="K273"/>
    <hyperlink r:id="rId251" ref="K274"/>
    <hyperlink r:id="rId252" ref="K275"/>
    <hyperlink r:id="rId253" ref="K276"/>
    <hyperlink r:id="rId254" ref="K277"/>
    <hyperlink r:id="rId255" ref="K278"/>
    <hyperlink r:id="rId256" ref="K279"/>
    <hyperlink r:id="rId257" ref="K280"/>
    <hyperlink r:id="rId258" ref="K281"/>
    <hyperlink r:id="rId259" ref="K282"/>
    <hyperlink r:id="rId260" ref="K283"/>
    <hyperlink r:id="rId261" ref="K284"/>
    <hyperlink r:id="rId262" ref="K285"/>
    <hyperlink r:id="rId263" ref="K286"/>
    <hyperlink r:id="rId264" ref="K287"/>
    <hyperlink r:id="rId265" ref="K288"/>
    <hyperlink r:id="rId266" ref="K289"/>
    <hyperlink r:id="rId267" ref="K290"/>
    <hyperlink r:id="rId268" ref="K291"/>
    <hyperlink r:id="rId269" ref="K292"/>
    <hyperlink r:id="rId270" ref="K293"/>
    <hyperlink r:id="rId271" ref="K294"/>
    <hyperlink r:id="rId272" ref="K295"/>
    <hyperlink r:id="rId273" ref="K296"/>
    <hyperlink r:id="rId274" ref="K297"/>
    <hyperlink r:id="rId275" ref="K298"/>
    <hyperlink r:id="rId276" ref="K299"/>
    <hyperlink r:id="rId277" ref="K300"/>
    <hyperlink r:id="rId278" ref="K301"/>
    <hyperlink r:id="rId279" ref="K302"/>
    <hyperlink r:id="rId280" ref="K303"/>
    <hyperlink r:id="rId281" ref="K304"/>
    <hyperlink r:id="rId282" ref="K305"/>
    <hyperlink r:id="rId283" ref="K306"/>
    <hyperlink r:id="rId284" ref="K307"/>
    <hyperlink r:id="rId285" ref="K308"/>
    <hyperlink r:id="rId286" ref="K309"/>
    <hyperlink r:id="rId287" ref="K310"/>
    <hyperlink r:id="rId288" ref="K311"/>
    <hyperlink r:id="rId289" ref="K312"/>
    <hyperlink r:id="rId290" ref="K313"/>
    <hyperlink r:id="rId291" ref="K314"/>
    <hyperlink r:id="rId292" ref="K315"/>
    <hyperlink r:id="rId293" ref="K316"/>
    <hyperlink r:id="rId294" ref="K317"/>
    <hyperlink r:id="rId295" ref="K318"/>
    <hyperlink r:id="rId296" ref="K319"/>
    <hyperlink r:id="rId297" ref="K320"/>
    <hyperlink r:id="rId298" ref="K321"/>
    <hyperlink r:id="rId299" ref="K322"/>
    <hyperlink r:id="rId300" ref="K323"/>
    <hyperlink r:id="rId301" ref="K324"/>
    <hyperlink r:id="rId302" ref="K325"/>
    <hyperlink r:id="rId303" ref="K326"/>
    <hyperlink r:id="rId304" ref="K327"/>
    <hyperlink r:id="rId305" ref="K328"/>
    <hyperlink r:id="rId306" ref="K329"/>
    <hyperlink r:id="rId307" ref="K330"/>
    <hyperlink r:id="rId308" ref="K331"/>
    <hyperlink r:id="rId309" ref="K332"/>
    <hyperlink r:id="rId310" ref="K333"/>
    <hyperlink r:id="rId311" ref="K334"/>
    <hyperlink r:id="rId312" ref="K335"/>
    <hyperlink r:id="rId313" ref="K336"/>
    <hyperlink r:id="rId314" ref="K337"/>
    <hyperlink r:id="rId315" ref="K338"/>
    <hyperlink r:id="rId316" ref="K340"/>
    <hyperlink r:id="rId317" ref="K341"/>
    <hyperlink r:id="rId318" ref="K343"/>
    <hyperlink r:id="rId319" ref="K344"/>
    <hyperlink r:id="rId320" ref="K345"/>
    <hyperlink r:id="rId321" ref="K346"/>
    <hyperlink r:id="rId322" ref="K347"/>
    <hyperlink r:id="rId323" ref="K348"/>
    <hyperlink r:id="rId324" ref="K349"/>
    <hyperlink r:id="rId325" ref="K350"/>
    <hyperlink r:id="rId326" ref="K351"/>
    <hyperlink r:id="rId327" ref="K352"/>
    <hyperlink r:id="rId328" ref="K353"/>
    <hyperlink r:id="rId329" ref="K354"/>
    <hyperlink r:id="rId330" ref="K355"/>
    <hyperlink r:id="rId331" ref="K356"/>
    <hyperlink r:id="rId332" ref="K357"/>
    <hyperlink r:id="rId333" ref="K358"/>
    <hyperlink r:id="rId334" ref="K359"/>
    <hyperlink r:id="rId335" ref="K360"/>
    <hyperlink r:id="rId336" ref="K361"/>
    <hyperlink r:id="rId337" ref="K362"/>
    <hyperlink r:id="rId338" ref="K363"/>
    <hyperlink r:id="rId339" ref="K364"/>
    <hyperlink r:id="rId340" ref="K366"/>
    <hyperlink r:id="rId341" ref="K368"/>
    <hyperlink r:id="rId342" ref="K369"/>
    <hyperlink r:id="rId343" ref="K370"/>
    <hyperlink r:id="rId344" ref="K372"/>
    <hyperlink r:id="rId345" ref="K374"/>
    <hyperlink r:id="rId346" ref="K375"/>
    <hyperlink r:id="rId347" ref="K376"/>
    <hyperlink r:id="rId348" ref="K378"/>
    <hyperlink r:id="rId349" ref="K380"/>
    <hyperlink r:id="rId350" ref="K381"/>
    <hyperlink r:id="rId351" ref="K382"/>
    <hyperlink r:id="rId352" ref="K383"/>
    <hyperlink r:id="rId353" ref="K384"/>
    <hyperlink r:id="rId354" ref="K385"/>
    <hyperlink r:id="rId355" ref="K386"/>
    <hyperlink r:id="rId356" ref="K387"/>
    <hyperlink r:id="rId357" ref="K388"/>
    <hyperlink r:id="rId358" ref="K389"/>
    <hyperlink r:id="rId359" ref="K390"/>
    <hyperlink r:id="rId360" ref="K391"/>
    <hyperlink r:id="rId361" ref="K392"/>
    <hyperlink r:id="rId362" ref="K393"/>
    <hyperlink r:id="rId363" ref="K394"/>
    <hyperlink r:id="rId364" ref="K395"/>
    <hyperlink r:id="rId365" ref="K396"/>
    <hyperlink r:id="rId366" ref="K397"/>
    <hyperlink r:id="rId367" ref="K398"/>
    <hyperlink r:id="rId368" ref="K400"/>
    <hyperlink r:id="rId369" ref="K402"/>
    <hyperlink r:id="rId370" ref="K403"/>
    <hyperlink r:id="rId371" ref="K404"/>
    <hyperlink r:id="rId372" ref="K405"/>
    <hyperlink r:id="rId373" ref="K406"/>
    <hyperlink r:id="rId374" ref="K407"/>
    <hyperlink r:id="rId375" ref="K408"/>
    <hyperlink r:id="rId376" ref="K409"/>
    <hyperlink r:id="rId377" ref="K410"/>
    <hyperlink r:id="rId378" ref="K411"/>
    <hyperlink r:id="rId379" ref="K412"/>
    <hyperlink r:id="rId380" ref="K413"/>
    <hyperlink r:id="rId381" ref="K414"/>
    <hyperlink r:id="rId382" ref="K415"/>
    <hyperlink r:id="rId383" ref="K416"/>
    <hyperlink r:id="rId384" ref="K417"/>
    <hyperlink r:id="rId385" ref="K418"/>
    <hyperlink r:id="rId386" ref="K419"/>
    <hyperlink r:id="rId387" ref="K420"/>
    <hyperlink r:id="rId388" ref="K421"/>
    <hyperlink r:id="rId389" ref="K422"/>
    <hyperlink r:id="rId390" ref="K423"/>
    <hyperlink r:id="rId391" ref="K424"/>
    <hyperlink r:id="rId392" ref="K425"/>
    <hyperlink r:id="rId393" ref="K426"/>
    <hyperlink r:id="rId394" ref="K427"/>
    <hyperlink r:id="rId395" ref="K428"/>
    <hyperlink r:id="rId396" ref="K429"/>
    <hyperlink r:id="rId397" ref="K430"/>
    <hyperlink r:id="rId398" ref="K431"/>
    <hyperlink r:id="rId399" ref="K432"/>
    <hyperlink r:id="rId400" ref="K433"/>
    <hyperlink r:id="rId401" ref="K434"/>
    <hyperlink r:id="rId402" ref="K435"/>
    <hyperlink r:id="rId403" ref="K436"/>
    <hyperlink r:id="rId404" ref="K438"/>
    <hyperlink r:id="rId405" ref="K440"/>
    <hyperlink r:id="rId406" ref="K441"/>
    <hyperlink r:id="rId407" ref="K442"/>
    <hyperlink r:id="rId408" ref="K443"/>
    <hyperlink r:id="rId409" ref="K444"/>
    <hyperlink r:id="rId410" ref="K445"/>
    <hyperlink r:id="rId411" ref="K446"/>
    <hyperlink r:id="rId412" ref="K447"/>
    <hyperlink r:id="rId413" ref="K448"/>
    <hyperlink r:id="rId414" ref="K449"/>
    <hyperlink r:id="rId415" ref="K450"/>
    <hyperlink r:id="rId416" ref="K451"/>
    <hyperlink r:id="rId417" ref="K452"/>
    <hyperlink r:id="rId418" ref="K454"/>
    <hyperlink r:id="rId419" ref="K456"/>
    <hyperlink r:id="rId420" ref="K457"/>
    <hyperlink r:id="rId421" ref="K458"/>
    <hyperlink r:id="rId422" ref="K460"/>
    <hyperlink r:id="rId423" ref="K462"/>
    <hyperlink r:id="rId424" ref="K463"/>
    <hyperlink r:id="rId425" ref="K464"/>
    <hyperlink r:id="rId426" ref="K465"/>
    <hyperlink r:id="rId427" ref="K466"/>
    <hyperlink r:id="rId428" ref="K467"/>
    <hyperlink r:id="rId429" ref="K468"/>
    <hyperlink r:id="rId430" ref="K469"/>
    <hyperlink r:id="rId431" ref="K470"/>
    <hyperlink r:id="rId432" ref="K471"/>
    <hyperlink r:id="rId433" ref="K472"/>
    <hyperlink r:id="rId434" ref="K473"/>
    <hyperlink r:id="rId435" ref="K474"/>
    <hyperlink r:id="rId436" ref="K475"/>
    <hyperlink r:id="rId437" ref="K476"/>
    <hyperlink r:id="rId438" ref="K477"/>
    <hyperlink r:id="rId439" ref="K478"/>
    <hyperlink r:id="rId440" ref="K479"/>
    <hyperlink r:id="rId441" ref="K480"/>
    <hyperlink r:id="rId442" ref="K481"/>
    <hyperlink r:id="rId443" ref="K482"/>
    <hyperlink r:id="rId444" ref="K483"/>
    <hyperlink r:id="rId445" ref="K484"/>
    <hyperlink r:id="rId446" ref="K485"/>
    <hyperlink r:id="rId447" ref="K486"/>
    <hyperlink r:id="rId448" ref="K487"/>
    <hyperlink r:id="rId449" ref="K488"/>
    <hyperlink r:id="rId450" ref="K489"/>
    <hyperlink r:id="rId451" ref="K490"/>
    <hyperlink r:id="rId452" ref="K491"/>
    <hyperlink r:id="rId453" ref="K492"/>
    <hyperlink r:id="rId454" ref="K493"/>
    <hyperlink r:id="rId455" ref="K494"/>
    <hyperlink r:id="rId456" ref="K495"/>
    <hyperlink r:id="rId457" ref="K496"/>
    <hyperlink r:id="rId458" ref="K497"/>
    <hyperlink r:id="rId459" ref="K498"/>
    <hyperlink r:id="rId460" ref="K499"/>
    <hyperlink r:id="rId461" ref="K500"/>
    <hyperlink r:id="rId462" ref="K501"/>
    <hyperlink r:id="rId463" ref="K502"/>
    <hyperlink r:id="rId464" ref="K503"/>
    <hyperlink r:id="rId465" ref="K504"/>
    <hyperlink r:id="rId466" ref="K505"/>
    <hyperlink r:id="rId467" ref="K526"/>
    <hyperlink r:id="rId468" ref="K527"/>
    <hyperlink r:id="rId469" ref="K528"/>
    <hyperlink r:id="rId470" ref="K529"/>
    <hyperlink r:id="rId471" ref="K530"/>
    <hyperlink r:id="rId472" ref="K531"/>
    <hyperlink r:id="rId473" ref="K532"/>
    <hyperlink r:id="rId474" ref="K533"/>
    <hyperlink r:id="rId475" ref="K534"/>
    <hyperlink r:id="rId476" ref="K535"/>
    <hyperlink r:id="rId477" ref="K536"/>
    <hyperlink r:id="rId478" ref="K537"/>
    <hyperlink r:id="rId479" ref="K538"/>
    <hyperlink r:id="rId480" ref="K539"/>
    <hyperlink r:id="rId481" ref="K540"/>
    <hyperlink r:id="rId482" ref="K541"/>
    <hyperlink r:id="rId483" ref="K542"/>
    <hyperlink r:id="rId484" ref="K543"/>
    <hyperlink r:id="rId485" ref="K544"/>
    <hyperlink r:id="rId486" ref="K545"/>
    <hyperlink r:id="rId487" ref="K546"/>
    <hyperlink r:id="rId488" ref="K547"/>
    <hyperlink r:id="rId489" ref="K548"/>
    <hyperlink r:id="rId490" ref="K549"/>
    <hyperlink r:id="rId491" ref="K550"/>
    <hyperlink r:id="rId492" ref="K551"/>
    <hyperlink r:id="rId493" ref="K552"/>
    <hyperlink r:id="rId494" ref="K553"/>
    <hyperlink r:id="rId495" ref="K554"/>
    <hyperlink r:id="rId496" ref="K555"/>
    <hyperlink r:id="rId497" ref="K556"/>
    <hyperlink r:id="rId498" ref="K557"/>
    <hyperlink r:id="rId499" ref="K558"/>
    <hyperlink r:id="rId500" ref="K559"/>
    <hyperlink r:id="rId501" ref="K560"/>
    <hyperlink r:id="rId502" ref="K561"/>
    <hyperlink r:id="rId503" ref="K562"/>
    <hyperlink r:id="rId504" ref="K563"/>
    <hyperlink r:id="rId505" ref="K564"/>
    <hyperlink r:id="rId506" ref="K565"/>
    <hyperlink r:id="rId507" ref="K566"/>
    <hyperlink r:id="rId508" ref="K567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0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9.88"/>
    <col customWidth="1" min="3" max="3" width="15.5"/>
    <col customWidth="1" min="4" max="4" width="15.25"/>
    <col customWidth="1" min="5" max="5" width="19.75"/>
    <col customWidth="1" min="6" max="6" width="28.63"/>
    <col customWidth="1" min="7" max="7" width="18.0"/>
    <col customWidth="1" min="8" max="8" width="15.63"/>
    <col customWidth="1" min="9" max="9" width="15.25"/>
    <col customWidth="1" min="10" max="10" width="14.0"/>
    <col customWidth="1" min="11" max="11" width="17.0"/>
    <col customWidth="1" min="12" max="12" width="16.5"/>
    <col customWidth="1" min="13" max="13" width="12.13"/>
    <col customWidth="1" min="14" max="14" width="35.25"/>
  </cols>
  <sheetData>
    <row r="1" ht="47.25" customHeight="1">
      <c r="A1" s="105" t="s">
        <v>0</v>
      </c>
      <c r="B1" s="105" t="s">
        <v>1</v>
      </c>
      <c r="C1" s="106" t="s">
        <v>4</v>
      </c>
      <c r="D1" s="106" t="s">
        <v>8</v>
      </c>
      <c r="E1" s="107" t="s">
        <v>9</v>
      </c>
      <c r="F1" s="107" t="s">
        <v>10</v>
      </c>
      <c r="G1" s="108" t="s">
        <v>440</v>
      </c>
      <c r="H1" s="107" t="s">
        <v>16</v>
      </c>
      <c r="I1" s="107" t="s">
        <v>567</v>
      </c>
      <c r="J1" s="185" t="s">
        <v>568</v>
      </c>
      <c r="K1" s="111" t="s">
        <v>442</v>
      </c>
      <c r="L1" s="110" t="s">
        <v>569</v>
      </c>
      <c r="M1" s="110" t="s">
        <v>570</v>
      </c>
      <c r="N1" s="186" t="s">
        <v>18</v>
      </c>
    </row>
    <row r="2" ht="27.75" customHeight="1">
      <c r="A2" s="156" t="str">
        <f t="shared" ref="A2:A15" si="1">if(D2="","",if(D2&lt;today(),"ทะเบียนขาด "&amp;today()-D2&amp;" วัน",((DATEDIF(today(),D2,"y") &amp; " ปี " &amp; DATEDIF(today(),D2,"ym") &amp; " เดือน "&amp; DATEDIF(today(),D2,"md") &amp; " วัน"))&amp;" หรือเหลืออีก "&amp;ABS(today()-D2)&amp;" วัน"))</f>
        <v>0 ปี 11 เดือน 29 วัน หรือเหลืออีก 364 วัน</v>
      </c>
      <c r="B2" s="113" t="str">
        <f t="shared" ref="B2:B15" si="2">if(D2="","",if(today()&gt;D2,G2&amp;" ขาด",if(abs(today()-D2)&lt;=119,G2&amp;" ใกล้หมดอายุ ภายใน 1-3 เดือน",if(and(abs(today()-D2)&gt;=120,abs(today()-D2)&lt;=150),G2&amp;" ใกล้หมดอายุ ภายใน 4-5 เดือน",if(and(abs(today()-D2)&gt;=151,abs(today()-D2)&lt;=180),G2&amp;" จะหมดอายุอีก 6 เดิอน",G2&amp;" ปกติ")))))</f>
        <v>ทะเบียนนำเข้า ปกติ</v>
      </c>
      <c r="C2" s="157" t="s">
        <v>347</v>
      </c>
      <c r="D2" s="161">
        <v>46316.0</v>
      </c>
      <c r="E2" s="157" t="s">
        <v>348</v>
      </c>
      <c r="F2" s="159" t="s">
        <v>571</v>
      </c>
      <c r="G2" s="157" t="s">
        <v>449</v>
      </c>
      <c r="H2" s="157" t="s">
        <v>333</v>
      </c>
      <c r="I2" s="139" t="s">
        <v>27</v>
      </c>
      <c r="J2" s="187" t="s">
        <v>27</v>
      </c>
      <c r="K2" s="188" t="s">
        <v>572</v>
      </c>
      <c r="L2" s="189"/>
      <c r="M2" s="190" t="s">
        <v>573</v>
      </c>
      <c r="N2" s="191" t="s">
        <v>574</v>
      </c>
    </row>
    <row r="3" ht="27.75" customHeight="1">
      <c r="A3" s="156" t="str">
        <f t="shared" si="1"/>
        <v>ทะเบียนขาด 55 วัน</v>
      </c>
      <c r="B3" s="113" t="str">
        <f t="shared" si="2"/>
        <v>ใบอนุญาตนำเข้า ขาด</v>
      </c>
      <c r="C3" s="157">
        <v>3.0634662567E10</v>
      </c>
      <c r="D3" s="161">
        <v>45897.0</v>
      </c>
      <c r="E3" s="157" t="s">
        <v>348</v>
      </c>
      <c r="F3" s="159" t="s">
        <v>571</v>
      </c>
      <c r="G3" s="157" t="s">
        <v>19</v>
      </c>
      <c r="H3" s="157" t="s">
        <v>333</v>
      </c>
      <c r="I3" s="139" t="s">
        <v>27</v>
      </c>
      <c r="J3" s="187" t="s">
        <v>27</v>
      </c>
      <c r="K3" s="192" t="s">
        <v>575</v>
      </c>
      <c r="L3" s="193"/>
      <c r="M3" s="190" t="s">
        <v>573</v>
      </c>
      <c r="N3" s="194" t="s">
        <v>576</v>
      </c>
    </row>
    <row r="4" ht="27.75" customHeight="1">
      <c r="A4" s="156" t="str">
        <f t="shared" si="1"/>
        <v>0 ปี 3 เดือน 25 วัน หรือเหลืออีก 117 วัน</v>
      </c>
      <c r="B4" s="113" t="str">
        <f t="shared" si="2"/>
        <v>ใบอนุญาตนำเข้า ใกล้หมดอายุ ภายใน 1-3 เดือน</v>
      </c>
      <c r="C4" s="157">
        <v>3.0608032568E10</v>
      </c>
      <c r="D4" s="161">
        <v>46069.0</v>
      </c>
      <c r="E4" s="157" t="s">
        <v>348</v>
      </c>
      <c r="F4" s="159" t="s">
        <v>571</v>
      </c>
      <c r="G4" s="157" t="s">
        <v>19</v>
      </c>
      <c r="H4" s="157" t="s">
        <v>333</v>
      </c>
      <c r="I4" s="139" t="s">
        <v>27</v>
      </c>
      <c r="J4" s="187" t="s">
        <v>27</v>
      </c>
      <c r="K4" s="192" t="s">
        <v>577</v>
      </c>
      <c r="L4" s="193"/>
      <c r="M4" s="190" t="s">
        <v>573</v>
      </c>
      <c r="N4" s="194"/>
    </row>
    <row r="5" ht="27.75" customHeight="1">
      <c r="A5" s="156" t="str">
        <f t="shared" si="1"/>
        <v>1 ปี 9 เดือน 14 วัน หรือเหลืออีก 652 วัน</v>
      </c>
      <c r="B5" s="113" t="str">
        <f t="shared" si="2"/>
        <v>ทะเบียนผลิต ปกติ</v>
      </c>
      <c r="C5" s="157" t="s">
        <v>344</v>
      </c>
      <c r="D5" s="161">
        <v>46604.0</v>
      </c>
      <c r="E5" s="157" t="s">
        <v>345</v>
      </c>
      <c r="F5" s="159" t="s">
        <v>571</v>
      </c>
      <c r="G5" s="157" t="s">
        <v>446</v>
      </c>
      <c r="H5" s="157" t="s">
        <v>333</v>
      </c>
      <c r="I5" s="139" t="s">
        <v>27</v>
      </c>
      <c r="J5" s="187" t="s">
        <v>27</v>
      </c>
      <c r="K5" s="192" t="s">
        <v>578</v>
      </c>
      <c r="L5" s="189"/>
      <c r="M5" s="190" t="s">
        <v>573</v>
      </c>
      <c r="N5" s="194"/>
    </row>
    <row r="6" ht="27.75" customHeight="1">
      <c r="A6" s="156" t="str">
        <f t="shared" si="1"/>
        <v>1 ปี 0 เดือน 6 วัน หรือเหลืออีก 371 วัน</v>
      </c>
      <c r="B6" s="113" t="str">
        <f t="shared" si="2"/>
        <v>ใบอนุญาตผลิต ปกติ</v>
      </c>
      <c r="C6" s="157">
        <v>3.0551822564E10</v>
      </c>
      <c r="D6" s="158">
        <v>46323.0</v>
      </c>
      <c r="E6" s="157" t="s">
        <v>345</v>
      </c>
      <c r="F6" s="159" t="s">
        <v>571</v>
      </c>
      <c r="G6" s="157" t="s">
        <v>454</v>
      </c>
      <c r="H6" s="157" t="s">
        <v>333</v>
      </c>
      <c r="I6" s="139" t="s">
        <v>27</v>
      </c>
      <c r="J6" s="187" t="s">
        <v>27</v>
      </c>
      <c r="K6" s="192" t="s">
        <v>579</v>
      </c>
      <c r="L6" s="193"/>
      <c r="M6" s="190" t="s">
        <v>573</v>
      </c>
      <c r="N6" s="194"/>
    </row>
    <row r="7" ht="27.75" customHeight="1">
      <c r="A7" s="156" t="str">
        <f t="shared" si="1"/>
        <v>1 ปี 9 เดือน 14 วัน หรือเหลืออีก 652 วัน</v>
      </c>
      <c r="B7" s="113" t="str">
        <f t="shared" si="2"/>
        <v>ทะเบียนผลิต ปกติ</v>
      </c>
      <c r="C7" s="157" t="s">
        <v>337</v>
      </c>
      <c r="D7" s="161">
        <v>46604.0</v>
      </c>
      <c r="E7" s="157" t="s">
        <v>338</v>
      </c>
      <c r="F7" s="159" t="s">
        <v>571</v>
      </c>
      <c r="G7" s="157" t="s">
        <v>446</v>
      </c>
      <c r="H7" s="157" t="s">
        <v>333</v>
      </c>
      <c r="I7" s="139" t="s">
        <v>27</v>
      </c>
      <c r="J7" s="187">
        <v>1168.0</v>
      </c>
      <c r="K7" s="188" t="s">
        <v>580</v>
      </c>
      <c r="L7" s="193"/>
      <c r="M7" s="190" t="s">
        <v>573</v>
      </c>
      <c r="N7" s="194"/>
    </row>
    <row r="8" ht="27.75" customHeight="1">
      <c r="A8" s="156" t="str">
        <f t="shared" si="1"/>
        <v>1 ปี 0 เดือน 6 วัน หรือเหลืออีก 371 วัน</v>
      </c>
      <c r="B8" s="113" t="str">
        <f t="shared" si="2"/>
        <v>ใบอนุญาตผลิต ปกติ</v>
      </c>
      <c r="C8" s="157">
        <v>3.0551832564E10</v>
      </c>
      <c r="D8" s="158">
        <v>46323.0</v>
      </c>
      <c r="E8" s="157" t="s">
        <v>338</v>
      </c>
      <c r="F8" s="159" t="s">
        <v>571</v>
      </c>
      <c r="G8" s="157" t="s">
        <v>454</v>
      </c>
      <c r="H8" s="157" t="s">
        <v>333</v>
      </c>
      <c r="I8" s="139" t="s">
        <v>27</v>
      </c>
      <c r="J8" s="187">
        <v>1168.0</v>
      </c>
      <c r="K8" s="192" t="s">
        <v>581</v>
      </c>
      <c r="L8" s="193"/>
      <c r="M8" s="190" t="s">
        <v>573</v>
      </c>
      <c r="N8" s="194"/>
    </row>
    <row r="9" ht="27.75" customHeight="1">
      <c r="A9" s="156" t="str">
        <f t="shared" si="1"/>
        <v>1 ปี 9 เดือน 14 วัน หรือเหลืออีก 652 วัน</v>
      </c>
      <c r="B9" s="113" t="str">
        <f t="shared" si="2"/>
        <v>ทะเบียนผลิต ปกติ</v>
      </c>
      <c r="C9" s="157" t="s">
        <v>341</v>
      </c>
      <c r="D9" s="161">
        <v>46604.0</v>
      </c>
      <c r="E9" s="157" t="s">
        <v>342</v>
      </c>
      <c r="F9" s="159" t="s">
        <v>571</v>
      </c>
      <c r="G9" s="157" t="s">
        <v>446</v>
      </c>
      <c r="H9" s="157" t="s">
        <v>333</v>
      </c>
      <c r="I9" s="139" t="s">
        <v>27</v>
      </c>
      <c r="J9" s="187" t="s">
        <v>434</v>
      </c>
      <c r="K9" s="188" t="s">
        <v>582</v>
      </c>
      <c r="L9" s="193"/>
      <c r="M9" s="190" t="s">
        <v>573</v>
      </c>
      <c r="N9" s="194"/>
    </row>
    <row r="10" ht="27.75" customHeight="1">
      <c r="A10" s="156" t="str">
        <f t="shared" si="1"/>
        <v>1 ปี 0 เดือน 6 วัน หรือเหลืออีก 371 วัน</v>
      </c>
      <c r="B10" s="113" t="str">
        <f t="shared" si="2"/>
        <v>ใบอนุญาตผลิต ปกติ</v>
      </c>
      <c r="C10" s="157">
        <v>3.0551842564E10</v>
      </c>
      <c r="D10" s="161">
        <v>46323.0</v>
      </c>
      <c r="E10" s="157" t="s">
        <v>342</v>
      </c>
      <c r="F10" s="159" t="s">
        <v>571</v>
      </c>
      <c r="G10" s="157" t="s">
        <v>454</v>
      </c>
      <c r="H10" s="157" t="s">
        <v>333</v>
      </c>
      <c r="I10" s="139" t="s">
        <v>27</v>
      </c>
      <c r="J10" s="187" t="s">
        <v>434</v>
      </c>
      <c r="K10" s="192" t="s">
        <v>583</v>
      </c>
      <c r="L10" s="193"/>
      <c r="M10" s="190" t="s">
        <v>573</v>
      </c>
      <c r="N10" s="194"/>
    </row>
    <row r="11" ht="27.75" customHeight="1">
      <c r="A11" s="156" t="str">
        <f t="shared" si="1"/>
        <v>3 ปี 2 เดือน 14 วัน หรือเหลืออีก 1171 วัน</v>
      </c>
      <c r="B11" s="113" t="str">
        <f t="shared" si="2"/>
        <v>ทะเบียนนำเข้า ปกติ</v>
      </c>
      <c r="C11" s="195">
        <v>243435.0</v>
      </c>
      <c r="D11" s="161">
        <v>47123.0</v>
      </c>
      <c r="E11" s="157" t="s">
        <v>25</v>
      </c>
      <c r="F11" s="157" t="s">
        <v>584</v>
      </c>
      <c r="G11" s="157" t="s">
        <v>449</v>
      </c>
      <c r="H11" s="157" t="s">
        <v>333</v>
      </c>
      <c r="I11" s="139" t="s">
        <v>27</v>
      </c>
      <c r="J11" s="187" t="s">
        <v>27</v>
      </c>
      <c r="K11" s="192" t="s">
        <v>585</v>
      </c>
      <c r="L11" s="193"/>
      <c r="M11" s="190" t="s">
        <v>573</v>
      </c>
      <c r="N11" s="194"/>
    </row>
    <row r="12" ht="27.75" customHeight="1">
      <c r="A12" s="156" t="str">
        <f t="shared" si="1"/>
        <v>ทะเบียนขาด 588 วัน</v>
      </c>
      <c r="B12" s="113" t="str">
        <f t="shared" si="2"/>
        <v>ใบอนุญาตนำเข้า ขาด</v>
      </c>
      <c r="C12" s="157">
        <v>3.0611062566E10</v>
      </c>
      <c r="D12" s="161">
        <v>45364.0</v>
      </c>
      <c r="E12" s="157" t="s">
        <v>25</v>
      </c>
      <c r="F12" s="157" t="s">
        <v>584</v>
      </c>
      <c r="G12" s="157" t="s">
        <v>19</v>
      </c>
      <c r="H12" s="157" t="s">
        <v>333</v>
      </c>
      <c r="I12" s="139" t="s">
        <v>27</v>
      </c>
      <c r="J12" s="187" t="s">
        <v>27</v>
      </c>
      <c r="K12" s="192" t="s">
        <v>586</v>
      </c>
      <c r="L12" s="193"/>
      <c r="M12" s="190" t="s">
        <v>573</v>
      </c>
      <c r="N12" s="194" t="s">
        <v>587</v>
      </c>
    </row>
    <row r="13" ht="27.75" customHeight="1">
      <c r="A13" s="156" t="str">
        <f t="shared" si="1"/>
        <v>3 ปี 11 เดือน 9 วัน หรือเหลืออีก 1440 วัน</v>
      </c>
      <c r="B13" s="113" t="str">
        <f t="shared" si="2"/>
        <v>ทะเบียนนำเข้า ปกติ</v>
      </c>
      <c r="C13" s="157" t="s">
        <v>588</v>
      </c>
      <c r="D13" s="161">
        <v>47392.0</v>
      </c>
      <c r="E13" s="157" t="s">
        <v>589</v>
      </c>
      <c r="F13" s="157" t="s">
        <v>584</v>
      </c>
      <c r="G13" s="157" t="s">
        <v>449</v>
      </c>
      <c r="H13" s="157" t="s">
        <v>333</v>
      </c>
      <c r="I13" s="139" t="s">
        <v>27</v>
      </c>
      <c r="J13" s="187" t="s">
        <v>27</v>
      </c>
      <c r="K13" s="192" t="s">
        <v>590</v>
      </c>
      <c r="L13" s="193"/>
      <c r="M13" s="190" t="s">
        <v>573</v>
      </c>
      <c r="N13" s="194"/>
    </row>
    <row r="14" ht="27.75" customHeight="1">
      <c r="A14" s="156" t="str">
        <f t="shared" si="1"/>
        <v>ทะเบียนขาด 188 วัน</v>
      </c>
      <c r="B14" s="113" t="str">
        <f t="shared" si="2"/>
        <v>ใบอนุญาตนำเข้า ขาด</v>
      </c>
      <c r="C14" s="157">
        <v>3.0616872567E10</v>
      </c>
      <c r="D14" s="161">
        <v>45764.0</v>
      </c>
      <c r="E14" s="157" t="s">
        <v>589</v>
      </c>
      <c r="F14" s="157" t="s">
        <v>584</v>
      </c>
      <c r="G14" s="157" t="s">
        <v>19</v>
      </c>
      <c r="H14" s="157" t="s">
        <v>333</v>
      </c>
      <c r="I14" s="139" t="s">
        <v>27</v>
      </c>
      <c r="J14" s="187" t="s">
        <v>27</v>
      </c>
      <c r="K14" s="192" t="s">
        <v>591</v>
      </c>
      <c r="L14" s="193"/>
      <c r="M14" s="190" t="s">
        <v>573</v>
      </c>
      <c r="N14" s="194" t="s">
        <v>576</v>
      </c>
    </row>
    <row r="15" ht="27.75" customHeight="1">
      <c r="A15" s="156" t="str">
        <f t="shared" si="1"/>
        <v>3 ปี 11 เดือน 9 วัน หรือเหลืออีก 1440 วัน</v>
      </c>
      <c r="B15" s="113" t="str">
        <f t="shared" si="2"/>
        <v>ทะเบียนนำเข้า ปกติ</v>
      </c>
      <c r="C15" s="157" t="s">
        <v>592</v>
      </c>
      <c r="D15" s="161">
        <v>47392.0</v>
      </c>
      <c r="E15" s="196" t="s">
        <v>593</v>
      </c>
      <c r="F15" s="157" t="s">
        <v>584</v>
      </c>
      <c r="G15" s="157" t="s">
        <v>449</v>
      </c>
      <c r="H15" s="157" t="s">
        <v>333</v>
      </c>
      <c r="I15" s="139" t="s">
        <v>27</v>
      </c>
      <c r="J15" s="187" t="s">
        <v>434</v>
      </c>
      <c r="K15" s="192" t="s">
        <v>594</v>
      </c>
      <c r="L15" s="193"/>
      <c r="M15" s="190" t="s">
        <v>573</v>
      </c>
      <c r="N15" s="194"/>
    </row>
    <row r="16" ht="27.75" customHeight="1">
      <c r="A16" s="156"/>
      <c r="B16" s="113"/>
      <c r="C16" s="157"/>
      <c r="D16" s="161"/>
      <c r="E16" s="196" t="s">
        <v>593</v>
      </c>
      <c r="F16" s="157" t="s">
        <v>584</v>
      </c>
      <c r="G16" s="157" t="s">
        <v>19</v>
      </c>
      <c r="H16" s="157" t="s">
        <v>333</v>
      </c>
      <c r="I16" s="139"/>
      <c r="J16" s="187" t="s">
        <v>434</v>
      </c>
      <c r="K16" s="197"/>
      <c r="L16" s="193"/>
      <c r="M16" s="190" t="s">
        <v>573</v>
      </c>
      <c r="N16" s="194" t="s">
        <v>595</v>
      </c>
    </row>
    <row r="17" ht="27.75" customHeight="1">
      <c r="A17" s="156" t="str">
        <f>if(D17="","",if(D17&lt;today(),"ทะเบียนขาด "&amp;today()-D17&amp;" วัน",((DATEDIF(today(),D17,"y") &amp; " ปี " &amp; DATEDIF(today(),D17,"ym") &amp; " เดือน "&amp; DATEDIF(today(),D17,"md") &amp; " วัน"))&amp;" หรือเหลืออีก "&amp;ABS(today()-D17)&amp;" วัน"))</f>
        <v>3 ปี 11 เดือน 9 วัน หรือเหลืออีก 1440 วัน</v>
      </c>
      <c r="B17" s="113" t="str">
        <f>if(D17="","",if(today()&gt;D17,G17&amp;" ขาด",if(abs(today()-D17)&lt;=119,G17&amp;" ใกล้หมดอายุ ภายใน 1-3 เดือน",if(and(abs(today()-D17)&gt;=120,abs(today()-D17)&lt;=150),G17&amp;" ใกล้หมดอายุ ภายใน 4-5 เดือน",if(and(abs(today()-D17)&gt;=151,abs(today()-D17)&lt;=180),G17&amp;" จะหมดอายุอีก 6 เดิอน",G17&amp;" ปกติ")))))</f>
        <v>ทะเบียนนำเข้า ปกติ</v>
      </c>
      <c r="C17" s="157" t="s">
        <v>596</v>
      </c>
      <c r="D17" s="161">
        <v>47392.0</v>
      </c>
      <c r="E17" s="196" t="s">
        <v>597</v>
      </c>
      <c r="F17" s="157" t="s">
        <v>584</v>
      </c>
      <c r="G17" s="157" t="s">
        <v>449</v>
      </c>
      <c r="H17" s="157" t="s">
        <v>333</v>
      </c>
      <c r="I17" s="139" t="s">
        <v>27</v>
      </c>
      <c r="J17" s="187" t="s">
        <v>598</v>
      </c>
      <c r="K17" s="192" t="s">
        <v>599</v>
      </c>
      <c r="L17" s="193"/>
      <c r="M17" s="190" t="s">
        <v>573</v>
      </c>
      <c r="N17" s="194"/>
    </row>
    <row r="18" ht="27.75" customHeight="1">
      <c r="A18" s="156"/>
      <c r="B18" s="113"/>
      <c r="C18" s="157"/>
      <c r="D18" s="161"/>
      <c r="E18" s="196" t="s">
        <v>597</v>
      </c>
      <c r="F18" s="157" t="s">
        <v>584</v>
      </c>
      <c r="G18" s="157" t="s">
        <v>19</v>
      </c>
      <c r="H18" s="157" t="s">
        <v>333</v>
      </c>
      <c r="I18" s="139"/>
      <c r="J18" s="187" t="s">
        <v>598</v>
      </c>
      <c r="K18" s="197"/>
      <c r="L18" s="193"/>
      <c r="M18" s="190" t="s">
        <v>573</v>
      </c>
      <c r="N18" s="194" t="s">
        <v>595</v>
      </c>
    </row>
    <row r="19" ht="27.75" customHeight="1">
      <c r="A19" s="156" t="str">
        <f t="shared" ref="A19:A54" si="3">if(D19="","",if(D19&lt;today(),"ทะเบียนขาด "&amp;today()-D19&amp;" วัน",((DATEDIF(today(),D19,"y") &amp; " ปี " &amp; DATEDIF(today(),D19,"ym") &amp; " เดือน "&amp; DATEDIF(today(),D19,"md") &amp; " วัน"))&amp;" หรือเหลืออีก "&amp;ABS(today()-D19)&amp;" วัน"))</f>
        <v>4 ปี 3 เดือน 13 วัน หรือเหลืออีก 1566 วัน</v>
      </c>
      <c r="B19" s="113" t="str">
        <f t="shared" ref="B19:B54" si="4">if(D19="","",if(today()&gt;D19,G19&amp;" ขาด",if(abs(today()-D19)&lt;=119,G19&amp;" ใกล้หมดอายุ ภายใน 1-3 เดือน",if(and(abs(today()-D19)&gt;=120,abs(today()-D19)&lt;=150),G19&amp;" ใกล้หมดอายุ ภายใน 4-5 เดือน",if(and(abs(today()-D19)&gt;=151,abs(today()-D19)&lt;=180),G19&amp;" จะหมดอายุอีก 6 เดิอน",G19&amp;" ปกติ")))))</f>
        <v>ทะเบียนนำเข้า ปกติ</v>
      </c>
      <c r="C19" s="157" t="s">
        <v>600</v>
      </c>
      <c r="D19" s="161">
        <v>47518.0</v>
      </c>
      <c r="E19" s="196" t="s">
        <v>601</v>
      </c>
      <c r="F19" s="157" t="s">
        <v>602</v>
      </c>
      <c r="G19" s="157" t="s">
        <v>449</v>
      </c>
      <c r="H19" s="157" t="s">
        <v>333</v>
      </c>
      <c r="I19" s="139" t="s">
        <v>27</v>
      </c>
      <c r="J19" s="187" t="s">
        <v>27</v>
      </c>
      <c r="K19" s="192" t="s">
        <v>603</v>
      </c>
      <c r="L19" s="193"/>
      <c r="M19" s="190" t="s">
        <v>573</v>
      </c>
      <c r="N19" s="194"/>
    </row>
    <row r="20" ht="27.75" customHeight="1">
      <c r="A20" s="156" t="str">
        <f t="shared" si="3"/>
        <v>0 ปี 3 เดือน 5 วัน หรือเหลืออีก 97 วัน</v>
      </c>
      <c r="B20" s="113" t="str">
        <f t="shared" si="4"/>
        <v>ใบอนุญาตนำเข้า ใกล้หมดอายุ ภายใน 1-3 เดือน</v>
      </c>
      <c r="C20" s="157">
        <v>3.0604632568E10</v>
      </c>
      <c r="D20" s="161">
        <v>46049.0</v>
      </c>
      <c r="E20" s="196" t="s">
        <v>601</v>
      </c>
      <c r="F20" s="157" t="s">
        <v>602</v>
      </c>
      <c r="G20" s="157" t="s">
        <v>19</v>
      </c>
      <c r="H20" s="157" t="s">
        <v>333</v>
      </c>
      <c r="I20" s="139" t="s">
        <v>27</v>
      </c>
      <c r="J20" s="187" t="s">
        <v>27</v>
      </c>
      <c r="K20" s="192" t="s">
        <v>604</v>
      </c>
      <c r="L20" s="193"/>
      <c r="M20" s="190" t="s">
        <v>573</v>
      </c>
      <c r="N20" s="194"/>
    </row>
    <row r="21" ht="27.75" customHeight="1">
      <c r="A21" s="156" t="str">
        <f t="shared" si="3"/>
        <v>0 ปี 3 เดือน 5 วัน หรือเหลืออีก 97 วัน</v>
      </c>
      <c r="B21" s="113" t="str">
        <f t="shared" si="4"/>
        <v>ใบอนุญาตนำเข้า ใกล้หมดอายุ ภายใน 1-3 เดือน</v>
      </c>
      <c r="C21" s="157">
        <v>3.0604632568E10</v>
      </c>
      <c r="D21" s="161">
        <v>46049.0</v>
      </c>
      <c r="E21" s="196" t="s">
        <v>601</v>
      </c>
      <c r="F21" s="157" t="s">
        <v>602</v>
      </c>
      <c r="G21" s="157" t="s">
        <v>19</v>
      </c>
      <c r="H21" s="157" t="s">
        <v>333</v>
      </c>
      <c r="I21" s="139" t="s">
        <v>27</v>
      </c>
      <c r="J21" s="187" t="s">
        <v>27</v>
      </c>
      <c r="K21" s="192" t="s">
        <v>605</v>
      </c>
      <c r="L21" s="193"/>
      <c r="M21" s="190" t="s">
        <v>573</v>
      </c>
      <c r="N21" s="194"/>
    </row>
    <row r="22" ht="27.75" customHeight="1">
      <c r="A22" s="156" t="str">
        <f t="shared" si="3"/>
        <v>4 ปี 3 เดือน 14 วัน หรือเหลืออีก 1567 วัน</v>
      </c>
      <c r="B22" s="113" t="str">
        <f t="shared" si="4"/>
        <v>ทะเบียนนำเข้า ปกติ</v>
      </c>
      <c r="C22" s="157" t="s">
        <v>606</v>
      </c>
      <c r="D22" s="161">
        <v>47519.0</v>
      </c>
      <c r="E22" s="196" t="s">
        <v>607</v>
      </c>
      <c r="F22" s="157" t="s">
        <v>608</v>
      </c>
      <c r="G22" s="157" t="s">
        <v>449</v>
      </c>
      <c r="H22" s="157" t="s">
        <v>333</v>
      </c>
      <c r="I22" s="139" t="s">
        <v>27</v>
      </c>
      <c r="J22" s="187" t="s">
        <v>27</v>
      </c>
      <c r="K22" s="192" t="s">
        <v>609</v>
      </c>
      <c r="L22" s="193"/>
      <c r="M22" s="190" t="s">
        <v>573</v>
      </c>
      <c r="N22" s="194"/>
    </row>
    <row r="23" ht="27.75" customHeight="1">
      <c r="A23" s="156" t="str">
        <f t="shared" si="3"/>
        <v>0 ปี 3 เดือน 5 วัน หรือเหลืออีก 97 วัน</v>
      </c>
      <c r="B23" s="113" t="str">
        <f t="shared" si="4"/>
        <v>ใบอนุญาตนำเข้า ใกล้หมดอายุ ภายใน 1-3 เดือน</v>
      </c>
      <c r="C23" s="157">
        <v>3.0604642568E10</v>
      </c>
      <c r="D23" s="161">
        <v>46049.0</v>
      </c>
      <c r="E23" s="196" t="s">
        <v>607</v>
      </c>
      <c r="F23" s="157" t="s">
        <v>608</v>
      </c>
      <c r="G23" s="157" t="s">
        <v>19</v>
      </c>
      <c r="H23" s="157" t="s">
        <v>333</v>
      </c>
      <c r="I23" s="139" t="s">
        <v>27</v>
      </c>
      <c r="J23" s="187" t="s">
        <v>27</v>
      </c>
      <c r="K23" s="192" t="s">
        <v>610</v>
      </c>
      <c r="L23" s="193"/>
      <c r="M23" s="190" t="s">
        <v>573</v>
      </c>
      <c r="N23" s="194"/>
    </row>
    <row r="24" ht="27.75" customHeight="1">
      <c r="A24" s="156" t="str">
        <f t="shared" si="3"/>
        <v>4 ปี 3 เดือน 23 วัน หรือเหลืออีก 1576 วัน</v>
      </c>
      <c r="B24" s="113" t="str">
        <f t="shared" si="4"/>
        <v>ทะเบียนผลิต ปกติ</v>
      </c>
      <c r="C24" s="157" t="s">
        <v>611</v>
      </c>
      <c r="D24" s="161">
        <v>47528.0</v>
      </c>
      <c r="E24" s="157" t="s">
        <v>612</v>
      </c>
      <c r="F24" s="157" t="s">
        <v>613</v>
      </c>
      <c r="G24" s="157" t="s">
        <v>446</v>
      </c>
      <c r="H24" s="157" t="s">
        <v>333</v>
      </c>
      <c r="I24" s="139" t="s">
        <v>27</v>
      </c>
      <c r="J24" s="187" t="s">
        <v>27</v>
      </c>
      <c r="K24" s="192" t="s">
        <v>614</v>
      </c>
      <c r="L24" s="193"/>
      <c r="M24" s="190" t="s">
        <v>573</v>
      </c>
      <c r="N24" s="194"/>
    </row>
    <row r="25" ht="27.75" customHeight="1">
      <c r="A25" s="156" t="str">
        <f t="shared" si="3"/>
        <v>0 ปี 4 เดือน 4 วัน หรือเหลืออีก 127 วัน</v>
      </c>
      <c r="B25" s="113" t="str">
        <f t="shared" si="4"/>
        <v>ใบอนุญาตผลิต ใกล้หมดอายุ ภายใน 4-5 เดือน</v>
      </c>
      <c r="C25" s="157">
        <v>3.0502882567E10</v>
      </c>
      <c r="D25" s="161">
        <v>46079.0</v>
      </c>
      <c r="E25" s="157" t="s">
        <v>612</v>
      </c>
      <c r="F25" s="157" t="s">
        <v>613</v>
      </c>
      <c r="G25" s="157" t="s">
        <v>454</v>
      </c>
      <c r="H25" s="157" t="s">
        <v>333</v>
      </c>
      <c r="I25" s="139" t="s">
        <v>27</v>
      </c>
      <c r="J25" s="187" t="s">
        <v>27</v>
      </c>
      <c r="K25" s="192" t="s">
        <v>615</v>
      </c>
      <c r="L25" s="193"/>
      <c r="M25" s="190" t="s">
        <v>573</v>
      </c>
      <c r="N25" s="194"/>
    </row>
    <row r="26" ht="27.75" customHeight="1">
      <c r="A26" s="156" t="str">
        <f t="shared" si="3"/>
        <v>4 ปี 6 เดือน 3 วัน หรือเหลืออีก 1646 วัน</v>
      </c>
      <c r="B26" s="113" t="str">
        <f t="shared" si="4"/>
        <v>ทะเบียนผลิต ปกติ</v>
      </c>
      <c r="C26" s="157" t="s">
        <v>616</v>
      </c>
      <c r="D26" s="161">
        <v>47598.0</v>
      </c>
      <c r="E26" s="157" t="s">
        <v>617</v>
      </c>
      <c r="F26" s="157" t="s">
        <v>613</v>
      </c>
      <c r="G26" s="157" t="s">
        <v>446</v>
      </c>
      <c r="H26" s="157" t="s">
        <v>333</v>
      </c>
      <c r="I26" s="139" t="s">
        <v>27</v>
      </c>
      <c r="J26" s="187" t="s">
        <v>434</v>
      </c>
      <c r="K26" s="192" t="s">
        <v>618</v>
      </c>
      <c r="L26" s="193"/>
      <c r="M26" s="190" t="s">
        <v>573</v>
      </c>
      <c r="N26" s="194"/>
    </row>
    <row r="27" ht="27.75" customHeight="1">
      <c r="A27" s="156" t="str">
        <f t="shared" si="3"/>
        <v>0 ปี 6 เดือน 20 วัน หรือเหลืออีก 202 วัน</v>
      </c>
      <c r="B27" s="113" t="str">
        <f t="shared" si="4"/>
        <v>ใบอนุญาตผลิต ปกติ</v>
      </c>
      <c r="C27" s="157">
        <v>3.0510602567E10</v>
      </c>
      <c r="D27" s="161">
        <v>46154.0</v>
      </c>
      <c r="E27" s="157" t="s">
        <v>617</v>
      </c>
      <c r="F27" s="157" t="s">
        <v>613</v>
      </c>
      <c r="G27" s="157" t="s">
        <v>454</v>
      </c>
      <c r="H27" s="157" t="s">
        <v>333</v>
      </c>
      <c r="I27" s="139" t="s">
        <v>27</v>
      </c>
      <c r="J27" s="187" t="s">
        <v>434</v>
      </c>
      <c r="K27" s="192" t="s">
        <v>619</v>
      </c>
      <c r="L27" s="193"/>
      <c r="M27" s="190" t="s">
        <v>573</v>
      </c>
      <c r="N27" s="194"/>
    </row>
    <row r="28" ht="27.75" customHeight="1">
      <c r="A28" s="156" t="str">
        <f t="shared" si="3"/>
        <v>4 ปี 6 เดือน 3 วัน หรือเหลืออีก 1646 วัน</v>
      </c>
      <c r="B28" s="113" t="str">
        <f t="shared" si="4"/>
        <v>ทะเบียนผลิต ปกติ</v>
      </c>
      <c r="C28" s="157" t="s">
        <v>620</v>
      </c>
      <c r="D28" s="161">
        <v>47598.0</v>
      </c>
      <c r="E28" s="157" t="s">
        <v>621</v>
      </c>
      <c r="F28" s="157" t="s">
        <v>613</v>
      </c>
      <c r="G28" s="157" t="s">
        <v>446</v>
      </c>
      <c r="H28" s="157" t="s">
        <v>333</v>
      </c>
      <c r="I28" s="139" t="s">
        <v>27</v>
      </c>
      <c r="J28" s="187" t="s">
        <v>598</v>
      </c>
      <c r="K28" s="192" t="s">
        <v>622</v>
      </c>
      <c r="L28" s="193"/>
      <c r="M28" s="190" t="s">
        <v>573</v>
      </c>
      <c r="N28" s="194"/>
    </row>
    <row r="29" ht="27.75" customHeight="1">
      <c r="A29" s="156" t="str">
        <f t="shared" si="3"/>
        <v>0 ปี 6 เดือน 20 วัน หรือเหลืออีก 202 วัน</v>
      </c>
      <c r="B29" s="113" t="str">
        <f t="shared" si="4"/>
        <v>ใบอนุญาตผลิต ปกติ</v>
      </c>
      <c r="C29" s="157">
        <v>3.0510612567E10</v>
      </c>
      <c r="D29" s="161">
        <v>46154.0</v>
      </c>
      <c r="E29" s="157" t="s">
        <v>621</v>
      </c>
      <c r="F29" s="157" t="s">
        <v>613</v>
      </c>
      <c r="G29" s="157" t="s">
        <v>454</v>
      </c>
      <c r="H29" s="157" t="s">
        <v>333</v>
      </c>
      <c r="I29" s="139" t="s">
        <v>27</v>
      </c>
      <c r="J29" s="187" t="s">
        <v>598</v>
      </c>
      <c r="K29" s="192" t="s">
        <v>623</v>
      </c>
      <c r="L29" s="193"/>
      <c r="M29" s="190" t="s">
        <v>573</v>
      </c>
      <c r="N29" s="194"/>
    </row>
    <row r="30" ht="27.75" customHeight="1">
      <c r="A30" s="156" t="str">
        <f t="shared" si="3"/>
        <v>4 ปี 4 เดือน 4 วัน หรือเหลืออีก 1588 วัน</v>
      </c>
      <c r="B30" s="113" t="str">
        <f t="shared" si="4"/>
        <v>ทะเบียนนำเข้า ปกติ</v>
      </c>
      <c r="C30" s="157" t="s">
        <v>624</v>
      </c>
      <c r="D30" s="161">
        <v>47540.0</v>
      </c>
      <c r="E30" s="157" t="s">
        <v>625</v>
      </c>
      <c r="F30" s="157" t="s">
        <v>626</v>
      </c>
      <c r="G30" s="157" t="s">
        <v>449</v>
      </c>
      <c r="H30" s="157" t="s">
        <v>333</v>
      </c>
      <c r="I30" s="139" t="s">
        <v>27</v>
      </c>
      <c r="J30" s="187" t="s">
        <v>27</v>
      </c>
      <c r="K30" s="192" t="s">
        <v>627</v>
      </c>
      <c r="L30" s="193"/>
      <c r="M30" s="190" t="s">
        <v>573</v>
      </c>
      <c r="N30" s="194"/>
    </row>
    <row r="31" ht="27.75" customHeight="1">
      <c r="A31" s="156" t="str">
        <f t="shared" si="3"/>
        <v>0 ปี 4 เดือน 15 วัน หรือเหลืออีก 138 วัน</v>
      </c>
      <c r="B31" s="113" t="str">
        <f t="shared" si="4"/>
        <v>ใบอนุญาตนำเข้า ใกล้หมดอายุ ภายใน 4-5 เดือน</v>
      </c>
      <c r="C31" s="157">
        <v>3.0612892568E10</v>
      </c>
      <c r="D31" s="161">
        <v>46090.0</v>
      </c>
      <c r="E31" s="157" t="s">
        <v>625</v>
      </c>
      <c r="F31" s="157" t="s">
        <v>626</v>
      </c>
      <c r="G31" s="157" t="s">
        <v>19</v>
      </c>
      <c r="H31" s="157" t="s">
        <v>333</v>
      </c>
      <c r="I31" s="139" t="s">
        <v>27</v>
      </c>
      <c r="J31" s="187" t="s">
        <v>27</v>
      </c>
      <c r="K31" s="192" t="s">
        <v>628</v>
      </c>
      <c r="L31" s="193"/>
      <c r="M31" s="190" t="s">
        <v>573</v>
      </c>
      <c r="N31" s="194"/>
    </row>
    <row r="32" ht="27.75" customHeight="1">
      <c r="A32" s="156" t="str">
        <f t="shared" si="3"/>
        <v>4 ปี 7 เดือน 28 วัน หรือเหลืออีก 1701 วัน</v>
      </c>
      <c r="B32" s="113" t="str">
        <f t="shared" si="4"/>
        <v>ทะเบียนผลิต ปกติ</v>
      </c>
      <c r="C32" s="157" t="s">
        <v>629</v>
      </c>
      <c r="D32" s="161">
        <v>47653.0</v>
      </c>
      <c r="E32" s="157" t="s">
        <v>630</v>
      </c>
      <c r="F32" s="157" t="s">
        <v>626</v>
      </c>
      <c r="G32" s="157" t="s">
        <v>446</v>
      </c>
      <c r="H32" s="157" t="s">
        <v>333</v>
      </c>
      <c r="I32" s="139" t="s">
        <v>27</v>
      </c>
      <c r="J32" s="187" t="s">
        <v>434</v>
      </c>
      <c r="K32" s="192" t="s">
        <v>631</v>
      </c>
      <c r="L32" s="193"/>
      <c r="M32" s="190" t="s">
        <v>573</v>
      </c>
      <c r="N32" s="194"/>
    </row>
    <row r="33" ht="27.75" customHeight="1">
      <c r="A33" s="156" t="str">
        <f t="shared" si="3"/>
        <v>0 ปี 8 เดือน 22 วัน หรือเหลืออีก 265 วัน</v>
      </c>
      <c r="B33" s="113" t="str">
        <f t="shared" si="4"/>
        <v>ใบอนุญาตผลิต ปกติ</v>
      </c>
      <c r="C33" s="157">
        <v>3.0518002567E10</v>
      </c>
      <c r="D33" s="161">
        <v>46217.0</v>
      </c>
      <c r="E33" s="157" t="s">
        <v>630</v>
      </c>
      <c r="F33" s="157" t="s">
        <v>626</v>
      </c>
      <c r="G33" s="157" t="s">
        <v>454</v>
      </c>
      <c r="H33" s="157" t="s">
        <v>333</v>
      </c>
      <c r="I33" s="139" t="s">
        <v>27</v>
      </c>
      <c r="J33" s="187" t="s">
        <v>434</v>
      </c>
      <c r="K33" s="192" t="s">
        <v>632</v>
      </c>
      <c r="L33" s="193"/>
      <c r="M33" s="190" t="s">
        <v>573</v>
      </c>
      <c r="N33" s="194"/>
    </row>
    <row r="34" ht="27.75" customHeight="1">
      <c r="A34" s="156" t="str">
        <f t="shared" si="3"/>
        <v>4 ปี 7 เดือน 28 วัน หรือเหลืออีก 1701 วัน</v>
      </c>
      <c r="B34" s="113" t="str">
        <f t="shared" si="4"/>
        <v>ทะเบียนผลิต ปกติ</v>
      </c>
      <c r="C34" s="157" t="s">
        <v>633</v>
      </c>
      <c r="D34" s="161">
        <v>47653.0</v>
      </c>
      <c r="E34" s="157" t="s">
        <v>634</v>
      </c>
      <c r="F34" s="157" t="s">
        <v>626</v>
      </c>
      <c r="G34" s="157" t="s">
        <v>446</v>
      </c>
      <c r="H34" s="157" t="s">
        <v>333</v>
      </c>
      <c r="I34" s="139" t="s">
        <v>27</v>
      </c>
      <c r="J34" s="187" t="s">
        <v>598</v>
      </c>
      <c r="K34" s="192" t="s">
        <v>635</v>
      </c>
      <c r="L34" s="193"/>
      <c r="M34" s="190" t="s">
        <v>573</v>
      </c>
      <c r="N34" s="194"/>
    </row>
    <row r="35" ht="27.75" customHeight="1">
      <c r="A35" s="156" t="str">
        <f t="shared" si="3"/>
        <v>0 ปี 8 เดือน 22 วัน หรือเหลืออีก 265 วัน</v>
      </c>
      <c r="B35" s="113" t="str">
        <f t="shared" si="4"/>
        <v>ใบอนุญาตผลิต ปกติ</v>
      </c>
      <c r="C35" s="157">
        <v>3.0518012567E10</v>
      </c>
      <c r="D35" s="161">
        <v>46217.0</v>
      </c>
      <c r="E35" s="157" t="s">
        <v>634</v>
      </c>
      <c r="F35" s="157" t="s">
        <v>626</v>
      </c>
      <c r="G35" s="157" t="s">
        <v>454</v>
      </c>
      <c r="H35" s="157" t="s">
        <v>333</v>
      </c>
      <c r="I35" s="139" t="s">
        <v>27</v>
      </c>
      <c r="J35" s="187" t="s">
        <v>598</v>
      </c>
      <c r="K35" s="192" t="s">
        <v>636</v>
      </c>
      <c r="L35" s="193"/>
      <c r="M35" s="190" t="s">
        <v>573</v>
      </c>
      <c r="N35" s="194"/>
    </row>
    <row r="36" ht="27.75" customHeight="1">
      <c r="A36" s="156" t="str">
        <f t="shared" si="3"/>
        <v>3 ปี 8 เดือน 0 วัน หรือเหลืออีก 1339 วัน</v>
      </c>
      <c r="B36" s="113" t="str">
        <f t="shared" si="4"/>
        <v>ทะเบียนนำเข้า ปกติ</v>
      </c>
      <c r="C36" s="157" t="s">
        <v>329</v>
      </c>
      <c r="D36" s="161">
        <v>47291.0</v>
      </c>
      <c r="E36" s="157" t="s">
        <v>25</v>
      </c>
      <c r="F36" s="157" t="s">
        <v>331</v>
      </c>
      <c r="G36" s="157" t="s">
        <v>449</v>
      </c>
      <c r="H36" s="157" t="s">
        <v>333</v>
      </c>
      <c r="I36" s="139" t="s">
        <v>27</v>
      </c>
      <c r="J36" s="187" t="s">
        <v>27</v>
      </c>
      <c r="K36" s="192" t="s">
        <v>637</v>
      </c>
      <c r="L36" s="189"/>
      <c r="M36" s="190" t="s">
        <v>573</v>
      </c>
      <c r="N36" s="198" t="s">
        <v>638</v>
      </c>
    </row>
    <row r="37" ht="27.75" customHeight="1">
      <c r="A37" s="162" t="str">
        <f t="shared" si="3"/>
        <v>0 ปี 3 เดือน 5 วัน หรือเหลืออีก 97 วัน</v>
      </c>
      <c r="B37" s="113" t="str">
        <f t="shared" si="4"/>
        <v>ใบอนุญาตนำเข้า ใกล้หมดอายุ ภายใน 1-3 เดือน</v>
      </c>
      <c r="C37" s="157">
        <v>3.0604622568E10</v>
      </c>
      <c r="D37" s="161">
        <v>46049.0</v>
      </c>
      <c r="E37" s="157" t="s">
        <v>25</v>
      </c>
      <c r="F37" s="157" t="s">
        <v>331</v>
      </c>
      <c r="G37" s="157" t="s">
        <v>19</v>
      </c>
      <c r="H37" s="157" t="s">
        <v>333</v>
      </c>
      <c r="I37" s="139" t="s">
        <v>27</v>
      </c>
      <c r="J37" s="187" t="s">
        <v>27</v>
      </c>
      <c r="K37" s="192" t="s">
        <v>639</v>
      </c>
      <c r="L37" s="189"/>
      <c r="M37" s="190" t="s">
        <v>573</v>
      </c>
      <c r="N37" s="194"/>
    </row>
    <row r="38">
      <c r="A38" s="156" t="str">
        <f t="shared" si="3"/>
        <v>4 ปี 5 เดือน 25 วัน หรือเหลืออีก 1637 วัน</v>
      </c>
      <c r="B38" s="113" t="str">
        <f t="shared" si="4"/>
        <v>ทะเบียนผลิต ปกติ</v>
      </c>
      <c r="C38" s="157" t="s">
        <v>640</v>
      </c>
      <c r="D38" s="161">
        <v>47589.0</v>
      </c>
      <c r="E38" s="157" t="s">
        <v>641</v>
      </c>
      <c r="F38" s="157" t="s">
        <v>331</v>
      </c>
      <c r="G38" s="157" t="s">
        <v>446</v>
      </c>
      <c r="H38" s="157" t="s">
        <v>333</v>
      </c>
      <c r="I38" s="139" t="s">
        <v>27</v>
      </c>
      <c r="J38" s="187" t="s">
        <v>27</v>
      </c>
      <c r="K38" s="192" t="s">
        <v>642</v>
      </c>
      <c r="L38" s="189"/>
      <c r="M38" s="190" t="s">
        <v>573</v>
      </c>
      <c r="N38" s="194"/>
    </row>
    <row r="39" ht="27.75" customHeight="1">
      <c r="A39" s="156" t="str">
        <f t="shared" si="3"/>
        <v>0 ปี 6 เดือน 7 วัน หรือเหลืออีก 189 วัน</v>
      </c>
      <c r="B39" s="113" t="str">
        <f t="shared" si="4"/>
        <v>ใบอนุญาตผลิต ปกติ</v>
      </c>
      <c r="C39" s="157">
        <v>3.0509482567E10</v>
      </c>
      <c r="D39" s="161">
        <v>46141.0</v>
      </c>
      <c r="E39" s="157" t="s">
        <v>641</v>
      </c>
      <c r="F39" s="157" t="s">
        <v>643</v>
      </c>
      <c r="G39" s="157" t="s">
        <v>454</v>
      </c>
      <c r="H39" s="157" t="s">
        <v>333</v>
      </c>
      <c r="I39" s="139" t="s">
        <v>27</v>
      </c>
      <c r="J39" s="187" t="s">
        <v>27</v>
      </c>
      <c r="K39" s="199" t="s">
        <v>644</v>
      </c>
      <c r="L39" s="193"/>
      <c r="M39" s="190" t="s">
        <v>573</v>
      </c>
      <c r="N39" s="194"/>
    </row>
    <row r="40">
      <c r="A40" s="156" t="str">
        <f t="shared" si="3"/>
        <v>4 ปี 5 เดือน 27 วัน หรือเหลืออีก 1639 วัน</v>
      </c>
      <c r="B40" s="113" t="str">
        <f t="shared" si="4"/>
        <v>ทะเบียนผลิต ปกติ</v>
      </c>
      <c r="C40" s="157" t="s">
        <v>645</v>
      </c>
      <c r="D40" s="161">
        <v>47591.0</v>
      </c>
      <c r="E40" s="157" t="s">
        <v>646</v>
      </c>
      <c r="F40" s="157" t="s">
        <v>331</v>
      </c>
      <c r="G40" s="157" t="s">
        <v>446</v>
      </c>
      <c r="H40" s="157" t="s">
        <v>333</v>
      </c>
      <c r="I40" s="139" t="s">
        <v>27</v>
      </c>
      <c r="J40" s="187" t="s">
        <v>434</v>
      </c>
      <c r="K40" s="199" t="s">
        <v>647</v>
      </c>
      <c r="L40" s="189"/>
      <c r="M40" s="190" t="s">
        <v>573</v>
      </c>
      <c r="N40" s="194"/>
    </row>
    <row r="41" ht="27.75" customHeight="1">
      <c r="A41" s="156" t="str">
        <f t="shared" si="3"/>
        <v>0 ปี 6 เดือน 10 วัน หรือเหลืออีก 192 วัน</v>
      </c>
      <c r="B41" s="113" t="str">
        <f t="shared" si="4"/>
        <v>ใบอนุญาตผลิต ปกติ</v>
      </c>
      <c r="C41" s="157">
        <v>3.0509992567E10</v>
      </c>
      <c r="D41" s="161">
        <v>46144.0</v>
      </c>
      <c r="E41" s="157" t="s">
        <v>646</v>
      </c>
      <c r="F41" s="157" t="s">
        <v>643</v>
      </c>
      <c r="G41" s="157" t="s">
        <v>454</v>
      </c>
      <c r="H41" s="157" t="s">
        <v>333</v>
      </c>
      <c r="I41" s="139" t="s">
        <v>27</v>
      </c>
      <c r="J41" s="187" t="s">
        <v>434</v>
      </c>
      <c r="K41" s="199" t="s">
        <v>648</v>
      </c>
      <c r="L41" s="189"/>
      <c r="M41" s="190" t="s">
        <v>573</v>
      </c>
      <c r="N41" s="194"/>
    </row>
    <row r="42">
      <c r="A42" s="156" t="str">
        <f t="shared" si="3"/>
        <v>4 ปี 5 เดือน 27 วัน หรือเหลืออีก 1639 วัน</v>
      </c>
      <c r="B42" s="113" t="str">
        <f t="shared" si="4"/>
        <v>ทะเบียนผลิต ปกติ</v>
      </c>
      <c r="C42" s="157" t="s">
        <v>649</v>
      </c>
      <c r="D42" s="161">
        <v>47591.0</v>
      </c>
      <c r="E42" s="157" t="s">
        <v>650</v>
      </c>
      <c r="F42" s="157" t="s">
        <v>331</v>
      </c>
      <c r="G42" s="157" t="s">
        <v>446</v>
      </c>
      <c r="H42" s="157" t="s">
        <v>333</v>
      </c>
      <c r="I42" s="139" t="s">
        <v>27</v>
      </c>
      <c r="J42" s="187" t="s">
        <v>598</v>
      </c>
      <c r="K42" s="199" t="s">
        <v>651</v>
      </c>
      <c r="L42" s="193"/>
      <c r="M42" s="190" t="s">
        <v>573</v>
      </c>
      <c r="N42" s="194"/>
    </row>
    <row r="43" ht="27.75" customHeight="1">
      <c r="A43" s="156" t="str">
        <f t="shared" si="3"/>
        <v>0 ปี 6 เดือน 10 วัน หรือเหลืออีก 192 วัน</v>
      </c>
      <c r="B43" s="113" t="str">
        <f t="shared" si="4"/>
        <v>ใบอนุญาตผลิต ปกติ</v>
      </c>
      <c r="C43" s="157">
        <v>3.0509982567E10</v>
      </c>
      <c r="D43" s="161">
        <v>46144.0</v>
      </c>
      <c r="E43" s="157" t="s">
        <v>650</v>
      </c>
      <c r="F43" s="157" t="s">
        <v>643</v>
      </c>
      <c r="G43" s="157" t="s">
        <v>454</v>
      </c>
      <c r="H43" s="157" t="s">
        <v>333</v>
      </c>
      <c r="I43" s="139" t="s">
        <v>27</v>
      </c>
      <c r="J43" s="187" t="s">
        <v>598</v>
      </c>
      <c r="K43" s="199" t="s">
        <v>652</v>
      </c>
      <c r="L43" s="193"/>
      <c r="M43" s="190" t="s">
        <v>573</v>
      </c>
      <c r="N43" s="194"/>
    </row>
    <row r="44" ht="27.75" customHeight="1">
      <c r="A44" s="156" t="str">
        <f t="shared" si="3"/>
        <v>4 ปี 6 เดือน 8 วัน หรือเหลืออีก 1651 วัน</v>
      </c>
      <c r="B44" s="113" t="str">
        <f t="shared" si="4"/>
        <v>ทะเบียนนำเข้า ปกติ</v>
      </c>
      <c r="C44" s="157" t="s">
        <v>653</v>
      </c>
      <c r="D44" s="161">
        <v>47603.0</v>
      </c>
      <c r="E44" s="157" t="s">
        <v>25</v>
      </c>
      <c r="F44" s="157" t="s">
        <v>654</v>
      </c>
      <c r="G44" s="157" t="s">
        <v>449</v>
      </c>
      <c r="H44" s="157" t="s">
        <v>333</v>
      </c>
      <c r="I44" s="139" t="s">
        <v>27</v>
      </c>
      <c r="J44" s="187" t="s">
        <v>27</v>
      </c>
      <c r="K44" s="199" t="s">
        <v>655</v>
      </c>
      <c r="L44" s="193"/>
      <c r="M44" s="190" t="s">
        <v>573</v>
      </c>
      <c r="N44" s="194"/>
    </row>
    <row r="45" ht="27.75" customHeight="1">
      <c r="A45" s="156" t="str">
        <f t="shared" si="3"/>
        <v>ทะเบียนขาด 68 วัน</v>
      </c>
      <c r="B45" s="113" t="str">
        <f t="shared" si="4"/>
        <v>ใบอนุญาตนำเข้า ขาด</v>
      </c>
      <c r="C45" s="157">
        <v>3.0633082567E10</v>
      </c>
      <c r="D45" s="161">
        <v>45884.0</v>
      </c>
      <c r="E45" s="157" t="s">
        <v>25</v>
      </c>
      <c r="F45" s="157" t="s">
        <v>654</v>
      </c>
      <c r="G45" s="157" t="s">
        <v>19</v>
      </c>
      <c r="H45" s="157" t="s">
        <v>333</v>
      </c>
      <c r="I45" s="139" t="s">
        <v>27</v>
      </c>
      <c r="J45" s="187" t="s">
        <v>27</v>
      </c>
      <c r="K45" s="199" t="s">
        <v>656</v>
      </c>
      <c r="L45" s="193"/>
      <c r="M45" s="190" t="s">
        <v>573</v>
      </c>
      <c r="N45" s="194" t="s">
        <v>576</v>
      </c>
    </row>
    <row r="46" ht="27.75" customHeight="1">
      <c r="A46" s="156" t="str">
        <f t="shared" si="3"/>
        <v>4 ปี 8 เดือน 4 วัน หรือเหลืออีก 1708 วัน</v>
      </c>
      <c r="B46" s="113" t="str">
        <f t="shared" si="4"/>
        <v>ทะเบียนผลิต ปกติ</v>
      </c>
      <c r="C46" s="157" t="s">
        <v>657</v>
      </c>
      <c r="D46" s="161">
        <v>47660.0</v>
      </c>
      <c r="E46" s="157" t="s">
        <v>658</v>
      </c>
      <c r="F46" s="157" t="s">
        <v>654</v>
      </c>
      <c r="G46" s="157" t="s">
        <v>446</v>
      </c>
      <c r="H46" s="157" t="s">
        <v>333</v>
      </c>
      <c r="I46" s="139" t="s">
        <v>27</v>
      </c>
      <c r="J46" s="187" t="s">
        <v>598</v>
      </c>
      <c r="K46" s="199" t="s">
        <v>659</v>
      </c>
      <c r="L46" s="193"/>
      <c r="M46" s="190" t="s">
        <v>573</v>
      </c>
      <c r="N46" s="194"/>
    </row>
    <row r="47" ht="27.75" customHeight="1">
      <c r="A47" s="156" t="str">
        <f t="shared" si="3"/>
        <v>0 ปี 10 เดือน 6 วัน หรือเหลืออีก 310 วัน</v>
      </c>
      <c r="B47" s="113" t="str">
        <f t="shared" si="4"/>
        <v>ใบอนุญาตผลิต ปกติ</v>
      </c>
      <c r="C47" s="157">
        <v>3.0523362567E10</v>
      </c>
      <c r="D47" s="161">
        <v>46262.0</v>
      </c>
      <c r="E47" s="157" t="s">
        <v>658</v>
      </c>
      <c r="F47" s="157" t="s">
        <v>654</v>
      </c>
      <c r="G47" s="157" t="s">
        <v>454</v>
      </c>
      <c r="H47" s="157" t="s">
        <v>333</v>
      </c>
      <c r="I47" s="139" t="s">
        <v>27</v>
      </c>
      <c r="J47" s="187" t="s">
        <v>598</v>
      </c>
      <c r="K47" s="199" t="s">
        <v>660</v>
      </c>
      <c r="L47" s="193"/>
      <c r="M47" s="190" t="s">
        <v>573</v>
      </c>
      <c r="N47" s="194"/>
    </row>
    <row r="48" ht="27.75" customHeight="1">
      <c r="A48" s="156" t="str">
        <f t="shared" si="3"/>
        <v>4 ปี 8 เดือน 4 วัน หรือเหลืออีก 1708 วัน</v>
      </c>
      <c r="B48" s="113" t="str">
        <f t="shared" si="4"/>
        <v>ทะเบียนผลิต ปกติ</v>
      </c>
      <c r="C48" s="157" t="s">
        <v>661</v>
      </c>
      <c r="D48" s="161">
        <v>47660.0</v>
      </c>
      <c r="E48" s="157" t="s">
        <v>662</v>
      </c>
      <c r="F48" s="157" t="s">
        <v>654</v>
      </c>
      <c r="G48" s="157" t="s">
        <v>446</v>
      </c>
      <c r="H48" s="157" t="s">
        <v>333</v>
      </c>
      <c r="I48" s="139" t="s">
        <v>27</v>
      </c>
      <c r="J48" s="187" t="s">
        <v>663</v>
      </c>
      <c r="K48" s="199" t="s">
        <v>664</v>
      </c>
      <c r="L48" s="193"/>
      <c r="M48" s="190" t="s">
        <v>573</v>
      </c>
      <c r="N48" s="194"/>
    </row>
    <row r="49" ht="27.75" customHeight="1">
      <c r="A49" s="156" t="str">
        <f t="shared" si="3"/>
        <v>0 ปี 10 เดือน 6 วัน หรือเหลืออีก 310 วัน</v>
      </c>
      <c r="B49" s="113" t="str">
        <f t="shared" si="4"/>
        <v>ใบอนุญาตผลิต ปกติ</v>
      </c>
      <c r="C49" s="157">
        <v>3.0523352567E10</v>
      </c>
      <c r="D49" s="161">
        <v>46262.0</v>
      </c>
      <c r="E49" s="157" t="s">
        <v>662</v>
      </c>
      <c r="F49" s="157" t="s">
        <v>654</v>
      </c>
      <c r="G49" s="157" t="s">
        <v>454</v>
      </c>
      <c r="H49" s="157" t="s">
        <v>333</v>
      </c>
      <c r="I49" s="139" t="s">
        <v>27</v>
      </c>
      <c r="J49" s="187" t="s">
        <v>663</v>
      </c>
      <c r="K49" s="199" t="s">
        <v>665</v>
      </c>
      <c r="L49" s="193"/>
      <c r="M49" s="190" t="s">
        <v>573</v>
      </c>
      <c r="N49" s="194"/>
    </row>
    <row r="50" ht="27.75" customHeight="1">
      <c r="A50" s="156" t="str">
        <f t="shared" si="3"/>
        <v>4 ปี 10 เดือน 20 วัน หรือเหลืออีก 1785 วัน</v>
      </c>
      <c r="B50" s="113" t="str">
        <f t="shared" si="4"/>
        <v>ทะเบียนผลิต ปกติ</v>
      </c>
      <c r="C50" s="157" t="s">
        <v>666</v>
      </c>
      <c r="D50" s="161">
        <v>47737.0</v>
      </c>
      <c r="E50" s="157" t="s">
        <v>667</v>
      </c>
      <c r="F50" s="157" t="s">
        <v>654</v>
      </c>
      <c r="G50" s="157" t="s">
        <v>446</v>
      </c>
      <c r="H50" s="157" t="s">
        <v>333</v>
      </c>
      <c r="I50" s="139" t="s">
        <v>27</v>
      </c>
      <c r="J50" s="187" t="s">
        <v>27</v>
      </c>
      <c r="K50" s="199" t="s">
        <v>668</v>
      </c>
      <c r="L50" s="193"/>
      <c r="M50" s="190" t="s">
        <v>573</v>
      </c>
      <c r="N50" s="194"/>
    </row>
    <row r="51" ht="27.75" customHeight="1">
      <c r="A51" s="156" t="str">
        <f t="shared" si="3"/>
        <v>0 ปี 11 เดือน 2 วัน หรือเหลืออีก 337 วัน</v>
      </c>
      <c r="B51" s="113" t="str">
        <f t="shared" si="4"/>
        <v>ใบอนุญาตผลิต ปกติ</v>
      </c>
      <c r="C51" s="157">
        <v>3.0526562567E10</v>
      </c>
      <c r="D51" s="161">
        <v>46289.0</v>
      </c>
      <c r="E51" s="157" t="s">
        <v>667</v>
      </c>
      <c r="F51" s="157" t="s">
        <v>654</v>
      </c>
      <c r="G51" s="157" t="s">
        <v>454</v>
      </c>
      <c r="H51" s="157" t="s">
        <v>333</v>
      </c>
      <c r="I51" s="139" t="s">
        <v>27</v>
      </c>
      <c r="J51" s="187" t="s">
        <v>27</v>
      </c>
      <c r="K51" s="199" t="s">
        <v>669</v>
      </c>
      <c r="L51" s="193"/>
      <c r="M51" s="190" t="s">
        <v>573</v>
      </c>
      <c r="N51" s="194"/>
    </row>
    <row r="52" ht="27.75" customHeight="1">
      <c r="A52" s="156" t="str">
        <f t="shared" si="3"/>
        <v>3 ปี 11 เดือน 18 วัน หรือเหลืออีก 1449 วัน</v>
      </c>
      <c r="B52" s="113" t="str">
        <f t="shared" si="4"/>
        <v>ทะเบียนนำเข้า ปกติ</v>
      </c>
      <c r="C52" s="157" t="s">
        <v>670</v>
      </c>
      <c r="D52" s="161">
        <v>47401.0</v>
      </c>
      <c r="E52" s="196" t="s">
        <v>671</v>
      </c>
      <c r="F52" s="157" t="s">
        <v>672</v>
      </c>
      <c r="G52" s="157" t="s">
        <v>449</v>
      </c>
      <c r="H52" s="157" t="s">
        <v>333</v>
      </c>
      <c r="I52" s="139" t="s">
        <v>27</v>
      </c>
      <c r="J52" s="187" t="s">
        <v>27</v>
      </c>
      <c r="K52" s="199" t="s">
        <v>673</v>
      </c>
      <c r="L52" s="193"/>
      <c r="M52" s="190" t="s">
        <v>573</v>
      </c>
      <c r="N52" s="194" t="s">
        <v>674</v>
      </c>
    </row>
    <row r="53" ht="27.75" customHeight="1">
      <c r="A53" s="156" t="str">
        <f t="shared" si="3"/>
        <v>0 ปี 3 เดือน 26 วัน หรือเหลืออีก 118 วัน</v>
      </c>
      <c r="B53" s="113" t="str">
        <f t="shared" si="4"/>
        <v>ใบอนุญาตนำเข้า ใกล้หมดอายุ ภายใน 1-3 เดือน</v>
      </c>
      <c r="C53" s="157">
        <v>3.060862568E9</v>
      </c>
      <c r="D53" s="161">
        <v>46070.0</v>
      </c>
      <c r="E53" s="196" t="s">
        <v>671</v>
      </c>
      <c r="F53" s="157" t="s">
        <v>672</v>
      </c>
      <c r="G53" s="157" t="s">
        <v>19</v>
      </c>
      <c r="H53" s="157" t="s">
        <v>333</v>
      </c>
      <c r="I53" s="139" t="s">
        <v>27</v>
      </c>
      <c r="J53" s="187" t="s">
        <v>27</v>
      </c>
      <c r="K53" s="199" t="s">
        <v>675</v>
      </c>
      <c r="L53" s="193"/>
      <c r="M53" s="190" t="s">
        <v>573</v>
      </c>
      <c r="N53" s="194"/>
    </row>
    <row r="54" ht="27.75" customHeight="1">
      <c r="A54" s="156" t="str">
        <f t="shared" si="3"/>
        <v>4 ปี 4 เดือน 9 วัน หรือเหลืออีก 1593 วัน</v>
      </c>
      <c r="B54" s="113" t="str">
        <f t="shared" si="4"/>
        <v>ทะเบียนนำเข้า ปกติ</v>
      </c>
      <c r="C54" s="157" t="s">
        <v>676</v>
      </c>
      <c r="D54" s="161">
        <v>47545.0</v>
      </c>
      <c r="E54" s="196" t="s">
        <v>671</v>
      </c>
      <c r="F54" s="157" t="s">
        <v>672</v>
      </c>
      <c r="G54" s="157" t="s">
        <v>449</v>
      </c>
      <c r="H54" s="157" t="s">
        <v>333</v>
      </c>
      <c r="I54" s="139" t="s">
        <v>27</v>
      </c>
      <c r="J54" s="187" t="s">
        <v>663</v>
      </c>
      <c r="K54" s="199" t="s">
        <v>677</v>
      </c>
      <c r="L54" s="193"/>
      <c r="M54" s="190" t="s">
        <v>573</v>
      </c>
      <c r="N54" s="194" t="s">
        <v>674</v>
      </c>
    </row>
    <row r="55" ht="27.75" customHeight="1">
      <c r="A55" s="156"/>
      <c r="B55" s="113"/>
      <c r="C55" s="157"/>
      <c r="D55" s="161"/>
      <c r="E55" s="196" t="s">
        <v>671</v>
      </c>
      <c r="F55" s="157" t="s">
        <v>672</v>
      </c>
      <c r="G55" s="157" t="s">
        <v>19</v>
      </c>
      <c r="H55" s="157" t="s">
        <v>333</v>
      </c>
      <c r="I55" s="139" t="s">
        <v>27</v>
      </c>
      <c r="J55" s="187" t="s">
        <v>663</v>
      </c>
      <c r="K55" s="200"/>
      <c r="L55" s="193"/>
      <c r="M55" s="190" t="s">
        <v>573</v>
      </c>
      <c r="N55" s="194"/>
    </row>
    <row r="56" ht="27.75" customHeight="1">
      <c r="A56" s="156" t="str">
        <f t="shared" ref="A56:A62" si="5">if(D56="","",if(D56&lt;today(),"ทะเบียนขาด "&amp;today()-D56&amp;" วัน",((DATEDIF(today(),D56,"y") &amp; " ปี " &amp; DATEDIF(today(),D56,"ym") &amp; " เดือน "&amp; DATEDIF(today(),D56,"md") &amp; " วัน"))&amp;" หรือเหลืออีก "&amp;ABS(today()-D56)&amp;" วัน"))</f>
        <v>4 ปี 4 เดือน 25 วัน หรือเหลืออีก 1609 วัน</v>
      </c>
      <c r="B56" s="113" t="str">
        <f t="shared" ref="B56:B62" si="6">if(D56="","",if(today()&gt;D56,G56&amp;" ขาด",if(abs(today()-D56)&lt;=119,G56&amp;" ใกล้หมดอายุ ภายใน 1-3 เดือน",if(and(abs(today()-D56)&gt;=120,abs(today()-D56)&lt;=150),G56&amp;" ใกล้หมดอายุ ภายใน 4-5 เดือน",if(and(abs(today()-D56)&gt;=151,abs(today()-D56)&lt;=180),G56&amp;" จะหมดอายุอีก 6 เดิอน",G56&amp;" ปกติ")))))</f>
        <v>ทะเบียนนำเข้า ปกติ</v>
      </c>
      <c r="C56" s="157" t="s">
        <v>678</v>
      </c>
      <c r="D56" s="161">
        <v>47561.0</v>
      </c>
      <c r="E56" s="196" t="s">
        <v>679</v>
      </c>
      <c r="F56" s="157" t="s">
        <v>672</v>
      </c>
      <c r="G56" s="157" t="s">
        <v>449</v>
      </c>
      <c r="H56" s="157" t="s">
        <v>333</v>
      </c>
      <c r="I56" s="139" t="s">
        <v>27</v>
      </c>
      <c r="J56" s="187" t="s">
        <v>434</v>
      </c>
      <c r="K56" s="199" t="s">
        <v>680</v>
      </c>
      <c r="L56" s="193"/>
      <c r="M56" s="190" t="s">
        <v>573</v>
      </c>
      <c r="N56" s="194"/>
    </row>
    <row r="57" ht="27.75" customHeight="1">
      <c r="A57" s="156" t="str">
        <f t="shared" si="5"/>
        <v>0 ปี 4 เดือน 19 วัน หรือเหลืออีก 142 วัน</v>
      </c>
      <c r="B57" s="113" t="str">
        <f t="shared" si="6"/>
        <v>ใบอนุญาตนำเข้า ใกล้หมดอายุ ภายใน 4-5 เดือน</v>
      </c>
      <c r="C57" s="157">
        <v>3.0613232568E10</v>
      </c>
      <c r="D57" s="161">
        <v>46094.0</v>
      </c>
      <c r="E57" s="196" t="s">
        <v>679</v>
      </c>
      <c r="F57" s="157" t="s">
        <v>672</v>
      </c>
      <c r="G57" s="157" t="s">
        <v>19</v>
      </c>
      <c r="H57" s="157" t="s">
        <v>333</v>
      </c>
      <c r="I57" s="139" t="s">
        <v>27</v>
      </c>
      <c r="J57" s="187" t="s">
        <v>434</v>
      </c>
      <c r="K57" s="199" t="s">
        <v>681</v>
      </c>
      <c r="L57" s="193"/>
      <c r="M57" s="190" t="s">
        <v>573</v>
      </c>
      <c r="N57" s="194"/>
    </row>
    <row r="58" ht="27.75" customHeight="1">
      <c r="A58" s="156" t="str">
        <f t="shared" si="5"/>
        <v>3 ปี 5 เดือน 19 วัน หรือเหลืออีก 1266 วัน</v>
      </c>
      <c r="B58" s="113" t="str">
        <f t="shared" si="6"/>
        <v>ทะเบียนนำเข้า ปกติ</v>
      </c>
      <c r="C58" s="157" t="s">
        <v>682</v>
      </c>
      <c r="D58" s="161">
        <v>47218.0</v>
      </c>
      <c r="E58" s="157" t="s">
        <v>25</v>
      </c>
      <c r="F58" s="196" t="s">
        <v>683</v>
      </c>
      <c r="G58" s="157" t="s">
        <v>449</v>
      </c>
      <c r="H58" s="157" t="s">
        <v>333</v>
      </c>
      <c r="I58" s="139" t="s">
        <v>27</v>
      </c>
      <c r="J58" s="187" t="s">
        <v>27</v>
      </c>
      <c r="K58" s="199" t="s">
        <v>684</v>
      </c>
      <c r="L58" s="193"/>
      <c r="M58" s="190" t="s">
        <v>573</v>
      </c>
      <c r="N58" s="194" t="s">
        <v>685</v>
      </c>
    </row>
    <row r="59" ht="27.75" customHeight="1">
      <c r="A59" s="156" t="str">
        <f t="shared" si="5"/>
        <v/>
      </c>
      <c r="B59" s="113" t="str">
        <f t="shared" si="6"/>
        <v/>
      </c>
      <c r="C59" s="157"/>
      <c r="D59" s="161"/>
      <c r="E59" s="157" t="s">
        <v>25</v>
      </c>
      <c r="F59" s="196" t="s">
        <v>683</v>
      </c>
      <c r="G59" s="157" t="s">
        <v>19</v>
      </c>
      <c r="H59" s="157" t="s">
        <v>333</v>
      </c>
      <c r="I59" s="139" t="s">
        <v>27</v>
      </c>
      <c r="J59" s="187" t="s">
        <v>27</v>
      </c>
      <c r="K59" s="200"/>
      <c r="L59" s="193"/>
      <c r="M59" s="190" t="s">
        <v>573</v>
      </c>
      <c r="N59" s="194"/>
    </row>
    <row r="60" ht="27.75" customHeight="1">
      <c r="A60" s="156" t="str">
        <f t="shared" si="5"/>
        <v>3 ปี 11 เดือน 18 วัน หรือเหลืออีก 1449 วัน</v>
      </c>
      <c r="B60" s="113" t="str">
        <f t="shared" si="6"/>
        <v>ทะเบียนนำเข้า ปกติ</v>
      </c>
      <c r="C60" s="157" t="s">
        <v>686</v>
      </c>
      <c r="D60" s="161">
        <v>47401.0</v>
      </c>
      <c r="E60" s="157" t="s">
        <v>687</v>
      </c>
      <c r="F60" s="196" t="s">
        <v>683</v>
      </c>
      <c r="G60" s="157" t="s">
        <v>449</v>
      </c>
      <c r="H60" s="157" t="s">
        <v>333</v>
      </c>
      <c r="I60" s="139" t="s">
        <v>27</v>
      </c>
      <c r="J60" s="187" t="s">
        <v>27</v>
      </c>
      <c r="K60" s="199" t="s">
        <v>688</v>
      </c>
      <c r="L60" s="193"/>
      <c r="M60" s="190" t="s">
        <v>573</v>
      </c>
      <c r="N60" s="201"/>
    </row>
    <row r="61" ht="27.75" customHeight="1">
      <c r="A61" s="156" t="str">
        <f t="shared" si="5"/>
        <v>ทะเบียนขาด 173 วัน</v>
      </c>
      <c r="B61" s="113" t="str">
        <f t="shared" si="6"/>
        <v>ใบอนุญาตนำเข้า ขาด</v>
      </c>
      <c r="C61" s="157">
        <v>3.0618702567E10</v>
      </c>
      <c r="D61" s="161">
        <v>45779.0</v>
      </c>
      <c r="E61" s="157" t="s">
        <v>687</v>
      </c>
      <c r="F61" s="196" t="s">
        <v>683</v>
      </c>
      <c r="G61" s="157" t="s">
        <v>19</v>
      </c>
      <c r="H61" s="157" t="s">
        <v>333</v>
      </c>
      <c r="I61" s="139" t="s">
        <v>27</v>
      </c>
      <c r="J61" s="187" t="s">
        <v>27</v>
      </c>
      <c r="K61" s="199" t="s">
        <v>689</v>
      </c>
      <c r="L61" s="193"/>
      <c r="M61" s="190" t="s">
        <v>573</v>
      </c>
      <c r="N61" s="194" t="s">
        <v>595</v>
      </c>
    </row>
    <row r="62" ht="27.75" customHeight="1">
      <c r="A62" s="156" t="str">
        <f t="shared" si="5"/>
        <v>3 ปี 11 เดือน 18 วัน หรือเหลืออีก 1449 วัน</v>
      </c>
      <c r="B62" s="113" t="str">
        <f t="shared" si="6"/>
        <v>ทะเบียนนำเข้า ปกติ</v>
      </c>
      <c r="C62" s="157" t="s">
        <v>690</v>
      </c>
      <c r="D62" s="161">
        <v>47401.0</v>
      </c>
      <c r="E62" s="157" t="s">
        <v>691</v>
      </c>
      <c r="F62" s="196" t="s">
        <v>683</v>
      </c>
      <c r="G62" s="157" t="s">
        <v>449</v>
      </c>
      <c r="H62" s="157" t="s">
        <v>333</v>
      </c>
      <c r="I62" s="139" t="s">
        <v>27</v>
      </c>
      <c r="J62" s="187" t="s">
        <v>598</v>
      </c>
      <c r="K62" s="199" t="s">
        <v>692</v>
      </c>
      <c r="L62" s="193"/>
      <c r="M62" s="190" t="s">
        <v>573</v>
      </c>
      <c r="N62" s="201"/>
    </row>
    <row r="63" ht="27.75" customHeight="1">
      <c r="A63" s="156"/>
      <c r="B63" s="113"/>
      <c r="C63" s="157"/>
      <c r="D63" s="161"/>
      <c r="E63" s="157" t="s">
        <v>691</v>
      </c>
      <c r="F63" s="196" t="s">
        <v>683</v>
      </c>
      <c r="G63" s="157" t="s">
        <v>19</v>
      </c>
      <c r="H63" s="157" t="s">
        <v>333</v>
      </c>
      <c r="I63" s="139"/>
      <c r="J63" s="187"/>
      <c r="K63" s="200"/>
      <c r="L63" s="193"/>
      <c r="M63" s="190" t="s">
        <v>573</v>
      </c>
      <c r="N63" s="201"/>
    </row>
    <row r="64" ht="27.75" customHeight="1">
      <c r="A64" s="156" t="str">
        <f>if(D64="","",if(D64&lt;today(),"ทะเบียนขาด "&amp;today()-D64&amp;" วัน",((DATEDIF(today(),D64,"y") &amp; " ปี " &amp; DATEDIF(today(),D64,"ym") &amp; " เดือน "&amp; DATEDIF(today(),D64,"md") &amp; " วัน"))&amp;" หรือเหลืออีก "&amp;ABS(today()-D64)&amp;" วัน"))</f>
        <v>3 ปี 11 เดือน 18 วัน หรือเหลืออีก 1449 วัน</v>
      </c>
      <c r="B64" s="113" t="str">
        <f>if(D64="","",if(today()&gt;D64,G64&amp;" ขาด",if(abs(today()-D64)&lt;=119,G64&amp;" ใกล้หมดอายุ ภายใน 1-3 เดือน",if(and(abs(today()-D64)&gt;=120,abs(today()-D64)&lt;=150),G64&amp;" ใกล้หมดอายุ ภายใน 4-5 เดือน",if(and(abs(today()-D64)&gt;=151,abs(today()-D64)&lt;=180),G64&amp;" จะหมดอายุอีก 6 เดิอน",G64&amp;" ปกติ")))))</f>
        <v>ทะเบียนนำเข้า ปกติ</v>
      </c>
      <c r="C64" s="157" t="s">
        <v>693</v>
      </c>
      <c r="D64" s="161">
        <v>47401.0</v>
      </c>
      <c r="E64" s="157" t="s">
        <v>694</v>
      </c>
      <c r="F64" s="196" t="s">
        <v>683</v>
      </c>
      <c r="G64" s="157" t="s">
        <v>449</v>
      </c>
      <c r="H64" s="157" t="s">
        <v>333</v>
      </c>
      <c r="I64" s="139" t="s">
        <v>27</v>
      </c>
      <c r="J64" s="187" t="s">
        <v>434</v>
      </c>
      <c r="K64" s="199" t="s">
        <v>695</v>
      </c>
      <c r="L64" s="193"/>
      <c r="M64" s="190" t="s">
        <v>573</v>
      </c>
      <c r="N64" s="201"/>
    </row>
    <row r="65" ht="27.75" customHeight="1">
      <c r="A65" s="156"/>
      <c r="B65" s="113"/>
      <c r="C65" s="157"/>
      <c r="D65" s="161"/>
      <c r="E65" s="157" t="s">
        <v>694</v>
      </c>
      <c r="F65" s="196" t="s">
        <v>683</v>
      </c>
      <c r="G65" s="157" t="s">
        <v>19</v>
      </c>
      <c r="H65" s="157" t="s">
        <v>333</v>
      </c>
      <c r="I65" s="139"/>
      <c r="J65" s="187"/>
      <c r="K65" s="202"/>
      <c r="L65" s="193"/>
      <c r="M65" s="190" t="s">
        <v>573</v>
      </c>
      <c r="N65" s="201"/>
    </row>
    <row r="66" ht="27.75" customHeight="1">
      <c r="A66" s="156" t="str">
        <f t="shared" ref="A66:A76" si="7">if(D66="","",if(D66&lt;today(),"ทะเบียนขาด "&amp;today()-D66&amp;" วัน",((DATEDIF(today(),D66,"y") &amp; " ปี " &amp; DATEDIF(today(),D66,"ym") &amp; " เดือน "&amp; DATEDIF(today(),D66,"md") &amp; " วัน"))&amp;" หรือเหลืออีก "&amp;ABS(today()-D66)&amp;" วัน"))</f>
        <v>4 ปี 10 เดือน 29 วัน หรือเหลืออีก 1794 วัน</v>
      </c>
      <c r="B66" s="113" t="str">
        <f t="shared" ref="B66:B76" si="8">if(D66="","",if(today()&gt;D66,G66&amp;" ขาด",if(abs(today()-D66)&lt;=119,G66&amp;" ใกล้หมดอายุ ภายใน 1-3 เดือน",if(and(abs(today()-D66)&gt;=120,abs(today()-D66)&lt;=150),G66&amp;" ใกล้หมดอายุ ภายใน 4-5 เดือน",if(and(abs(today()-D66)&gt;=151,abs(today()-D66)&lt;=180),G66&amp;" จะหมดอายุอีก 6 เดิอน",G66&amp;" ปกติ")))))</f>
        <v>ทะเบียนนำเข้า ปกติ</v>
      </c>
      <c r="C66" s="157" t="s">
        <v>696</v>
      </c>
      <c r="D66" s="161">
        <v>47746.0</v>
      </c>
      <c r="E66" s="157" t="s">
        <v>25</v>
      </c>
      <c r="F66" s="196" t="s">
        <v>697</v>
      </c>
      <c r="G66" s="157" t="s">
        <v>449</v>
      </c>
      <c r="H66" s="157" t="s">
        <v>333</v>
      </c>
      <c r="I66" s="139" t="s">
        <v>27</v>
      </c>
      <c r="J66" s="187" t="s">
        <v>27</v>
      </c>
      <c r="K66" s="199" t="s">
        <v>698</v>
      </c>
      <c r="L66" s="193"/>
      <c r="M66" s="190" t="s">
        <v>573</v>
      </c>
      <c r="N66" s="198" t="s">
        <v>638</v>
      </c>
    </row>
    <row r="67" ht="27.75" customHeight="1">
      <c r="A67" s="156" t="str">
        <f t="shared" si="7"/>
        <v>0 ปี 3 เดือน 5 วัน หรือเหลืออีก 97 วัน</v>
      </c>
      <c r="B67" s="113" t="str">
        <f t="shared" si="8"/>
        <v>ใบอนุญาตนำเข้า ใกล้หมดอายุ ภายใน 1-3 เดือน</v>
      </c>
      <c r="C67" s="157">
        <v>3.0604612568E10</v>
      </c>
      <c r="D67" s="161">
        <v>46049.0</v>
      </c>
      <c r="E67" s="157" t="s">
        <v>25</v>
      </c>
      <c r="F67" s="196" t="s">
        <v>697</v>
      </c>
      <c r="G67" s="157" t="s">
        <v>19</v>
      </c>
      <c r="H67" s="157" t="s">
        <v>333</v>
      </c>
      <c r="I67" s="139" t="s">
        <v>27</v>
      </c>
      <c r="J67" s="187" t="s">
        <v>27</v>
      </c>
      <c r="K67" s="199" t="s">
        <v>699</v>
      </c>
      <c r="L67" s="189"/>
      <c r="M67" s="190" t="s">
        <v>573</v>
      </c>
      <c r="N67" s="194"/>
    </row>
    <row r="68" ht="27.75" customHeight="1">
      <c r="A68" s="156" t="str">
        <f t="shared" si="7"/>
        <v>5 ปี 3 เดือน 12 วัน หรือเหลืออีก 1930 วัน</v>
      </c>
      <c r="B68" s="113" t="str">
        <f t="shared" si="8"/>
        <v>ทะเบียนผลิต ปกติ</v>
      </c>
      <c r="C68" s="157" t="s">
        <v>700</v>
      </c>
      <c r="D68" s="161">
        <v>47882.0</v>
      </c>
      <c r="E68" s="157" t="s">
        <v>701</v>
      </c>
      <c r="F68" s="196" t="s">
        <v>697</v>
      </c>
      <c r="G68" s="157" t="s">
        <v>446</v>
      </c>
      <c r="H68" s="157" t="s">
        <v>333</v>
      </c>
      <c r="I68" s="139" t="s">
        <v>27</v>
      </c>
      <c r="J68" s="187" t="s">
        <v>434</v>
      </c>
      <c r="K68" s="199" t="s">
        <v>702</v>
      </c>
      <c r="L68" s="193"/>
      <c r="M68" s="190" t="s">
        <v>573</v>
      </c>
      <c r="N68" s="194"/>
    </row>
    <row r="69" ht="27.75" customHeight="1">
      <c r="A69" s="156" t="str">
        <f t="shared" si="7"/>
        <v>0 ปี 4 เดือน 4 วัน หรือเหลืออีก 127 วัน</v>
      </c>
      <c r="B69" s="113" t="str">
        <f t="shared" si="8"/>
        <v>ใบอนุญาตผลิต ใกล้หมดอายุ ภายใน 4-5 เดือน</v>
      </c>
      <c r="C69" s="157">
        <v>3.0506702568E10</v>
      </c>
      <c r="D69" s="161">
        <v>46079.0</v>
      </c>
      <c r="E69" s="157" t="s">
        <v>701</v>
      </c>
      <c r="F69" s="196" t="s">
        <v>697</v>
      </c>
      <c r="G69" s="157" t="s">
        <v>454</v>
      </c>
      <c r="H69" s="157" t="s">
        <v>333</v>
      </c>
      <c r="I69" s="139" t="s">
        <v>27</v>
      </c>
      <c r="J69" s="187" t="s">
        <v>434</v>
      </c>
      <c r="K69" s="199" t="s">
        <v>703</v>
      </c>
      <c r="L69" s="189"/>
      <c r="M69" s="190" t="s">
        <v>573</v>
      </c>
      <c r="N69" s="194"/>
    </row>
    <row r="70" ht="27.75" customHeight="1">
      <c r="A70" s="156" t="str">
        <f t="shared" si="7"/>
        <v>5 ปี 3 เดือน 12 วัน หรือเหลืออีก 1930 วัน</v>
      </c>
      <c r="B70" s="113" t="str">
        <f t="shared" si="8"/>
        <v>ทะเบียนผลิต ปกติ</v>
      </c>
      <c r="C70" s="157" t="s">
        <v>704</v>
      </c>
      <c r="D70" s="161">
        <v>47882.0</v>
      </c>
      <c r="E70" s="157" t="s">
        <v>705</v>
      </c>
      <c r="F70" s="196" t="s">
        <v>697</v>
      </c>
      <c r="G70" s="157" t="s">
        <v>446</v>
      </c>
      <c r="H70" s="157" t="s">
        <v>333</v>
      </c>
      <c r="I70" s="139" t="s">
        <v>27</v>
      </c>
      <c r="J70" s="187">
        <v>1168.0</v>
      </c>
      <c r="K70" s="199" t="s">
        <v>706</v>
      </c>
      <c r="L70" s="193"/>
      <c r="M70" s="190" t="s">
        <v>573</v>
      </c>
      <c r="N70" s="194"/>
    </row>
    <row r="71" ht="27.75" customHeight="1">
      <c r="A71" s="156" t="str">
        <f t="shared" si="7"/>
        <v>0 ปี 4 เดือน 4 วัน หรือเหลืออีก 127 วัน</v>
      </c>
      <c r="B71" s="113" t="str">
        <f t="shared" si="8"/>
        <v>ใบอนุญาตผลิต ใกล้หมดอายุ ภายใน 4-5 เดือน</v>
      </c>
      <c r="C71" s="157">
        <v>3.0506672568E10</v>
      </c>
      <c r="D71" s="161">
        <v>46079.0</v>
      </c>
      <c r="E71" s="157" t="s">
        <v>705</v>
      </c>
      <c r="F71" s="196" t="s">
        <v>697</v>
      </c>
      <c r="G71" s="157" t="s">
        <v>454</v>
      </c>
      <c r="H71" s="157" t="s">
        <v>333</v>
      </c>
      <c r="I71" s="139" t="s">
        <v>27</v>
      </c>
      <c r="J71" s="187">
        <v>1168.0</v>
      </c>
      <c r="K71" s="199" t="s">
        <v>707</v>
      </c>
      <c r="L71" s="189"/>
      <c r="M71" s="190" t="s">
        <v>573</v>
      </c>
      <c r="N71" s="194"/>
    </row>
    <row r="72" ht="27.75" customHeight="1">
      <c r="A72" s="156" t="str">
        <f t="shared" si="7"/>
        <v>5 ปี 3 เดือน 12 วัน หรือเหลืออีก 1930 วัน</v>
      </c>
      <c r="B72" s="113" t="str">
        <f t="shared" si="8"/>
        <v>ทะเบียนผลิต ปกติ</v>
      </c>
      <c r="C72" s="157" t="s">
        <v>708</v>
      </c>
      <c r="D72" s="161">
        <v>47882.0</v>
      </c>
      <c r="E72" s="157" t="s">
        <v>709</v>
      </c>
      <c r="F72" s="196" t="s">
        <v>697</v>
      </c>
      <c r="G72" s="157" t="s">
        <v>446</v>
      </c>
      <c r="H72" s="157" t="s">
        <v>333</v>
      </c>
      <c r="I72" s="139" t="s">
        <v>27</v>
      </c>
      <c r="J72" s="187" t="s">
        <v>27</v>
      </c>
      <c r="K72" s="199" t="s">
        <v>710</v>
      </c>
      <c r="L72" s="203"/>
      <c r="M72" s="190" t="s">
        <v>573</v>
      </c>
      <c r="N72" s="194"/>
    </row>
    <row r="73" ht="27.75" customHeight="1">
      <c r="A73" s="156" t="str">
        <f t="shared" si="7"/>
        <v>0 ปี 4 เดือน 4 วัน หรือเหลืออีก 127 วัน</v>
      </c>
      <c r="B73" s="113" t="str">
        <f t="shared" si="8"/>
        <v>ใบอนุญาตผลิต ใกล้หมดอายุ ภายใน 4-5 เดือน</v>
      </c>
      <c r="C73" s="157">
        <v>3.0506692568E10</v>
      </c>
      <c r="D73" s="161">
        <v>46079.0</v>
      </c>
      <c r="E73" s="157" t="s">
        <v>709</v>
      </c>
      <c r="F73" s="196" t="s">
        <v>697</v>
      </c>
      <c r="G73" s="157" t="s">
        <v>454</v>
      </c>
      <c r="H73" s="157" t="s">
        <v>333</v>
      </c>
      <c r="I73" s="139" t="s">
        <v>27</v>
      </c>
      <c r="J73" s="187" t="s">
        <v>27</v>
      </c>
      <c r="K73" s="199" t="s">
        <v>711</v>
      </c>
      <c r="L73" s="204"/>
      <c r="M73" s="190" t="s">
        <v>573</v>
      </c>
      <c r="N73" s="194"/>
    </row>
    <row r="74" ht="27.75" customHeight="1">
      <c r="A74" s="156" t="str">
        <f t="shared" si="7"/>
        <v>3 ปี 5 เดือน 19 วัน หรือเหลืออีก 1266 วัน</v>
      </c>
      <c r="B74" s="113" t="str">
        <f t="shared" si="8"/>
        <v>ทะเบียนนำเข้า ปกติ</v>
      </c>
      <c r="C74" s="157" t="s">
        <v>712</v>
      </c>
      <c r="D74" s="161">
        <v>47218.0</v>
      </c>
      <c r="E74" s="196" t="s">
        <v>713</v>
      </c>
      <c r="F74" s="196" t="s">
        <v>714</v>
      </c>
      <c r="G74" s="157" t="s">
        <v>449</v>
      </c>
      <c r="H74" s="157" t="s">
        <v>333</v>
      </c>
      <c r="I74" s="139" t="s">
        <v>27</v>
      </c>
      <c r="J74" s="187" t="s">
        <v>27</v>
      </c>
      <c r="K74" s="199" t="s">
        <v>715</v>
      </c>
      <c r="L74" s="193"/>
      <c r="M74" s="190" t="s">
        <v>573</v>
      </c>
      <c r="N74" s="194"/>
    </row>
    <row r="75" ht="27.75" customHeight="1">
      <c r="A75" s="156" t="str">
        <f t="shared" si="7"/>
        <v>0 ปี 3 เดือน 5 วัน หรือเหลืออีก 97 วัน</v>
      </c>
      <c r="B75" s="113" t="str">
        <f t="shared" si="8"/>
        <v>ใบอนุญาตนำเข้า ใกล้หมดอายุ ภายใน 1-3 เดือน</v>
      </c>
      <c r="C75" s="157">
        <v>3.0604592568E10</v>
      </c>
      <c r="D75" s="161">
        <v>46049.0</v>
      </c>
      <c r="E75" s="196" t="s">
        <v>713</v>
      </c>
      <c r="F75" s="196" t="s">
        <v>714</v>
      </c>
      <c r="G75" s="157" t="s">
        <v>19</v>
      </c>
      <c r="H75" s="157" t="s">
        <v>333</v>
      </c>
      <c r="I75" s="139" t="s">
        <v>27</v>
      </c>
      <c r="J75" s="187" t="s">
        <v>27</v>
      </c>
      <c r="K75" s="199" t="s">
        <v>716</v>
      </c>
      <c r="L75" s="193"/>
      <c r="M75" s="190" t="s">
        <v>573</v>
      </c>
      <c r="N75" s="194"/>
    </row>
    <row r="76" ht="27.75" customHeight="1">
      <c r="A76" s="156" t="str">
        <f t="shared" si="7"/>
        <v>3 ปี 11 เดือน 9 วัน หรือเหลืออีก 1440 วัน</v>
      </c>
      <c r="B76" s="113" t="str">
        <f t="shared" si="8"/>
        <v>ทะเบียนนำเข้า ปกติ</v>
      </c>
      <c r="C76" s="157" t="s">
        <v>717</v>
      </c>
      <c r="D76" s="161">
        <v>47392.0</v>
      </c>
      <c r="E76" s="196" t="s">
        <v>718</v>
      </c>
      <c r="F76" s="196" t="s">
        <v>714</v>
      </c>
      <c r="G76" s="157" t="s">
        <v>449</v>
      </c>
      <c r="H76" s="157" t="s">
        <v>333</v>
      </c>
      <c r="I76" s="139" t="s">
        <v>27</v>
      </c>
      <c r="J76" s="187" t="s">
        <v>434</v>
      </c>
      <c r="K76" s="199" t="s">
        <v>719</v>
      </c>
      <c r="L76" s="193"/>
      <c r="M76" s="190" t="s">
        <v>573</v>
      </c>
      <c r="N76" s="194"/>
    </row>
    <row r="77" ht="27.75" customHeight="1">
      <c r="A77" s="156"/>
      <c r="B77" s="113"/>
      <c r="C77" s="157"/>
      <c r="D77" s="161"/>
      <c r="E77" s="196" t="s">
        <v>718</v>
      </c>
      <c r="F77" s="196" t="s">
        <v>714</v>
      </c>
      <c r="G77" s="157" t="s">
        <v>19</v>
      </c>
      <c r="H77" s="157" t="s">
        <v>333</v>
      </c>
      <c r="I77" s="139" t="s">
        <v>27</v>
      </c>
      <c r="J77" s="187" t="s">
        <v>434</v>
      </c>
      <c r="K77" s="200"/>
      <c r="L77" s="193"/>
      <c r="M77" s="190" t="s">
        <v>573</v>
      </c>
      <c r="N77" s="194"/>
    </row>
    <row r="78" ht="27.75" customHeight="1">
      <c r="A78" s="156" t="str">
        <f>if(D78="","",if(D78&lt;today(),"ทะเบียนขาด "&amp;today()-D78&amp;" วัน",((DATEDIF(today(),D78,"y") &amp; " ปี " &amp; DATEDIF(today(),D78,"ym") &amp; " เดือน "&amp; DATEDIF(today(),D78,"md") &amp; " วัน"))&amp;" หรือเหลืออีก "&amp;ABS(today()-D78)&amp;" วัน"))</f>
        <v>3 ปี 11 เดือน 9 วัน หรือเหลืออีก 1440 วัน</v>
      </c>
      <c r="B78" s="113" t="str">
        <f>if(D78="","",if(today()&gt;D78,G78&amp;" ขาด",if(abs(today()-D78)&lt;=119,G78&amp;" ใกล้หมดอายุ ภายใน 1-3 เดือน",if(and(abs(today()-D78)&gt;=120,abs(today()-D78)&lt;=150),G78&amp;" ใกล้หมดอายุ ภายใน 4-5 เดือน",if(and(abs(today()-D78)&gt;=151,abs(today()-D78)&lt;=180),G78&amp;" จะหมดอายุอีก 6 เดิอน",G78&amp;" ปกติ")))))</f>
        <v>ทะเบียนนำเข้า ปกติ</v>
      </c>
      <c r="C78" s="157" t="s">
        <v>720</v>
      </c>
      <c r="D78" s="161">
        <v>47392.0</v>
      </c>
      <c r="E78" s="196" t="s">
        <v>721</v>
      </c>
      <c r="F78" s="196" t="s">
        <v>714</v>
      </c>
      <c r="G78" s="157" t="s">
        <v>449</v>
      </c>
      <c r="H78" s="157" t="s">
        <v>333</v>
      </c>
      <c r="I78" s="139" t="s">
        <v>27</v>
      </c>
      <c r="J78" s="187" t="s">
        <v>598</v>
      </c>
      <c r="K78" s="199" t="s">
        <v>722</v>
      </c>
      <c r="L78" s="193"/>
      <c r="M78" s="190" t="s">
        <v>573</v>
      </c>
      <c r="N78" s="194"/>
    </row>
    <row r="79" ht="27.75" customHeight="1">
      <c r="A79" s="156"/>
      <c r="B79" s="113"/>
      <c r="C79" s="157"/>
      <c r="D79" s="161"/>
      <c r="E79" s="196" t="s">
        <v>721</v>
      </c>
      <c r="F79" s="196" t="s">
        <v>714</v>
      </c>
      <c r="G79" s="157" t="s">
        <v>19</v>
      </c>
      <c r="H79" s="157" t="s">
        <v>333</v>
      </c>
      <c r="I79" s="139" t="s">
        <v>27</v>
      </c>
      <c r="J79" s="187" t="s">
        <v>598</v>
      </c>
      <c r="K79" s="200"/>
      <c r="L79" s="193"/>
      <c r="M79" s="190" t="s">
        <v>573</v>
      </c>
      <c r="N79" s="194"/>
    </row>
    <row r="80" ht="27.75" customHeight="1">
      <c r="A80" s="156" t="str">
        <f t="shared" ref="A80:A96" si="9">if(D80="","",if(D80&lt;today(),"ทะเบียนขาด "&amp;today()-D80&amp;" วัน",((DATEDIF(today(),D80,"y") &amp; " ปี " &amp; DATEDIF(today(),D80,"ym") &amp; " เดือน "&amp; DATEDIF(today(),D80,"md") &amp; " วัน"))&amp;" หรือเหลืออีก "&amp;ABS(today()-D80)&amp;" วัน"))</f>
        <v>5 ปี 3 เดือน 29 วัน หรือเหลืออีก 1947 วัน</v>
      </c>
      <c r="B80" s="113" t="str">
        <f t="shared" ref="B80:B96" si="10">if(D80="","",if(today()&gt;D80,G80&amp;" ขาด",if(abs(today()-D80)&lt;=119,G80&amp;" ใกล้หมดอายุ ภายใน 1-3 เดือน",if(and(abs(today()-D80)&gt;=120,abs(today()-D80)&lt;=150),G80&amp;" ใกล้หมดอายุ ภายใน 4-5 เดือน",if(and(abs(today()-D80)&gt;=151,abs(today()-D80)&lt;=180),G80&amp;" จะหมดอายุอีก 6 เดิอน",G80&amp;" ปกติ")))))</f>
        <v>ทะเบียนผลิต ปกติ</v>
      </c>
      <c r="C80" s="157" t="s">
        <v>723</v>
      </c>
      <c r="D80" s="161">
        <v>47899.0</v>
      </c>
      <c r="E80" s="196" t="s">
        <v>724</v>
      </c>
      <c r="F80" s="196" t="s">
        <v>725</v>
      </c>
      <c r="G80" s="157" t="s">
        <v>446</v>
      </c>
      <c r="H80" s="157" t="s">
        <v>333</v>
      </c>
      <c r="I80" s="139" t="s">
        <v>726</v>
      </c>
      <c r="J80" s="187" t="s">
        <v>27</v>
      </c>
      <c r="K80" s="199" t="s">
        <v>727</v>
      </c>
      <c r="L80" s="193"/>
      <c r="M80" s="190" t="s">
        <v>573</v>
      </c>
      <c r="N80" s="194"/>
    </row>
    <row r="81" ht="27.75" customHeight="1">
      <c r="A81" s="156" t="str">
        <f t="shared" si="9"/>
        <v>2 ปี 4 เดือน 13 วัน หรือเหลืออีก 866 วัน</v>
      </c>
      <c r="B81" s="113" t="str">
        <f t="shared" si="10"/>
        <v>ใบอนุญาตผลิต ปกติ</v>
      </c>
      <c r="C81" s="157">
        <v>3.0902052568E10</v>
      </c>
      <c r="D81" s="161">
        <v>46818.0</v>
      </c>
      <c r="E81" s="196" t="s">
        <v>724</v>
      </c>
      <c r="F81" s="196" t="s">
        <v>725</v>
      </c>
      <c r="G81" s="157" t="s">
        <v>454</v>
      </c>
      <c r="H81" s="157" t="s">
        <v>333</v>
      </c>
      <c r="I81" s="139" t="s">
        <v>726</v>
      </c>
      <c r="J81" s="187" t="s">
        <v>27</v>
      </c>
      <c r="K81" s="199" t="s">
        <v>728</v>
      </c>
      <c r="L81" s="193"/>
      <c r="M81" s="190" t="s">
        <v>573</v>
      </c>
      <c r="N81" s="194"/>
    </row>
    <row r="82" ht="27.75" customHeight="1">
      <c r="A82" s="156" t="str">
        <f t="shared" si="9"/>
        <v>5 ปี 6 เดือน 15 วัน หรือเหลืออีก 2023 วัน</v>
      </c>
      <c r="B82" s="113" t="str">
        <f t="shared" si="10"/>
        <v>ทะเบียนผลิต ปกติ</v>
      </c>
      <c r="C82" s="157" t="s">
        <v>729</v>
      </c>
      <c r="D82" s="161">
        <v>47975.0</v>
      </c>
      <c r="E82" s="196" t="s">
        <v>730</v>
      </c>
      <c r="F82" s="196" t="s">
        <v>725</v>
      </c>
      <c r="G82" s="157" t="s">
        <v>446</v>
      </c>
      <c r="H82" s="157" t="s">
        <v>333</v>
      </c>
      <c r="I82" s="139" t="s">
        <v>726</v>
      </c>
      <c r="J82" s="187" t="s">
        <v>731</v>
      </c>
      <c r="K82" s="199" t="s">
        <v>732</v>
      </c>
      <c r="L82" s="193"/>
      <c r="M82" s="190" t="s">
        <v>573</v>
      </c>
      <c r="N82" s="194"/>
    </row>
    <row r="83" ht="27.75" customHeight="1">
      <c r="A83" s="156" t="str">
        <f t="shared" si="9"/>
        <v>2 ปี 7 เดือน 5 วัน หรือเหลืออีก 948 วัน</v>
      </c>
      <c r="B83" s="113" t="str">
        <f t="shared" si="10"/>
        <v>ใบอนุญาตผลิต ปกติ</v>
      </c>
      <c r="C83" s="157">
        <v>3.0904532568E10</v>
      </c>
      <c r="D83" s="161">
        <v>46900.0</v>
      </c>
      <c r="E83" s="196" t="s">
        <v>730</v>
      </c>
      <c r="F83" s="196" t="s">
        <v>725</v>
      </c>
      <c r="G83" s="157" t="s">
        <v>454</v>
      </c>
      <c r="H83" s="157" t="s">
        <v>333</v>
      </c>
      <c r="I83" s="139" t="s">
        <v>726</v>
      </c>
      <c r="J83" s="187" t="s">
        <v>731</v>
      </c>
      <c r="K83" s="199" t="s">
        <v>733</v>
      </c>
      <c r="L83" s="193"/>
      <c r="M83" s="190" t="s">
        <v>573</v>
      </c>
      <c r="N83" s="194"/>
    </row>
    <row r="84" ht="27.75" customHeight="1">
      <c r="A84" s="156" t="str">
        <f t="shared" si="9"/>
        <v>5 ปี 6 เดือน 15 วัน หรือเหลืออีก 2023 วัน</v>
      </c>
      <c r="B84" s="113" t="str">
        <f t="shared" si="10"/>
        <v>ทะเบียนผลิต ปกติ</v>
      </c>
      <c r="C84" s="157" t="s">
        <v>734</v>
      </c>
      <c r="D84" s="161">
        <v>47975.0</v>
      </c>
      <c r="E84" s="196" t="s">
        <v>735</v>
      </c>
      <c r="F84" s="196" t="s">
        <v>725</v>
      </c>
      <c r="G84" s="157" t="s">
        <v>446</v>
      </c>
      <c r="H84" s="157" t="s">
        <v>333</v>
      </c>
      <c r="I84" s="139" t="s">
        <v>726</v>
      </c>
      <c r="J84" s="187" t="s">
        <v>434</v>
      </c>
      <c r="K84" s="199" t="s">
        <v>736</v>
      </c>
      <c r="L84" s="193"/>
      <c r="M84" s="190" t="s">
        <v>573</v>
      </c>
      <c r="N84" s="194"/>
    </row>
    <row r="85" ht="27.75" customHeight="1">
      <c r="A85" s="156" t="str">
        <f t="shared" si="9"/>
        <v>2 ปี 7 เดือน 5 วัน หรือเหลืออีก 948 วัน</v>
      </c>
      <c r="B85" s="113" t="str">
        <f t="shared" si="10"/>
        <v>ใบอนุญาตผลิต ปกติ</v>
      </c>
      <c r="C85" s="157">
        <v>3.0904522568E10</v>
      </c>
      <c r="D85" s="161">
        <v>46900.0</v>
      </c>
      <c r="E85" s="196" t="s">
        <v>735</v>
      </c>
      <c r="F85" s="196" t="s">
        <v>725</v>
      </c>
      <c r="G85" s="157" t="s">
        <v>454</v>
      </c>
      <c r="H85" s="157" t="s">
        <v>333</v>
      </c>
      <c r="I85" s="139" t="s">
        <v>726</v>
      </c>
      <c r="J85" s="187" t="s">
        <v>434</v>
      </c>
      <c r="K85" s="199" t="s">
        <v>737</v>
      </c>
      <c r="L85" s="193"/>
      <c r="M85" s="190" t="s">
        <v>573</v>
      </c>
      <c r="N85" s="194"/>
    </row>
    <row r="86" ht="27.75" customHeight="1">
      <c r="A86" s="156" t="str">
        <f t="shared" si="9"/>
        <v>5 ปี 4 เดือน 15 วัน หรือเหลืออีก 1964 วัน</v>
      </c>
      <c r="B86" s="113" t="str">
        <f t="shared" si="10"/>
        <v>ทะเบียนนำเข้า ปกติ</v>
      </c>
      <c r="C86" s="157" t="s">
        <v>738</v>
      </c>
      <c r="D86" s="161">
        <v>47916.0</v>
      </c>
      <c r="E86" s="196" t="s">
        <v>739</v>
      </c>
      <c r="F86" s="196" t="s">
        <v>725</v>
      </c>
      <c r="G86" s="157" t="s">
        <v>449</v>
      </c>
      <c r="H86" s="157" t="s">
        <v>333</v>
      </c>
      <c r="I86" s="139" t="s">
        <v>740</v>
      </c>
      <c r="J86" s="187" t="s">
        <v>27</v>
      </c>
      <c r="K86" s="199" t="s">
        <v>741</v>
      </c>
      <c r="L86" s="193"/>
      <c r="M86" s="190" t="s">
        <v>573</v>
      </c>
      <c r="N86" s="194"/>
    </row>
    <row r="87" ht="27.75" customHeight="1">
      <c r="A87" s="156" t="str">
        <f t="shared" si="9"/>
        <v>2 ปี 4 เดือน 23 วัน หรือเหลืออีก 876 วัน</v>
      </c>
      <c r="B87" s="113" t="str">
        <f t="shared" si="10"/>
        <v>ใบอนุญาตนำเข้า ปกติ</v>
      </c>
      <c r="C87" s="157">
        <v>3.0902332568E10</v>
      </c>
      <c r="D87" s="161">
        <v>46828.0</v>
      </c>
      <c r="E87" s="196" t="s">
        <v>739</v>
      </c>
      <c r="F87" s="196" t="s">
        <v>725</v>
      </c>
      <c r="G87" s="157" t="s">
        <v>19</v>
      </c>
      <c r="H87" s="157" t="s">
        <v>333</v>
      </c>
      <c r="I87" s="139" t="s">
        <v>740</v>
      </c>
      <c r="J87" s="187" t="s">
        <v>27</v>
      </c>
      <c r="K87" s="199" t="s">
        <v>742</v>
      </c>
      <c r="L87" s="193"/>
      <c r="M87" s="190" t="s">
        <v>573</v>
      </c>
      <c r="N87" s="194"/>
    </row>
    <row r="88" ht="27.75" customHeight="1">
      <c r="A88" s="156" t="str">
        <f t="shared" si="9"/>
        <v>4 ปี 3 เดือน 14 วัน หรือเหลืออีก 1567 วัน</v>
      </c>
      <c r="B88" s="113" t="str">
        <f t="shared" si="10"/>
        <v>ทะเบียนนำเข้า ปกติ</v>
      </c>
      <c r="C88" s="157" t="s">
        <v>743</v>
      </c>
      <c r="D88" s="161">
        <v>47519.0</v>
      </c>
      <c r="E88" s="196" t="s">
        <v>25</v>
      </c>
      <c r="F88" s="196" t="s">
        <v>744</v>
      </c>
      <c r="G88" s="157" t="s">
        <v>449</v>
      </c>
      <c r="H88" s="157" t="s">
        <v>333</v>
      </c>
      <c r="I88" s="139" t="s">
        <v>27</v>
      </c>
      <c r="J88" s="187" t="s">
        <v>27</v>
      </c>
      <c r="K88" s="199" t="s">
        <v>745</v>
      </c>
      <c r="L88" s="193"/>
      <c r="M88" s="190" t="s">
        <v>573</v>
      </c>
      <c r="N88" s="194"/>
    </row>
    <row r="89" ht="27.75" customHeight="1">
      <c r="A89" s="156" t="str">
        <f t="shared" si="9"/>
        <v>ทะเบียนขาด 65 วัน</v>
      </c>
      <c r="B89" s="113" t="str">
        <f t="shared" si="10"/>
        <v>ใบอนุญาตนำเข้า ขาด</v>
      </c>
      <c r="C89" s="157">
        <v>3.063342567E9</v>
      </c>
      <c r="D89" s="161">
        <v>45887.0</v>
      </c>
      <c r="E89" s="196" t="s">
        <v>25</v>
      </c>
      <c r="F89" s="196" t="s">
        <v>744</v>
      </c>
      <c r="G89" s="157" t="s">
        <v>19</v>
      </c>
      <c r="H89" s="157" t="s">
        <v>333</v>
      </c>
      <c r="I89" s="139" t="s">
        <v>27</v>
      </c>
      <c r="J89" s="187" t="s">
        <v>27</v>
      </c>
      <c r="K89" s="199" t="s">
        <v>746</v>
      </c>
      <c r="L89" s="193"/>
      <c r="M89" s="190" t="s">
        <v>573</v>
      </c>
      <c r="N89" s="194" t="s">
        <v>595</v>
      </c>
    </row>
    <row r="90" ht="27.75" customHeight="1">
      <c r="A90" s="156" t="str">
        <f t="shared" si="9"/>
        <v>4 ปี 7 เดือน 4 วัน หรือเหลืออีก 1677 วัน</v>
      </c>
      <c r="B90" s="113" t="str">
        <f t="shared" si="10"/>
        <v>ทะเบียนผลิต ปกติ</v>
      </c>
      <c r="C90" s="157" t="s">
        <v>747</v>
      </c>
      <c r="D90" s="161">
        <v>47629.0</v>
      </c>
      <c r="E90" s="196" t="s">
        <v>748</v>
      </c>
      <c r="F90" s="196" t="s">
        <v>744</v>
      </c>
      <c r="G90" s="157" t="s">
        <v>446</v>
      </c>
      <c r="H90" s="157" t="s">
        <v>333</v>
      </c>
      <c r="I90" s="139" t="s">
        <v>27</v>
      </c>
      <c r="J90" s="187" t="s">
        <v>27</v>
      </c>
      <c r="K90" s="199" t="s">
        <v>749</v>
      </c>
      <c r="L90" s="193"/>
      <c r="M90" s="190" t="s">
        <v>573</v>
      </c>
      <c r="N90" s="194"/>
    </row>
    <row r="91" ht="27.75" customHeight="1">
      <c r="A91" s="156" t="str">
        <f t="shared" si="9"/>
        <v>0 ปี 10 เดือน 3 วัน หรือเหลืออีก 307 วัน</v>
      </c>
      <c r="B91" s="113" t="str">
        <f t="shared" si="10"/>
        <v>ใบอนุญาตผลิต ปกติ</v>
      </c>
      <c r="C91" s="157">
        <v>3.0523372567E10</v>
      </c>
      <c r="D91" s="161">
        <v>46259.0</v>
      </c>
      <c r="E91" s="196" t="s">
        <v>748</v>
      </c>
      <c r="F91" s="196" t="s">
        <v>744</v>
      </c>
      <c r="G91" s="157" t="s">
        <v>454</v>
      </c>
      <c r="H91" s="157" t="s">
        <v>333</v>
      </c>
      <c r="I91" s="139" t="s">
        <v>27</v>
      </c>
      <c r="J91" s="187" t="s">
        <v>27</v>
      </c>
      <c r="K91" s="199" t="s">
        <v>750</v>
      </c>
      <c r="L91" s="193"/>
      <c r="M91" s="190" t="s">
        <v>573</v>
      </c>
      <c r="N91" s="194"/>
    </row>
    <row r="92" ht="27.75" customHeight="1">
      <c r="A92" s="156" t="str">
        <f t="shared" si="9"/>
        <v>4 ปี 7 เดือน 4 วัน หรือเหลืออีก 1677 วัน</v>
      </c>
      <c r="B92" s="113" t="str">
        <f t="shared" si="10"/>
        <v>ทะเบียนผลิต ปกติ</v>
      </c>
      <c r="C92" s="157" t="s">
        <v>751</v>
      </c>
      <c r="D92" s="161">
        <v>47629.0</v>
      </c>
      <c r="E92" s="196" t="s">
        <v>752</v>
      </c>
      <c r="F92" s="196" t="s">
        <v>744</v>
      </c>
      <c r="G92" s="157" t="s">
        <v>446</v>
      </c>
      <c r="H92" s="157" t="s">
        <v>333</v>
      </c>
      <c r="I92" s="139" t="s">
        <v>27</v>
      </c>
      <c r="J92" s="187" t="s">
        <v>434</v>
      </c>
      <c r="K92" s="199" t="s">
        <v>753</v>
      </c>
      <c r="L92" s="193"/>
      <c r="M92" s="190" t="s">
        <v>573</v>
      </c>
      <c r="N92" s="194"/>
    </row>
    <row r="93" ht="27.75" customHeight="1">
      <c r="A93" s="156" t="str">
        <f t="shared" si="9"/>
        <v>0 ปี 10 เดือน 6 วัน หรือเหลืออีก 310 วัน</v>
      </c>
      <c r="B93" s="113" t="str">
        <f t="shared" si="10"/>
        <v>ใบอนุญาตผลิต ปกติ</v>
      </c>
      <c r="C93" s="157">
        <v>3.0523382567E10</v>
      </c>
      <c r="D93" s="161">
        <v>46262.0</v>
      </c>
      <c r="E93" s="196" t="s">
        <v>752</v>
      </c>
      <c r="F93" s="196" t="s">
        <v>744</v>
      </c>
      <c r="G93" s="157" t="s">
        <v>454</v>
      </c>
      <c r="H93" s="157" t="s">
        <v>333</v>
      </c>
      <c r="I93" s="139" t="s">
        <v>27</v>
      </c>
      <c r="J93" s="187" t="s">
        <v>434</v>
      </c>
      <c r="K93" s="199" t="s">
        <v>754</v>
      </c>
      <c r="L93" s="193"/>
      <c r="M93" s="190" t="s">
        <v>573</v>
      </c>
      <c r="N93" s="194"/>
    </row>
    <row r="94" ht="27.75" customHeight="1">
      <c r="A94" s="156" t="str">
        <f t="shared" si="9"/>
        <v>4 ปี 7 เดือน 4 วัน หรือเหลืออีก 1677 วัน</v>
      </c>
      <c r="B94" s="113" t="str">
        <f t="shared" si="10"/>
        <v>ทะเบียนผลิต ปกติ</v>
      </c>
      <c r="C94" s="157" t="s">
        <v>755</v>
      </c>
      <c r="D94" s="161">
        <v>47629.0</v>
      </c>
      <c r="E94" s="196" t="s">
        <v>756</v>
      </c>
      <c r="F94" s="196" t="s">
        <v>744</v>
      </c>
      <c r="G94" s="157" t="s">
        <v>446</v>
      </c>
      <c r="H94" s="157" t="s">
        <v>333</v>
      </c>
      <c r="I94" s="139" t="s">
        <v>27</v>
      </c>
      <c r="J94" s="187" t="s">
        <v>598</v>
      </c>
      <c r="K94" s="199" t="s">
        <v>757</v>
      </c>
      <c r="L94" s="193"/>
      <c r="M94" s="190" t="s">
        <v>573</v>
      </c>
      <c r="N94" s="194"/>
    </row>
    <row r="95" ht="27.75" customHeight="1">
      <c r="A95" s="156" t="str">
        <f t="shared" si="9"/>
        <v>0 ปี 10 เดือน 6 วัน หรือเหลืออีก 310 วัน</v>
      </c>
      <c r="B95" s="113" t="str">
        <f t="shared" si="10"/>
        <v>ใบอนุญาตผลิต ปกติ</v>
      </c>
      <c r="C95" s="157">
        <v>3.0523392567E10</v>
      </c>
      <c r="D95" s="161">
        <v>46262.0</v>
      </c>
      <c r="E95" s="196" t="s">
        <v>756</v>
      </c>
      <c r="F95" s="196" t="s">
        <v>744</v>
      </c>
      <c r="G95" s="157" t="s">
        <v>454</v>
      </c>
      <c r="H95" s="157" t="s">
        <v>333</v>
      </c>
      <c r="I95" s="139" t="s">
        <v>27</v>
      </c>
      <c r="J95" s="187" t="s">
        <v>598</v>
      </c>
      <c r="K95" s="199" t="s">
        <v>758</v>
      </c>
      <c r="L95" s="193"/>
      <c r="M95" s="190" t="s">
        <v>573</v>
      </c>
      <c r="N95" s="194"/>
    </row>
    <row r="96" ht="27.75" customHeight="1">
      <c r="A96" s="156" t="str">
        <f t="shared" si="9"/>
        <v>3 ปี 10 เดือน 30 วัน หรือเหลืออีก 1430 วัน</v>
      </c>
      <c r="B96" s="113" t="str">
        <f t="shared" si="10"/>
        <v>ทะเบียนนำเข้า ปกติ</v>
      </c>
      <c r="C96" s="157" t="s">
        <v>759</v>
      </c>
      <c r="D96" s="161">
        <v>47382.0</v>
      </c>
      <c r="E96" s="196" t="s">
        <v>25</v>
      </c>
      <c r="F96" s="196" t="s">
        <v>760</v>
      </c>
      <c r="G96" s="157" t="s">
        <v>449</v>
      </c>
      <c r="H96" s="157" t="s">
        <v>333</v>
      </c>
      <c r="I96" s="139" t="s">
        <v>27</v>
      </c>
      <c r="J96" s="187" t="s">
        <v>27</v>
      </c>
      <c r="K96" s="199" t="s">
        <v>761</v>
      </c>
      <c r="L96" s="193"/>
      <c r="M96" s="190" t="s">
        <v>573</v>
      </c>
      <c r="N96" s="194"/>
    </row>
    <row r="97" ht="27.75" customHeight="1">
      <c r="A97" s="156"/>
      <c r="B97" s="113"/>
      <c r="C97" s="157"/>
      <c r="D97" s="161"/>
      <c r="E97" s="196" t="s">
        <v>25</v>
      </c>
      <c r="F97" s="196" t="s">
        <v>760</v>
      </c>
      <c r="G97" s="157" t="s">
        <v>19</v>
      </c>
      <c r="H97" s="157" t="s">
        <v>333</v>
      </c>
      <c r="I97" s="139" t="s">
        <v>27</v>
      </c>
      <c r="J97" s="187" t="s">
        <v>27</v>
      </c>
      <c r="K97" s="202"/>
      <c r="L97" s="193"/>
      <c r="M97" s="190" t="s">
        <v>573</v>
      </c>
      <c r="N97" s="194"/>
    </row>
    <row r="98" ht="27.75" customHeight="1">
      <c r="A98" s="156" t="str">
        <f>if(D98="","",if(D98&lt;today(),"ทะเบียนขาด "&amp;today()-D98&amp;" วัน",((DATEDIF(today(),D98,"y") &amp; " ปี " &amp; DATEDIF(today(),D98,"ym") &amp; " เดือน "&amp; DATEDIF(today(),D98,"md") &amp; " วัน"))&amp;" หรือเหลืออีก "&amp;ABS(today()-D98)&amp;" วัน"))</f>
        <v>4 ปี 4 เดือน 5 วัน หรือเหลืออีก 1589 วัน</v>
      </c>
      <c r="B98" s="113" t="str">
        <f>if(D98="","",if(today()&gt;D98,G98&amp;" ขาด",if(abs(today()-D98)&lt;=119,G98&amp;" ใกล้หมดอายุ ภายใน 1-3 เดือน",if(and(abs(today()-D98)&gt;=120,abs(today()-D98)&lt;=150),G98&amp;" ใกล้หมดอายุ ภายใน 4-5 เดือน",if(and(abs(today()-D98)&gt;=151,abs(today()-D98)&lt;=180),G98&amp;" จะหมดอายุอีก 6 เดิอน",G98&amp;" ปกติ")))))</f>
        <v>ทะเบียนผลิต ปกติ</v>
      </c>
      <c r="C98" s="157" t="s">
        <v>762</v>
      </c>
      <c r="D98" s="161">
        <v>47541.0</v>
      </c>
      <c r="E98" s="196" t="s">
        <v>763</v>
      </c>
      <c r="F98" s="196" t="s">
        <v>760</v>
      </c>
      <c r="G98" s="157" t="s">
        <v>446</v>
      </c>
      <c r="H98" s="157" t="s">
        <v>333</v>
      </c>
      <c r="I98" s="139" t="s">
        <v>434</v>
      </c>
      <c r="J98" s="187" t="s">
        <v>434</v>
      </c>
      <c r="K98" s="199" t="s">
        <v>764</v>
      </c>
      <c r="L98" s="193"/>
      <c r="M98" s="190" t="s">
        <v>573</v>
      </c>
      <c r="N98" s="194"/>
    </row>
    <row r="99" ht="27.75" customHeight="1">
      <c r="A99" s="156"/>
      <c r="B99" s="113"/>
      <c r="C99" s="157"/>
      <c r="D99" s="161"/>
      <c r="E99" s="196"/>
      <c r="F99" s="196" t="s">
        <v>760</v>
      </c>
      <c r="G99" s="157"/>
      <c r="H99" s="157"/>
      <c r="I99" s="139"/>
      <c r="J99" s="187"/>
      <c r="K99" s="202"/>
      <c r="L99" s="193"/>
      <c r="M99" s="190" t="s">
        <v>573</v>
      </c>
      <c r="N99" s="194"/>
    </row>
    <row r="100" ht="27.75" customHeight="1">
      <c r="A100" s="156" t="str">
        <f>if(D100="","",if(D100&lt;today(),"ทะเบียนขาด "&amp;today()-D100&amp;" วัน",((DATEDIF(today(),D100,"y") &amp; " ปี " &amp; DATEDIF(today(),D100,"ym") &amp; " เดือน "&amp; DATEDIF(today(),D100,"md") &amp; " วัน"))&amp;" หรือเหลืออีก "&amp;ABS(today()-D100)&amp;" วัน"))</f>
        <v>4 ปี 4 เดือน 5 วัน หรือเหลืออีก 1589 วัน</v>
      </c>
      <c r="B100" s="113" t="str">
        <f>if(D100="","",if(today()&gt;D100,G100&amp;" ขาด",if(abs(today()-D100)&lt;=119,G100&amp;" ใกล้หมดอายุ ภายใน 1-3 เดือน",if(and(abs(today()-D100)&gt;=120,abs(today()-D100)&lt;=150),G100&amp;" ใกล้หมดอายุ ภายใน 4-5 เดือน",if(and(abs(today()-D100)&gt;=151,abs(today()-D100)&lt;=180),G100&amp;" จะหมดอายุอีก 6 เดิอน",G100&amp;" ปกติ")))))</f>
        <v>ทะเบียนผลิต ปกติ</v>
      </c>
      <c r="C100" s="157" t="s">
        <v>765</v>
      </c>
      <c r="D100" s="161">
        <v>47541.0</v>
      </c>
      <c r="E100" s="196" t="s">
        <v>766</v>
      </c>
      <c r="F100" s="196" t="s">
        <v>760</v>
      </c>
      <c r="G100" s="157" t="s">
        <v>446</v>
      </c>
      <c r="H100" s="157" t="s">
        <v>333</v>
      </c>
      <c r="I100" s="139" t="s">
        <v>598</v>
      </c>
      <c r="J100" s="187" t="s">
        <v>598</v>
      </c>
      <c r="K100" s="199" t="s">
        <v>767</v>
      </c>
      <c r="L100" s="193"/>
      <c r="M100" s="190" t="s">
        <v>573</v>
      </c>
      <c r="N100" s="194"/>
    </row>
    <row r="101" ht="27.75" customHeight="1">
      <c r="A101" s="156"/>
      <c r="B101" s="113"/>
      <c r="C101" s="157"/>
      <c r="D101" s="161"/>
      <c r="E101" s="196"/>
      <c r="F101" s="196" t="s">
        <v>760</v>
      </c>
      <c r="G101" s="157"/>
      <c r="H101" s="157" t="s">
        <v>333</v>
      </c>
      <c r="I101" s="139"/>
      <c r="J101" s="187"/>
      <c r="K101" s="202"/>
      <c r="L101" s="193"/>
      <c r="M101" s="190" t="s">
        <v>573</v>
      </c>
      <c r="N101" s="194"/>
    </row>
    <row r="102" ht="27.75" customHeight="1">
      <c r="A102" s="156" t="str">
        <f t="shared" ref="A102:A116" si="11">if(D102="","",if(D102&lt;today(),"ทะเบียนขาด "&amp;today()-D102&amp;" วัน",((DATEDIF(today(),D102,"y") &amp; " ปี " &amp; DATEDIF(today(),D102,"ym") &amp; " เดือน "&amp; DATEDIF(today(),D102,"md") &amp; " วัน"))&amp;" หรือเหลืออีก "&amp;ABS(today()-D102)&amp;" วัน"))</f>
        <v>4 ปี 9 เดือน 7 วัน หรือเหลืออีก 1741 วัน</v>
      </c>
      <c r="B102" s="113" t="str">
        <f>if(D102="","",if(today()&gt;D102,G102&amp;" ขาด",if(abs(today()-D102)&lt;=119,G102&amp;" ใกล้หมดอายุ ภายใน 1-3 เดือน",if(and(abs(today()-D102)&gt;=120,abs(today()-D102)&lt;=150),G102&amp;" ใกล้หมดอายุ ภายใน 4-5 เดือน",if(and(abs(today()-D102)&gt;=151,abs(today()-D102)&lt;=180),G102&amp;" จะหมดอายุอีก 6 เดิอน",G102&amp;" ปกติ")))))</f>
        <v>ทะเบียนผลิต ปกติ</v>
      </c>
      <c r="C102" s="157" t="s">
        <v>768</v>
      </c>
      <c r="D102" s="161">
        <v>47693.0</v>
      </c>
      <c r="E102" s="196" t="s">
        <v>769</v>
      </c>
      <c r="F102" s="196" t="s">
        <v>760</v>
      </c>
      <c r="G102" s="157" t="s">
        <v>446</v>
      </c>
      <c r="H102" s="157" t="s">
        <v>333</v>
      </c>
      <c r="I102" s="139" t="s">
        <v>27</v>
      </c>
      <c r="J102" s="187" t="s">
        <v>27</v>
      </c>
      <c r="K102" s="199" t="s">
        <v>770</v>
      </c>
      <c r="L102" s="193"/>
      <c r="M102" s="190" t="s">
        <v>573</v>
      </c>
      <c r="N102" s="194"/>
    </row>
    <row r="103" ht="27.75" customHeight="1">
      <c r="A103" s="156" t="str">
        <f t="shared" si="11"/>
        <v/>
      </c>
      <c r="B103" s="113"/>
      <c r="C103" s="157"/>
      <c r="D103" s="161"/>
      <c r="E103" s="196" t="s">
        <v>769</v>
      </c>
      <c r="F103" s="196" t="s">
        <v>760</v>
      </c>
      <c r="G103" s="157"/>
      <c r="H103" s="157" t="s">
        <v>333</v>
      </c>
      <c r="I103" s="139"/>
      <c r="J103" s="187"/>
      <c r="K103" s="202"/>
      <c r="L103" s="193"/>
      <c r="M103" s="190" t="s">
        <v>573</v>
      </c>
      <c r="N103" s="194"/>
    </row>
    <row r="104" ht="27.75" customHeight="1">
      <c r="A104" s="156" t="str">
        <f t="shared" si="11"/>
        <v>4 ปี 3 เดือน 14 วัน หรือเหลืออีก 1567 วัน</v>
      </c>
      <c r="B104" s="113" t="str">
        <f t="shared" ref="B104:B116" si="12">if(D104="","",if(today()&gt;D104,G104&amp;" ขาด",if(abs(today()-D104)&lt;=119,G104&amp;" ใกล้หมดอายุ ภายใน 1-3 เดือน",if(and(abs(today()-D104)&gt;=120,abs(today()-D104)&lt;=150),G104&amp;" ใกล้หมดอายุ ภายใน 4-5 เดือน",if(and(abs(today()-D104)&gt;=151,abs(today()-D104)&lt;=180),G104&amp;" จะหมดอายุอีก 6 เดิอน",G104&amp;" ปกติ")))))</f>
        <v>ทะเบียนนำเข้า ปกติ</v>
      </c>
      <c r="C104" s="157" t="s">
        <v>771</v>
      </c>
      <c r="D104" s="161">
        <v>47519.0</v>
      </c>
      <c r="E104" s="196" t="s">
        <v>772</v>
      </c>
      <c r="F104" s="196" t="s">
        <v>773</v>
      </c>
      <c r="G104" s="157" t="s">
        <v>449</v>
      </c>
      <c r="H104" s="157" t="s">
        <v>333</v>
      </c>
      <c r="I104" s="139" t="s">
        <v>27</v>
      </c>
      <c r="J104" s="187" t="s">
        <v>27</v>
      </c>
      <c r="K104" s="199" t="s">
        <v>774</v>
      </c>
      <c r="L104" s="193"/>
      <c r="M104" s="190" t="s">
        <v>573</v>
      </c>
      <c r="N104" s="194"/>
    </row>
    <row r="105" ht="27.75" customHeight="1">
      <c r="A105" s="156" t="str">
        <f t="shared" si="11"/>
        <v>0 ปี 4 เดือน 19 วัน หรือเหลืออีก 142 วัน</v>
      </c>
      <c r="B105" s="113" t="str">
        <f t="shared" si="12"/>
        <v>ใบอนุญาตนำเข้า ใกล้หมดอายุ ภายใน 4-5 เดือน</v>
      </c>
      <c r="C105" s="157">
        <v>3.0613502568E10</v>
      </c>
      <c r="D105" s="161">
        <v>46094.0</v>
      </c>
      <c r="E105" s="196" t="s">
        <v>772</v>
      </c>
      <c r="F105" s="196" t="s">
        <v>773</v>
      </c>
      <c r="G105" s="157" t="s">
        <v>19</v>
      </c>
      <c r="H105" s="157" t="s">
        <v>333</v>
      </c>
      <c r="I105" s="139" t="s">
        <v>27</v>
      </c>
      <c r="J105" s="187" t="s">
        <v>27</v>
      </c>
      <c r="K105" s="199" t="s">
        <v>775</v>
      </c>
      <c r="L105" s="193"/>
      <c r="M105" s="190" t="s">
        <v>573</v>
      </c>
      <c r="N105" s="194"/>
    </row>
    <row r="106" ht="27.75" customHeight="1">
      <c r="A106" s="156" t="str">
        <f t="shared" si="11"/>
        <v>4 ปี 3 เดือน 14 วัน หรือเหลืออีก 1567 วัน</v>
      </c>
      <c r="B106" s="113" t="str">
        <f t="shared" si="12"/>
        <v>ทะเบียนนำเข้า ปกติ</v>
      </c>
      <c r="C106" s="157" t="s">
        <v>776</v>
      </c>
      <c r="D106" s="161">
        <v>47519.0</v>
      </c>
      <c r="E106" s="196" t="s">
        <v>777</v>
      </c>
      <c r="F106" s="196" t="s">
        <v>778</v>
      </c>
      <c r="G106" s="157" t="s">
        <v>449</v>
      </c>
      <c r="H106" s="157" t="s">
        <v>333</v>
      </c>
      <c r="I106" s="139" t="s">
        <v>27</v>
      </c>
      <c r="J106" s="187" t="s">
        <v>27</v>
      </c>
      <c r="K106" s="199" t="s">
        <v>779</v>
      </c>
      <c r="L106" s="193"/>
      <c r="M106" s="190" t="s">
        <v>573</v>
      </c>
      <c r="N106" s="194"/>
    </row>
    <row r="107" ht="27.75" customHeight="1">
      <c r="A107" s="156" t="str">
        <f t="shared" si="11"/>
        <v>0 ปี 4 เดือน 17 วัน หรือเหลืออีก 140 วัน</v>
      </c>
      <c r="B107" s="113" t="str">
        <f t="shared" si="12"/>
        <v>ใบอนุญาตนำเข้า ใกล้หมดอายุ ภายใน 4-5 เดือน</v>
      </c>
      <c r="C107" s="157">
        <v>3.0613212568E10</v>
      </c>
      <c r="D107" s="161">
        <v>46092.0</v>
      </c>
      <c r="E107" s="196" t="s">
        <v>777</v>
      </c>
      <c r="F107" s="196" t="s">
        <v>778</v>
      </c>
      <c r="G107" s="157" t="s">
        <v>19</v>
      </c>
      <c r="H107" s="157" t="s">
        <v>333</v>
      </c>
      <c r="I107" s="139" t="s">
        <v>27</v>
      </c>
      <c r="J107" s="187" t="s">
        <v>27</v>
      </c>
      <c r="K107" s="199" t="s">
        <v>780</v>
      </c>
      <c r="L107" s="193"/>
      <c r="M107" s="190" t="s">
        <v>573</v>
      </c>
      <c r="N107" s="194"/>
    </row>
    <row r="108" ht="27.75" customHeight="1">
      <c r="A108" s="156" t="str">
        <f t="shared" si="11"/>
        <v>4 ปี 4 เดือน 16 วัน หรือเหลืออีก 1600 วัน</v>
      </c>
      <c r="B108" s="113" t="str">
        <f t="shared" si="12"/>
        <v>ทะเบียนผลิต ปกติ</v>
      </c>
      <c r="C108" s="157" t="s">
        <v>781</v>
      </c>
      <c r="D108" s="161">
        <v>47552.0</v>
      </c>
      <c r="E108" s="196" t="s">
        <v>782</v>
      </c>
      <c r="F108" s="196" t="s">
        <v>783</v>
      </c>
      <c r="G108" s="157" t="s">
        <v>446</v>
      </c>
      <c r="H108" s="157" t="s">
        <v>333</v>
      </c>
      <c r="I108" s="139" t="s">
        <v>27</v>
      </c>
      <c r="J108" s="187" t="s">
        <v>27</v>
      </c>
      <c r="K108" s="199" t="s">
        <v>784</v>
      </c>
      <c r="L108" s="193"/>
      <c r="M108" s="190" t="s">
        <v>573</v>
      </c>
      <c r="N108" s="198" t="s">
        <v>785</v>
      </c>
    </row>
    <row r="109" ht="27.75" customHeight="1">
      <c r="A109" s="156" t="str">
        <f t="shared" si="11"/>
        <v>0 ปี 5 เดือน 25 วัน หรือเหลืออีก 176 วัน</v>
      </c>
      <c r="B109" s="113" t="str">
        <f t="shared" si="12"/>
        <v>ใบอนุญาตผลิต จะหมดอายุอีก 6 เดิอน</v>
      </c>
      <c r="C109" s="157">
        <v>3.0513092568E10</v>
      </c>
      <c r="D109" s="161">
        <v>46128.0</v>
      </c>
      <c r="E109" s="196" t="s">
        <v>782</v>
      </c>
      <c r="F109" s="196" t="s">
        <v>783</v>
      </c>
      <c r="G109" s="157" t="s">
        <v>454</v>
      </c>
      <c r="H109" s="157" t="s">
        <v>333</v>
      </c>
      <c r="I109" s="139" t="s">
        <v>27</v>
      </c>
      <c r="J109" s="187" t="s">
        <v>27</v>
      </c>
      <c r="K109" s="199" t="s">
        <v>786</v>
      </c>
      <c r="L109" s="193"/>
      <c r="M109" s="190" t="s">
        <v>573</v>
      </c>
      <c r="N109" s="194"/>
    </row>
    <row r="110" ht="27.75" customHeight="1">
      <c r="A110" s="156" t="str">
        <f t="shared" si="11"/>
        <v>4 ปี 7 เดือน 28 วัน หรือเหลืออีก 1701 วัน</v>
      </c>
      <c r="B110" s="113" t="str">
        <f t="shared" si="12"/>
        <v>ทะเบียนผลิต ปกติ</v>
      </c>
      <c r="C110" s="157" t="s">
        <v>787</v>
      </c>
      <c r="D110" s="161">
        <v>47653.0</v>
      </c>
      <c r="E110" s="196" t="s">
        <v>788</v>
      </c>
      <c r="F110" s="196" t="s">
        <v>783</v>
      </c>
      <c r="G110" s="157" t="s">
        <v>446</v>
      </c>
      <c r="H110" s="157" t="s">
        <v>333</v>
      </c>
      <c r="I110" s="139" t="s">
        <v>27</v>
      </c>
      <c r="J110" s="187" t="s">
        <v>434</v>
      </c>
      <c r="K110" s="199" t="s">
        <v>789</v>
      </c>
      <c r="L110" s="193"/>
      <c r="M110" s="190" t="s">
        <v>573</v>
      </c>
      <c r="N110" s="194"/>
    </row>
    <row r="111" ht="27.75" customHeight="1">
      <c r="A111" s="156" t="str">
        <f t="shared" si="11"/>
        <v>0 ปี 5 เดือน 25 วัน หรือเหลืออีก 176 วัน</v>
      </c>
      <c r="B111" s="113" t="str">
        <f t="shared" si="12"/>
        <v>ใบอนุญาตผลิต จะหมดอายุอีก 6 เดิอน</v>
      </c>
      <c r="C111" s="157">
        <v>3.0513102568E10</v>
      </c>
      <c r="D111" s="161">
        <v>46128.0</v>
      </c>
      <c r="E111" s="196" t="s">
        <v>788</v>
      </c>
      <c r="F111" s="196" t="s">
        <v>783</v>
      </c>
      <c r="G111" s="157" t="s">
        <v>454</v>
      </c>
      <c r="H111" s="157" t="s">
        <v>333</v>
      </c>
      <c r="I111" s="139" t="s">
        <v>27</v>
      </c>
      <c r="J111" s="187" t="s">
        <v>434</v>
      </c>
      <c r="K111" s="199" t="s">
        <v>790</v>
      </c>
      <c r="L111" s="193"/>
      <c r="M111" s="190" t="s">
        <v>573</v>
      </c>
      <c r="N111" s="194"/>
    </row>
    <row r="112" ht="27.75" customHeight="1">
      <c r="A112" s="156" t="str">
        <f t="shared" si="11"/>
        <v>4 ปี 7 เดือน 28 วัน หรือเหลืออีก 1701 วัน</v>
      </c>
      <c r="B112" s="113" t="str">
        <f t="shared" si="12"/>
        <v>ทะเบียนผลิต ปกติ</v>
      </c>
      <c r="C112" s="157" t="s">
        <v>791</v>
      </c>
      <c r="D112" s="161">
        <v>47653.0</v>
      </c>
      <c r="E112" s="196" t="s">
        <v>792</v>
      </c>
      <c r="F112" s="196" t="s">
        <v>783</v>
      </c>
      <c r="G112" s="157" t="s">
        <v>446</v>
      </c>
      <c r="H112" s="157" t="s">
        <v>333</v>
      </c>
      <c r="I112" s="139" t="s">
        <v>27</v>
      </c>
      <c r="J112" s="187" t="s">
        <v>598</v>
      </c>
      <c r="K112" s="199" t="s">
        <v>793</v>
      </c>
      <c r="L112" s="193"/>
      <c r="M112" s="190" t="s">
        <v>573</v>
      </c>
      <c r="N112" s="194"/>
    </row>
    <row r="113" ht="27.75" customHeight="1">
      <c r="A113" s="156" t="str">
        <f t="shared" si="11"/>
        <v>0 ปี 5 เดือน 25 วัน หรือเหลืออีก 176 วัน</v>
      </c>
      <c r="B113" s="113" t="str">
        <f t="shared" si="12"/>
        <v>ใบอนุญาตผลิต จะหมดอายุอีก 6 เดิอน</v>
      </c>
      <c r="C113" s="157">
        <v>3.0513112568E10</v>
      </c>
      <c r="D113" s="161">
        <v>46128.0</v>
      </c>
      <c r="E113" s="196" t="s">
        <v>792</v>
      </c>
      <c r="F113" s="196" t="s">
        <v>783</v>
      </c>
      <c r="G113" s="157" t="s">
        <v>454</v>
      </c>
      <c r="H113" s="157" t="s">
        <v>333</v>
      </c>
      <c r="I113" s="139" t="s">
        <v>27</v>
      </c>
      <c r="J113" s="187" t="s">
        <v>598</v>
      </c>
      <c r="K113" s="199" t="s">
        <v>794</v>
      </c>
      <c r="L113" s="193"/>
      <c r="M113" s="190" t="s">
        <v>573</v>
      </c>
      <c r="N113" s="194"/>
    </row>
    <row r="114" ht="27.75" customHeight="1">
      <c r="A114" s="156" t="str">
        <f t="shared" si="11"/>
        <v>4 ปี 8 เดือน 4 วัน หรือเหลืออีก 1708 วัน</v>
      </c>
      <c r="B114" s="113" t="str">
        <f t="shared" si="12"/>
        <v>ทะเบียนนำเข้า ปกติ</v>
      </c>
      <c r="C114" s="157" t="s">
        <v>795</v>
      </c>
      <c r="D114" s="161">
        <v>47660.0</v>
      </c>
      <c r="E114" s="196" t="s">
        <v>796</v>
      </c>
      <c r="F114" s="157" t="s">
        <v>797</v>
      </c>
      <c r="G114" s="157" t="s">
        <v>449</v>
      </c>
      <c r="H114" s="157" t="s">
        <v>333</v>
      </c>
      <c r="I114" s="139" t="s">
        <v>27</v>
      </c>
      <c r="J114" s="187" t="s">
        <v>27</v>
      </c>
      <c r="K114" s="199" t="s">
        <v>798</v>
      </c>
      <c r="L114" s="193"/>
      <c r="M114" s="190" t="s">
        <v>573</v>
      </c>
      <c r="N114" s="194"/>
    </row>
    <row r="115" ht="27.75" customHeight="1">
      <c r="A115" s="156" t="str">
        <f t="shared" si="11"/>
        <v>ทะเบียนขาด 105 วัน</v>
      </c>
      <c r="B115" s="113" t="str">
        <f t="shared" si="12"/>
        <v>ใบอนุญาตนำเข้า ขาด</v>
      </c>
      <c r="C115" s="157">
        <v>3.0628372567E10</v>
      </c>
      <c r="D115" s="161">
        <v>45847.0</v>
      </c>
      <c r="E115" s="196" t="s">
        <v>796</v>
      </c>
      <c r="F115" s="157" t="s">
        <v>797</v>
      </c>
      <c r="G115" s="157" t="s">
        <v>19</v>
      </c>
      <c r="H115" s="157" t="s">
        <v>333</v>
      </c>
      <c r="I115" s="139" t="s">
        <v>27</v>
      </c>
      <c r="J115" s="187" t="s">
        <v>27</v>
      </c>
      <c r="K115" s="192" t="s">
        <v>799</v>
      </c>
      <c r="L115" s="205"/>
      <c r="M115" s="190" t="s">
        <v>573</v>
      </c>
      <c r="N115" s="194" t="s">
        <v>595</v>
      </c>
    </row>
    <row r="116" ht="27.75" customHeight="1">
      <c r="A116" s="156" t="str">
        <f t="shared" si="11"/>
        <v>4 ปี 11 เดือน 17 วัน หรือเหลืออีก 1813 วัน</v>
      </c>
      <c r="B116" s="113" t="str">
        <f t="shared" si="12"/>
        <v>ทะเบียนนำเข้า ปกติ</v>
      </c>
      <c r="C116" s="157" t="s">
        <v>800</v>
      </c>
      <c r="D116" s="161">
        <v>47765.0</v>
      </c>
      <c r="E116" s="196" t="s">
        <v>801</v>
      </c>
      <c r="F116" s="157" t="s">
        <v>797</v>
      </c>
      <c r="G116" s="157" t="s">
        <v>449</v>
      </c>
      <c r="H116" s="157" t="s">
        <v>333</v>
      </c>
      <c r="I116" s="139" t="s">
        <v>27</v>
      </c>
      <c r="J116" s="187" t="s">
        <v>598</v>
      </c>
      <c r="K116" s="199" t="s">
        <v>802</v>
      </c>
      <c r="L116" s="193"/>
      <c r="M116" s="190" t="s">
        <v>573</v>
      </c>
      <c r="N116" s="194"/>
    </row>
    <row r="117" ht="27.75" customHeight="1">
      <c r="A117" s="156"/>
      <c r="B117" s="113"/>
      <c r="C117" s="157"/>
      <c r="D117" s="161"/>
      <c r="E117" s="196" t="s">
        <v>801</v>
      </c>
      <c r="F117" s="157" t="s">
        <v>797</v>
      </c>
      <c r="G117" s="157" t="s">
        <v>19</v>
      </c>
      <c r="H117" s="157" t="s">
        <v>333</v>
      </c>
      <c r="I117" s="139" t="s">
        <v>27</v>
      </c>
      <c r="J117" s="187" t="s">
        <v>598</v>
      </c>
      <c r="K117" s="197"/>
      <c r="L117" s="205"/>
      <c r="M117" s="190" t="s">
        <v>573</v>
      </c>
      <c r="N117" s="194"/>
    </row>
    <row r="118" ht="27.75" customHeight="1">
      <c r="A118" s="156" t="str">
        <f t="shared" ref="A118:A122" si="13">if(D118="","",if(D118&lt;today(),"ทะเบียนขาด "&amp;today()-D118&amp;" วัน",((DATEDIF(today(),D118,"y") &amp; " ปี " &amp; DATEDIF(today(),D118,"ym") &amp; " เดือน "&amp; DATEDIF(today(),D118,"md") &amp; " วัน"))&amp;" หรือเหลืออีก "&amp;ABS(today()-D118)&amp;" วัน"))</f>
        <v>4 ปี 11 เดือน 25 วัน หรือเหลืออีก 1821 วัน</v>
      </c>
      <c r="B118" s="113" t="str">
        <f t="shared" ref="B118:B147" si="14">if(D118="","",if(today()&gt;D118,G118&amp;" ขาด",if(abs(today()-D118)&lt;=119,G118&amp;" ใกล้หมดอายุ ภายใน 1-3 เดือน",if(and(abs(today()-D118)&gt;=120,abs(today()-D118)&lt;=150),G118&amp;" ใกล้หมดอายุ ภายใน 4-5 เดือน",if(and(abs(today()-D118)&gt;=151,abs(today()-D118)&lt;=180),G118&amp;" จะหมดอายุอีก 6 เดิอน",G118&amp;" ปกติ")))))</f>
        <v>ทะเบียนนำเข้า ปกติ</v>
      </c>
      <c r="C118" s="157" t="s">
        <v>803</v>
      </c>
      <c r="D118" s="161">
        <v>47773.0</v>
      </c>
      <c r="E118" s="196" t="s">
        <v>804</v>
      </c>
      <c r="F118" s="157" t="s">
        <v>797</v>
      </c>
      <c r="G118" s="157" t="s">
        <v>449</v>
      </c>
      <c r="H118" s="157" t="s">
        <v>333</v>
      </c>
      <c r="I118" s="139" t="s">
        <v>27</v>
      </c>
      <c r="J118" s="187" t="s">
        <v>434</v>
      </c>
      <c r="K118" s="199" t="s">
        <v>805</v>
      </c>
      <c r="L118" s="193"/>
      <c r="M118" s="190" t="s">
        <v>573</v>
      </c>
      <c r="N118" s="194"/>
    </row>
    <row r="119" ht="27.75" customHeight="1">
      <c r="A119" s="156" t="str">
        <f t="shared" si="13"/>
        <v>0 ปี 4 เดือน 19 วัน หรือเหลืออีก 142 วัน</v>
      </c>
      <c r="B119" s="113" t="str">
        <f t="shared" si="14"/>
        <v>ใบอนุญาตนำเข้า ใกล้หมดอายุ ภายใน 4-5 เดือน</v>
      </c>
      <c r="C119" s="157">
        <v>3.0613402568E10</v>
      </c>
      <c r="D119" s="161">
        <v>46094.0</v>
      </c>
      <c r="E119" s="196" t="s">
        <v>804</v>
      </c>
      <c r="F119" s="157" t="s">
        <v>797</v>
      </c>
      <c r="G119" s="157" t="s">
        <v>19</v>
      </c>
      <c r="H119" s="157" t="s">
        <v>333</v>
      </c>
      <c r="I119" s="139" t="s">
        <v>27</v>
      </c>
      <c r="J119" s="187" t="s">
        <v>434</v>
      </c>
      <c r="K119" s="192" t="s">
        <v>806</v>
      </c>
      <c r="L119" s="205"/>
      <c r="M119" s="190" t="s">
        <v>573</v>
      </c>
      <c r="N119" s="194"/>
    </row>
    <row r="120" ht="27.75" customHeight="1">
      <c r="A120" s="156" t="str">
        <f t="shared" si="13"/>
        <v>4 ปี 9 เดือน 2 วัน หรือเหลืออีก 1736 วัน</v>
      </c>
      <c r="B120" s="113" t="str">
        <f t="shared" si="14"/>
        <v>ทะเบียนนำเข้า ปกติ</v>
      </c>
      <c r="C120" s="157" t="s">
        <v>350</v>
      </c>
      <c r="D120" s="161">
        <v>47688.0</v>
      </c>
      <c r="E120" s="157" t="s">
        <v>25</v>
      </c>
      <c r="F120" s="157" t="s">
        <v>352</v>
      </c>
      <c r="G120" s="157" t="s">
        <v>449</v>
      </c>
      <c r="H120" s="157" t="s">
        <v>333</v>
      </c>
      <c r="I120" s="139" t="s">
        <v>27</v>
      </c>
      <c r="J120" s="187" t="s">
        <v>27</v>
      </c>
      <c r="K120" s="192" t="s">
        <v>807</v>
      </c>
      <c r="L120" s="205"/>
      <c r="M120" s="190" t="s">
        <v>573</v>
      </c>
      <c r="N120" s="194"/>
    </row>
    <row r="121" ht="27.75" customHeight="1">
      <c r="A121" s="156" t="str">
        <f t="shared" si="13"/>
        <v>0 ปี 3 เดือน 19 วัน หรือเหลืออีก 111 วัน</v>
      </c>
      <c r="B121" s="113" t="str">
        <f t="shared" si="14"/>
        <v>ใบอนุญาตนำเข้า ใกล้หมดอายุ ภายใน 1-3 เดือน</v>
      </c>
      <c r="C121" s="157">
        <v>3.0606842568E10</v>
      </c>
      <c r="D121" s="161">
        <v>46063.0</v>
      </c>
      <c r="E121" s="157" t="s">
        <v>25</v>
      </c>
      <c r="F121" s="157" t="s">
        <v>352</v>
      </c>
      <c r="G121" s="157" t="s">
        <v>19</v>
      </c>
      <c r="H121" s="157" t="s">
        <v>333</v>
      </c>
      <c r="I121" s="139" t="s">
        <v>27</v>
      </c>
      <c r="J121" s="187" t="s">
        <v>27</v>
      </c>
      <c r="K121" s="192" t="s">
        <v>808</v>
      </c>
      <c r="L121" s="193"/>
      <c r="M121" s="190" t="s">
        <v>573</v>
      </c>
      <c r="N121" s="194"/>
    </row>
    <row r="122" ht="27.75" customHeight="1">
      <c r="A122" s="156" t="str">
        <f t="shared" si="13"/>
        <v>5 ปี 3 เดือน 2 วัน หรือเหลืออีก 1920 วัน</v>
      </c>
      <c r="B122" s="113" t="str">
        <f t="shared" si="14"/>
        <v>ทะเบียนผลิต ปกติ</v>
      </c>
      <c r="C122" s="157" t="s">
        <v>358</v>
      </c>
      <c r="D122" s="161">
        <v>47872.0</v>
      </c>
      <c r="E122" s="157" t="s">
        <v>359</v>
      </c>
      <c r="F122" s="157" t="s">
        <v>352</v>
      </c>
      <c r="G122" s="157" t="s">
        <v>446</v>
      </c>
      <c r="H122" s="157" t="s">
        <v>333</v>
      </c>
      <c r="I122" s="139" t="s">
        <v>27</v>
      </c>
      <c r="J122" s="187" t="s">
        <v>27</v>
      </c>
      <c r="K122" s="192" t="s">
        <v>809</v>
      </c>
      <c r="L122" s="193"/>
      <c r="M122" s="190" t="s">
        <v>573</v>
      </c>
      <c r="N122" s="194"/>
    </row>
    <row r="123" ht="27.75" customHeight="1">
      <c r="A123" s="156" t="str">
        <f t="shared" ref="A123:A135" si="15">if(D123="","",if(D123&lt;today(),"ทะเบียนขาด "&amp;today()-D123&amp;" วัน",((DATEDIF(today(),D123,"y") &amp; " ปี " &amp; DATEDIF(today(),D123,"ym") &amp; " เดือน "&amp; DATEDIF(today(),D123,"md") &amp; " วัน"))&amp;" หรือเหลืออีก "&amp;today()-D123&amp;" วัน"))</f>
        <v>0 ปี 2 เดือน 20 วัน หรือเหลืออีก -81 วัน</v>
      </c>
      <c r="B123" s="113" t="str">
        <f t="shared" si="14"/>
        <v>ใบอนุญาตผลิต ใกล้หมดอายุ ภายใน 1-3 เดือน</v>
      </c>
      <c r="C123" s="157">
        <v>3.0501522565E10</v>
      </c>
      <c r="D123" s="161">
        <v>46033.0</v>
      </c>
      <c r="E123" s="157" t="s">
        <v>359</v>
      </c>
      <c r="F123" s="157" t="s">
        <v>352</v>
      </c>
      <c r="G123" s="157" t="s">
        <v>454</v>
      </c>
      <c r="H123" s="157" t="s">
        <v>333</v>
      </c>
      <c r="I123" s="139" t="s">
        <v>27</v>
      </c>
      <c r="J123" s="187" t="s">
        <v>27</v>
      </c>
      <c r="K123" s="192" t="s">
        <v>810</v>
      </c>
      <c r="L123" s="189"/>
      <c r="M123" s="190" t="s">
        <v>573</v>
      </c>
      <c r="N123" s="194" t="s">
        <v>811</v>
      </c>
    </row>
    <row r="124" ht="27.75" customHeight="1">
      <c r="A124" s="156" t="str">
        <f t="shared" si="15"/>
        <v>1 ปี 11 เดือน 26 วัน หรือเหลืออีก -726 วัน</v>
      </c>
      <c r="B124" s="113" t="str">
        <f t="shared" si="14"/>
        <v>ทะเบียนนำเข้า ปกติ</v>
      </c>
      <c r="C124" s="157" t="s">
        <v>812</v>
      </c>
      <c r="D124" s="161">
        <v>46678.0</v>
      </c>
      <c r="E124" s="196" t="s">
        <v>813</v>
      </c>
      <c r="F124" s="206" t="s">
        <v>814</v>
      </c>
      <c r="G124" s="157" t="s">
        <v>449</v>
      </c>
      <c r="H124" s="157" t="s">
        <v>333</v>
      </c>
      <c r="I124" s="139" t="s">
        <v>27</v>
      </c>
      <c r="J124" s="187" t="s">
        <v>27</v>
      </c>
      <c r="K124" s="188" t="s">
        <v>815</v>
      </c>
      <c r="L124" s="193"/>
      <c r="M124" s="190" t="s">
        <v>573</v>
      </c>
      <c r="N124" s="194"/>
    </row>
    <row r="125" ht="27.75" customHeight="1">
      <c r="A125" s="156" t="str">
        <f t="shared" si="15"/>
        <v>0 ปี 3 เดือน 19 วัน หรือเหลืออีก -111 วัน</v>
      </c>
      <c r="B125" s="113" t="str">
        <f t="shared" si="14"/>
        <v>ใบอนุญาตนำเข้า ใกล้หมดอายุ ภายใน 1-3 เดือน</v>
      </c>
      <c r="C125" s="157">
        <v>3.0606852568E10</v>
      </c>
      <c r="D125" s="161">
        <v>46063.0</v>
      </c>
      <c r="E125" s="196" t="s">
        <v>813</v>
      </c>
      <c r="F125" s="157" t="s">
        <v>352</v>
      </c>
      <c r="G125" s="157" t="s">
        <v>19</v>
      </c>
      <c r="H125" s="157" t="s">
        <v>333</v>
      </c>
      <c r="I125" s="139" t="s">
        <v>27</v>
      </c>
      <c r="J125" s="187" t="s">
        <v>27</v>
      </c>
      <c r="K125" s="192" t="s">
        <v>816</v>
      </c>
      <c r="L125" s="189" t="s">
        <v>817</v>
      </c>
      <c r="M125" s="190" t="s">
        <v>573</v>
      </c>
      <c r="N125" s="194"/>
    </row>
    <row r="126" ht="27.75" customHeight="1">
      <c r="A126" s="156" t="str">
        <f t="shared" si="15"/>
        <v>1 ปี 11 เดือน 26 วัน หรือเหลืออีก -726 วัน</v>
      </c>
      <c r="B126" s="113" t="str">
        <f t="shared" si="14"/>
        <v>ทะเบียนผลิต ปกติ</v>
      </c>
      <c r="C126" s="157" t="s">
        <v>818</v>
      </c>
      <c r="D126" s="161">
        <v>46678.0</v>
      </c>
      <c r="E126" s="196" t="s">
        <v>359</v>
      </c>
      <c r="F126" s="157" t="s">
        <v>352</v>
      </c>
      <c r="G126" s="157" t="s">
        <v>446</v>
      </c>
      <c r="H126" s="157" t="s">
        <v>333</v>
      </c>
      <c r="I126" s="139" t="s">
        <v>27</v>
      </c>
      <c r="J126" s="187" t="s">
        <v>27</v>
      </c>
      <c r="K126" s="192" t="s">
        <v>819</v>
      </c>
      <c r="L126" s="193"/>
      <c r="M126" s="190" t="s">
        <v>573</v>
      </c>
      <c r="N126" s="191" t="s">
        <v>574</v>
      </c>
    </row>
    <row r="127" ht="27.75" customHeight="1">
      <c r="A127" s="156" t="str">
        <f t="shared" si="15"/>
        <v>0 ปี 4 เดือน 12 วัน หรือเหลืออีก -135 วัน</v>
      </c>
      <c r="B127" s="113" t="str">
        <f t="shared" si="14"/>
        <v>ใบอนุญาตผลิต ใกล้หมดอายุ ภายใน 4-5 เดือน</v>
      </c>
      <c r="C127" s="157">
        <v>3.0504292567E10</v>
      </c>
      <c r="D127" s="161">
        <v>46087.0</v>
      </c>
      <c r="E127" s="196" t="s">
        <v>359</v>
      </c>
      <c r="F127" s="157" t="s">
        <v>352</v>
      </c>
      <c r="G127" s="157" t="s">
        <v>454</v>
      </c>
      <c r="H127" s="157" t="s">
        <v>333</v>
      </c>
      <c r="I127" s="139" t="s">
        <v>27</v>
      </c>
      <c r="J127" s="187" t="s">
        <v>27</v>
      </c>
      <c r="K127" s="192" t="s">
        <v>820</v>
      </c>
      <c r="L127" s="189"/>
      <c r="M127" s="190" t="s">
        <v>573</v>
      </c>
      <c r="N127" s="198"/>
    </row>
    <row r="128" ht="27.75" customHeight="1">
      <c r="A128" s="156" t="str">
        <f t="shared" si="15"/>
        <v>3 ปี 2 เดือน 4 วัน หรือเหลืออีก -1161 วัน</v>
      </c>
      <c r="B128" s="113" t="str">
        <f t="shared" si="14"/>
        <v>ทะเบียนผลิต ปกติ</v>
      </c>
      <c r="C128" s="157" t="s">
        <v>821</v>
      </c>
      <c r="D128" s="161">
        <v>47113.0</v>
      </c>
      <c r="E128" s="196" t="s">
        <v>822</v>
      </c>
      <c r="F128" s="157" t="s">
        <v>352</v>
      </c>
      <c r="G128" s="157" t="s">
        <v>446</v>
      </c>
      <c r="H128" s="157" t="s">
        <v>333</v>
      </c>
      <c r="I128" s="139" t="s">
        <v>27</v>
      </c>
      <c r="J128" s="187" t="s">
        <v>434</v>
      </c>
      <c r="K128" s="192" t="s">
        <v>823</v>
      </c>
      <c r="L128" s="193"/>
      <c r="M128" s="190" t="s">
        <v>573</v>
      </c>
      <c r="N128" s="194"/>
    </row>
    <row r="129" ht="27.75" customHeight="1">
      <c r="A129" s="156" t="str">
        <f t="shared" si="15"/>
        <v>0 ปี 4 เดือน 22 วัน หรือเหลืออีก -145 วัน</v>
      </c>
      <c r="B129" s="113" t="str">
        <f t="shared" si="14"/>
        <v>ใบอนุญาตผลิต ใกล้หมดอายุ ภายใน 4-5 เดือน</v>
      </c>
      <c r="C129" s="157">
        <v>3.0506312566E10</v>
      </c>
      <c r="D129" s="161">
        <v>46097.0</v>
      </c>
      <c r="E129" s="196" t="s">
        <v>822</v>
      </c>
      <c r="F129" s="157" t="s">
        <v>352</v>
      </c>
      <c r="G129" s="157" t="s">
        <v>454</v>
      </c>
      <c r="H129" s="157" t="s">
        <v>333</v>
      </c>
      <c r="I129" s="139" t="s">
        <v>27</v>
      </c>
      <c r="J129" s="187" t="s">
        <v>434</v>
      </c>
      <c r="K129" s="192" t="s">
        <v>824</v>
      </c>
      <c r="L129" s="193"/>
      <c r="M129" s="190" t="s">
        <v>573</v>
      </c>
      <c r="N129" s="198"/>
    </row>
    <row r="130" ht="27.75" customHeight="1">
      <c r="A130" s="156" t="str">
        <f t="shared" si="15"/>
        <v>1 ปี 5 เดือน 2 วัน หรือเหลืออีก -518 วัน</v>
      </c>
      <c r="B130" s="113" t="str">
        <f t="shared" si="14"/>
        <v>ทะเบียนนำเข้า ปกติ</v>
      </c>
      <c r="C130" s="157" t="s">
        <v>825</v>
      </c>
      <c r="D130" s="161">
        <v>46470.0</v>
      </c>
      <c r="E130" s="196" t="s">
        <v>25</v>
      </c>
      <c r="F130" s="157" t="s">
        <v>826</v>
      </c>
      <c r="G130" s="157" t="s">
        <v>449</v>
      </c>
      <c r="H130" s="157" t="s">
        <v>333</v>
      </c>
      <c r="I130" s="139" t="s">
        <v>27</v>
      </c>
      <c r="J130" s="187" t="s">
        <v>27</v>
      </c>
      <c r="K130" s="192" t="s">
        <v>827</v>
      </c>
      <c r="L130" s="193"/>
      <c r="M130" s="190" t="s">
        <v>573</v>
      </c>
      <c r="N130" s="191" t="s">
        <v>574</v>
      </c>
    </row>
    <row r="131" ht="27.75" customHeight="1">
      <c r="A131" s="156" t="str">
        <f t="shared" si="15"/>
        <v>0 ปี 3 เดือน 5 วัน หรือเหลืออีก -97 วัน</v>
      </c>
      <c r="B131" s="113" t="str">
        <f t="shared" si="14"/>
        <v>ใบอนุญาตนำเข้า ใกล้หมดอายุ ภายใน 1-3 เดือน</v>
      </c>
      <c r="C131" s="157">
        <v>3.0604562568E10</v>
      </c>
      <c r="D131" s="161">
        <v>46049.0</v>
      </c>
      <c r="E131" s="196" t="s">
        <v>25</v>
      </c>
      <c r="F131" s="157" t="s">
        <v>826</v>
      </c>
      <c r="G131" s="157" t="s">
        <v>19</v>
      </c>
      <c r="H131" s="157" t="s">
        <v>333</v>
      </c>
      <c r="I131" s="139" t="s">
        <v>27</v>
      </c>
      <c r="J131" s="187" t="s">
        <v>27</v>
      </c>
      <c r="K131" s="192" t="s">
        <v>828</v>
      </c>
      <c r="L131" s="193"/>
      <c r="M131" s="190" t="s">
        <v>573</v>
      </c>
      <c r="N131" s="194"/>
    </row>
    <row r="132" ht="27.75" customHeight="1">
      <c r="A132" s="156" t="str">
        <f t="shared" si="15"/>
        <v>0 ปี 4 เดือน 25 วัน หรือเหลืออีก -148 วัน</v>
      </c>
      <c r="B132" s="113" t="str">
        <f t="shared" si="14"/>
        <v>ใบอนุญาตนำเข้า ใกล้หมดอายุ ภายใน 4-5 เดือน</v>
      </c>
      <c r="C132" s="157">
        <v>3.0615192568E10</v>
      </c>
      <c r="D132" s="161">
        <v>46100.0</v>
      </c>
      <c r="E132" s="196" t="s">
        <v>25</v>
      </c>
      <c r="F132" s="157" t="s">
        <v>826</v>
      </c>
      <c r="G132" s="157" t="s">
        <v>19</v>
      </c>
      <c r="H132" s="157" t="s">
        <v>333</v>
      </c>
      <c r="I132" s="139" t="s">
        <v>27</v>
      </c>
      <c r="J132" s="187" t="s">
        <v>27</v>
      </c>
      <c r="K132" s="192" t="s">
        <v>829</v>
      </c>
      <c r="L132" s="193"/>
      <c r="M132" s="190" t="s">
        <v>573</v>
      </c>
      <c r="N132" s="194" t="s">
        <v>830</v>
      </c>
    </row>
    <row r="133" ht="27.75" customHeight="1">
      <c r="A133" s="156" t="str">
        <f t="shared" si="15"/>
        <v>1 ปี 8 เดือน 29 วัน หรือเหลืออีก -637 วัน</v>
      </c>
      <c r="B133" s="113" t="str">
        <f t="shared" si="14"/>
        <v>ทะเบียนผลิต ปกติ</v>
      </c>
      <c r="C133" s="157" t="s">
        <v>831</v>
      </c>
      <c r="D133" s="161">
        <v>46589.0</v>
      </c>
      <c r="E133" s="196" t="s">
        <v>378</v>
      </c>
      <c r="F133" s="157" t="s">
        <v>826</v>
      </c>
      <c r="G133" s="157" t="s">
        <v>446</v>
      </c>
      <c r="H133" s="157" t="s">
        <v>333</v>
      </c>
      <c r="I133" s="139" t="s">
        <v>27</v>
      </c>
      <c r="J133" s="187" t="s">
        <v>434</v>
      </c>
      <c r="K133" s="188" t="s">
        <v>832</v>
      </c>
      <c r="L133" s="193"/>
      <c r="M133" s="190" t="s">
        <v>573</v>
      </c>
      <c r="N133" s="194"/>
    </row>
    <row r="134" ht="27.75" customHeight="1">
      <c r="A134" s="156" t="str">
        <f t="shared" si="15"/>
        <v>0 ปี 9 เดือน 26 วัน หรือเหลืออีก -299 วัน</v>
      </c>
      <c r="B134" s="113" t="str">
        <f t="shared" si="14"/>
        <v>ใบอนุญาตผลิต ปกติ</v>
      </c>
      <c r="C134" s="157">
        <v>3.0535392564E10</v>
      </c>
      <c r="D134" s="161">
        <v>46251.0</v>
      </c>
      <c r="E134" s="196" t="s">
        <v>378</v>
      </c>
      <c r="F134" s="157" t="s">
        <v>826</v>
      </c>
      <c r="G134" s="157" t="s">
        <v>454</v>
      </c>
      <c r="H134" s="157" t="s">
        <v>333</v>
      </c>
      <c r="I134" s="139" t="s">
        <v>27</v>
      </c>
      <c r="J134" s="187" t="s">
        <v>434</v>
      </c>
      <c r="K134" s="192" t="s">
        <v>833</v>
      </c>
      <c r="L134" s="193"/>
      <c r="M134" s="190" t="s">
        <v>573</v>
      </c>
      <c r="N134" s="194"/>
    </row>
    <row r="135" ht="27.75" customHeight="1">
      <c r="A135" s="156" t="str">
        <f t="shared" si="15"/>
        <v>3 ปี 2 เดือน 14 วัน หรือเหลืออีก -1171 วัน</v>
      </c>
      <c r="B135" s="113" t="str">
        <f t="shared" si="14"/>
        <v>ทะเบียนนำเข้า ปกติ</v>
      </c>
      <c r="C135" s="195">
        <v>243466.0</v>
      </c>
      <c r="D135" s="161">
        <v>47123.0</v>
      </c>
      <c r="E135" s="196" t="s">
        <v>834</v>
      </c>
      <c r="F135" s="157" t="s">
        <v>835</v>
      </c>
      <c r="G135" s="157" t="s">
        <v>449</v>
      </c>
      <c r="H135" s="157" t="s">
        <v>333</v>
      </c>
      <c r="I135" s="139" t="s">
        <v>27</v>
      </c>
      <c r="J135" s="187" t="s">
        <v>27</v>
      </c>
      <c r="K135" s="192" t="s">
        <v>836</v>
      </c>
      <c r="L135" s="193"/>
      <c r="M135" s="190" t="s">
        <v>573</v>
      </c>
      <c r="N135" s="207" t="s">
        <v>837</v>
      </c>
    </row>
    <row r="136" ht="27.75" customHeight="1">
      <c r="A136" s="156" t="str">
        <f>if(D136="","",if(D136&lt;today(),"ทะเบียนขาด "&amp;today()-D136&amp;" วัน",((DATEDIF(today(),D136,"y") &amp; " ปี " &amp; DATEDIF(today(),D136,"ym") &amp; " เดือน "&amp; DATEDIF(today(),D136,"md") &amp; " วัน"))&amp;" หรือเหลืออีก "&amp;ABS(today()-D136)&amp;" วัน"))</f>
        <v>0 ปี 2 เดือน 3 วัน หรือเหลืออีก 64 วัน</v>
      </c>
      <c r="B136" s="113" t="str">
        <f t="shared" si="14"/>
        <v>ใบอนุญาตนำเข้า ใกล้หมดอายุ ภายใน 1-3 เดือน</v>
      </c>
      <c r="C136" s="157">
        <v>3.0651092567E10</v>
      </c>
      <c r="D136" s="161">
        <v>46016.0</v>
      </c>
      <c r="E136" s="196" t="s">
        <v>834</v>
      </c>
      <c r="F136" s="157" t="s">
        <v>835</v>
      </c>
      <c r="G136" s="157" t="s">
        <v>19</v>
      </c>
      <c r="H136" s="157" t="s">
        <v>333</v>
      </c>
      <c r="I136" s="139" t="s">
        <v>27</v>
      </c>
      <c r="J136" s="187" t="s">
        <v>27</v>
      </c>
      <c r="K136" s="199" t="s">
        <v>838</v>
      </c>
      <c r="L136" s="193"/>
      <c r="M136" s="190" t="s">
        <v>573</v>
      </c>
      <c r="N136" s="194"/>
    </row>
    <row r="137" ht="27.75" customHeight="1">
      <c r="A137" s="156" t="str">
        <f t="shared" ref="A137:A147" si="16">if(D137="","",if(D137&lt;today(),"ทะเบียนขาด "&amp;today()-D137&amp;" วัน",((DATEDIF(today(),D137,"y") &amp; " ปี " &amp; DATEDIF(today(),D137,"ym") &amp; " เดือน "&amp; DATEDIF(today(),D137,"md") &amp; " วัน"))&amp;" หรือเหลืออีก "&amp;today()-D137&amp;" วัน"))</f>
        <v>3 ปี 3 เดือน 29 วัน หรือเหลืออีก -1217 วัน</v>
      </c>
      <c r="B137" s="113" t="str">
        <f t="shared" si="14"/>
        <v>ทะเบียนผลิต ปกติ</v>
      </c>
      <c r="C137" s="157" t="s">
        <v>839</v>
      </c>
      <c r="D137" s="161">
        <v>47169.0</v>
      </c>
      <c r="E137" s="196" t="s">
        <v>840</v>
      </c>
      <c r="F137" s="157" t="s">
        <v>826</v>
      </c>
      <c r="G137" s="157" t="s">
        <v>446</v>
      </c>
      <c r="H137" s="157" t="s">
        <v>333</v>
      </c>
      <c r="I137" s="139" t="s">
        <v>27</v>
      </c>
      <c r="J137" s="187" t="s">
        <v>27</v>
      </c>
      <c r="K137" s="192" t="s">
        <v>841</v>
      </c>
      <c r="L137" s="193"/>
      <c r="M137" s="190" t="s">
        <v>573</v>
      </c>
      <c r="N137" s="194"/>
    </row>
    <row r="138" ht="27.75" customHeight="1">
      <c r="A138" s="156" t="str">
        <f t="shared" si="16"/>
        <v>0 ปี 4 เดือน 22 วัน หรือเหลืออีก -145 วัน</v>
      </c>
      <c r="B138" s="113" t="str">
        <f t="shared" si="14"/>
        <v>ใบอนุญาตผลิต ใกล้หมดอายุ ภายใน 4-5 เดือน</v>
      </c>
      <c r="C138" s="157">
        <v>3.0506282566E10</v>
      </c>
      <c r="D138" s="161">
        <v>46097.0</v>
      </c>
      <c r="E138" s="196" t="s">
        <v>840</v>
      </c>
      <c r="F138" s="157" t="s">
        <v>826</v>
      </c>
      <c r="G138" s="157" t="s">
        <v>454</v>
      </c>
      <c r="H138" s="157" t="s">
        <v>333</v>
      </c>
      <c r="I138" s="208" t="s">
        <v>27</v>
      </c>
      <c r="J138" s="187" t="s">
        <v>27</v>
      </c>
      <c r="K138" s="192" t="s">
        <v>842</v>
      </c>
      <c r="L138" s="193"/>
      <c r="M138" s="190" t="s">
        <v>573</v>
      </c>
      <c r="N138" s="194"/>
    </row>
    <row r="139" ht="27.75" customHeight="1">
      <c r="A139" s="156" t="str">
        <f t="shared" si="16"/>
        <v>4 ปี 2 เดือน 30 วัน หรือเหลืออีก -1552 วัน</v>
      </c>
      <c r="B139" s="113" t="str">
        <f t="shared" si="14"/>
        <v>ทะเบียนผลิต ปกติ</v>
      </c>
      <c r="C139" s="195">
        <v>243770.0</v>
      </c>
      <c r="D139" s="161">
        <v>47504.0</v>
      </c>
      <c r="E139" s="196" t="s">
        <v>843</v>
      </c>
      <c r="F139" s="157" t="s">
        <v>826</v>
      </c>
      <c r="G139" s="157" t="s">
        <v>446</v>
      </c>
      <c r="H139" s="157" t="s">
        <v>333</v>
      </c>
      <c r="I139" s="139" t="s">
        <v>27</v>
      </c>
      <c r="J139" s="187" t="s">
        <v>844</v>
      </c>
      <c r="K139" s="192" t="s">
        <v>845</v>
      </c>
      <c r="L139" s="193"/>
      <c r="M139" s="190" t="s">
        <v>573</v>
      </c>
      <c r="N139" s="194"/>
    </row>
    <row r="140" ht="27.75" customHeight="1">
      <c r="A140" s="156" t="str">
        <f t="shared" si="16"/>
        <v>0 ปี 3 เดือน 22 วัน หรือเหลืออีก -114 วัน</v>
      </c>
      <c r="B140" s="113" t="str">
        <f t="shared" si="14"/>
        <v>ใบอนุญาตผลิต ใกล้หมดอายุ ภายใน 1-3 เดือน</v>
      </c>
      <c r="C140" s="157">
        <v>3.0501822567E10</v>
      </c>
      <c r="D140" s="161">
        <v>46066.0</v>
      </c>
      <c r="E140" s="196" t="s">
        <v>843</v>
      </c>
      <c r="F140" s="157" t="s">
        <v>826</v>
      </c>
      <c r="G140" s="157" t="s">
        <v>454</v>
      </c>
      <c r="H140" s="157" t="s">
        <v>333</v>
      </c>
      <c r="I140" s="139" t="s">
        <v>27</v>
      </c>
      <c r="J140" s="187" t="s">
        <v>844</v>
      </c>
      <c r="K140" s="192" t="s">
        <v>846</v>
      </c>
      <c r="L140" s="193"/>
      <c r="M140" s="190" t="s">
        <v>573</v>
      </c>
      <c r="N140" s="194"/>
    </row>
    <row r="141" ht="27.75" customHeight="1">
      <c r="A141" s="156" t="str">
        <f t="shared" si="16"/>
        <v>4 ปี 3 เดือน 14 วัน หรือเหลืออีก -1567 วัน</v>
      </c>
      <c r="B141" s="113" t="str">
        <f t="shared" si="14"/>
        <v>ทะเบียนนำเข้า ปกติ</v>
      </c>
      <c r="C141" s="157" t="s">
        <v>847</v>
      </c>
      <c r="D141" s="161">
        <v>47519.0</v>
      </c>
      <c r="E141" s="196" t="s">
        <v>25</v>
      </c>
      <c r="F141" s="157" t="s">
        <v>848</v>
      </c>
      <c r="G141" s="157" t="s">
        <v>449</v>
      </c>
      <c r="H141" s="157" t="s">
        <v>333</v>
      </c>
      <c r="I141" s="139" t="s">
        <v>27</v>
      </c>
      <c r="J141" s="187" t="s">
        <v>27</v>
      </c>
      <c r="K141" s="192" t="s">
        <v>849</v>
      </c>
      <c r="L141" s="193"/>
      <c r="M141" s="190" t="s">
        <v>573</v>
      </c>
      <c r="N141" s="194" t="s">
        <v>850</v>
      </c>
    </row>
    <row r="142" ht="27.75" customHeight="1">
      <c r="A142" s="156" t="str">
        <f t="shared" si="16"/>
        <v/>
      </c>
      <c r="B142" s="113" t="str">
        <f t="shared" si="14"/>
        <v/>
      </c>
      <c r="C142" s="157"/>
      <c r="D142" s="161"/>
      <c r="E142" s="196"/>
      <c r="F142" s="157" t="s">
        <v>848</v>
      </c>
      <c r="G142" s="157"/>
      <c r="H142" s="157" t="s">
        <v>333</v>
      </c>
      <c r="I142" s="139" t="s">
        <v>27</v>
      </c>
      <c r="J142" s="187"/>
      <c r="K142" s="197"/>
      <c r="L142" s="193"/>
      <c r="M142" s="190" t="s">
        <v>573</v>
      </c>
      <c r="N142" s="194"/>
    </row>
    <row r="143" ht="27.75" customHeight="1">
      <c r="A143" s="156" t="str">
        <f t="shared" si="16"/>
        <v>4 ปี 6 เดือน 10 วัน หรือเหลืออีก -1653 วัน</v>
      </c>
      <c r="B143" s="113" t="str">
        <f t="shared" si="14"/>
        <v>ทะเบียนนำเข้า ปกติ</v>
      </c>
      <c r="C143" s="157" t="s">
        <v>851</v>
      </c>
      <c r="D143" s="161">
        <v>47605.0</v>
      </c>
      <c r="E143" s="196" t="s">
        <v>852</v>
      </c>
      <c r="F143" s="157" t="s">
        <v>848</v>
      </c>
      <c r="G143" s="157" t="s">
        <v>449</v>
      </c>
      <c r="H143" s="157" t="s">
        <v>333</v>
      </c>
      <c r="I143" s="139" t="s">
        <v>27</v>
      </c>
      <c r="J143" s="187" t="s">
        <v>27</v>
      </c>
      <c r="K143" s="192" t="s">
        <v>853</v>
      </c>
      <c r="L143" s="193"/>
      <c r="M143" s="190" t="s">
        <v>573</v>
      </c>
      <c r="N143" s="194"/>
    </row>
    <row r="144" ht="27.75" customHeight="1">
      <c r="A144" s="156" t="str">
        <f t="shared" si="16"/>
        <v>542 ปี 9 เดือน 27 วัน หรือเหลืออีก -198262 วัน</v>
      </c>
      <c r="B144" s="113" t="str">
        <f t="shared" si="14"/>
        <v>ใบอนุญาตนำเข้า ปกติ</v>
      </c>
      <c r="C144" s="157">
        <v>3.0633332567E10</v>
      </c>
      <c r="D144" s="161">
        <v>244214.0</v>
      </c>
      <c r="E144" s="196" t="s">
        <v>852</v>
      </c>
      <c r="F144" s="157" t="s">
        <v>848</v>
      </c>
      <c r="G144" s="157" t="s">
        <v>19</v>
      </c>
      <c r="H144" s="157" t="s">
        <v>333</v>
      </c>
      <c r="I144" s="139" t="s">
        <v>27</v>
      </c>
      <c r="J144" s="187" t="s">
        <v>27</v>
      </c>
      <c r="K144" s="192" t="s">
        <v>854</v>
      </c>
      <c r="L144" s="193"/>
      <c r="M144" s="190" t="s">
        <v>573</v>
      </c>
      <c r="N144" s="194"/>
    </row>
    <row r="145" ht="27.75" customHeight="1">
      <c r="A145" s="156" t="str">
        <f t="shared" si="16"/>
        <v>4 ปี 6 เดือน 10 วัน หรือเหลืออีก -1653 วัน</v>
      </c>
      <c r="B145" s="113" t="str">
        <f t="shared" si="14"/>
        <v>ทะเบียนนำเข้า ปกติ</v>
      </c>
      <c r="C145" s="157" t="s">
        <v>855</v>
      </c>
      <c r="D145" s="161">
        <v>47605.0</v>
      </c>
      <c r="E145" s="196" t="s">
        <v>856</v>
      </c>
      <c r="F145" s="157" t="s">
        <v>848</v>
      </c>
      <c r="G145" s="157" t="s">
        <v>449</v>
      </c>
      <c r="H145" s="157" t="s">
        <v>333</v>
      </c>
      <c r="I145" s="139" t="s">
        <v>27</v>
      </c>
      <c r="J145" s="187" t="s">
        <v>434</v>
      </c>
      <c r="K145" s="192" t="s">
        <v>857</v>
      </c>
      <c r="L145" s="193"/>
      <c r="M145" s="190" t="s">
        <v>573</v>
      </c>
      <c r="N145" s="194"/>
    </row>
    <row r="146" ht="27.75" customHeight="1">
      <c r="A146" s="156" t="str">
        <f t="shared" si="16"/>
        <v/>
      </c>
      <c r="B146" s="113" t="str">
        <f t="shared" si="14"/>
        <v/>
      </c>
      <c r="C146" s="157"/>
      <c r="D146" s="161"/>
      <c r="E146" s="196"/>
      <c r="F146" s="157" t="s">
        <v>848</v>
      </c>
      <c r="G146" s="157"/>
      <c r="H146" s="157" t="s">
        <v>333</v>
      </c>
      <c r="I146" s="139" t="s">
        <v>27</v>
      </c>
      <c r="J146" s="187"/>
      <c r="K146" s="197"/>
      <c r="L146" s="193"/>
      <c r="M146" s="190" t="s">
        <v>573</v>
      </c>
      <c r="N146" s="194"/>
    </row>
    <row r="147" ht="27.75" customHeight="1">
      <c r="A147" s="156" t="str">
        <f t="shared" si="16"/>
        <v>4 ปี 6 เดือน 10 วัน หรือเหลืออีก -1653 วัน</v>
      </c>
      <c r="B147" s="113" t="str">
        <f t="shared" si="14"/>
        <v>ทะเบียนนำเข้า ปกติ</v>
      </c>
      <c r="C147" s="157" t="s">
        <v>858</v>
      </c>
      <c r="D147" s="161">
        <v>47605.0</v>
      </c>
      <c r="E147" s="196" t="s">
        <v>859</v>
      </c>
      <c r="F147" s="157" t="s">
        <v>848</v>
      </c>
      <c r="G147" s="157" t="s">
        <v>449</v>
      </c>
      <c r="H147" s="157" t="s">
        <v>333</v>
      </c>
      <c r="I147" s="139" t="s">
        <v>27</v>
      </c>
      <c r="J147" s="187" t="s">
        <v>598</v>
      </c>
      <c r="K147" s="192" t="s">
        <v>860</v>
      </c>
      <c r="L147" s="193"/>
      <c r="M147" s="190" t="s">
        <v>573</v>
      </c>
      <c r="N147" s="194"/>
    </row>
    <row r="148" ht="27.75" customHeight="1">
      <c r="A148" s="156"/>
      <c r="B148" s="113"/>
      <c r="C148" s="157"/>
      <c r="D148" s="161"/>
      <c r="E148" s="196"/>
      <c r="F148" s="157"/>
      <c r="G148" s="157"/>
      <c r="H148" s="157" t="s">
        <v>333</v>
      </c>
      <c r="I148" s="139"/>
      <c r="J148" s="187"/>
      <c r="K148" s="197"/>
      <c r="L148" s="193"/>
      <c r="M148" s="190" t="s">
        <v>573</v>
      </c>
      <c r="N148" s="194"/>
    </row>
    <row r="149" ht="27.75" customHeight="1">
      <c r="A149" s="156" t="str">
        <f t="shared" ref="A149:A151" si="17">if(D149="","",if(D149&lt;today(),"ทะเบียนขาด "&amp;today()-D149&amp;" วัน",((DATEDIF(today(),D149,"y") &amp; " ปี " &amp; DATEDIF(today(),D149,"ym") &amp; " เดือน "&amp; DATEDIF(today(),D149,"md") &amp; " วัน"))&amp;" หรือเหลืออีก "&amp;today()-D149&amp;" วัน"))</f>
        <v>5 ปี 1 เดือน 16 วัน หรือเหลืออีก -1873 วัน</v>
      </c>
      <c r="B149" s="113" t="str">
        <f t="shared" ref="B149:B151" si="18">if(D149="","",if(today()&gt;D149,G149&amp;" ขาด",if(abs(today()-D149)&lt;=119,G149&amp;" ใกล้หมดอายุ ภายใน 1-3 เดือน",if(and(abs(today()-D149)&gt;=120,abs(today()-D149)&lt;=150),G149&amp;" ใกล้หมดอายุ ภายใน 4-5 เดือน",if(and(abs(today()-D149)&gt;=151,abs(today()-D149)&lt;=180),G149&amp;" จะหมดอายุอีก 6 เดิอน",G149&amp;" ปกติ")))))</f>
        <v>ทะเบียนนำเข้า ปกติ</v>
      </c>
      <c r="C149" s="157" t="s">
        <v>861</v>
      </c>
      <c r="D149" s="161">
        <v>47825.0</v>
      </c>
      <c r="E149" s="196" t="s">
        <v>25</v>
      </c>
      <c r="F149" s="157" t="s">
        <v>862</v>
      </c>
      <c r="G149" s="157" t="s">
        <v>449</v>
      </c>
      <c r="H149" s="157" t="s">
        <v>333</v>
      </c>
      <c r="I149" s="139" t="s">
        <v>27</v>
      </c>
      <c r="J149" s="187" t="s">
        <v>27</v>
      </c>
      <c r="K149" s="192" t="s">
        <v>863</v>
      </c>
      <c r="L149" s="193"/>
      <c r="M149" s="190" t="s">
        <v>573</v>
      </c>
      <c r="N149" s="209"/>
    </row>
    <row r="150" ht="27.75" customHeight="1">
      <c r="A150" s="156" t="str">
        <f t="shared" si="17"/>
        <v>0 ปี 8 เดือน 4 วัน หรือเหลืออีก -247 วัน</v>
      </c>
      <c r="B150" s="113" t="str">
        <f t="shared" si="18"/>
        <v>ใบอนุญาตนำเข้า ปกติ</v>
      </c>
      <c r="C150" s="157">
        <v>3.0629322568E10</v>
      </c>
      <c r="D150" s="161">
        <v>46199.0</v>
      </c>
      <c r="E150" s="196" t="s">
        <v>25</v>
      </c>
      <c r="F150" s="157" t="s">
        <v>862</v>
      </c>
      <c r="G150" s="157" t="s">
        <v>19</v>
      </c>
      <c r="H150" s="157" t="s">
        <v>333</v>
      </c>
      <c r="I150" s="139" t="s">
        <v>27</v>
      </c>
      <c r="J150" s="187" t="s">
        <v>27</v>
      </c>
      <c r="K150" s="192" t="s">
        <v>864</v>
      </c>
      <c r="L150" s="193"/>
      <c r="M150" s="190" t="s">
        <v>573</v>
      </c>
      <c r="N150" s="194"/>
    </row>
    <row r="151" ht="27.75" customHeight="1">
      <c r="A151" s="156" t="str">
        <f t="shared" si="17"/>
        <v>5 ปี 4 เดือน 15 วัน หรือเหลืออีก -1964 วัน</v>
      </c>
      <c r="B151" s="113" t="str">
        <f t="shared" si="18"/>
        <v>ทะเบียนผลิต ปกติ</v>
      </c>
      <c r="C151" s="157" t="s">
        <v>865</v>
      </c>
      <c r="D151" s="161">
        <v>47916.0</v>
      </c>
      <c r="E151" s="196" t="s">
        <v>866</v>
      </c>
      <c r="F151" s="157" t="s">
        <v>862</v>
      </c>
      <c r="G151" s="157" t="s">
        <v>446</v>
      </c>
      <c r="H151" s="157" t="s">
        <v>333</v>
      </c>
      <c r="I151" s="139" t="s">
        <v>27</v>
      </c>
      <c r="J151" s="187" t="s">
        <v>27</v>
      </c>
      <c r="K151" s="192" t="s">
        <v>867</v>
      </c>
      <c r="L151" s="193"/>
      <c r="M151" s="190" t="s">
        <v>573</v>
      </c>
      <c r="N151" s="194"/>
    </row>
    <row r="152" ht="27.75" customHeight="1">
      <c r="A152" s="156"/>
      <c r="B152" s="113"/>
      <c r="C152" s="157"/>
      <c r="D152" s="161"/>
      <c r="E152" s="196"/>
      <c r="F152" s="157"/>
      <c r="G152" s="157"/>
      <c r="H152" s="157"/>
      <c r="I152" s="139"/>
      <c r="J152" s="187"/>
      <c r="K152" s="197"/>
      <c r="L152" s="193"/>
      <c r="M152" s="190" t="s">
        <v>573</v>
      </c>
      <c r="N152" s="194"/>
    </row>
    <row r="153" ht="27.75" customHeight="1">
      <c r="A153" s="156" t="str">
        <f>if(D153="","",if(D153&lt;today(),"ทะเบียนขาด "&amp;today()-D153&amp;" วัน",((DATEDIF(today(),D153,"y") &amp; " ปี " &amp; DATEDIF(today(),D153,"ym") &amp; " เดือน "&amp; DATEDIF(today(),D153,"md") &amp; " วัน"))&amp;" หรือเหลืออีก "&amp;today()-D153&amp;" วัน"))</f>
        <v>5 ปี 4 เดือน 15 วัน หรือเหลืออีก -1964 วัน</v>
      </c>
      <c r="B153" s="113" t="str">
        <f>if(D153="","",if(today()&gt;D153,G153&amp;" ขาด",if(abs(today()-D153)&lt;=119,G153&amp;" ใกล้หมดอายุ ภายใน 1-3 เดือน",if(and(abs(today()-D153)&gt;=120,abs(today()-D153)&lt;=150),G153&amp;" ใกล้หมดอายุ ภายใน 4-5 เดือน",if(and(abs(today()-D153)&gt;=151,abs(today()-D153)&lt;=180),G153&amp;" จะหมดอายุอีก 6 เดิอน",G153&amp;" ปกติ")))))</f>
        <v>ทะเบียนผลิต ปกติ</v>
      </c>
      <c r="C153" s="157" t="s">
        <v>868</v>
      </c>
      <c r="D153" s="161">
        <v>47916.0</v>
      </c>
      <c r="E153" s="196" t="s">
        <v>869</v>
      </c>
      <c r="F153" s="157" t="s">
        <v>862</v>
      </c>
      <c r="G153" s="157" t="s">
        <v>446</v>
      </c>
      <c r="H153" s="157" t="s">
        <v>333</v>
      </c>
      <c r="I153" s="139" t="s">
        <v>27</v>
      </c>
      <c r="J153" s="187" t="s">
        <v>434</v>
      </c>
      <c r="K153" s="192" t="s">
        <v>870</v>
      </c>
      <c r="L153" s="193"/>
      <c r="M153" s="190" t="s">
        <v>573</v>
      </c>
      <c r="N153" s="194"/>
    </row>
    <row r="154" ht="27.75" customHeight="1">
      <c r="A154" s="156"/>
      <c r="B154" s="113"/>
      <c r="C154" s="157"/>
      <c r="D154" s="161"/>
      <c r="E154" s="196"/>
      <c r="F154" s="157"/>
      <c r="G154" s="157"/>
      <c r="H154" s="157"/>
      <c r="I154" s="139"/>
      <c r="J154" s="187"/>
      <c r="K154" s="197"/>
      <c r="L154" s="193"/>
      <c r="M154" s="190" t="s">
        <v>573</v>
      </c>
      <c r="N154" s="194"/>
    </row>
    <row r="155" ht="27.75" customHeight="1">
      <c r="A155" s="156" t="str">
        <f>if(D155="","",if(D155&lt;today(),"ทะเบียนขาด "&amp;today()-D155&amp;" วัน",((DATEDIF(today(),D155,"y") &amp; " ปี " &amp; DATEDIF(today(),D155,"ym") &amp; " เดือน "&amp; DATEDIF(today(),D155,"md") &amp; " วัน"))&amp;" หรือเหลืออีก "&amp;today()-D155&amp;" วัน"))</f>
        <v>5 ปี 4 เดือน 15 วัน หรือเหลืออีก -1964 วัน</v>
      </c>
      <c r="B155" s="113" t="str">
        <f>if(D155="","",if(today()&gt;D155,G155&amp;" ขาด",if(abs(today()-D155)&lt;=119,G155&amp;" ใกล้หมดอายุ ภายใน 1-3 เดือน",if(and(abs(today()-D155)&gt;=120,abs(today()-D155)&lt;=150),G155&amp;" ใกล้หมดอายุ ภายใน 4-5 เดือน",if(and(abs(today()-D155)&gt;=151,abs(today()-D155)&lt;=180),G155&amp;" จะหมดอายุอีก 6 เดิอน",G155&amp;" ปกติ")))))</f>
        <v>ทะเบียนผลิต ปกติ</v>
      </c>
      <c r="C155" s="157" t="s">
        <v>871</v>
      </c>
      <c r="D155" s="161">
        <v>47916.0</v>
      </c>
      <c r="E155" s="196" t="s">
        <v>872</v>
      </c>
      <c r="F155" s="157" t="s">
        <v>862</v>
      </c>
      <c r="G155" s="157" t="s">
        <v>446</v>
      </c>
      <c r="H155" s="157" t="s">
        <v>333</v>
      </c>
      <c r="I155" s="139" t="s">
        <v>27</v>
      </c>
      <c r="J155" s="187" t="s">
        <v>598</v>
      </c>
      <c r="K155" s="192" t="s">
        <v>873</v>
      </c>
      <c r="L155" s="193"/>
      <c r="M155" s="190" t="s">
        <v>573</v>
      </c>
      <c r="N155" s="194"/>
    </row>
    <row r="156" ht="27.75" customHeight="1">
      <c r="A156" s="156"/>
      <c r="B156" s="113"/>
      <c r="C156" s="157"/>
      <c r="D156" s="161"/>
      <c r="E156" s="196"/>
      <c r="F156" s="157"/>
      <c r="G156" s="157"/>
      <c r="H156" s="157"/>
      <c r="I156" s="139"/>
      <c r="J156" s="187"/>
      <c r="K156" s="197"/>
      <c r="L156" s="193"/>
      <c r="M156" s="190" t="s">
        <v>573</v>
      </c>
      <c r="N156" s="194"/>
    </row>
    <row r="157" ht="27.75" customHeight="1">
      <c r="A157" s="156" t="str">
        <f t="shared" ref="A157:A159" si="19">if(D157="","",if(D157&lt;today(),"ทะเบียนขาด "&amp;today()-D157&amp;" วัน",((DATEDIF(today(),D157,"y") &amp; " ปี " &amp; DATEDIF(today(),D157,"ym") &amp; " เดือน "&amp; DATEDIF(today(),D157,"md") &amp; " วัน"))&amp;" หรือเหลืออีก "&amp;today()-D157&amp;" วัน"))</f>
        <v>2 ปี 4 เดือน 15 วัน หรือเหลืออีก -868 วัน</v>
      </c>
      <c r="B157" s="113" t="str">
        <f t="shared" ref="B157:B247" si="20">if(D157="","",if(today()&gt;D157,G157&amp;" ขาด",if(abs(today()-D157)&lt;=119,G157&amp;" ใกล้หมดอายุ ภายใน 1-3 เดือน",if(and(abs(today()-D157)&gt;=120,abs(today()-D157)&lt;=150),G157&amp;" ใกล้หมดอายุ ภายใน 4-5 เดือน",if(and(abs(today()-D157)&gt;=151,abs(today()-D157)&lt;=180),G157&amp;" จะหมดอายุอีก 6 เดิอน",G157&amp;" ปกติ")))))</f>
        <v>ทะเบียนนำเข้า ปกติ</v>
      </c>
      <c r="C157" s="157" t="s">
        <v>874</v>
      </c>
      <c r="D157" s="161">
        <v>46820.0</v>
      </c>
      <c r="E157" s="196" t="s">
        <v>25</v>
      </c>
      <c r="F157" s="157" t="s">
        <v>875</v>
      </c>
      <c r="G157" s="157" t="s">
        <v>449</v>
      </c>
      <c r="H157" s="157" t="s">
        <v>333</v>
      </c>
      <c r="I157" s="139" t="s">
        <v>27</v>
      </c>
      <c r="J157" s="187" t="s">
        <v>27</v>
      </c>
      <c r="K157" s="192" t="s">
        <v>876</v>
      </c>
      <c r="L157" s="193"/>
      <c r="M157" s="190" t="s">
        <v>573</v>
      </c>
      <c r="N157" s="210" t="s">
        <v>877</v>
      </c>
    </row>
    <row r="158" ht="27.75" customHeight="1">
      <c r="A158" s="156" t="str">
        <f t="shared" si="19"/>
        <v>0 ปี 3 เดือน 5 วัน หรือเหลืออีก -97 วัน</v>
      </c>
      <c r="B158" s="113" t="str">
        <f t="shared" si="20"/>
        <v>ใบอนุญาตนำเข้า ใกล้หมดอายุ ภายใน 1-3 เดือน</v>
      </c>
      <c r="C158" s="157">
        <v>3.0604652568E10</v>
      </c>
      <c r="D158" s="161">
        <v>46049.0</v>
      </c>
      <c r="E158" s="196" t="s">
        <v>25</v>
      </c>
      <c r="F158" s="157" t="s">
        <v>875</v>
      </c>
      <c r="G158" s="157" t="s">
        <v>19</v>
      </c>
      <c r="H158" s="157" t="s">
        <v>333</v>
      </c>
      <c r="I158" s="139" t="s">
        <v>27</v>
      </c>
      <c r="J158" s="187" t="s">
        <v>27</v>
      </c>
      <c r="K158" s="192" t="s">
        <v>878</v>
      </c>
      <c r="L158" s="189"/>
      <c r="M158" s="190" t="s">
        <v>573</v>
      </c>
      <c r="N158" s="194"/>
    </row>
    <row r="159" ht="27.75" customHeight="1">
      <c r="A159" s="156" t="str">
        <f t="shared" si="19"/>
        <v>3 ปี 1 เดือน 13 วัน หรือเหลืออีก -1140 วัน</v>
      </c>
      <c r="B159" s="113" t="str">
        <f t="shared" si="20"/>
        <v>ทะเบียนผลิต ปกติ</v>
      </c>
      <c r="C159" s="157" t="s">
        <v>879</v>
      </c>
      <c r="D159" s="161">
        <v>47092.0</v>
      </c>
      <c r="E159" s="196" t="s">
        <v>880</v>
      </c>
      <c r="F159" s="157" t="s">
        <v>875</v>
      </c>
      <c r="G159" s="157" t="s">
        <v>446</v>
      </c>
      <c r="H159" s="157" t="s">
        <v>333</v>
      </c>
      <c r="I159" s="139" t="s">
        <v>27</v>
      </c>
      <c r="J159" s="187" t="s">
        <v>27</v>
      </c>
      <c r="K159" s="192" t="s">
        <v>881</v>
      </c>
      <c r="L159" s="193"/>
      <c r="M159" s="190" t="s">
        <v>573</v>
      </c>
      <c r="N159" s="194"/>
    </row>
    <row r="160" ht="27.75" customHeight="1">
      <c r="A160" s="156" t="str">
        <f>if(D160="","",if(D160&lt;today(),"ทะเบียนขาด "&amp;today()-D160&amp;" วัน",((DATEDIF(today(),D160,"y") &amp; " ปี " &amp; DATEDIF(today(),D160,"ym") &amp; " เดือน "&amp; DATEDIF(today(),D160,"md") &amp; " วัน"))&amp;" หรือเหลืออีก "&amp;ABS(today()-D160)&amp;" วัน"))</f>
        <v>#NUM!</v>
      </c>
      <c r="B160" s="113" t="str">
        <f t="shared" si="20"/>
        <v>ใบอนุญาตผลิต ปกติ</v>
      </c>
      <c r="C160" s="157">
        <v>3.0500612567E10</v>
      </c>
      <c r="D160" s="161">
        <v>6708426.0</v>
      </c>
      <c r="E160" s="196" t="s">
        <v>880</v>
      </c>
      <c r="F160" s="157" t="s">
        <v>875</v>
      </c>
      <c r="G160" s="157" t="s">
        <v>454</v>
      </c>
      <c r="H160" s="157" t="s">
        <v>333</v>
      </c>
      <c r="I160" s="139" t="s">
        <v>27</v>
      </c>
      <c r="J160" s="187" t="s">
        <v>27</v>
      </c>
      <c r="K160" s="199" t="s">
        <v>882</v>
      </c>
      <c r="L160" s="193"/>
      <c r="M160" s="190" t="s">
        <v>573</v>
      </c>
      <c r="N160" s="194"/>
    </row>
    <row r="161" ht="27.75" customHeight="1">
      <c r="A161" s="156" t="str">
        <f>if(D161="","",if(D161&lt;today(),"ทะเบียนขาด "&amp;today()-D161&amp;" วัน",((DATEDIF(today(),D161,"y") &amp; " ปี " &amp; DATEDIF(today(),D161,"ym") &amp; " เดือน "&amp; DATEDIF(today(),D161,"md") &amp; " วัน"))&amp;" หรือเหลืออีก "&amp;today()-D161&amp;" วัน"))</f>
        <v>3 ปี 1 เดือน 13 วัน หรือเหลืออีก -1140 วัน</v>
      </c>
      <c r="B161" s="113" t="str">
        <f t="shared" si="20"/>
        <v>ทะเบียนผลิต ปกติ</v>
      </c>
      <c r="C161" s="157" t="s">
        <v>883</v>
      </c>
      <c r="D161" s="161">
        <v>47092.0</v>
      </c>
      <c r="E161" s="196" t="s">
        <v>884</v>
      </c>
      <c r="F161" s="157" t="s">
        <v>875</v>
      </c>
      <c r="G161" s="157" t="s">
        <v>446</v>
      </c>
      <c r="H161" s="157" t="s">
        <v>333</v>
      </c>
      <c r="I161" s="139" t="s">
        <v>27</v>
      </c>
      <c r="J161" s="187" t="s">
        <v>434</v>
      </c>
      <c r="K161" s="192" t="s">
        <v>885</v>
      </c>
      <c r="L161" s="193"/>
      <c r="M161" s="190" t="s">
        <v>573</v>
      </c>
      <c r="N161" s="194"/>
    </row>
    <row r="162" ht="27.75" customHeight="1">
      <c r="A162" s="156" t="str">
        <f>if(D162="","",if(D162&lt;today(),"ทะเบียนขาด "&amp;today()-D162&amp;" วัน",((DATEDIF(today(),D162,"y") &amp; " ปี " &amp; DATEDIF(today(),D162,"ym") &amp; " เดือน "&amp; DATEDIF(today(),D162,"md") &amp; " วัน"))&amp;" หรือเหลืออีก "&amp;ABS(today()-D162)&amp;" วัน"))</f>
        <v>1 ปี 2 เดือน 25 วัน หรือเหลืออีก 451 วัน</v>
      </c>
      <c r="B162" s="113" t="str">
        <f t="shared" si="20"/>
        <v>ใบอนุญาตผลิต ปกติ</v>
      </c>
      <c r="C162" s="157">
        <v>3.0500622567E10</v>
      </c>
      <c r="D162" s="161">
        <v>46403.0</v>
      </c>
      <c r="E162" s="196" t="s">
        <v>884</v>
      </c>
      <c r="F162" s="157" t="s">
        <v>875</v>
      </c>
      <c r="G162" s="157" t="s">
        <v>454</v>
      </c>
      <c r="H162" s="157" t="s">
        <v>333</v>
      </c>
      <c r="I162" s="139" t="s">
        <v>27</v>
      </c>
      <c r="J162" s="187" t="s">
        <v>434</v>
      </c>
      <c r="K162" s="200"/>
      <c r="L162" s="193"/>
      <c r="M162" s="190" t="s">
        <v>573</v>
      </c>
      <c r="N162" s="194"/>
    </row>
    <row r="163" ht="27.75" customHeight="1">
      <c r="A163" s="156" t="str">
        <f>if(D163="","",if(D163&lt;today(),"ทะเบียนขาด "&amp;today()-D163&amp;" วัน",((DATEDIF(today(),D163,"y") &amp; " ปี " &amp; DATEDIF(today(),D163,"ym") &amp; " เดือน "&amp; DATEDIF(today(),D163,"md") &amp; " วัน"))&amp;" หรือเหลืออีก "&amp;today()-D163&amp;" วัน"))</f>
        <v>3 ปี 1 เดือน 13 วัน หรือเหลืออีก -1140 วัน</v>
      </c>
      <c r="B163" s="113" t="str">
        <f t="shared" si="20"/>
        <v>ทะเบียนผลิต ปกติ</v>
      </c>
      <c r="C163" s="157" t="s">
        <v>886</v>
      </c>
      <c r="D163" s="161">
        <v>47092.0</v>
      </c>
      <c r="E163" s="196" t="s">
        <v>887</v>
      </c>
      <c r="F163" s="157" t="s">
        <v>875</v>
      </c>
      <c r="G163" s="157" t="s">
        <v>446</v>
      </c>
      <c r="H163" s="157" t="s">
        <v>333</v>
      </c>
      <c r="I163" s="139" t="s">
        <v>27</v>
      </c>
      <c r="J163" s="187" t="s">
        <v>598</v>
      </c>
      <c r="K163" s="192" t="s">
        <v>888</v>
      </c>
      <c r="L163" s="193"/>
      <c r="M163" s="190" t="s">
        <v>573</v>
      </c>
      <c r="N163" s="194"/>
    </row>
    <row r="164" ht="27.75" customHeight="1">
      <c r="A164" s="156" t="str">
        <f t="shared" ref="A164:A166" si="21">if(D164="","",if(D164&lt;today(),"ทะเบียนขาด "&amp;today()-D164&amp;" วัน",((DATEDIF(today(),D164,"y") &amp; " ปี " &amp; DATEDIF(today(),D164,"ym") &amp; " เดือน "&amp; DATEDIF(today(),D164,"md") &amp; " วัน"))&amp;" หรือเหลืออีก "&amp;ABS(today()-D164)&amp;" วัน"))</f>
        <v>1 ปี 2 เดือน 25 วัน หรือเหลืออีก 451 วัน</v>
      </c>
      <c r="B164" s="113" t="str">
        <f t="shared" si="20"/>
        <v>ใบอนุญาตผลิต ปกติ</v>
      </c>
      <c r="C164" s="157">
        <v>3.0500602567E10</v>
      </c>
      <c r="D164" s="161">
        <v>46403.0</v>
      </c>
      <c r="E164" s="196" t="s">
        <v>887</v>
      </c>
      <c r="F164" s="157" t="s">
        <v>875</v>
      </c>
      <c r="G164" s="157" t="s">
        <v>454</v>
      </c>
      <c r="H164" s="157" t="s">
        <v>333</v>
      </c>
      <c r="I164" s="139" t="s">
        <v>27</v>
      </c>
      <c r="J164" s="187" t="s">
        <v>598</v>
      </c>
      <c r="K164" s="199" t="s">
        <v>889</v>
      </c>
      <c r="L164" s="193"/>
      <c r="M164" s="190" t="s">
        <v>573</v>
      </c>
      <c r="N164" s="194"/>
    </row>
    <row r="165" ht="27.75" customHeight="1">
      <c r="A165" s="156" t="str">
        <f t="shared" si="21"/>
        <v>3 ปี 5 เดือน 19 วัน หรือเหลืออีก 1266 วัน</v>
      </c>
      <c r="B165" s="113" t="str">
        <f t="shared" si="20"/>
        <v>ทะเบียนนำเข้า ปกติ</v>
      </c>
      <c r="C165" s="157" t="s">
        <v>890</v>
      </c>
      <c r="D165" s="161">
        <v>47218.0</v>
      </c>
      <c r="E165" s="196" t="s">
        <v>25</v>
      </c>
      <c r="F165" s="157" t="s">
        <v>891</v>
      </c>
      <c r="G165" s="157" t="s">
        <v>449</v>
      </c>
      <c r="H165" s="157" t="s">
        <v>333</v>
      </c>
      <c r="I165" s="139" t="s">
        <v>27</v>
      </c>
      <c r="J165" s="187" t="s">
        <v>27</v>
      </c>
      <c r="K165" s="199" t="s">
        <v>892</v>
      </c>
      <c r="L165" s="193"/>
      <c r="M165" s="190" t="s">
        <v>573</v>
      </c>
      <c r="N165" s="194"/>
    </row>
    <row r="166" ht="27.75" customHeight="1">
      <c r="A166" s="156" t="str">
        <f t="shared" si="21"/>
        <v>ทะเบียนขาด 270 วัน</v>
      </c>
      <c r="B166" s="113" t="str">
        <f t="shared" si="20"/>
        <v>ใบอนุญาตนำเข้า ขาด</v>
      </c>
      <c r="C166" s="157">
        <v>3.0603672567E10</v>
      </c>
      <c r="D166" s="161">
        <v>45682.0</v>
      </c>
      <c r="E166" s="196" t="s">
        <v>25</v>
      </c>
      <c r="F166" s="157" t="s">
        <v>891</v>
      </c>
      <c r="G166" s="157" t="s">
        <v>19</v>
      </c>
      <c r="H166" s="157" t="s">
        <v>333</v>
      </c>
      <c r="I166" s="139" t="s">
        <v>27</v>
      </c>
      <c r="J166" s="187" t="s">
        <v>27</v>
      </c>
      <c r="K166" s="199" t="s">
        <v>893</v>
      </c>
      <c r="L166" s="193"/>
      <c r="M166" s="190" t="s">
        <v>573</v>
      </c>
      <c r="N166" s="194" t="s">
        <v>894</v>
      </c>
    </row>
    <row r="167" ht="27.75" customHeight="1">
      <c r="A167" s="156" t="str">
        <f t="shared" ref="A167:A172" si="22">if(D167="","",if(D167&lt;today(),"ทะเบียนขาด "&amp;today()-D167&amp;" วัน",((DATEDIF(today(),D167,"y") &amp; " ปี " &amp; DATEDIF(today(),D167,"ym") &amp; " เดือน "&amp; DATEDIF(today(),D167,"md") &amp; " วัน"))&amp;" หรือเหลืออีก "&amp;today()-D167&amp;" วัน"))</f>
        <v>3 ปี 11 เดือน 18 วัน หรือเหลืออีก -1449 วัน</v>
      </c>
      <c r="B167" s="113" t="str">
        <f t="shared" si="20"/>
        <v>ทะเบียนผลิต ปกติ</v>
      </c>
      <c r="C167" s="157" t="s">
        <v>895</v>
      </c>
      <c r="D167" s="161">
        <v>47401.0</v>
      </c>
      <c r="E167" s="196" t="s">
        <v>896</v>
      </c>
      <c r="F167" s="157" t="s">
        <v>891</v>
      </c>
      <c r="G167" s="157" t="s">
        <v>446</v>
      </c>
      <c r="H167" s="157" t="s">
        <v>333</v>
      </c>
      <c r="I167" s="139" t="s">
        <v>27</v>
      </c>
      <c r="J167" s="187" t="s">
        <v>27</v>
      </c>
      <c r="K167" s="192" t="s">
        <v>897</v>
      </c>
      <c r="L167" s="193"/>
      <c r="M167" s="190" t="s">
        <v>573</v>
      </c>
      <c r="N167" s="194"/>
    </row>
    <row r="168" ht="27.75" customHeight="1">
      <c r="A168" s="156" t="str">
        <f t="shared" si="22"/>
        <v>0 ปี 3 เดือน 22 วัน หรือเหลืออีก -114 วัน</v>
      </c>
      <c r="B168" s="113" t="str">
        <f t="shared" si="20"/>
        <v>ใบอนุญาตผลิต ใกล้หมดอายุ ภายใน 1-3 เดือน</v>
      </c>
      <c r="C168" s="157">
        <v>3.0501682567E10</v>
      </c>
      <c r="D168" s="161">
        <v>46066.0</v>
      </c>
      <c r="E168" s="196" t="s">
        <v>896</v>
      </c>
      <c r="F168" s="157" t="s">
        <v>891</v>
      </c>
      <c r="G168" s="157" t="s">
        <v>454</v>
      </c>
      <c r="H168" s="157" t="s">
        <v>333</v>
      </c>
      <c r="I168" s="139" t="s">
        <v>27</v>
      </c>
      <c r="J168" s="187" t="s">
        <v>27</v>
      </c>
      <c r="K168" s="192" t="s">
        <v>898</v>
      </c>
      <c r="L168" s="193"/>
      <c r="M168" s="190" t="s">
        <v>573</v>
      </c>
      <c r="N168" s="194"/>
    </row>
    <row r="169" ht="27.75" customHeight="1">
      <c r="A169" s="156" t="str">
        <f t="shared" si="22"/>
        <v>3 ปี 11 เดือน 18 วัน หรือเหลืออีก -1449 วัน</v>
      </c>
      <c r="B169" s="113" t="str">
        <f t="shared" si="20"/>
        <v>ทะเบียนผลิต ปกติ</v>
      </c>
      <c r="C169" s="157" t="s">
        <v>899</v>
      </c>
      <c r="D169" s="161">
        <v>47401.0</v>
      </c>
      <c r="E169" s="196" t="s">
        <v>900</v>
      </c>
      <c r="F169" s="157" t="s">
        <v>891</v>
      </c>
      <c r="G169" s="157" t="s">
        <v>446</v>
      </c>
      <c r="H169" s="157" t="s">
        <v>333</v>
      </c>
      <c r="I169" s="139" t="s">
        <v>27</v>
      </c>
      <c r="J169" s="187" t="s">
        <v>598</v>
      </c>
      <c r="K169" s="192" t="s">
        <v>901</v>
      </c>
      <c r="L169" s="193"/>
      <c r="M169" s="190" t="s">
        <v>573</v>
      </c>
      <c r="N169" s="194"/>
    </row>
    <row r="170" ht="27.75" customHeight="1">
      <c r="A170" s="156" t="str">
        <f t="shared" si="22"/>
        <v>0 ปี 3 เดือน 22 วัน หรือเหลืออีก -114 วัน</v>
      </c>
      <c r="B170" s="113" t="str">
        <f t="shared" si="20"/>
        <v>ใบอนุญาตผลิต ใกล้หมดอายุ ภายใน 1-3 เดือน</v>
      </c>
      <c r="C170" s="157">
        <v>3.0501662567E10</v>
      </c>
      <c r="D170" s="161">
        <v>46066.0</v>
      </c>
      <c r="E170" s="196" t="s">
        <v>900</v>
      </c>
      <c r="F170" s="157" t="s">
        <v>891</v>
      </c>
      <c r="G170" s="157" t="s">
        <v>454</v>
      </c>
      <c r="H170" s="157" t="s">
        <v>333</v>
      </c>
      <c r="I170" s="139" t="s">
        <v>27</v>
      </c>
      <c r="J170" s="187" t="s">
        <v>598</v>
      </c>
      <c r="K170" s="192" t="s">
        <v>902</v>
      </c>
      <c r="L170" s="193"/>
      <c r="M170" s="190" t="s">
        <v>573</v>
      </c>
      <c r="N170" s="194"/>
    </row>
    <row r="171" ht="27.75" customHeight="1">
      <c r="A171" s="156" t="str">
        <f t="shared" si="22"/>
        <v>3 ปี 11 เดือน 18 วัน หรือเหลืออีก -1449 วัน</v>
      </c>
      <c r="B171" s="113" t="str">
        <f t="shared" si="20"/>
        <v>ทะเบียนผลิต ปกติ</v>
      </c>
      <c r="C171" s="157" t="s">
        <v>903</v>
      </c>
      <c r="D171" s="161">
        <v>47401.0</v>
      </c>
      <c r="E171" s="196" t="s">
        <v>904</v>
      </c>
      <c r="F171" s="157" t="s">
        <v>891</v>
      </c>
      <c r="G171" s="157" t="s">
        <v>446</v>
      </c>
      <c r="H171" s="157" t="s">
        <v>333</v>
      </c>
      <c r="I171" s="139" t="s">
        <v>27</v>
      </c>
      <c r="J171" s="187" t="s">
        <v>434</v>
      </c>
      <c r="K171" s="192" t="s">
        <v>905</v>
      </c>
      <c r="L171" s="193"/>
      <c r="M171" s="190" t="s">
        <v>573</v>
      </c>
      <c r="N171" s="194"/>
    </row>
    <row r="172" ht="27.75" customHeight="1">
      <c r="A172" s="156" t="str">
        <f t="shared" si="22"/>
        <v>0 ปี 3 เดือน 22 วัน หรือเหลืออีก -114 วัน</v>
      </c>
      <c r="B172" s="113" t="str">
        <f t="shared" si="20"/>
        <v>ใบอนุญาตผลิต ใกล้หมดอายุ ภายใน 1-3 เดือน</v>
      </c>
      <c r="C172" s="157">
        <v>3.0501672567E10</v>
      </c>
      <c r="D172" s="161">
        <v>46066.0</v>
      </c>
      <c r="E172" s="196" t="s">
        <v>904</v>
      </c>
      <c r="F172" s="157" t="s">
        <v>891</v>
      </c>
      <c r="G172" s="157" t="s">
        <v>454</v>
      </c>
      <c r="H172" s="157" t="s">
        <v>333</v>
      </c>
      <c r="I172" s="139" t="s">
        <v>27</v>
      </c>
      <c r="J172" s="187" t="s">
        <v>434</v>
      </c>
      <c r="K172" s="199" t="s">
        <v>906</v>
      </c>
      <c r="L172" s="203"/>
      <c r="M172" s="190" t="s">
        <v>573</v>
      </c>
      <c r="N172" s="194"/>
    </row>
    <row r="173" ht="27.75" customHeight="1">
      <c r="A173" s="156" t="str">
        <f t="shared" ref="A173:A247" si="23">if(D173="","",if(D173&lt;today(),"ทะเบียนขาด "&amp;today()-D173&amp;" วัน",((DATEDIF(today(),D173,"y") &amp; " ปี " &amp; DATEDIF(today(),D173,"ym") &amp; " เดือน "&amp; DATEDIF(today(),D173,"md") &amp; " วัน"))&amp;" หรือเหลืออีก "&amp;ABS(today()-D173)&amp;" วัน"))</f>
        <v>0 ปี 1 เดือน 9 วัน หรือเหลืออีก 40 วัน</v>
      </c>
      <c r="B173" s="113" t="str">
        <f t="shared" si="20"/>
        <v>ทะเบียนนำเข้า ใกล้หมดอายุ ภายใน 1-3 เดือน</v>
      </c>
      <c r="C173" s="157" t="s">
        <v>907</v>
      </c>
      <c r="D173" s="161">
        <v>45992.0</v>
      </c>
      <c r="E173" s="157" t="s">
        <v>25</v>
      </c>
      <c r="F173" s="196" t="s">
        <v>908</v>
      </c>
      <c r="G173" s="157" t="s">
        <v>449</v>
      </c>
      <c r="H173" s="157" t="s">
        <v>333</v>
      </c>
      <c r="I173" s="139" t="s">
        <v>27</v>
      </c>
      <c r="J173" s="187" t="s">
        <v>27</v>
      </c>
      <c r="K173" s="202" t="s">
        <v>909</v>
      </c>
      <c r="L173" s="203"/>
      <c r="M173" s="211" t="s">
        <v>573</v>
      </c>
      <c r="N173" s="201" t="s">
        <v>910</v>
      </c>
    </row>
    <row r="174" ht="27.75" customHeight="1">
      <c r="A174" s="156" t="str">
        <f t="shared" si="23"/>
        <v>0 ปี 1 เดือน 9 วัน หรือเหลืออีก 40 วัน</v>
      </c>
      <c r="B174" s="113" t="str">
        <f t="shared" si="20"/>
        <v>ใบอนุญาตนำเข้า ใกล้หมดอายุ ภายใน 1-3 เดือน</v>
      </c>
      <c r="C174" s="157">
        <v>3.0633252568E10</v>
      </c>
      <c r="D174" s="161">
        <v>45992.0</v>
      </c>
      <c r="E174" s="157" t="s">
        <v>25</v>
      </c>
      <c r="F174" s="196" t="s">
        <v>908</v>
      </c>
      <c r="G174" s="157" t="s">
        <v>19</v>
      </c>
      <c r="H174" s="157" t="s">
        <v>333</v>
      </c>
      <c r="I174" s="139" t="s">
        <v>27</v>
      </c>
      <c r="J174" s="187" t="s">
        <v>27</v>
      </c>
      <c r="K174" s="199" t="s">
        <v>911</v>
      </c>
      <c r="L174" s="203"/>
      <c r="M174" s="211" t="s">
        <v>573</v>
      </c>
      <c r="N174" s="194" t="s">
        <v>912</v>
      </c>
    </row>
    <row r="175" ht="27.75" customHeight="1">
      <c r="A175" s="156" t="str">
        <f t="shared" si="23"/>
        <v>1 ปี 0 เดือน 17 วัน หรือเหลืออีก 382 วัน</v>
      </c>
      <c r="B175" s="113" t="str">
        <f t="shared" si="20"/>
        <v>ทะเบียนผลิต ปกติ</v>
      </c>
      <c r="C175" s="157" t="s">
        <v>913</v>
      </c>
      <c r="D175" s="161">
        <v>46334.0</v>
      </c>
      <c r="E175" s="157" t="s">
        <v>914</v>
      </c>
      <c r="F175" s="196" t="s">
        <v>908</v>
      </c>
      <c r="G175" s="157" t="s">
        <v>446</v>
      </c>
      <c r="H175" s="157" t="s">
        <v>333</v>
      </c>
      <c r="I175" s="139" t="s">
        <v>27</v>
      </c>
      <c r="J175" s="187" t="s">
        <v>434</v>
      </c>
      <c r="K175" s="202" t="s">
        <v>915</v>
      </c>
      <c r="L175" s="203"/>
      <c r="M175" s="211" t="s">
        <v>573</v>
      </c>
      <c r="N175" s="194"/>
    </row>
    <row r="176" ht="27.75" customHeight="1">
      <c r="A176" s="156" t="str">
        <f t="shared" si="23"/>
        <v>1 ปี 0 เดือน 15 วัน หรือเหลืออีก 380 วัน</v>
      </c>
      <c r="B176" s="113" t="str">
        <f t="shared" si="20"/>
        <v>ใบอนุญาตผลิต ปกติ</v>
      </c>
      <c r="C176" s="157">
        <v>3.0523392566E10</v>
      </c>
      <c r="D176" s="161">
        <v>46332.0</v>
      </c>
      <c r="E176" s="157" t="s">
        <v>914</v>
      </c>
      <c r="F176" s="196" t="s">
        <v>908</v>
      </c>
      <c r="G176" s="157" t="s">
        <v>454</v>
      </c>
      <c r="H176" s="157" t="s">
        <v>333</v>
      </c>
      <c r="I176" s="139" t="s">
        <v>27</v>
      </c>
      <c r="J176" s="187" t="s">
        <v>434</v>
      </c>
      <c r="K176" s="199" t="s">
        <v>916</v>
      </c>
      <c r="L176" s="204"/>
      <c r="M176" s="211" t="s">
        <v>573</v>
      </c>
      <c r="N176" s="194"/>
    </row>
    <row r="177" ht="27.75" customHeight="1">
      <c r="A177" s="156" t="str">
        <f t="shared" si="23"/>
        <v>1 ปี 0 เดือน 17 วัน หรือเหลืออีก 382 วัน</v>
      </c>
      <c r="B177" s="113" t="str">
        <f t="shared" si="20"/>
        <v>ทะเบียนผลิต ปกติ</v>
      </c>
      <c r="C177" s="157" t="s">
        <v>917</v>
      </c>
      <c r="D177" s="161">
        <v>46334.0</v>
      </c>
      <c r="E177" s="157" t="s">
        <v>918</v>
      </c>
      <c r="F177" s="196" t="s">
        <v>908</v>
      </c>
      <c r="G177" s="157" t="s">
        <v>446</v>
      </c>
      <c r="H177" s="157" t="s">
        <v>333</v>
      </c>
      <c r="I177" s="139" t="s">
        <v>27</v>
      </c>
      <c r="J177" s="187" t="s">
        <v>27</v>
      </c>
      <c r="K177" s="202" t="s">
        <v>919</v>
      </c>
      <c r="L177" s="203"/>
      <c r="M177" s="211" t="s">
        <v>573</v>
      </c>
      <c r="N177" s="194"/>
    </row>
    <row r="178" ht="27.75" customHeight="1">
      <c r="A178" s="156" t="str">
        <f t="shared" si="23"/>
        <v>1 ปี 0 เดือน 15 วัน หรือเหลืออีก 380 วัน</v>
      </c>
      <c r="B178" s="113" t="str">
        <f t="shared" si="20"/>
        <v>ใบอนุญาตผลิต ปกติ</v>
      </c>
      <c r="C178" s="157">
        <v>3.0523422566E10</v>
      </c>
      <c r="D178" s="161">
        <v>46332.0</v>
      </c>
      <c r="E178" s="157" t="s">
        <v>918</v>
      </c>
      <c r="F178" s="196" t="s">
        <v>908</v>
      </c>
      <c r="G178" s="157" t="s">
        <v>454</v>
      </c>
      <c r="H178" s="157" t="s">
        <v>333</v>
      </c>
      <c r="I178" s="139" t="s">
        <v>27</v>
      </c>
      <c r="J178" s="187" t="s">
        <v>27</v>
      </c>
      <c r="K178" s="199" t="s">
        <v>920</v>
      </c>
      <c r="L178" s="204"/>
      <c r="M178" s="211" t="s">
        <v>573</v>
      </c>
      <c r="N178" s="194"/>
    </row>
    <row r="179" ht="27.75" customHeight="1">
      <c r="A179" s="156" t="str">
        <f t="shared" si="23"/>
        <v>1 ปี 0 เดือน 17 วัน หรือเหลืออีก 382 วัน</v>
      </c>
      <c r="B179" s="113" t="str">
        <f t="shared" si="20"/>
        <v>ทะเบียนผลิต ปกติ</v>
      </c>
      <c r="C179" s="157" t="s">
        <v>921</v>
      </c>
      <c r="D179" s="161">
        <v>46334.0</v>
      </c>
      <c r="E179" s="157" t="s">
        <v>922</v>
      </c>
      <c r="F179" s="196" t="s">
        <v>908</v>
      </c>
      <c r="G179" s="157" t="s">
        <v>446</v>
      </c>
      <c r="H179" s="157" t="s">
        <v>333</v>
      </c>
      <c r="I179" s="139" t="s">
        <v>27</v>
      </c>
      <c r="J179" s="187">
        <v>1168.0</v>
      </c>
      <c r="K179" s="202" t="s">
        <v>923</v>
      </c>
      <c r="L179" s="203"/>
      <c r="M179" s="211" t="s">
        <v>573</v>
      </c>
      <c r="N179" s="194"/>
    </row>
    <row r="180" ht="27.75" customHeight="1">
      <c r="A180" s="156" t="str">
        <f t="shared" si="23"/>
        <v>1 ปี 0 เดือน 15 วัน หรือเหลืออีก 380 วัน</v>
      </c>
      <c r="B180" s="113" t="str">
        <f t="shared" si="20"/>
        <v>ใบอนุญาตผลิต ปกติ</v>
      </c>
      <c r="C180" s="157">
        <v>3.0523432566E10</v>
      </c>
      <c r="D180" s="161">
        <v>46332.0</v>
      </c>
      <c r="E180" s="157" t="s">
        <v>922</v>
      </c>
      <c r="F180" s="196" t="s">
        <v>908</v>
      </c>
      <c r="G180" s="157" t="s">
        <v>454</v>
      </c>
      <c r="H180" s="157" t="s">
        <v>333</v>
      </c>
      <c r="I180" s="139" t="s">
        <v>27</v>
      </c>
      <c r="J180" s="187">
        <v>1168.0</v>
      </c>
      <c r="K180" s="199" t="s">
        <v>924</v>
      </c>
      <c r="L180" s="204"/>
      <c r="M180" s="211" t="s">
        <v>573</v>
      </c>
      <c r="N180" s="194"/>
    </row>
    <row r="181" ht="27.75" customHeight="1">
      <c r="A181" s="156" t="str">
        <f t="shared" si="23"/>
        <v>4 ปี 3 เดือน 13 วัน หรือเหลืออีก 1566 วัน</v>
      </c>
      <c r="B181" s="113" t="str">
        <f t="shared" si="20"/>
        <v>ทะเบียนนำเข้า ปกติ</v>
      </c>
      <c r="C181" s="157" t="s">
        <v>925</v>
      </c>
      <c r="D181" s="161">
        <v>47518.0</v>
      </c>
      <c r="E181" s="157" t="s">
        <v>25</v>
      </c>
      <c r="F181" s="196" t="s">
        <v>926</v>
      </c>
      <c r="G181" s="157" t="s">
        <v>449</v>
      </c>
      <c r="H181" s="157" t="s">
        <v>333</v>
      </c>
      <c r="I181" s="139" t="s">
        <v>27</v>
      </c>
      <c r="J181" s="187" t="s">
        <v>27</v>
      </c>
      <c r="K181" s="199" t="s">
        <v>927</v>
      </c>
      <c r="L181" s="203"/>
      <c r="M181" s="211" t="s">
        <v>573</v>
      </c>
      <c r="N181" s="194"/>
    </row>
    <row r="182" ht="27.75" customHeight="1">
      <c r="A182" s="156" t="str">
        <f t="shared" si="23"/>
        <v>ทะเบียนขาด 168 วัน</v>
      </c>
      <c r="B182" s="113" t="str">
        <f t="shared" si="20"/>
        <v>ใบอนุญาตนำเข้า ขาด</v>
      </c>
      <c r="C182" s="157">
        <v>3.0618992567E10</v>
      </c>
      <c r="D182" s="161">
        <v>45784.0</v>
      </c>
      <c r="E182" s="157" t="s">
        <v>25</v>
      </c>
      <c r="F182" s="196" t="s">
        <v>926</v>
      </c>
      <c r="G182" s="157" t="s">
        <v>19</v>
      </c>
      <c r="H182" s="157" t="s">
        <v>333</v>
      </c>
      <c r="I182" s="139" t="s">
        <v>27</v>
      </c>
      <c r="J182" s="187" t="s">
        <v>27</v>
      </c>
      <c r="K182" s="199" t="s">
        <v>928</v>
      </c>
      <c r="L182" s="203"/>
      <c r="M182" s="211" t="s">
        <v>573</v>
      </c>
      <c r="N182" s="194" t="s">
        <v>595</v>
      </c>
    </row>
    <row r="183" ht="27.75" customHeight="1">
      <c r="A183" s="156" t="str">
        <f t="shared" si="23"/>
        <v>4 ปี 6 เดือน 3 วัน หรือเหลืออีก 1646 วัน</v>
      </c>
      <c r="B183" s="113" t="str">
        <f t="shared" si="20"/>
        <v>ทะเบียนผลิต ปกติ</v>
      </c>
      <c r="C183" s="157" t="s">
        <v>929</v>
      </c>
      <c r="D183" s="161">
        <v>47598.0</v>
      </c>
      <c r="E183" s="157" t="s">
        <v>930</v>
      </c>
      <c r="F183" s="196" t="s">
        <v>926</v>
      </c>
      <c r="G183" s="157" t="s">
        <v>446</v>
      </c>
      <c r="H183" s="157" t="s">
        <v>333</v>
      </c>
      <c r="I183" s="139" t="s">
        <v>27</v>
      </c>
      <c r="J183" s="187" t="s">
        <v>27</v>
      </c>
      <c r="K183" s="199" t="s">
        <v>931</v>
      </c>
      <c r="L183" s="203"/>
      <c r="M183" s="211" t="s">
        <v>573</v>
      </c>
      <c r="N183" s="194"/>
    </row>
    <row r="184" ht="27.75" customHeight="1">
      <c r="A184" s="156" t="str">
        <f t="shared" si="23"/>
        <v>0 ปี 6 เดือน 23 วัน หรือเหลืออีก 205 วัน</v>
      </c>
      <c r="B184" s="113" t="str">
        <f t="shared" si="20"/>
        <v>ใบอนุญาตผลิต ปกติ</v>
      </c>
      <c r="C184" s="157">
        <v>3.0511722567E10</v>
      </c>
      <c r="D184" s="161">
        <v>46157.0</v>
      </c>
      <c r="E184" s="157" t="s">
        <v>930</v>
      </c>
      <c r="F184" s="196" t="s">
        <v>926</v>
      </c>
      <c r="G184" s="157" t="s">
        <v>454</v>
      </c>
      <c r="H184" s="157" t="s">
        <v>333</v>
      </c>
      <c r="I184" s="139" t="s">
        <v>27</v>
      </c>
      <c r="J184" s="187" t="s">
        <v>27</v>
      </c>
      <c r="K184" s="199" t="s">
        <v>932</v>
      </c>
      <c r="L184" s="203"/>
      <c r="M184" s="211" t="s">
        <v>573</v>
      </c>
      <c r="N184" s="201"/>
    </row>
    <row r="185" ht="27.75" customHeight="1">
      <c r="A185" s="156" t="str">
        <f t="shared" si="23"/>
        <v>4 ปี 6 เดือน 3 วัน หรือเหลืออีก 1646 วัน</v>
      </c>
      <c r="B185" s="113" t="str">
        <f t="shared" si="20"/>
        <v>ทะเบียนผลิต ปกติ</v>
      </c>
      <c r="C185" s="157" t="s">
        <v>933</v>
      </c>
      <c r="D185" s="161">
        <v>47598.0</v>
      </c>
      <c r="E185" s="157" t="s">
        <v>934</v>
      </c>
      <c r="F185" s="196" t="s">
        <v>926</v>
      </c>
      <c r="G185" s="157" t="s">
        <v>446</v>
      </c>
      <c r="H185" s="157" t="s">
        <v>333</v>
      </c>
      <c r="I185" s="139" t="s">
        <v>27</v>
      </c>
      <c r="J185" s="187" t="s">
        <v>434</v>
      </c>
      <c r="K185" s="199" t="s">
        <v>935</v>
      </c>
      <c r="L185" s="203"/>
      <c r="M185" s="211" t="s">
        <v>573</v>
      </c>
      <c r="N185" s="194"/>
    </row>
    <row r="186" ht="27.75" customHeight="1">
      <c r="A186" s="156" t="str">
        <f t="shared" si="23"/>
        <v>0 ปี 6 เดือน 23 วัน หรือเหลืออีก 205 วัน</v>
      </c>
      <c r="B186" s="113" t="str">
        <f t="shared" si="20"/>
        <v>ใบอนุญาตผลิต ปกติ</v>
      </c>
      <c r="C186" s="157">
        <v>3.0511702567E10</v>
      </c>
      <c r="D186" s="161">
        <v>46157.0</v>
      </c>
      <c r="E186" s="157" t="s">
        <v>934</v>
      </c>
      <c r="F186" s="196" t="s">
        <v>926</v>
      </c>
      <c r="G186" s="157" t="s">
        <v>454</v>
      </c>
      <c r="H186" s="157" t="s">
        <v>333</v>
      </c>
      <c r="I186" s="139" t="s">
        <v>27</v>
      </c>
      <c r="J186" s="187" t="s">
        <v>434</v>
      </c>
      <c r="K186" s="199" t="s">
        <v>936</v>
      </c>
      <c r="L186" s="203"/>
      <c r="M186" s="211" t="s">
        <v>573</v>
      </c>
      <c r="N186" s="201"/>
    </row>
    <row r="187" ht="27.75" customHeight="1">
      <c r="A187" s="156" t="str">
        <f t="shared" si="23"/>
        <v>4 ปี 6 เดือน 3 วัน หรือเหลืออีก 1646 วัน</v>
      </c>
      <c r="B187" s="113" t="str">
        <f t="shared" si="20"/>
        <v>ทะเบียนผลิต ปกติ</v>
      </c>
      <c r="C187" s="157" t="s">
        <v>937</v>
      </c>
      <c r="D187" s="161">
        <v>47598.0</v>
      </c>
      <c r="E187" s="157" t="s">
        <v>938</v>
      </c>
      <c r="F187" s="196" t="s">
        <v>926</v>
      </c>
      <c r="G187" s="157" t="s">
        <v>446</v>
      </c>
      <c r="H187" s="157" t="s">
        <v>333</v>
      </c>
      <c r="I187" s="139" t="s">
        <v>27</v>
      </c>
      <c r="J187" s="187" t="s">
        <v>598</v>
      </c>
      <c r="K187" s="199" t="s">
        <v>939</v>
      </c>
      <c r="L187" s="203"/>
      <c r="M187" s="211" t="s">
        <v>573</v>
      </c>
      <c r="N187" s="194"/>
    </row>
    <row r="188" ht="27.75" customHeight="1">
      <c r="A188" s="156" t="str">
        <f t="shared" si="23"/>
        <v>0 ปี 6 เดือน 23 วัน หรือเหลืออีก 205 วัน</v>
      </c>
      <c r="B188" s="113" t="str">
        <f t="shared" si="20"/>
        <v>ใบอนุญาตผลิต ปกติ</v>
      </c>
      <c r="C188" s="157">
        <v>3.0511712567E10</v>
      </c>
      <c r="D188" s="161">
        <v>46157.0</v>
      </c>
      <c r="E188" s="157" t="s">
        <v>938</v>
      </c>
      <c r="F188" s="196" t="s">
        <v>926</v>
      </c>
      <c r="G188" s="157" t="s">
        <v>454</v>
      </c>
      <c r="H188" s="157" t="s">
        <v>333</v>
      </c>
      <c r="I188" s="139" t="s">
        <v>27</v>
      </c>
      <c r="J188" s="187" t="s">
        <v>598</v>
      </c>
      <c r="K188" s="199" t="s">
        <v>940</v>
      </c>
      <c r="L188" s="203"/>
      <c r="M188" s="211" t="s">
        <v>573</v>
      </c>
      <c r="N188" s="201"/>
    </row>
    <row r="189" ht="27.75" customHeight="1">
      <c r="A189" s="156" t="str">
        <f t="shared" si="23"/>
        <v>4 ปี 10 เดือน 12 วัน หรือเหลืออีก 1777 วัน</v>
      </c>
      <c r="B189" s="113" t="str">
        <f t="shared" si="20"/>
        <v>ทะเบียนนำเข้า ปกติ</v>
      </c>
      <c r="C189" s="157" t="s">
        <v>941</v>
      </c>
      <c r="D189" s="161">
        <v>47729.0</v>
      </c>
      <c r="E189" s="157" t="s">
        <v>25</v>
      </c>
      <c r="F189" s="157" t="s">
        <v>942</v>
      </c>
      <c r="G189" s="157" t="s">
        <v>449</v>
      </c>
      <c r="H189" s="157" t="s">
        <v>333</v>
      </c>
      <c r="I189" s="139" t="s">
        <v>27</v>
      </c>
      <c r="J189" s="187" t="s">
        <v>27</v>
      </c>
      <c r="K189" s="199" t="s">
        <v>943</v>
      </c>
      <c r="L189" s="203"/>
      <c r="M189" s="211" t="s">
        <v>573</v>
      </c>
      <c r="N189" s="201"/>
    </row>
    <row r="190" ht="27.75" customHeight="1">
      <c r="A190" s="156" t="str">
        <f t="shared" si="23"/>
        <v>0 ปี 7 เดือน 12 วัน หรือเหลืออีก 224 วัน</v>
      </c>
      <c r="B190" s="113" t="str">
        <f t="shared" si="20"/>
        <v>ใบอนุญาตนำเข้า ปกติ</v>
      </c>
      <c r="C190" s="157">
        <v>3.0625842568E10</v>
      </c>
      <c r="D190" s="161">
        <v>46176.0</v>
      </c>
      <c r="E190" s="157" t="s">
        <v>25</v>
      </c>
      <c r="F190" s="157" t="s">
        <v>942</v>
      </c>
      <c r="G190" s="157" t="s">
        <v>19</v>
      </c>
      <c r="H190" s="157" t="s">
        <v>333</v>
      </c>
      <c r="I190" s="139" t="s">
        <v>27</v>
      </c>
      <c r="J190" s="187" t="s">
        <v>27</v>
      </c>
      <c r="K190" s="199" t="s">
        <v>944</v>
      </c>
      <c r="L190" s="203"/>
      <c r="M190" s="211" t="s">
        <v>573</v>
      </c>
      <c r="N190" s="194"/>
    </row>
    <row r="191" ht="27.75" customHeight="1">
      <c r="A191" s="156" t="str">
        <f t="shared" si="23"/>
        <v>5 ปี 1 เดือน 16 วัน หรือเหลืออีก 1873 วัน</v>
      </c>
      <c r="B191" s="113" t="str">
        <f t="shared" si="20"/>
        <v>ทะเบียนผลิต ปกติ</v>
      </c>
      <c r="C191" s="157" t="s">
        <v>945</v>
      </c>
      <c r="D191" s="161">
        <v>47825.0</v>
      </c>
      <c r="E191" s="157" t="s">
        <v>946</v>
      </c>
      <c r="F191" s="157" t="s">
        <v>942</v>
      </c>
      <c r="G191" s="157" t="s">
        <v>446</v>
      </c>
      <c r="H191" s="157" t="s">
        <v>333</v>
      </c>
      <c r="I191" s="139" t="s">
        <v>27</v>
      </c>
      <c r="J191" s="187">
        <v>1168.0</v>
      </c>
      <c r="K191" s="199" t="s">
        <v>947</v>
      </c>
      <c r="L191" s="203"/>
      <c r="M191" s="211" t="s">
        <v>573</v>
      </c>
      <c r="N191" s="194"/>
    </row>
    <row r="192" ht="27.75" customHeight="1">
      <c r="A192" s="156" t="str">
        <f t="shared" si="23"/>
        <v>0 ปี 2 เดือน 15 วัน หรือเหลืออีก 76 วัน</v>
      </c>
      <c r="B192" s="113" t="str">
        <f t="shared" si="20"/>
        <v>ใบอนุญาตผลิต ใกล้หมดอายุ ภายใน 1-3 เดือน</v>
      </c>
      <c r="C192" s="157">
        <v>3.0500032568E10</v>
      </c>
      <c r="D192" s="161">
        <v>46028.0</v>
      </c>
      <c r="E192" s="157" t="s">
        <v>948</v>
      </c>
      <c r="F192" s="157" t="s">
        <v>942</v>
      </c>
      <c r="G192" s="157" t="s">
        <v>454</v>
      </c>
      <c r="H192" s="157" t="s">
        <v>333</v>
      </c>
      <c r="I192" s="139" t="s">
        <v>27</v>
      </c>
      <c r="J192" s="187">
        <v>1168.0</v>
      </c>
      <c r="K192" s="199" t="s">
        <v>949</v>
      </c>
      <c r="L192" s="204"/>
      <c r="M192" s="211" t="s">
        <v>573</v>
      </c>
      <c r="N192" s="194" t="s">
        <v>950</v>
      </c>
    </row>
    <row r="193" ht="27.75" customHeight="1">
      <c r="A193" s="156" t="str">
        <f t="shared" si="23"/>
        <v>5 ปี 1 เดือน 16 วัน หรือเหลืออีก 1873 วัน</v>
      </c>
      <c r="B193" s="113" t="str">
        <f t="shared" si="20"/>
        <v>ทะเบียนผลิต ปกติ</v>
      </c>
      <c r="C193" s="212" t="s">
        <v>951</v>
      </c>
      <c r="D193" s="161">
        <v>47825.0</v>
      </c>
      <c r="E193" s="157" t="s">
        <v>952</v>
      </c>
      <c r="F193" s="157" t="s">
        <v>942</v>
      </c>
      <c r="G193" s="157" t="s">
        <v>446</v>
      </c>
      <c r="H193" s="157" t="s">
        <v>333</v>
      </c>
      <c r="I193" s="139" t="s">
        <v>27</v>
      </c>
      <c r="J193" s="187" t="s">
        <v>434</v>
      </c>
      <c r="K193" s="199" t="s">
        <v>953</v>
      </c>
      <c r="L193" s="203"/>
      <c r="M193" s="211" t="s">
        <v>573</v>
      </c>
      <c r="N193" s="194"/>
    </row>
    <row r="194" ht="27.75" customHeight="1">
      <c r="A194" s="156" t="str">
        <f t="shared" si="23"/>
        <v>0 ปี 2 เดือน 15 วัน หรือเหลืออีก 76 วัน</v>
      </c>
      <c r="B194" s="113" t="str">
        <f t="shared" si="20"/>
        <v>ใบอนุญาตผลิต ใกล้หมดอายุ ภายใน 1-3 เดือน</v>
      </c>
      <c r="C194" s="157">
        <v>3.0500012568E10</v>
      </c>
      <c r="D194" s="161">
        <v>46028.0</v>
      </c>
      <c r="E194" s="157" t="s">
        <v>952</v>
      </c>
      <c r="F194" s="157" t="s">
        <v>942</v>
      </c>
      <c r="G194" s="157" t="s">
        <v>454</v>
      </c>
      <c r="H194" s="157" t="s">
        <v>333</v>
      </c>
      <c r="I194" s="139" t="s">
        <v>27</v>
      </c>
      <c r="J194" s="187" t="s">
        <v>434</v>
      </c>
      <c r="K194" s="199" t="s">
        <v>954</v>
      </c>
      <c r="L194" s="204"/>
      <c r="M194" s="211" t="s">
        <v>573</v>
      </c>
      <c r="N194" s="194" t="s">
        <v>950</v>
      </c>
    </row>
    <row r="195" ht="27.75" customHeight="1">
      <c r="A195" s="156" t="str">
        <f t="shared" si="23"/>
        <v>5 ปี 1 เดือน 16 วัน หรือเหลืออีก 1873 วัน</v>
      </c>
      <c r="B195" s="113" t="str">
        <f t="shared" si="20"/>
        <v>ทะเบียนผลิต ปกติ</v>
      </c>
      <c r="C195" s="157" t="s">
        <v>955</v>
      </c>
      <c r="D195" s="161">
        <v>47825.0</v>
      </c>
      <c r="E195" s="157" t="s">
        <v>956</v>
      </c>
      <c r="F195" s="157" t="s">
        <v>942</v>
      </c>
      <c r="G195" s="157" t="s">
        <v>446</v>
      </c>
      <c r="H195" s="157" t="s">
        <v>333</v>
      </c>
      <c r="I195" s="139" t="s">
        <v>27</v>
      </c>
      <c r="J195" s="187" t="s">
        <v>27</v>
      </c>
      <c r="K195" s="199" t="s">
        <v>957</v>
      </c>
      <c r="L195" s="203"/>
      <c r="M195" s="211" t="s">
        <v>573</v>
      </c>
      <c r="N195" s="194"/>
    </row>
    <row r="196" ht="27.75" customHeight="1">
      <c r="A196" s="156" t="str">
        <f t="shared" si="23"/>
        <v>0 ปี 2 เดือน 15 วัน หรือเหลืออีก 76 วัน</v>
      </c>
      <c r="B196" s="113" t="str">
        <f t="shared" si="20"/>
        <v>ใบอนุญาตผลิต ใกล้หมดอายุ ภายใน 1-3 เดือน</v>
      </c>
      <c r="C196" s="157">
        <v>3.0500022568E10</v>
      </c>
      <c r="D196" s="161">
        <v>46028.0</v>
      </c>
      <c r="E196" s="157" t="s">
        <v>956</v>
      </c>
      <c r="F196" s="157" t="s">
        <v>942</v>
      </c>
      <c r="G196" s="157" t="s">
        <v>454</v>
      </c>
      <c r="H196" s="157" t="s">
        <v>333</v>
      </c>
      <c r="I196" s="139" t="s">
        <v>27</v>
      </c>
      <c r="J196" s="187" t="s">
        <v>27</v>
      </c>
      <c r="K196" s="199" t="s">
        <v>958</v>
      </c>
      <c r="L196" s="203"/>
      <c r="M196" s="211" t="s">
        <v>573</v>
      </c>
      <c r="N196" s="194" t="s">
        <v>959</v>
      </c>
    </row>
    <row r="197" ht="27.75" customHeight="1">
      <c r="A197" s="156" t="str">
        <f t="shared" si="23"/>
        <v>1 ปี 1 เดือน 0 วัน หรือเหลืออีก 396 วัน</v>
      </c>
      <c r="B197" s="113" t="str">
        <f t="shared" si="20"/>
        <v>ทะเบียนนำเข้า ปกติ</v>
      </c>
      <c r="C197" s="157" t="s">
        <v>960</v>
      </c>
      <c r="D197" s="161">
        <v>46348.0</v>
      </c>
      <c r="E197" s="157" t="s">
        <v>961</v>
      </c>
      <c r="F197" s="157" t="s">
        <v>962</v>
      </c>
      <c r="G197" s="157" t="s">
        <v>449</v>
      </c>
      <c r="H197" s="157" t="s">
        <v>333</v>
      </c>
      <c r="I197" s="139" t="s">
        <v>27</v>
      </c>
      <c r="J197" s="187" t="s">
        <v>27</v>
      </c>
      <c r="K197" s="199" t="s">
        <v>963</v>
      </c>
      <c r="L197" s="203"/>
      <c r="M197" s="211" t="s">
        <v>573</v>
      </c>
      <c r="N197" s="201" t="s">
        <v>964</v>
      </c>
    </row>
    <row r="198" ht="27.75" customHeight="1">
      <c r="A198" s="156" t="str">
        <f t="shared" si="23"/>
        <v>ทะเบียนขาด 141 วัน</v>
      </c>
      <c r="B198" s="113" t="str">
        <f t="shared" si="20"/>
        <v>ใบอนุญาตนำเข้า ขาด</v>
      </c>
      <c r="C198" s="157">
        <v>3.0623472567E10</v>
      </c>
      <c r="D198" s="161">
        <v>45811.0</v>
      </c>
      <c r="E198" s="157" t="s">
        <v>961</v>
      </c>
      <c r="F198" s="157" t="s">
        <v>962</v>
      </c>
      <c r="G198" s="157" t="s">
        <v>19</v>
      </c>
      <c r="H198" s="157" t="s">
        <v>333</v>
      </c>
      <c r="I198" s="139" t="s">
        <v>27</v>
      </c>
      <c r="J198" s="187" t="s">
        <v>27</v>
      </c>
      <c r="K198" s="199" t="s">
        <v>965</v>
      </c>
      <c r="L198" s="203"/>
      <c r="M198" s="211" t="s">
        <v>573</v>
      </c>
      <c r="N198" s="194" t="s">
        <v>595</v>
      </c>
    </row>
    <row r="199" ht="27.75" customHeight="1">
      <c r="A199" s="156" t="str">
        <f t="shared" si="23"/>
        <v>1 ปี 6 เดือน 25 วัน หรือเหลืออีก 572 วัน</v>
      </c>
      <c r="B199" s="113" t="str">
        <f t="shared" si="20"/>
        <v>ทะเบียนผลิต ปกติ</v>
      </c>
      <c r="C199" s="157" t="s">
        <v>966</v>
      </c>
      <c r="D199" s="161">
        <v>46524.0</v>
      </c>
      <c r="E199" s="157" t="s">
        <v>967</v>
      </c>
      <c r="F199" s="157" t="s">
        <v>962</v>
      </c>
      <c r="G199" s="157" t="s">
        <v>446</v>
      </c>
      <c r="H199" s="157" t="s">
        <v>333</v>
      </c>
      <c r="I199" s="139" t="s">
        <v>27</v>
      </c>
      <c r="J199" s="187" t="s">
        <v>27</v>
      </c>
      <c r="K199" s="202" t="s">
        <v>968</v>
      </c>
      <c r="L199" s="203"/>
      <c r="M199" s="211" t="s">
        <v>573</v>
      </c>
      <c r="N199" s="194"/>
    </row>
    <row r="200" ht="27.75" customHeight="1">
      <c r="A200" s="156" t="str">
        <f t="shared" si="23"/>
        <v>0 ปี 7 เดือน 27 วัน หรือเหลืออีก 239 วัน</v>
      </c>
      <c r="B200" s="113" t="str">
        <f t="shared" si="20"/>
        <v>ใบอนุญาตผลิต ปกติ</v>
      </c>
      <c r="C200" s="157">
        <v>3.0514262567E10</v>
      </c>
      <c r="D200" s="161">
        <v>46191.0</v>
      </c>
      <c r="E200" s="157" t="s">
        <v>967</v>
      </c>
      <c r="F200" s="157" t="s">
        <v>962</v>
      </c>
      <c r="G200" s="157" t="s">
        <v>454</v>
      </c>
      <c r="H200" s="157" t="s">
        <v>333</v>
      </c>
      <c r="I200" s="139" t="s">
        <v>27</v>
      </c>
      <c r="J200" s="187" t="s">
        <v>27</v>
      </c>
      <c r="K200" s="199" t="s">
        <v>969</v>
      </c>
      <c r="L200" s="203"/>
      <c r="M200" s="211" t="s">
        <v>573</v>
      </c>
      <c r="N200" s="194"/>
    </row>
    <row r="201" ht="27.75" customHeight="1">
      <c r="A201" s="156" t="str">
        <f t="shared" si="23"/>
        <v>1 ปี 6 เดือน 25 วัน หรือเหลืออีก 572 วัน</v>
      </c>
      <c r="B201" s="113" t="str">
        <f t="shared" si="20"/>
        <v>ทะเบียนผลิต ปกติ</v>
      </c>
      <c r="C201" s="157" t="s">
        <v>970</v>
      </c>
      <c r="D201" s="161">
        <v>46524.0</v>
      </c>
      <c r="E201" s="157" t="s">
        <v>971</v>
      </c>
      <c r="F201" s="157" t="s">
        <v>962</v>
      </c>
      <c r="G201" s="157" t="s">
        <v>446</v>
      </c>
      <c r="H201" s="157" t="s">
        <v>333</v>
      </c>
      <c r="I201" s="139" t="s">
        <v>27</v>
      </c>
      <c r="J201" s="187">
        <v>1168.0</v>
      </c>
      <c r="K201" s="202" t="s">
        <v>972</v>
      </c>
      <c r="L201" s="203"/>
      <c r="M201" s="211" t="s">
        <v>573</v>
      </c>
      <c r="N201" s="194"/>
    </row>
    <row r="202" ht="27.75" customHeight="1">
      <c r="A202" s="156" t="str">
        <f t="shared" si="23"/>
        <v>0 ปี 7 เดือน 27 วัน หรือเหลืออีก 239 วัน</v>
      </c>
      <c r="B202" s="113" t="str">
        <f t="shared" si="20"/>
        <v>ใบอนุญาตผลิต ปกติ</v>
      </c>
      <c r="C202" s="157">
        <v>3.0514272567E10</v>
      </c>
      <c r="D202" s="161">
        <v>46191.0</v>
      </c>
      <c r="E202" s="157" t="s">
        <v>971</v>
      </c>
      <c r="F202" s="157" t="s">
        <v>962</v>
      </c>
      <c r="G202" s="157" t="s">
        <v>454</v>
      </c>
      <c r="H202" s="157" t="s">
        <v>333</v>
      </c>
      <c r="I202" s="139" t="s">
        <v>27</v>
      </c>
      <c r="J202" s="187">
        <v>1168.0</v>
      </c>
      <c r="K202" s="199" t="s">
        <v>973</v>
      </c>
      <c r="L202" s="203"/>
      <c r="M202" s="211" t="s">
        <v>573</v>
      </c>
      <c r="N202" s="194"/>
    </row>
    <row r="203" ht="27.75" customHeight="1">
      <c r="A203" s="156" t="str">
        <f t="shared" si="23"/>
        <v>3 ปี 10 เดือน 14 วัน หรือเหลืออีก 1414 วัน</v>
      </c>
      <c r="B203" s="113" t="str">
        <f t="shared" si="20"/>
        <v>ทะเบียนนำเข้า ปกติ</v>
      </c>
      <c r="C203" s="157" t="s">
        <v>974</v>
      </c>
      <c r="D203" s="161">
        <v>47366.0</v>
      </c>
      <c r="E203" s="157" t="s">
        <v>25</v>
      </c>
      <c r="F203" s="157" t="s">
        <v>975</v>
      </c>
      <c r="G203" s="157" t="s">
        <v>449</v>
      </c>
      <c r="H203" s="157" t="s">
        <v>333</v>
      </c>
      <c r="I203" s="139" t="s">
        <v>27</v>
      </c>
      <c r="J203" s="187" t="s">
        <v>27</v>
      </c>
      <c r="K203" s="199" t="s">
        <v>976</v>
      </c>
      <c r="L203" s="203"/>
      <c r="M203" s="211" t="s">
        <v>573</v>
      </c>
      <c r="N203" s="194"/>
    </row>
    <row r="204" ht="27.75" customHeight="1">
      <c r="A204" s="156" t="str">
        <f t="shared" si="23"/>
        <v>ทะเบียนขาด 180 วัน</v>
      </c>
      <c r="B204" s="113" t="str">
        <f t="shared" si="20"/>
        <v>ใบอนุญาตนำเข้า ขาด</v>
      </c>
      <c r="C204" s="157">
        <v>3.0618082567E10</v>
      </c>
      <c r="D204" s="161">
        <v>45772.0</v>
      </c>
      <c r="E204" s="157" t="s">
        <v>25</v>
      </c>
      <c r="F204" s="157" t="s">
        <v>975</v>
      </c>
      <c r="G204" s="157" t="s">
        <v>19</v>
      </c>
      <c r="H204" s="157" t="s">
        <v>333</v>
      </c>
      <c r="I204" s="139" t="s">
        <v>27</v>
      </c>
      <c r="J204" s="187" t="s">
        <v>27</v>
      </c>
      <c r="K204" s="199" t="s">
        <v>977</v>
      </c>
      <c r="L204" s="203"/>
      <c r="M204" s="211" t="s">
        <v>573</v>
      </c>
      <c r="N204" s="194" t="s">
        <v>595</v>
      </c>
    </row>
    <row r="205" ht="27.75" customHeight="1">
      <c r="A205" s="156" t="str">
        <f t="shared" si="23"/>
        <v>4 ปี 4 เดือน 19 วัน หรือเหลืออีก 1603 วัน</v>
      </c>
      <c r="B205" s="113" t="str">
        <f t="shared" si="20"/>
        <v>ทะเบียนผลิต ปกติ</v>
      </c>
      <c r="C205" s="157" t="s">
        <v>978</v>
      </c>
      <c r="D205" s="161">
        <v>47555.0</v>
      </c>
      <c r="E205" s="157" t="s">
        <v>979</v>
      </c>
      <c r="F205" s="157" t="s">
        <v>975</v>
      </c>
      <c r="G205" s="157" t="s">
        <v>446</v>
      </c>
      <c r="H205" s="157" t="s">
        <v>333</v>
      </c>
      <c r="I205" s="139" t="s">
        <v>27</v>
      </c>
      <c r="J205" s="187" t="s">
        <v>434</v>
      </c>
      <c r="K205" s="199" t="s">
        <v>980</v>
      </c>
      <c r="L205" s="203"/>
      <c r="M205" s="211" t="s">
        <v>573</v>
      </c>
      <c r="N205" s="194"/>
    </row>
    <row r="206" ht="27.75" customHeight="1">
      <c r="A206" s="156" t="str">
        <f t="shared" si="23"/>
        <v>0 ปี 6 เดือน 20 วัน หรือเหลืออีก 202 วัน</v>
      </c>
      <c r="B206" s="113" t="str">
        <f t="shared" si="20"/>
        <v>ใบอนุญาตผลิต ปกติ</v>
      </c>
      <c r="C206" s="157">
        <v>3.0510632567E10</v>
      </c>
      <c r="D206" s="161">
        <v>46154.0</v>
      </c>
      <c r="E206" s="157" t="s">
        <v>979</v>
      </c>
      <c r="F206" s="157" t="s">
        <v>975</v>
      </c>
      <c r="G206" s="157" t="s">
        <v>454</v>
      </c>
      <c r="H206" s="157" t="s">
        <v>333</v>
      </c>
      <c r="I206" s="139" t="s">
        <v>27</v>
      </c>
      <c r="J206" s="187" t="s">
        <v>434</v>
      </c>
      <c r="K206" s="199" t="s">
        <v>981</v>
      </c>
      <c r="L206" s="203"/>
      <c r="M206" s="211" t="s">
        <v>573</v>
      </c>
      <c r="N206" s="194"/>
    </row>
    <row r="207" ht="27.75" customHeight="1">
      <c r="A207" s="156" t="str">
        <f t="shared" si="23"/>
        <v>4 ปี 4 เดือน 24 วัน หรือเหลืออีก 1608 วัน</v>
      </c>
      <c r="B207" s="113" t="str">
        <f t="shared" si="20"/>
        <v>ทะเบียนผลิต ปกติ</v>
      </c>
      <c r="C207" s="157" t="s">
        <v>982</v>
      </c>
      <c r="D207" s="161">
        <v>47560.0</v>
      </c>
      <c r="E207" s="157" t="s">
        <v>983</v>
      </c>
      <c r="F207" s="157" t="s">
        <v>975</v>
      </c>
      <c r="G207" s="157" t="s">
        <v>446</v>
      </c>
      <c r="H207" s="157" t="s">
        <v>333</v>
      </c>
      <c r="I207" s="139" t="s">
        <v>27</v>
      </c>
      <c r="J207" s="187" t="s">
        <v>598</v>
      </c>
      <c r="K207" s="199" t="s">
        <v>984</v>
      </c>
      <c r="L207" s="203"/>
      <c r="M207" s="211" t="s">
        <v>573</v>
      </c>
      <c r="N207" s="194"/>
    </row>
    <row r="208" ht="27.75" customHeight="1">
      <c r="A208" s="156" t="str">
        <f t="shared" si="23"/>
        <v>0 ปี 6 เดือน 20 วัน หรือเหลืออีก 202 วัน</v>
      </c>
      <c r="B208" s="113" t="str">
        <f t="shared" si="20"/>
        <v>ใบอนุญาตผลิต ปกติ</v>
      </c>
      <c r="C208" s="157">
        <v>3.0510622567E10</v>
      </c>
      <c r="D208" s="161">
        <v>46154.0</v>
      </c>
      <c r="E208" s="157" t="s">
        <v>983</v>
      </c>
      <c r="F208" s="157" t="s">
        <v>975</v>
      </c>
      <c r="G208" s="157" t="s">
        <v>454</v>
      </c>
      <c r="H208" s="157" t="s">
        <v>333</v>
      </c>
      <c r="I208" s="139" t="s">
        <v>27</v>
      </c>
      <c r="J208" s="187" t="s">
        <v>598</v>
      </c>
      <c r="K208" s="199" t="s">
        <v>985</v>
      </c>
      <c r="L208" s="203"/>
      <c r="M208" s="211" t="s">
        <v>573</v>
      </c>
      <c r="N208" s="194"/>
    </row>
    <row r="209" ht="27.75" customHeight="1">
      <c r="A209" s="156" t="str">
        <f t="shared" si="23"/>
        <v>4 ปี 4 เดือน 24 วัน หรือเหลืออีก 1608 วัน</v>
      </c>
      <c r="B209" s="113" t="str">
        <f t="shared" si="20"/>
        <v>ทะเบียนผลิต ปกติ</v>
      </c>
      <c r="C209" s="157" t="s">
        <v>986</v>
      </c>
      <c r="D209" s="161">
        <v>47560.0</v>
      </c>
      <c r="E209" s="157" t="s">
        <v>987</v>
      </c>
      <c r="F209" s="157" t="s">
        <v>975</v>
      </c>
      <c r="G209" s="157" t="s">
        <v>446</v>
      </c>
      <c r="H209" s="157" t="s">
        <v>333</v>
      </c>
      <c r="I209" s="139" t="s">
        <v>27</v>
      </c>
      <c r="J209" s="187" t="s">
        <v>27</v>
      </c>
      <c r="K209" s="199" t="s">
        <v>988</v>
      </c>
      <c r="L209" s="203"/>
      <c r="M209" s="211" t="s">
        <v>573</v>
      </c>
      <c r="N209" s="194"/>
    </row>
    <row r="210" ht="27.75" customHeight="1">
      <c r="A210" s="156" t="str">
        <f t="shared" si="23"/>
        <v>0 ปี 6 เดือน 21 วัน หรือเหลืออีก 203 วัน</v>
      </c>
      <c r="B210" s="113" t="str">
        <f t="shared" si="20"/>
        <v>ใบอนุญาตผลิต ปกติ</v>
      </c>
      <c r="C210" s="157">
        <v>3.0510782567E10</v>
      </c>
      <c r="D210" s="161">
        <v>46155.0</v>
      </c>
      <c r="E210" s="157" t="s">
        <v>987</v>
      </c>
      <c r="F210" s="157" t="s">
        <v>975</v>
      </c>
      <c r="G210" s="157" t="s">
        <v>454</v>
      </c>
      <c r="H210" s="157" t="s">
        <v>333</v>
      </c>
      <c r="I210" s="139" t="s">
        <v>27</v>
      </c>
      <c r="J210" s="187" t="s">
        <v>27</v>
      </c>
      <c r="K210" s="199" t="s">
        <v>989</v>
      </c>
      <c r="L210" s="203"/>
      <c r="M210" s="211" t="s">
        <v>573</v>
      </c>
      <c r="N210" s="194"/>
    </row>
    <row r="211" ht="27.75" customHeight="1">
      <c r="A211" s="156" t="str">
        <f t="shared" si="23"/>
        <v>1 ปี 1 เดือน 23 วัน หรือเหลืออีก 419 วัน</v>
      </c>
      <c r="B211" s="113" t="str">
        <f t="shared" si="20"/>
        <v>ทะเบียนนำเข้า ปกติ</v>
      </c>
      <c r="C211" s="157" t="s">
        <v>990</v>
      </c>
      <c r="D211" s="161">
        <v>46371.0</v>
      </c>
      <c r="E211" s="157" t="s">
        <v>25</v>
      </c>
      <c r="F211" s="157" t="s">
        <v>356</v>
      </c>
      <c r="G211" s="157" t="s">
        <v>449</v>
      </c>
      <c r="H211" s="157" t="s">
        <v>333</v>
      </c>
      <c r="I211" s="139" t="s">
        <v>27</v>
      </c>
      <c r="J211" s="187" t="s">
        <v>27</v>
      </c>
      <c r="K211" s="192" t="s">
        <v>991</v>
      </c>
      <c r="L211" s="193"/>
      <c r="M211" s="213" t="s">
        <v>992</v>
      </c>
      <c r="N211" s="201" t="s">
        <v>993</v>
      </c>
    </row>
    <row r="212" ht="27.75" customHeight="1">
      <c r="A212" s="156" t="str">
        <f t="shared" si="23"/>
        <v>0 ปี 9 เดือน 28 วัน หรือเหลืออีก 301 วัน</v>
      </c>
      <c r="B212" s="113" t="str">
        <f t="shared" si="20"/>
        <v>ใบอนุญาตนำเข้า ปกติ</v>
      </c>
      <c r="C212" s="157">
        <v>3.0636762568E10</v>
      </c>
      <c r="D212" s="161">
        <v>46253.0</v>
      </c>
      <c r="E212" s="157" t="s">
        <v>25</v>
      </c>
      <c r="F212" s="157" t="s">
        <v>356</v>
      </c>
      <c r="G212" s="157" t="s">
        <v>19</v>
      </c>
      <c r="H212" s="157" t="s">
        <v>333</v>
      </c>
      <c r="I212" s="139" t="s">
        <v>27</v>
      </c>
      <c r="J212" s="187" t="s">
        <v>27</v>
      </c>
      <c r="K212" s="192" t="s">
        <v>994</v>
      </c>
      <c r="L212" s="193"/>
      <c r="M212" s="213" t="s">
        <v>992</v>
      </c>
      <c r="N212" s="194" t="s">
        <v>830</v>
      </c>
    </row>
    <row r="213" ht="27.75" customHeight="1">
      <c r="A213" s="156" t="str">
        <f t="shared" si="23"/>
        <v>1 ปี 7 เดือน 25 วัน หรือเหลืออีก 602 วัน</v>
      </c>
      <c r="B213" s="113" t="str">
        <f t="shared" si="20"/>
        <v>ทะเบียนผลิต ปกติ</v>
      </c>
      <c r="C213" s="157" t="s">
        <v>995</v>
      </c>
      <c r="D213" s="161">
        <v>46554.0</v>
      </c>
      <c r="E213" s="157" t="s">
        <v>996</v>
      </c>
      <c r="F213" s="157" t="s">
        <v>356</v>
      </c>
      <c r="G213" s="157" t="s">
        <v>446</v>
      </c>
      <c r="H213" s="157" t="s">
        <v>333</v>
      </c>
      <c r="I213" s="139" t="s">
        <v>27</v>
      </c>
      <c r="J213" s="187" t="s">
        <v>434</v>
      </c>
      <c r="K213" s="188" t="s">
        <v>997</v>
      </c>
      <c r="L213" s="189"/>
      <c r="M213" s="213" t="s">
        <v>992</v>
      </c>
      <c r="N213" s="194"/>
    </row>
    <row r="214" ht="27.75" customHeight="1">
      <c r="A214" s="156" t="str">
        <f t="shared" si="23"/>
        <v>0 ปี 7 เดือน 29 วัน หรือเหลืออีก 241 วัน</v>
      </c>
      <c r="B214" s="113" t="str">
        <f t="shared" si="20"/>
        <v>ใบอนุญาตผลิต ปกติ</v>
      </c>
      <c r="C214" s="157">
        <v>3.0513142566E10</v>
      </c>
      <c r="D214" s="161">
        <v>46193.0</v>
      </c>
      <c r="E214" s="157" t="s">
        <v>996</v>
      </c>
      <c r="F214" s="157" t="s">
        <v>356</v>
      </c>
      <c r="G214" s="157" t="s">
        <v>454</v>
      </c>
      <c r="H214" s="157" t="s">
        <v>333</v>
      </c>
      <c r="I214" s="139" t="s">
        <v>27</v>
      </c>
      <c r="J214" s="187" t="s">
        <v>434</v>
      </c>
      <c r="K214" s="192" t="s">
        <v>998</v>
      </c>
      <c r="L214" s="189"/>
      <c r="M214" s="213" t="s">
        <v>992</v>
      </c>
      <c r="N214" s="194" t="s">
        <v>999</v>
      </c>
    </row>
    <row r="215" ht="27.75" customHeight="1">
      <c r="A215" s="156" t="str">
        <f t="shared" si="23"/>
        <v>1 ปี 11 เดือน 13 วัน หรือเหลืออีก 713 วัน</v>
      </c>
      <c r="B215" s="113" t="str">
        <f t="shared" si="20"/>
        <v>ทะเบียนผลิต ปกติ</v>
      </c>
      <c r="C215" s="157" t="s">
        <v>1000</v>
      </c>
      <c r="D215" s="161">
        <v>46665.0</v>
      </c>
      <c r="E215" s="157" t="s">
        <v>1001</v>
      </c>
      <c r="F215" s="157" t="s">
        <v>356</v>
      </c>
      <c r="G215" s="157" t="s">
        <v>446</v>
      </c>
      <c r="H215" s="157" t="s">
        <v>333</v>
      </c>
      <c r="I215" s="139" t="s">
        <v>27</v>
      </c>
      <c r="J215" s="187">
        <v>1168.0</v>
      </c>
      <c r="K215" s="188" t="s">
        <v>1002</v>
      </c>
      <c r="L215" s="189"/>
      <c r="M215" s="213" t="s">
        <v>992</v>
      </c>
      <c r="N215" s="194"/>
    </row>
    <row r="216" ht="27.75" customHeight="1">
      <c r="A216" s="156" t="str">
        <f t="shared" si="23"/>
        <v>1 ปี 0 เดือน 6 วัน หรือเหลืออีก 371 วัน</v>
      </c>
      <c r="B216" s="113" t="str">
        <f t="shared" si="20"/>
        <v>ใบอนุญาตผลิต ปกติ</v>
      </c>
      <c r="C216" s="157">
        <v>3.0551802564E10</v>
      </c>
      <c r="D216" s="161">
        <v>46323.0</v>
      </c>
      <c r="E216" s="157" t="s">
        <v>1001</v>
      </c>
      <c r="F216" s="157" t="s">
        <v>356</v>
      </c>
      <c r="G216" s="157" t="s">
        <v>454</v>
      </c>
      <c r="H216" s="157" t="s">
        <v>333</v>
      </c>
      <c r="I216" s="139" t="s">
        <v>27</v>
      </c>
      <c r="J216" s="187">
        <v>1168.0</v>
      </c>
      <c r="K216" s="192" t="s">
        <v>1003</v>
      </c>
      <c r="L216" s="189"/>
      <c r="M216" s="213" t="s">
        <v>992</v>
      </c>
      <c r="N216" s="194"/>
    </row>
    <row r="217" ht="27.75" customHeight="1">
      <c r="A217" s="156" t="str">
        <f t="shared" si="23"/>
        <v>3 ปี 5 เดือน 7 วัน หรือเหลืออีก 1254 วัน</v>
      </c>
      <c r="B217" s="113" t="str">
        <f t="shared" si="20"/>
        <v>ทะเบียนนำเข้า ปกติ</v>
      </c>
      <c r="C217" s="157" t="s">
        <v>1004</v>
      </c>
      <c r="D217" s="161">
        <v>47206.0</v>
      </c>
      <c r="E217" s="157" t="s">
        <v>25</v>
      </c>
      <c r="F217" s="157" t="s">
        <v>356</v>
      </c>
      <c r="G217" s="157" t="s">
        <v>449</v>
      </c>
      <c r="H217" s="157" t="s">
        <v>333</v>
      </c>
      <c r="I217" s="139" t="s">
        <v>27</v>
      </c>
      <c r="J217" s="187" t="s">
        <v>27</v>
      </c>
      <c r="K217" s="192" t="s">
        <v>1005</v>
      </c>
      <c r="L217" s="189"/>
      <c r="M217" s="213" t="s">
        <v>992</v>
      </c>
      <c r="N217" s="194"/>
    </row>
    <row r="218" ht="27.75" customHeight="1">
      <c r="A218" s="156" t="str">
        <f t="shared" si="23"/>
        <v>0 ปี 3 เดือน 5 วัน หรือเหลืออีก 97 วัน</v>
      </c>
      <c r="B218" s="113" t="str">
        <f t="shared" si="20"/>
        <v>ใบอนุญาตนำเข้า ใกล้หมดอายุ ภายใน 1-3 เดือน</v>
      </c>
      <c r="C218" s="157">
        <v>3.0604672568E10</v>
      </c>
      <c r="D218" s="161">
        <v>46049.0</v>
      </c>
      <c r="E218" s="157" t="s">
        <v>25</v>
      </c>
      <c r="F218" s="157" t="s">
        <v>356</v>
      </c>
      <c r="G218" s="157" t="s">
        <v>19</v>
      </c>
      <c r="H218" s="157" t="s">
        <v>333</v>
      </c>
      <c r="I218" s="139" t="s">
        <v>27</v>
      </c>
      <c r="J218" s="187" t="s">
        <v>27</v>
      </c>
      <c r="K218" s="192" t="s">
        <v>1006</v>
      </c>
      <c r="L218" s="189"/>
      <c r="M218" s="213" t="s">
        <v>992</v>
      </c>
      <c r="N218" s="194"/>
    </row>
    <row r="219" ht="27.75" customHeight="1">
      <c r="A219" s="156" t="str">
        <f t="shared" si="23"/>
        <v>3 ปี 11 เดือน 4 วัน หรือเหลืออีก 1435 วัน</v>
      </c>
      <c r="B219" s="113" t="str">
        <f t="shared" si="20"/>
        <v>ทะเบียนผลิต ปกติ</v>
      </c>
      <c r="C219" s="157" t="s">
        <v>1007</v>
      </c>
      <c r="D219" s="161">
        <v>47387.0</v>
      </c>
      <c r="E219" s="157" t="s">
        <v>1008</v>
      </c>
      <c r="F219" s="157" t="s">
        <v>356</v>
      </c>
      <c r="G219" s="157" t="s">
        <v>446</v>
      </c>
      <c r="H219" s="157" t="s">
        <v>333</v>
      </c>
      <c r="I219" s="139" t="s">
        <v>27</v>
      </c>
      <c r="J219" s="187" t="s">
        <v>27</v>
      </c>
      <c r="K219" s="192" t="s">
        <v>1009</v>
      </c>
      <c r="L219" s="189"/>
      <c r="M219" s="213" t="s">
        <v>992</v>
      </c>
      <c r="N219" s="194"/>
    </row>
    <row r="220" ht="27.75" customHeight="1">
      <c r="A220" s="156" t="str">
        <f t="shared" si="23"/>
        <v>1 ปี 0 เดือน 15 วัน หรือเหลืออีก 380 วัน</v>
      </c>
      <c r="B220" s="113" t="str">
        <f t="shared" si="20"/>
        <v>ใบอนุญาตผลิต ปกติ</v>
      </c>
      <c r="C220" s="157">
        <v>3.0523402566E10</v>
      </c>
      <c r="D220" s="161">
        <v>46332.0</v>
      </c>
      <c r="E220" s="157" t="s">
        <v>1008</v>
      </c>
      <c r="F220" s="157" t="s">
        <v>356</v>
      </c>
      <c r="G220" s="157" t="s">
        <v>454</v>
      </c>
      <c r="H220" s="157" t="s">
        <v>333</v>
      </c>
      <c r="I220" s="139" t="s">
        <v>27</v>
      </c>
      <c r="J220" s="187" t="s">
        <v>27</v>
      </c>
      <c r="K220" s="192" t="s">
        <v>1010</v>
      </c>
      <c r="L220" s="189"/>
      <c r="M220" s="213" t="s">
        <v>992</v>
      </c>
      <c r="N220" s="194"/>
    </row>
    <row r="221" ht="27.75" customHeight="1">
      <c r="A221" s="156" t="str">
        <f t="shared" si="23"/>
        <v>1 ปี 10 เดือน 7 วัน หรือเหลืออีก 676 วัน</v>
      </c>
      <c r="B221" s="113" t="str">
        <f t="shared" si="20"/>
        <v>ทะเบียนผลิต ปกติ</v>
      </c>
      <c r="C221" s="157" t="s">
        <v>1011</v>
      </c>
      <c r="D221" s="161">
        <v>46628.0</v>
      </c>
      <c r="E221" s="196" t="s">
        <v>1012</v>
      </c>
      <c r="F221" s="196" t="s">
        <v>1013</v>
      </c>
      <c r="G221" s="157" t="s">
        <v>446</v>
      </c>
      <c r="H221" s="157" t="s">
        <v>333</v>
      </c>
      <c r="I221" s="139" t="s">
        <v>27</v>
      </c>
      <c r="J221" s="187" t="s">
        <v>27</v>
      </c>
      <c r="K221" s="199" t="s">
        <v>1014</v>
      </c>
      <c r="L221" s="189" t="s">
        <v>1015</v>
      </c>
      <c r="M221" s="213" t="s">
        <v>992</v>
      </c>
      <c r="N221" s="191" t="s">
        <v>1016</v>
      </c>
    </row>
    <row r="222" ht="27.75" customHeight="1">
      <c r="A222" s="156" t="str">
        <f t="shared" si="23"/>
        <v>0 ปี 9 เดือน 16 วัน หรือเหลืออีก 289 วัน</v>
      </c>
      <c r="B222" s="113" t="str">
        <f t="shared" si="20"/>
        <v>ใบอนุญาตผลิต ปกติ</v>
      </c>
      <c r="C222" s="157">
        <v>3.0516162566E10</v>
      </c>
      <c r="D222" s="161">
        <v>46241.0</v>
      </c>
      <c r="E222" s="196" t="s">
        <v>1012</v>
      </c>
      <c r="F222" s="196" t="s">
        <v>1013</v>
      </c>
      <c r="G222" s="157" t="s">
        <v>454</v>
      </c>
      <c r="H222" s="157" t="s">
        <v>333</v>
      </c>
      <c r="I222" s="139" t="s">
        <v>27</v>
      </c>
      <c r="J222" s="187" t="s">
        <v>27</v>
      </c>
      <c r="K222" s="199" t="s">
        <v>1017</v>
      </c>
      <c r="L222" s="193"/>
      <c r="M222" s="213" t="s">
        <v>992</v>
      </c>
      <c r="N222" s="194"/>
    </row>
    <row r="223" ht="27.75" customHeight="1">
      <c r="A223" s="156" t="str">
        <f t="shared" si="23"/>
        <v>2 ปี 7 เดือน 22 วัน หรือเหลืออีก 965 วัน</v>
      </c>
      <c r="B223" s="113" t="str">
        <f t="shared" si="20"/>
        <v>ทะเบียนผลิต ปกติ</v>
      </c>
      <c r="C223" s="157" t="s">
        <v>1018</v>
      </c>
      <c r="D223" s="161">
        <v>46917.0</v>
      </c>
      <c r="E223" s="196" t="s">
        <v>1019</v>
      </c>
      <c r="F223" s="196" t="s">
        <v>1013</v>
      </c>
      <c r="G223" s="157" t="s">
        <v>446</v>
      </c>
      <c r="H223" s="157" t="s">
        <v>333</v>
      </c>
      <c r="I223" s="139" t="s">
        <v>27</v>
      </c>
      <c r="J223" s="187" t="s">
        <v>434</v>
      </c>
      <c r="K223" s="199" t="s">
        <v>1020</v>
      </c>
      <c r="L223" s="193"/>
      <c r="M223" s="213" t="s">
        <v>992</v>
      </c>
      <c r="N223" s="194"/>
    </row>
    <row r="224" ht="27.75" customHeight="1">
      <c r="A224" s="156" t="str">
        <f t="shared" si="23"/>
        <v>0 ปี 6 เดือน 18 วัน หรือเหลืออีก 200 วัน</v>
      </c>
      <c r="B224" s="113" t="str">
        <f t="shared" si="20"/>
        <v>ใบอนุญาตผลิต ปกติ</v>
      </c>
      <c r="C224" s="157">
        <v>3.0509742566E10</v>
      </c>
      <c r="D224" s="161">
        <v>46152.0</v>
      </c>
      <c r="E224" s="196" t="s">
        <v>1019</v>
      </c>
      <c r="F224" s="196" t="s">
        <v>1013</v>
      </c>
      <c r="G224" s="157" t="s">
        <v>454</v>
      </c>
      <c r="H224" s="157" t="s">
        <v>333</v>
      </c>
      <c r="I224" s="139" t="s">
        <v>27</v>
      </c>
      <c r="J224" s="187" t="s">
        <v>434</v>
      </c>
      <c r="K224" s="199" t="s">
        <v>1021</v>
      </c>
      <c r="L224" s="193"/>
      <c r="M224" s="213" t="s">
        <v>992</v>
      </c>
      <c r="N224" s="194"/>
    </row>
    <row r="225" ht="27.75" customHeight="1">
      <c r="A225" s="156" t="str">
        <f t="shared" si="23"/>
        <v>2 ปี 8 เดือน 18 วัน หรือเหลืออีก 992 วัน</v>
      </c>
      <c r="B225" s="113" t="str">
        <f t="shared" si="20"/>
        <v>ทะเบียนผลิต ปกติ</v>
      </c>
      <c r="C225" s="157" t="s">
        <v>1022</v>
      </c>
      <c r="D225" s="161">
        <v>46944.0</v>
      </c>
      <c r="E225" s="196" t="s">
        <v>1023</v>
      </c>
      <c r="F225" s="196" t="s">
        <v>1013</v>
      </c>
      <c r="G225" s="157" t="s">
        <v>446</v>
      </c>
      <c r="H225" s="157" t="s">
        <v>333</v>
      </c>
      <c r="I225" s="139" t="s">
        <v>27</v>
      </c>
      <c r="J225" s="187" t="s">
        <v>27</v>
      </c>
      <c r="K225" s="199" t="s">
        <v>1024</v>
      </c>
      <c r="L225" s="193"/>
      <c r="M225" s="213" t="s">
        <v>992</v>
      </c>
      <c r="N225" s="194"/>
    </row>
    <row r="226" ht="27.75" customHeight="1">
      <c r="A226" s="156" t="str">
        <f t="shared" si="23"/>
        <v>0 ปี 9 เดือน 16 วัน หรือเหลืออีก 289 วัน</v>
      </c>
      <c r="B226" s="113" t="str">
        <f t="shared" si="20"/>
        <v>ใบอนุญาตผลิต ปกติ</v>
      </c>
      <c r="C226" s="157">
        <v>3.0516152566E10</v>
      </c>
      <c r="D226" s="161">
        <v>46241.0</v>
      </c>
      <c r="E226" s="196" t="s">
        <v>1023</v>
      </c>
      <c r="F226" s="196" t="s">
        <v>1013</v>
      </c>
      <c r="G226" s="157" t="s">
        <v>454</v>
      </c>
      <c r="H226" s="157" t="s">
        <v>333</v>
      </c>
      <c r="I226" s="139" t="s">
        <v>27</v>
      </c>
      <c r="J226" s="187" t="s">
        <v>27</v>
      </c>
      <c r="K226" s="199" t="s">
        <v>1025</v>
      </c>
      <c r="L226" s="193"/>
      <c r="M226" s="213" t="s">
        <v>992</v>
      </c>
      <c r="N226" s="194"/>
    </row>
    <row r="227" ht="27.75" customHeight="1">
      <c r="A227" s="156" t="str">
        <f t="shared" si="23"/>
        <v>2 ปี 4 เดือน 8 วัน หรือเหลืออีก 861 วัน</v>
      </c>
      <c r="B227" s="113" t="str">
        <f t="shared" si="20"/>
        <v>ทะเบียนนำเข้า ปกติ</v>
      </c>
      <c r="C227" s="157" t="s">
        <v>1026</v>
      </c>
      <c r="D227" s="161">
        <v>46813.0</v>
      </c>
      <c r="E227" s="196" t="s">
        <v>1027</v>
      </c>
      <c r="F227" s="196" t="s">
        <v>1028</v>
      </c>
      <c r="G227" s="157" t="s">
        <v>449</v>
      </c>
      <c r="H227" s="157" t="s">
        <v>333</v>
      </c>
      <c r="I227" s="139" t="s">
        <v>27</v>
      </c>
      <c r="J227" s="187" t="s">
        <v>27</v>
      </c>
      <c r="K227" s="202" t="s">
        <v>1029</v>
      </c>
      <c r="L227" s="193"/>
      <c r="M227" s="213" t="s">
        <v>992</v>
      </c>
      <c r="N227" s="194"/>
    </row>
    <row r="228" ht="27.75" customHeight="1">
      <c r="A228" s="156" t="str">
        <f t="shared" si="23"/>
        <v>ทะเบียนขาด 137 วัน</v>
      </c>
      <c r="B228" s="113" t="str">
        <f t="shared" si="20"/>
        <v>ใบอนุญาตนำเข้า ขาด</v>
      </c>
      <c r="C228" s="157">
        <v>3.0624042567E10</v>
      </c>
      <c r="D228" s="161">
        <v>45815.0</v>
      </c>
      <c r="E228" s="196" t="s">
        <v>1027</v>
      </c>
      <c r="F228" s="196" t="s">
        <v>1028</v>
      </c>
      <c r="G228" s="157" t="s">
        <v>19</v>
      </c>
      <c r="H228" s="157" t="s">
        <v>333</v>
      </c>
      <c r="I228" s="139" t="s">
        <v>27</v>
      </c>
      <c r="J228" s="187" t="s">
        <v>27</v>
      </c>
      <c r="K228" s="199" t="s">
        <v>1030</v>
      </c>
      <c r="L228" s="193"/>
      <c r="M228" s="213" t="s">
        <v>992</v>
      </c>
      <c r="N228" s="194" t="s">
        <v>595</v>
      </c>
    </row>
    <row r="229" ht="27.75" customHeight="1">
      <c r="A229" s="156" t="str">
        <f t="shared" si="23"/>
        <v>2 ปี 7 เดือน 22 วัน หรือเหลืออีก 965 วัน</v>
      </c>
      <c r="B229" s="113" t="str">
        <f t="shared" si="20"/>
        <v>ทะเบียนผลิต ปกติ</v>
      </c>
      <c r="C229" s="157" t="s">
        <v>1031</v>
      </c>
      <c r="D229" s="161">
        <v>46917.0</v>
      </c>
      <c r="E229" s="196" t="s">
        <v>1032</v>
      </c>
      <c r="F229" s="196" t="s">
        <v>1033</v>
      </c>
      <c r="G229" s="157" t="s">
        <v>446</v>
      </c>
      <c r="H229" s="157" t="s">
        <v>333</v>
      </c>
      <c r="I229" s="139" t="s">
        <v>27</v>
      </c>
      <c r="J229" s="187" t="s">
        <v>27</v>
      </c>
      <c r="K229" s="202" t="s">
        <v>1034</v>
      </c>
      <c r="L229" s="193"/>
      <c r="M229" s="213" t="s">
        <v>992</v>
      </c>
      <c r="N229" s="210" t="s">
        <v>877</v>
      </c>
    </row>
    <row r="230" ht="27.75" customHeight="1">
      <c r="A230" s="156" t="str">
        <f t="shared" si="23"/>
        <v>0 ปี 9 เดือน 10 วัน หรือเหลืออีก 283 วัน</v>
      </c>
      <c r="B230" s="113" t="str">
        <f t="shared" si="20"/>
        <v>ใบอนุญาตผลิต ปกติ</v>
      </c>
      <c r="C230" s="157">
        <v>3.0521372565E10</v>
      </c>
      <c r="D230" s="161">
        <v>46235.0</v>
      </c>
      <c r="E230" s="196" t="s">
        <v>1032</v>
      </c>
      <c r="F230" s="196" t="s">
        <v>1033</v>
      </c>
      <c r="G230" s="157" t="s">
        <v>454</v>
      </c>
      <c r="H230" s="157" t="s">
        <v>333</v>
      </c>
      <c r="I230" s="139" t="s">
        <v>27</v>
      </c>
      <c r="J230" s="187" t="s">
        <v>27</v>
      </c>
      <c r="K230" s="199" t="s">
        <v>1035</v>
      </c>
      <c r="L230" s="193"/>
      <c r="M230" s="213" t="s">
        <v>992</v>
      </c>
      <c r="N230" s="194"/>
    </row>
    <row r="231" ht="27.75" customHeight="1">
      <c r="A231" s="156" t="str">
        <f t="shared" si="23"/>
        <v>3 ปี 2 เดือน 4 วัน หรือเหลืออีก 1161 วัน</v>
      </c>
      <c r="B231" s="113" t="str">
        <f t="shared" si="20"/>
        <v>ทะเบียนผลิต ปกติ</v>
      </c>
      <c r="C231" s="157" t="s">
        <v>1036</v>
      </c>
      <c r="D231" s="161">
        <v>47113.0</v>
      </c>
      <c r="E231" s="196" t="s">
        <v>1037</v>
      </c>
      <c r="F231" s="196" t="s">
        <v>1033</v>
      </c>
      <c r="G231" s="157" t="s">
        <v>446</v>
      </c>
      <c r="H231" s="157" t="s">
        <v>333</v>
      </c>
      <c r="I231" s="139" t="s">
        <v>27</v>
      </c>
      <c r="J231" s="187" t="s">
        <v>434</v>
      </c>
      <c r="K231" s="199" t="s">
        <v>1038</v>
      </c>
      <c r="L231" s="193"/>
      <c r="M231" s="213" t="s">
        <v>992</v>
      </c>
      <c r="N231" s="194"/>
    </row>
    <row r="232" ht="27.75" customHeight="1">
      <c r="A232" s="156" t="str">
        <f t="shared" si="23"/>
        <v>0 ปี 3 เดือน 14 วัน หรือเหลืออีก 106 วัน</v>
      </c>
      <c r="B232" s="113" t="str">
        <f t="shared" si="20"/>
        <v>ใบอนุญาตผลิต ใกล้หมดอายุ ภายใน 1-3 เดือน</v>
      </c>
      <c r="C232" s="157">
        <v>3.0503292568E10</v>
      </c>
      <c r="D232" s="161">
        <v>46058.0</v>
      </c>
      <c r="E232" s="196" t="s">
        <v>1037</v>
      </c>
      <c r="F232" s="196" t="s">
        <v>1033</v>
      </c>
      <c r="G232" s="157" t="s">
        <v>454</v>
      </c>
      <c r="H232" s="157" t="s">
        <v>333</v>
      </c>
      <c r="I232" s="139" t="s">
        <v>27</v>
      </c>
      <c r="J232" s="187" t="s">
        <v>434</v>
      </c>
      <c r="K232" s="199" t="s">
        <v>1039</v>
      </c>
      <c r="L232" s="193"/>
      <c r="M232" s="213" t="s">
        <v>992</v>
      </c>
      <c r="N232" s="194" t="s">
        <v>1040</v>
      </c>
    </row>
    <row r="233" ht="27.75" customHeight="1">
      <c r="A233" s="156" t="str">
        <f t="shared" si="23"/>
        <v>3 ปี 2 เดือน 4 วัน หรือเหลืออีก 1161 วัน</v>
      </c>
      <c r="B233" s="113" t="str">
        <f t="shared" si="20"/>
        <v>ทะเบียนผลิต ปกติ</v>
      </c>
      <c r="C233" s="157" t="s">
        <v>1041</v>
      </c>
      <c r="D233" s="161">
        <v>47113.0</v>
      </c>
      <c r="E233" s="196" t="s">
        <v>1042</v>
      </c>
      <c r="F233" s="196" t="s">
        <v>1033</v>
      </c>
      <c r="G233" s="157" t="s">
        <v>446</v>
      </c>
      <c r="H233" s="157" t="s">
        <v>333</v>
      </c>
      <c r="I233" s="139" t="s">
        <v>27</v>
      </c>
      <c r="J233" s="187" t="s">
        <v>27</v>
      </c>
      <c r="K233" s="199" t="s">
        <v>1043</v>
      </c>
      <c r="L233" s="193"/>
      <c r="M233" s="213" t="s">
        <v>992</v>
      </c>
      <c r="N233" s="194"/>
    </row>
    <row r="234" ht="27.75" customHeight="1">
      <c r="A234" s="156" t="str">
        <f t="shared" si="23"/>
        <v>0 ปี 3 เดือน 14 วัน หรือเหลืออีก 106 วัน</v>
      </c>
      <c r="B234" s="113" t="str">
        <f t="shared" si="20"/>
        <v>ใบอนุญาตผลิต ใกล้หมดอายุ ภายใน 1-3 เดือน</v>
      </c>
      <c r="C234" s="157">
        <v>3.0503302568E10</v>
      </c>
      <c r="D234" s="161">
        <v>46058.0</v>
      </c>
      <c r="E234" s="196" t="s">
        <v>1042</v>
      </c>
      <c r="F234" s="196" t="s">
        <v>1033</v>
      </c>
      <c r="G234" s="157" t="s">
        <v>454</v>
      </c>
      <c r="H234" s="157" t="s">
        <v>333</v>
      </c>
      <c r="I234" s="139" t="s">
        <v>27</v>
      </c>
      <c r="J234" s="187" t="s">
        <v>27</v>
      </c>
      <c r="K234" s="199" t="s">
        <v>1044</v>
      </c>
      <c r="L234" s="193"/>
      <c r="M234" s="213" t="s">
        <v>992</v>
      </c>
      <c r="N234" s="214" t="s">
        <v>1045</v>
      </c>
    </row>
    <row r="235" ht="27.75" customHeight="1">
      <c r="A235" s="156" t="str">
        <f t="shared" si="23"/>
        <v>4 ปี 11 เดือน 9 วัน หรือเหลืออีก 1805 วัน</v>
      </c>
      <c r="B235" s="113" t="str">
        <f t="shared" si="20"/>
        <v>ทะเบียนนำเข้า ปกติ</v>
      </c>
      <c r="C235" s="157" t="s">
        <v>1046</v>
      </c>
      <c r="D235" s="161">
        <v>47757.0</v>
      </c>
      <c r="E235" s="196" t="s">
        <v>1047</v>
      </c>
      <c r="F235" s="196" t="s">
        <v>1028</v>
      </c>
      <c r="G235" s="157" t="s">
        <v>449</v>
      </c>
      <c r="H235" s="157" t="s">
        <v>333</v>
      </c>
      <c r="I235" s="139" t="s">
        <v>27</v>
      </c>
      <c r="J235" s="187" t="s">
        <v>27</v>
      </c>
      <c r="K235" s="199" t="s">
        <v>1048</v>
      </c>
      <c r="L235" s="193"/>
      <c r="M235" s="213" t="s">
        <v>992</v>
      </c>
      <c r="N235" s="194"/>
    </row>
    <row r="236" ht="27.75" customHeight="1">
      <c r="A236" s="156" t="str">
        <f t="shared" si="23"/>
        <v>ทะเบียนขาด 8 วัน</v>
      </c>
      <c r="B236" s="113" t="str">
        <f t="shared" si="20"/>
        <v>ใบอนุญาตนำเข้า ขาด</v>
      </c>
      <c r="C236" s="157">
        <v>3.0641542567E10</v>
      </c>
      <c r="D236" s="161">
        <v>45944.0</v>
      </c>
      <c r="E236" s="196" t="s">
        <v>1047</v>
      </c>
      <c r="F236" s="196" t="s">
        <v>1028</v>
      </c>
      <c r="G236" s="157" t="s">
        <v>19</v>
      </c>
      <c r="H236" s="157" t="s">
        <v>333</v>
      </c>
      <c r="I236" s="139" t="s">
        <v>27</v>
      </c>
      <c r="J236" s="187" t="s">
        <v>27</v>
      </c>
      <c r="K236" s="199" t="s">
        <v>1049</v>
      </c>
      <c r="L236" s="193"/>
      <c r="M236" s="213" t="s">
        <v>992</v>
      </c>
      <c r="N236" s="194" t="s">
        <v>1050</v>
      </c>
    </row>
    <row r="237" ht="27.75" customHeight="1">
      <c r="A237" s="156" t="str">
        <f t="shared" si="23"/>
        <v>4 ปี 11 เดือน 9 วัน หรือเหลืออีก 1805 วัน</v>
      </c>
      <c r="B237" s="113" t="str">
        <f t="shared" si="20"/>
        <v>ทะเบียนนำเข้า ปกติ</v>
      </c>
      <c r="C237" s="157" t="s">
        <v>1051</v>
      </c>
      <c r="D237" s="161">
        <v>47757.0</v>
      </c>
      <c r="E237" s="196" t="s">
        <v>1052</v>
      </c>
      <c r="F237" s="196" t="s">
        <v>1053</v>
      </c>
      <c r="G237" s="157" t="s">
        <v>449</v>
      </c>
      <c r="H237" s="157" t="s">
        <v>333</v>
      </c>
      <c r="I237" s="139" t="s">
        <v>27</v>
      </c>
      <c r="J237" s="187" t="s">
        <v>27</v>
      </c>
      <c r="K237" s="199" t="s">
        <v>1054</v>
      </c>
      <c r="L237" s="193"/>
      <c r="M237" s="213" t="s">
        <v>992</v>
      </c>
      <c r="N237" s="194"/>
    </row>
    <row r="238" ht="27.75" customHeight="1">
      <c r="A238" s="156" t="str">
        <f t="shared" si="23"/>
        <v>ทะเบียนขาด 8 วัน</v>
      </c>
      <c r="B238" s="113" t="str">
        <f t="shared" si="20"/>
        <v>ใบอนุญาตนำเข้า ขาด</v>
      </c>
      <c r="C238" s="157">
        <v>3.0641512567E10</v>
      </c>
      <c r="D238" s="161">
        <v>45944.0</v>
      </c>
      <c r="E238" s="196" t="s">
        <v>1052</v>
      </c>
      <c r="F238" s="196" t="s">
        <v>1053</v>
      </c>
      <c r="G238" s="157" t="s">
        <v>19</v>
      </c>
      <c r="H238" s="157" t="s">
        <v>333</v>
      </c>
      <c r="I238" s="139" t="s">
        <v>27</v>
      </c>
      <c r="J238" s="187" t="s">
        <v>27</v>
      </c>
      <c r="K238" s="199" t="s">
        <v>1055</v>
      </c>
      <c r="L238" s="193"/>
      <c r="M238" s="213" t="s">
        <v>992</v>
      </c>
      <c r="N238" s="194" t="s">
        <v>1050</v>
      </c>
    </row>
    <row r="239" ht="27.75" customHeight="1">
      <c r="A239" s="156" t="str">
        <f t="shared" si="23"/>
        <v>4 ปี 11 เดือน 23 วัน หรือเหลืออีก 1819 วัน</v>
      </c>
      <c r="B239" s="113" t="str">
        <f t="shared" si="20"/>
        <v>ทะเบียนผลิต ปกติ</v>
      </c>
      <c r="C239" s="157" t="s">
        <v>1056</v>
      </c>
      <c r="D239" s="161">
        <v>47771.0</v>
      </c>
      <c r="E239" s="196" t="s">
        <v>1057</v>
      </c>
      <c r="F239" s="196" t="s">
        <v>1058</v>
      </c>
      <c r="G239" s="157" t="s">
        <v>446</v>
      </c>
      <c r="H239" s="157" t="s">
        <v>333</v>
      </c>
      <c r="I239" s="139" t="s">
        <v>27</v>
      </c>
      <c r="J239" s="187" t="s">
        <v>27</v>
      </c>
      <c r="K239" s="199" t="s">
        <v>1059</v>
      </c>
      <c r="L239" s="193"/>
      <c r="M239" s="213" t="s">
        <v>992</v>
      </c>
      <c r="N239" s="194"/>
    </row>
    <row r="240" ht="27.75" customHeight="1">
      <c r="A240" s="156" t="str">
        <f t="shared" si="23"/>
        <v>1 ปี 0 เดือน 13 วัน หรือเหลืออีก 378 วัน</v>
      </c>
      <c r="B240" s="113" t="str">
        <f t="shared" si="20"/>
        <v>ใบอนุญาตผลิต ปกติ</v>
      </c>
      <c r="C240" s="157">
        <v>3.0530892567E10</v>
      </c>
      <c r="D240" s="161">
        <v>46330.0</v>
      </c>
      <c r="E240" s="196" t="s">
        <v>1057</v>
      </c>
      <c r="F240" s="196" t="s">
        <v>1058</v>
      </c>
      <c r="G240" s="157" t="s">
        <v>454</v>
      </c>
      <c r="H240" s="157" t="s">
        <v>333</v>
      </c>
      <c r="I240" s="139" t="s">
        <v>27</v>
      </c>
      <c r="J240" s="187" t="s">
        <v>27</v>
      </c>
      <c r="K240" s="199" t="s">
        <v>1060</v>
      </c>
      <c r="L240" s="193"/>
      <c r="M240" s="213" t="s">
        <v>992</v>
      </c>
      <c r="N240" s="194"/>
    </row>
    <row r="241" ht="27.75" customHeight="1">
      <c r="A241" s="156" t="str">
        <f t="shared" si="23"/>
        <v>5 ปี 4 เดือน 23 วัน หรือเหลืออีก 1972 วัน</v>
      </c>
      <c r="B241" s="113" t="str">
        <f t="shared" si="20"/>
        <v>ทะเบียนผลิต ปกติ</v>
      </c>
      <c r="C241" s="157" t="s">
        <v>1061</v>
      </c>
      <c r="D241" s="161">
        <v>47924.0</v>
      </c>
      <c r="E241" s="196" t="s">
        <v>1062</v>
      </c>
      <c r="F241" s="196" t="s">
        <v>1058</v>
      </c>
      <c r="G241" s="157" t="s">
        <v>446</v>
      </c>
      <c r="H241" s="157" t="s">
        <v>333</v>
      </c>
      <c r="I241" s="139" t="s">
        <v>27</v>
      </c>
      <c r="J241" s="187" t="s">
        <v>598</v>
      </c>
      <c r="K241" s="199" t="s">
        <v>1063</v>
      </c>
      <c r="L241" s="193"/>
      <c r="M241" s="213" t="s">
        <v>992</v>
      </c>
      <c r="N241" s="194"/>
    </row>
    <row r="242" ht="27.75" customHeight="1">
      <c r="A242" s="156" t="str">
        <f t="shared" si="23"/>
        <v>0 ปี 5 เดือน 16 วัน หรือเหลืออีก 167 วัน</v>
      </c>
      <c r="B242" s="113" t="str">
        <f t="shared" si="20"/>
        <v>ใบอนุญาตผลิต จะหมดอายุอีก 6 เดิอน</v>
      </c>
      <c r="C242" s="157">
        <v>3.0511942568E10</v>
      </c>
      <c r="D242" s="161">
        <v>46119.0</v>
      </c>
      <c r="E242" s="196" t="s">
        <v>1062</v>
      </c>
      <c r="F242" s="196" t="s">
        <v>1058</v>
      </c>
      <c r="G242" s="157" t="s">
        <v>454</v>
      </c>
      <c r="H242" s="157" t="s">
        <v>333</v>
      </c>
      <c r="I242" s="139" t="s">
        <v>27</v>
      </c>
      <c r="J242" s="187" t="s">
        <v>598</v>
      </c>
      <c r="K242" s="199" t="s">
        <v>1064</v>
      </c>
      <c r="L242" s="193"/>
      <c r="M242" s="213" t="s">
        <v>992</v>
      </c>
      <c r="N242" s="194"/>
    </row>
    <row r="243" ht="27.75" customHeight="1">
      <c r="A243" s="156" t="str">
        <f t="shared" si="23"/>
        <v>5 ปี 5 เดือน 10 วัน หรือเหลืออีก 1987 วัน</v>
      </c>
      <c r="B243" s="113" t="str">
        <f t="shared" si="20"/>
        <v>ทะเบียนผลิต ปกติ</v>
      </c>
      <c r="C243" s="157" t="s">
        <v>1065</v>
      </c>
      <c r="D243" s="161">
        <v>47939.0</v>
      </c>
      <c r="E243" s="196" t="s">
        <v>1066</v>
      </c>
      <c r="F243" s="196" t="s">
        <v>1058</v>
      </c>
      <c r="G243" s="157" t="s">
        <v>446</v>
      </c>
      <c r="H243" s="157" t="s">
        <v>333</v>
      </c>
      <c r="I243" s="139" t="s">
        <v>27</v>
      </c>
      <c r="J243" s="187" t="s">
        <v>434</v>
      </c>
      <c r="K243" s="199" t="s">
        <v>1067</v>
      </c>
      <c r="L243" s="193"/>
      <c r="M243" s="213" t="s">
        <v>992</v>
      </c>
      <c r="N243" s="194"/>
    </row>
    <row r="244" ht="27.75" customHeight="1">
      <c r="A244" s="156" t="str">
        <f t="shared" si="23"/>
        <v>0 ปี 6 เดือน 9 วัน หรือเหลืออีก 191 วัน</v>
      </c>
      <c r="B244" s="113" t="str">
        <f t="shared" si="20"/>
        <v>ใบอนุญาตผลิต ปกติ</v>
      </c>
      <c r="C244" s="157">
        <v>3.0514412568E10</v>
      </c>
      <c r="D244" s="161">
        <v>46143.0</v>
      </c>
      <c r="E244" s="196" t="s">
        <v>1066</v>
      </c>
      <c r="F244" s="196" t="s">
        <v>1058</v>
      </c>
      <c r="G244" s="157" t="s">
        <v>454</v>
      </c>
      <c r="H244" s="157" t="s">
        <v>333</v>
      </c>
      <c r="I244" s="139" t="s">
        <v>27</v>
      </c>
      <c r="J244" s="187" t="s">
        <v>434</v>
      </c>
      <c r="K244" s="199" t="s">
        <v>1068</v>
      </c>
      <c r="L244" s="193"/>
      <c r="M244" s="213" t="s">
        <v>992</v>
      </c>
      <c r="N244" s="194"/>
    </row>
    <row r="245" ht="27.75" customHeight="1">
      <c r="A245" s="156" t="str">
        <f t="shared" si="23"/>
        <v>4 ปี 6 เดือน 10 วัน หรือเหลืออีก 1653 วัน</v>
      </c>
      <c r="B245" s="113" t="str">
        <f t="shared" si="20"/>
        <v>ทะเบียนนำเข้า ปกติ</v>
      </c>
      <c r="C245" s="157" t="s">
        <v>1069</v>
      </c>
      <c r="D245" s="161">
        <v>47605.0</v>
      </c>
      <c r="E245" s="196" t="s">
        <v>1070</v>
      </c>
      <c r="F245" s="196" t="s">
        <v>1071</v>
      </c>
      <c r="G245" s="157" t="s">
        <v>449</v>
      </c>
      <c r="H245" s="157" t="s">
        <v>333</v>
      </c>
      <c r="I245" s="139" t="s">
        <v>27</v>
      </c>
      <c r="J245" s="187" t="s">
        <v>27</v>
      </c>
      <c r="K245" s="199" t="s">
        <v>1072</v>
      </c>
      <c r="L245" s="193"/>
      <c r="M245" s="213" t="s">
        <v>992</v>
      </c>
      <c r="N245" s="194"/>
    </row>
    <row r="246" ht="27.75" customHeight="1">
      <c r="A246" s="156" t="str">
        <f t="shared" si="23"/>
        <v>1 ปี 9 เดือน 23 วัน หรือเหลืออีก 661 วัน</v>
      </c>
      <c r="B246" s="113" t="str">
        <f t="shared" si="20"/>
        <v>ใบรับแจ้งการนำเข้า วอ.2 ปกติ</v>
      </c>
      <c r="C246" s="157">
        <v>3.0905462567E10</v>
      </c>
      <c r="D246" s="161">
        <v>46613.0</v>
      </c>
      <c r="E246" s="196" t="s">
        <v>1070</v>
      </c>
      <c r="F246" s="196" t="s">
        <v>1071</v>
      </c>
      <c r="G246" s="157" t="s">
        <v>1073</v>
      </c>
      <c r="H246" s="157" t="s">
        <v>333</v>
      </c>
      <c r="I246" s="139" t="s">
        <v>27</v>
      </c>
      <c r="J246" s="187" t="s">
        <v>27</v>
      </c>
      <c r="K246" s="199" t="s">
        <v>1074</v>
      </c>
      <c r="L246" s="193"/>
      <c r="M246" s="213" t="s">
        <v>992</v>
      </c>
      <c r="N246" s="194"/>
    </row>
    <row r="247" ht="27.75" customHeight="1">
      <c r="A247" s="156" t="str">
        <f t="shared" si="23"/>
        <v>4 ปี 8 เดือน 4 วัน หรือเหลืออีก 1708 วัน</v>
      </c>
      <c r="B247" s="113" t="str">
        <f t="shared" si="20"/>
        <v>ทะเบียนนำเข้า ปกติ</v>
      </c>
      <c r="C247" s="157" t="s">
        <v>1075</v>
      </c>
      <c r="D247" s="161">
        <v>47660.0</v>
      </c>
      <c r="E247" s="196" t="s">
        <v>1076</v>
      </c>
      <c r="F247" s="196" t="s">
        <v>1071</v>
      </c>
      <c r="G247" s="157" t="s">
        <v>449</v>
      </c>
      <c r="H247" s="157" t="s">
        <v>333</v>
      </c>
      <c r="I247" s="139" t="s">
        <v>27</v>
      </c>
      <c r="J247" s="187" t="s">
        <v>434</v>
      </c>
      <c r="K247" s="199" t="s">
        <v>1077</v>
      </c>
      <c r="L247" s="193"/>
      <c r="M247" s="213" t="s">
        <v>992</v>
      </c>
      <c r="N247" s="194"/>
    </row>
    <row r="248" ht="27.75" customHeight="1">
      <c r="A248" s="156"/>
      <c r="B248" s="113"/>
      <c r="C248" s="157"/>
      <c r="D248" s="161"/>
      <c r="E248" s="196"/>
      <c r="F248" s="196" t="s">
        <v>1071</v>
      </c>
      <c r="G248" s="157"/>
      <c r="H248" s="157" t="s">
        <v>333</v>
      </c>
      <c r="I248" s="139" t="s">
        <v>27</v>
      </c>
      <c r="J248" s="187" t="s">
        <v>434</v>
      </c>
      <c r="K248" s="200"/>
      <c r="L248" s="193"/>
      <c r="M248" s="213" t="s">
        <v>992</v>
      </c>
      <c r="N248" s="194"/>
    </row>
    <row r="249" ht="27.75" customHeight="1">
      <c r="A249" s="156" t="str">
        <f t="shared" ref="A249:A290" si="24">if(D249="","",if(D249&lt;today(),"ทะเบียนขาด "&amp;today()-D249&amp;" วัน",((DATEDIF(today(),D249,"y") &amp; " ปี " &amp; DATEDIF(today(),D249,"ym") &amp; " เดือน "&amp; DATEDIF(today(),D249,"md") &amp; " วัน"))&amp;" หรือเหลืออีก "&amp;ABS(today()-D249)&amp;" วัน"))</f>
        <v>4 ปี 8 เดือน 4 วัน หรือเหลืออีก 1708 วัน</v>
      </c>
      <c r="B249" s="113" t="str">
        <f t="shared" ref="B249:B338" si="25">if(D249="","",if(today()&gt;D249,G249&amp;" ขาด",if(abs(today()-D249)&lt;=119,G249&amp;" ใกล้หมดอายุ ภายใน 1-3 เดือน",if(and(abs(today()-D249)&gt;=120,abs(today()-D249)&lt;=150),G249&amp;" ใกล้หมดอายุ ภายใน 4-5 เดือน",if(and(abs(today()-D249)&gt;=151,abs(today()-D249)&lt;=180),G249&amp;" จะหมดอายุอีก 6 เดิอน",G249&amp;" ปกติ")))))</f>
        <v>ทะเบียนนำเข้า ปกติ</v>
      </c>
      <c r="C249" s="157" t="s">
        <v>1078</v>
      </c>
      <c r="D249" s="161">
        <v>47660.0</v>
      </c>
      <c r="E249" s="196" t="s">
        <v>1079</v>
      </c>
      <c r="F249" s="196" t="s">
        <v>1071</v>
      </c>
      <c r="G249" s="157" t="s">
        <v>449</v>
      </c>
      <c r="H249" s="157" t="s">
        <v>333</v>
      </c>
      <c r="I249" s="139" t="s">
        <v>27</v>
      </c>
      <c r="J249" s="187" t="s">
        <v>598</v>
      </c>
      <c r="K249" s="199" t="s">
        <v>1080</v>
      </c>
      <c r="L249" s="193"/>
      <c r="M249" s="213" t="s">
        <v>992</v>
      </c>
      <c r="N249" s="194"/>
    </row>
    <row r="250" ht="27.75" customHeight="1">
      <c r="A250" s="156" t="str">
        <f t="shared" si="24"/>
        <v/>
      </c>
      <c r="B250" s="113" t="str">
        <f t="shared" si="25"/>
        <v/>
      </c>
      <c r="C250" s="157"/>
      <c r="D250" s="161"/>
      <c r="E250" s="196"/>
      <c r="F250" s="196" t="s">
        <v>1071</v>
      </c>
      <c r="G250" s="157"/>
      <c r="H250" s="157" t="s">
        <v>333</v>
      </c>
      <c r="I250" s="139" t="s">
        <v>27</v>
      </c>
      <c r="J250" s="187" t="s">
        <v>598</v>
      </c>
      <c r="K250" s="200"/>
      <c r="L250" s="193"/>
      <c r="M250" s="213" t="s">
        <v>992</v>
      </c>
      <c r="N250" s="194"/>
    </row>
    <row r="251" ht="27.75" customHeight="1">
      <c r="A251" s="156" t="str">
        <f t="shared" si="24"/>
        <v>1 ปี 6 เดือน 20 วัน หรือเหลืออีก 567 วัน</v>
      </c>
      <c r="B251" s="113" t="str">
        <f t="shared" si="25"/>
        <v>ทะเบียนนำเข้า ปกติ</v>
      </c>
      <c r="C251" s="157" t="s">
        <v>1081</v>
      </c>
      <c r="D251" s="161">
        <v>46519.0</v>
      </c>
      <c r="E251" s="196" t="s">
        <v>25</v>
      </c>
      <c r="F251" s="196" t="s">
        <v>1082</v>
      </c>
      <c r="G251" s="157" t="s">
        <v>449</v>
      </c>
      <c r="H251" s="157" t="s">
        <v>333</v>
      </c>
      <c r="I251" s="139" t="s">
        <v>27</v>
      </c>
      <c r="J251" s="187" t="s">
        <v>27</v>
      </c>
      <c r="K251" s="202" t="s">
        <v>1083</v>
      </c>
      <c r="L251" s="193"/>
      <c r="M251" s="213" t="s">
        <v>992</v>
      </c>
      <c r="N251" s="191" t="s">
        <v>574</v>
      </c>
    </row>
    <row r="252" ht="27.75" customHeight="1">
      <c r="A252" s="156" t="str">
        <f t="shared" si="24"/>
        <v>ทะเบียนขาด 133 วัน</v>
      </c>
      <c r="B252" s="113" t="str">
        <f t="shared" si="25"/>
        <v>ใบอนุญาตนำเข้า ขาด</v>
      </c>
      <c r="C252" s="157">
        <v>3.06242552567E11</v>
      </c>
      <c r="D252" s="161">
        <v>45819.0</v>
      </c>
      <c r="E252" s="196" t="s">
        <v>25</v>
      </c>
      <c r="F252" s="196" t="s">
        <v>1082</v>
      </c>
      <c r="G252" s="157" t="s">
        <v>19</v>
      </c>
      <c r="H252" s="157" t="s">
        <v>333</v>
      </c>
      <c r="I252" s="139" t="s">
        <v>27</v>
      </c>
      <c r="J252" s="187" t="s">
        <v>27</v>
      </c>
      <c r="K252" s="199" t="s">
        <v>1084</v>
      </c>
      <c r="L252" s="193"/>
      <c r="M252" s="213" t="s">
        <v>992</v>
      </c>
      <c r="N252" s="194" t="s">
        <v>1050</v>
      </c>
    </row>
    <row r="253" ht="27.75" customHeight="1">
      <c r="A253" s="156" t="str">
        <f t="shared" si="24"/>
        <v>1 ปี 8 เดือน 29 วัน หรือเหลืออีก 637 วัน</v>
      </c>
      <c r="B253" s="113" t="str">
        <f t="shared" si="25"/>
        <v>ทะเบียนผลิต ปกติ</v>
      </c>
      <c r="C253" s="157" t="s">
        <v>1085</v>
      </c>
      <c r="D253" s="161">
        <v>46589.0</v>
      </c>
      <c r="E253" s="196" t="s">
        <v>1086</v>
      </c>
      <c r="F253" s="196" t="s">
        <v>1082</v>
      </c>
      <c r="G253" s="157" t="s">
        <v>446</v>
      </c>
      <c r="H253" s="157" t="s">
        <v>333</v>
      </c>
      <c r="I253" s="139" t="s">
        <v>27</v>
      </c>
      <c r="J253" s="187" t="s">
        <v>434</v>
      </c>
      <c r="K253" s="202" t="s">
        <v>1087</v>
      </c>
      <c r="L253" s="193"/>
      <c r="M253" s="213" t="s">
        <v>992</v>
      </c>
      <c r="N253" s="194"/>
    </row>
    <row r="254" ht="27.75" customHeight="1">
      <c r="A254" s="156" t="str">
        <f t="shared" si="24"/>
        <v>0 ปี 9 เดือน 25 วัน หรือเหลืออีก 298 วัน</v>
      </c>
      <c r="B254" s="113" t="str">
        <f t="shared" si="25"/>
        <v>ใบอนุญาตผลิต ปกติ</v>
      </c>
      <c r="C254" s="157">
        <v>3.0534812564E10</v>
      </c>
      <c r="D254" s="161">
        <v>46250.0</v>
      </c>
      <c r="E254" s="196" t="s">
        <v>1086</v>
      </c>
      <c r="F254" s="196" t="s">
        <v>1082</v>
      </c>
      <c r="G254" s="157" t="s">
        <v>454</v>
      </c>
      <c r="H254" s="157" t="s">
        <v>333</v>
      </c>
      <c r="I254" s="139" t="s">
        <v>27</v>
      </c>
      <c r="J254" s="187" t="s">
        <v>434</v>
      </c>
      <c r="K254" s="199" t="s">
        <v>1088</v>
      </c>
      <c r="L254" s="193"/>
      <c r="M254" s="213" t="s">
        <v>992</v>
      </c>
      <c r="N254" s="194"/>
    </row>
    <row r="255" ht="27.75" customHeight="1">
      <c r="A255" s="156" t="str">
        <f t="shared" si="24"/>
        <v>1 ปี 11 เดือน 13 วัน หรือเหลืออีก 713 วัน</v>
      </c>
      <c r="B255" s="113" t="str">
        <f t="shared" si="25"/>
        <v>ทะเบียนผลิต ปกติ</v>
      </c>
      <c r="C255" s="157" t="s">
        <v>1089</v>
      </c>
      <c r="D255" s="161">
        <v>46665.0</v>
      </c>
      <c r="E255" s="196" t="s">
        <v>1090</v>
      </c>
      <c r="F255" s="196" t="s">
        <v>1082</v>
      </c>
      <c r="G255" s="157" t="s">
        <v>446</v>
      </c>
      <c r="H255" s="157" t="s">
        <v>333</v>
      </c>
      <c r="I255" s="139" t="s">
        <v>27</v>
      </c>
      <c r="J255" s="187" t="s">
        <v>27</v>
      </c>
      <c r="K255" s="202" t="s">
        <v>1091</v>
      </c>
      <c r="L255" s="193"/>
      <c r="M255" s="213" t="s">
        <v>992</v>
      </c>
      <c r="N255" s="194"/>
    </row>
    <row r="256" ht="27.75" customHeight="1">
      <c r="A256" s="156" t="str">
        <f t="shared" si="24"/>
        <v>0 ปี 9 เดือน 29 วัน หรือเหลืออีก 302 วัน</v>
      </c>
      <c r="B256" s="113" t="str">
        <f t="shared" si="25"/>
        <v>ใบอนุญาตผลิต ปกติ</v>
      </c>
      <c r="C256" s="157">
        <v>3.0518092566E10</v>
      </c>
      <c r="D256" s="161">
        <v>46254.0</v>
      </c>
      <c r="E256" s="196" t="s">
        <v>1090</v>
      </c>
      <c r="F256" s="196" t="s">
        <v>1082</v>
      </c>
      <c r="G256" s="157" t="s">
        <v>454</v>
      </c>
      <c r="H256" s="157" t="s">
        <v>333</v>
      </c>
      <c r="I256" s="139" t="s">
        <v>27</v>
      </c>
      <c r="J256" s="187" t="s">
        <v>27</v>
      </c>
      <c r="K256" s="199" t="s">
        <v>1092</v>
      </c>
      <c r="L256" s="193"/>
      <c r="M256" s="213" t="s">
        <v>992</v>
      </c>
      <c r="N256" s="194"/>
    </row>
    <row r="257" ht="27.75" customHeight="1">
      <c r="A257" s="156" t="str">
        <f t="shared" si="24"/>
        <v>2 ปี 7 เดือน 22 วัน หรือเหลืออีก 965 วัน</v>
      </c>
      <c r="B257" s="113" t="str">
        <f t="shared" si="25"/>
        <v>ทะเบียนผลิต ปกติ</v>
      </c>
      <c r="C257" s="157" t="s">
        <v>1093</v>
      </c>
      <c r="D257" s="161">
        <v>46917.0</v>
      </c>
      <c r="E257" s="196" t="s">
        <v>1094</v>
      </c>
      <c r="F257" s="196" t="s">
        <v>1082</v>
      </c>
      <c r="G257" s="157" t="s">
        <v>446</v>
      </c>
      <c r="H257" s="157" t="s">
        <v>333</v>
      </c>
      <c r="I257" s="139" t="s">
        <v>27</v>
      </c>
      <c r="J257" s="187" t="s">
        <v>27</v>
      </c>
      <c r="K257" s="202" t="s">
        <v>1095</v>
      </c>
      <c r="L257" s="193"/>
      <c r="M257" s="213" t="s">
        <v>992</v>
      </c>
      <c r="N257" s="194"/>
    </row>
    <row r="258" ht="27.75" customHeight="1">
      <c r="A258" s="156" t="str">
        <f t="shared" si="24"/>
        <v>0 ปี 8 เดือน 3 วัน หรือเหลืออีก 246 วัน</v>
      </c>
      <c r="B258" s="113" t="str">
        <f t="shared" si="25"/>
        <v>ใบอนุญาตผลิต ปกติ</v>
      </c>
      <c r="C258" s="157">
        <v>3.0515302567E10</v>
      </c>
      <c r="D258" s="161">
        <v>46198.0</v>
      </c>
      <c r="E258" s="196" t="s">
        <v>1094</v>
      </c>
      <c r="F258" s="196" t="s">
        <v>1082</v>
      </c>
      <c r="G258" s="157" t="s">
        <v>454</v>
      </c>
      <c r="H258" s="157" t="s">
        <v>333</v>
      </c>
      <c r="I258" s="139" t="s">
        <v>27</v>
      </c>
      <c r="J258" s="187" t="s">
        <v>27</v>
      </c>
      <c r="K258" s="199" t="s">
        <v>1096</v>
      </c>
      <c r="L258" s="193"/>
      <c r="M258" s="213" t="s">
        <v>992</v>
      </c>
      <c r="N258" s="194"/>
    </row>
    <row r="259" ht="27.75" customHeight="1">
      <c r="A259" s="156" t="str">
        <f t="shared" si="24"/>
        <v>0 ปี 11 เดือน 0 วัน หรือเหลืออีก 335 วัน</v>
      </c>
      <c r="B259" s="113" t="str">
        <f t="shared" si="25"/>
        <v>ทะเบียนนำเข้า ปกติ</v>
      </c>
      <c r="C259" s="157" t="s">
        <v>1097</v>
      </c>
      <c r="D259" s="161">
        <v>46287.0</v>
      </c>
      <c r="E259" s="157" t="s">
        <v>1098</v>
      </c>
      <c r="F259" s="196" t="s">
        <v>1099</v>
      </c>
      <c r="G259" s="157" t="s">
        <v>449</v>
      </c>
      <c r="H259" s="157" t="s">
        <v>333</v>
      </c>
      <c r="I259" s="139" t="s">
        <v>27</v>
      </c>
      <c r="J259" s="187" t="s">
        <v>27</v>
      </c>
      <c r="K259" s="202" t="s">
        <v>1100</v>
      </c>
      <c r="L259" s="193"/>
      <c r="M259" s="213" t="s">
        <v>992</v>
      </c>
      <c r="N259" s="191" t="s">
        <v>574</v>
      </c>
    </row>
    <row r="260" ht="27.75" customHeight="1">
      <c r="A260" s="156" t="str">
        <f t="shared" si="24"/>
        <v>0 ปี 3 เดือน 5 วัน หรือเหลืออีก 97 วัน</v>
      </c>
      <c r="B260" s="113" t="str">
        <f t="shared" si="25"/>
        <v>ใบอนุญาตนำเข้า ใกล้หมดอายุ ภายใน 1-3 เดือน</v>
      </c>
      <c r="C260" s="157">
        <v>3.0604662568E10</v>
      </c>
      <c r="D260" s="161">
        <v>46049.0</v>
      </c>
      <c r="E260" s="157" t="s">
        <v>1101</v>
      </c>
      <c r="F260" s="196" t="s">
        <v>1099</v>
      </c>
      <c r="G260" s="157" t="s">
        <v>19</v>
      </c>
      <c r="H260" s="157" t="s">
        <v>333</v>
      </c>
      <c r="I260" s="139" t="s">
        <v>27</v>
      </c>
      <c r="J260" s="187" t="s">
        <v>27</v>
      </c>
      <c r="K260" s="199" t="s">
        <v>1102</v>
      </c>
      <c r="L260" s="193"/>
      <c r="M260" s="213" t="s">
        <v>992</v>
      </c>
      <c r="N260" s="194"/>
    </row>
    <row r="261" ht="27.75" customHeight="1">
      <c r="A261" s="156" t="str">
        <f t="shared" si="24"/>
        <v>1 ปี 10 เดือน 0 วัน หรือเหลืออีก 669 วัน</v>
      </c>
      <c r="B261" s="113" t="str">
        <f t="shared" si="25"/>
        <v>ทะเบียนผลิต ปกติ</v>
      </c>
      <c r="C261" s="157" t="s">
        <v>1103</v>
      </c>
      <c r="D261" s="161">
        <v>46621.0</v>
      </c>
      <c r="E261" s="157" t="s">
        <v>1104</v>
      </c>
      <c r="F261" s="196" t="s">
        <v>1099</v>
      </c>
      <c r="G261" s="157" t="s">
        <v>446</v>
      </c>
      <c r="H261" s="157" t="s">
        <v>333</v>
      </c>
      <c r="I261" s="139" t="s">
        <v>27</v>
      </c>
      <c r="J261" s="187" t="s">
        <v>434</v>
      </c>
      <c r="K261" s="202" t="s">
        <v>1105</v>
      </c>
      <c r="L261" s="193"/>
      <c r="M261" s="213" t="s">
        <v>992</v>
      </c>
      <c r="N261" s="194"/>
    </row>
    <row r="262" ht="27.75" customHeight="1">
      <c r="A262" s="156" t="str">
        <f t="shared" si="24"/>
        <v>0 ปี 10 เดือน 25 วัน หรือเหลืออีก 329 วัน</v>
      </c>
      <c r="B262" s="113" t="str">
        <f t="shared" si="25"/>
        <v>ใบอนุญาตผลิต ปกติ</v>
      </c>
      <c r="C262" s="157">
        <v>3.0543382564E10</v>
      </c>
      <c r="D262" s="161">
        <v>46281.0</v>
      </c>
      <c r="E262" s="157" t="s">
        <v>1104</v>
      </c>
      <c r="F262" s="196" t="s">
        <v>1099</v>
      </c>
      <c r="G262" s="157" t="s">
        <v>454</v>
      </c>
      <c r="H262" s="157" t="s">
        <v>333</v>
      </c>
      <c r="I262" s="139" t="s">
        <v>27</v>
      </c>
      <c r="J262" s="187" t="s">
        <v>434</v>
      </c>
      <c r="K262" s="199" t="s">
        <v>1106</v>
      </c>
      <c r="L262" s="193"/>
      <c r="M262" s="213" t="s">
        <v>992</v>
      </c>
      <c r="N262" s="194"/>
    </row>
    <row r="263" ht="27.75" customHeight="1">
      <c r="A263" s="156" t="str">
        <f t="shared" si="24"/>
        <v>1 ปี 10 เดือน 24 วัน หรือเหลืออีก 693 วัน</v>
      </c>
      <c r="B263" s="113" t="str">
        <f t="shared" si="25"/>
        <v>ทะเบียนผลิต ปกติ</v>
      </c>
      <c r="C263" s="157" t="s">
        <v>1107</v>
      </c>
      <c r="D263" s="161">
        <v>46645.0</v>
      </c>
      <c r="E263" s="157" t="s">
        <v>1108</v>
      </c>
      <c r="F263" s="196" t="s">
        <v>1099</v>
      </c>
      <c r="G263" s="157" t="s">
        <v>446</v>
      </c>
      <c r="H263" s="157" t="s">
        <v>333</v>
      </c>
      <c r="I263" s="139" t="s">
        <v>27</v>
      </c>
      <c r="J263" s="187" t="s">
        <v>27</v>
      </c>
      <c r="K263" s="202" t="s">
        <v>1109</v>
      </c>
      <c r="L263" s="193"/>
      <c r="M263" s="213" t="s">
        <v>992</v>
      </c>
      <c r="N263" s="194"/>
    </row>
    <row r="264" ht="27.75" customHeight="1">
      <c r="A264" s="156" t="str">
        <f t="shared" si="24"/>
        <v>0 ปี 11 เดือน 15 วัน หรือเหลืออีก 350 วัน</v>
      </c>
      <c r="B264" s="113" t="str">
        <f t="shared" si="25"/>
        <v>ใบอนุญาตผลิต ปกติ</v>
      </c>
      <c r="C264" s="157">
        <v>3.0548422564E10</v>
      </c>
      <c r="D264" s="161">
        <v>46302.0</v>
      </c>
      <c r="E264" s="157" t="s">
        <v>1108</v>
      </c>
      <c r="F264" s="196" t="s">
        <v>1099</v>
      </c>
      <c r="G264" s="157" t="s">
        <v>454</v>
      </c>
      <c r="H264" s="157" t="s">
        <v>333</v>
      </c>
      <c r="I264" s="139" t="s">
        <v>27</v>
      </c>
      <c r="J264" s="187" t="s">
        <v>27</v>
      </c>
      <c r="K264" s="199" t="s">
        <v>1110</v>
      </c>
      <c r="L264" s="193"/>
      <c r="M264" s="213" t="s">
        <v>992</v>
      </c>
      <c r="N264" s="194"/>
    </row>
    <row r="265" ht="27.75" customHeight="1">
      <c r="A265" s="156" t="str">
        <f t="shared" si="24"/>
        <v>3 ปี 3 เดือน 1 วัน หรือเหลืออีก 1189 วัน</v>
      </c>
      <c r="B265" s="113" t="str">
        <f t="shared" si="25"/>
        <v>ทะเบียนนำเข้า ปกติ</v>
      </c>
      <c r="C265" s="157" t="s">
        <v>1111</v>
      </c>
      <c r="D265" s="161">
        <v>47141.0</v>
      </c>
      <c r="E265" s="196" t="s">
        <v>25</v>
      </c>
      <c r="F265" s="196" t="s">
        <v>1112</v>
      </c>
      <c r="G265" s="157" t="s">
        <v>449</v>
      </c>
      <c r="H265" s="157" t="s">
        <v>333</v>
      </c>
      <c r="I265" s="208" t="s">
        <v>27</v>
      </c>
      <c r="J265" s="187" t="s">
        <v>27</v>
      </c>
      <c r="K265" s="199" t="s">
        <v>1113</v>
      </c>
      <c r="L265" s="193"/>
      <c r="M265" s="213" t="s">
        <v>992</v>
      </c>
      <c r="N265" s="194"/>
    </row>
    <row r="266" ht="27.75" customHeight="1">
      <c r="A266" s="156" t="str">
        <f t="shared" si="24"/>
        <v>0 ปี 3 เดือน 5 วัน หรือเหลืออีก 97 วัน</v>
      </c>
      <c r="B266" s="113" t="str">
        <f t="shared" si="25"/>
        <v>ใบอนุญาตนำเข้า ใกล้หมดอายุ ภายใน 1-3 เดือน</v>
      </c>
      <c r="C266" s="157">
        <v>3.0604602568E10</v>
      </c>
      <c r="D266" s="161">
        <v>46049.0</v>
      </c>
      <c r="E266" s="196" t="s">
        <v>25</v>
      </c>
      <c r="F266" s="196" t="s">
        <v>1112</v>
      </c>
      <c r="G266" s="157" t="s">
        <v>19</v>
      </c>
      <c r="H266" s="157" t="s">
        <v>333</v>
      </c>
      <c r="I266" s="208" t="s">
        <v>27</v>
      </c>
      <c r="J266" s="187" t="s">
        <v>27</v>
      </c>
      <c r="K266" s="199" t="s">
        <v>1114</v>
      </c>
      <c r="L266" s="193"/>
      <c r="M266" s="213" t="s">
        <v>992</v>
      </c>
      <c r="N266" s="194"/>
    </row>
    <row r="267" ht="27.75" customHeight="1">
      <c r="A267" s="156" t="str">
        <f t="shared" si="24"/>
        <v>3 ปี 8 เดือน 3 วัน หรือเหลืออีก 1342 วัน</v>
      </c>
      <c r="B267" s="113" t="str">
        <f t="shared" si="25"/>
        <v>ทะเบียนผลิต ปกติ</v>
      </c>
      <c r="C267" s="157" t="s">
        <v>1115</v>
      </c>
      <c r="D267" s="161">
        <v>47294.0</v>
      </c>
      <c r="E267" s="196" t="s">
        <v>1116</v>
      </c>
      <c r="F267" s="196" t="s">
        <v>1112</v>
      </c>
      <c r="G267" s="157" t="s">
        <v>446</v>
      </c>
      <c r="H267" s="157" t="s">
        <v>333</v>
      </c>
      <c r="I267" s="208" t="s">
        <v>27</v>
      </c>
      <c r="J267" s="187" t="s">
        <v>434</v>
      </c>
      <c r="K267" s="199" t="s">
        <v>1117</v>
      </c>
      <c r="L267" s="193"/>
      <c r="M267" s="213" t="s">
        <v>992</v>
      </c>
      <c r="N267" s="194"/>
    </row>
    <row r="268" ht="27.75" customHeight="1">
      <c r="A268" s="156" t="str">
        <f t="shared" si="24"/>
        <v>0 ปี 9 เดือน 24 วัน หรือเหลืออีก 297 วัน</v>
      </c>
      <c r="B268" s="113" t="str">
        <f t="shared" si="25"/>
        <v>ใบอนุญาตผลิต ปกติ</v>
      </c>
      <c r="C268" s="157">
        <v>3.0521902567E10</v>
      </c>
      <c r="D268" s="161">
        <v>46249.0</v>
      </c>
      <c r="E268" s="196" t="s">
        <v>1116</v>
      </c>
      <c r="F268" s="196" t="s">
        <v>1112</v>
      </c>
      <c r="G268" s="157" t="s">
        <v>454</v>
      </c>
      <c r="H268" s="157" t="s">
        <v>333</v>
      </c>
      <c r="I268" s="208" t="s">
        <v>27</v>
      </c>
      <c r="J268" s="187" t="s">
        <v>434</v>
      </c>
      <c r="K268" s="199" t="s">
        <v>1118</v>
      </c>
      <c r="L268" s="193"/>
      <c r="M268" s="213" t="s">
        <v>992</v>
      </c>
      <c r="N268" s="194"/>
    </row>
    <row r="269" ht="27.75" customHeight="1">
      <c r="A269" s="156" t="str">
        <f t="shared" si="24"/>
        <v>3 ปี 8 เดือน 3 วัน หรือเหลืออีก 1342 วัน</v>
      </c>
      <c r="B269" s="113" t="str">
        <f t="shared" si="25"/>
        <v>ทะเบียนผลิต ปกติ</v>
      </c>
      <c r="C269" s="157" t="s">
        <v>1119</v>
      </c>
      <c r="D269" s="161">
        <v>47294.0</v>
      </c>
      <c r="E269" s="196" t="s">
        <v>1120</v>
      </c>
      <c r="F269" s="196" t="s">
        <v>1112</v>
      </c>
      <c r="G269" s="157" t="s">
        <v>446</v>
      </c>
      <c r="H269" s="157" t="s">
        <v>333</v>
      </c>
      <c r="I269" s="208" t="s">
        <v>27</v>
      </c>
      <c r="J269" s="187" t="s">
        <v>598</v>
      </c>
      <c r="K269" s="199" t="s">
        <v>1121</v>
      </c>
      <c r="L269" s="193"/>
      <c r="M269" s="213" t="s">
        <v>992</v>
      </c>
      <c r="N269" s="194"/>
    </row>
    <row r="270" ht="27.75" customHeight="1">
      <c r="A270" s="156" t="str">
        <f t="shared" si="24"/>
        <v>0 ปี 9 เดือน 24 วัน หรือเหลืออีก 297 วัน</v>
      </c>
      <c r="B270" s="113" t="str">
        <f t="shared" si="25"/>
        <v>ใบอนุญาตผลิต ปกติ</v>
      </c>
      <c r="C270" s="157">
        <v>3.0521912567E10</v>
      </c>
      <c r="D270" s="161">
        <v>46249.0</v>
      </c>
      <c r="E270" s="196" t="s">
        <v>1120</v>
      </c>
      <c r="F270" s="196" t="s">
        <v>1112</v>
      </c>
      <c r="G270" s="157" t="s">
        <v>454</v>
      </c>
      <c r="H270" s="157" t="s">
        <v>333</v>
      </c>
      <c r="I270" s="208" t="s">
        <v>27</v>
      </c>
      <c r="J270" s="187" t="s">
        <v>598</v>
      </c>
      <c r="K270" s="199" t="s">
        <v>1122</v>
      </c>
      <c r="L270" s="193"/>
      <c r="M270" s="213" t="s">
        <v>992</v>
      </c>
      <c r="N270" s="194"/>
    </row>
    <row r="271" ht="27.75" customHeight="1">
      <c r="A271" s="156" t="str">
        <f t="shared" si="24"/>
        <v>3 ปี 11 เดือน 4 วัน หรือเหลืออีก 1435 วัน</v>
      </c>
      <c r="B271" s="113" t="str">
        <f t="shared" si="25"/>
        <v>ทะเบียนผลิต ปกติ</v>
      </c>
      <c r="C271" s="157" t="s">
        <v>1123</v>
      </c>
      <c r="D271" s="161">
        <v>47387.0</v>
      </c>
      <c r="E271" s="196" t="s">
        <v>1124</v>
      </c>
      <c r="F271" s="196" t="s">
        <v>1112</v>
      </c>
      <c r="G271" s="157" t="s">
        <v>446</v>
      </c>
      <c r="H271" s="157" t="s">
        <v>333</v>
      </c>
      <c r="I271" s="208" t="s">
        <v>27</v>
      </c>
      <c r="J271" s="187" t="s">
        <v>27</v>
      </c>
      <c r="K271" s="199" t="s">
        <v>1125</v>
      </c>
      <c r="L271" s="193"/>
      <c r="M271" s="213" t="s">
        <v>992</v>
      </c>
      <c r="N271" s="194"/>
    </row>
    <row r="272" ht="27.75" customHeight="1">
      <c r="A272" s="156" t="str">
        <f t="shared" si="24"/>
        <v>1 ปี 0 เดือน 15 วัน หรือเหลืออีก 380 วัน</v>
      </c>
      <c r="B272" s="113" t="str">
        <f t="shared" si="25"/>
        <v>ใบอนุญาตผลิต ปกติ</v>
      </c>
      <c r="C272" s="157">
        <v>3.0523412566E10</v>
      </c>
      <c r="D272" s="161">
        <v>46332.0</v>
      </c>
      <c r="E272" s="196" t="s">
        <v>1124</v>
      </c>
      <c r="F272" s="196" t="s">
        <v>1112</v>
      </c>
      <c r="G272" s="157" t="s">
        <v>454</v>
      </c>
      <c r="H272" s="157" t="s">
        <v>333</v>
      </c>
      <c r="I272" s="208" t="s">
        <v>27</v>
      </c>
      <c r="J272" s="187" t="s">
        <v>27</v>
      </c>
      <c r="K272" s="199" t="s">
        <v>1126</v>
      </c>
      <c r="L272" s="193"/>
      <c r="M272" s="213" t="s">
        <v>992</v>
      </c>
      <c r="N272" s="194"/>
    </row>
    <row r="273" ht="27.75" customHeight="1">
      <c r="A273" s="156" t="str">
        <f t="shared" si="24"/>
        <v>0 ปี 11 เดือน 0 วัน หรือเหลืออีก 335 วัน</v>
      </c>
      <c r="B273" s="113" t="str">
        <f t="shared" si="25"/>
        <v>ทะเบียนนำเข้า ปกติ</v>
      </c>
      <c r="C273" s="157" t="s">
        <v>1127</v>
      </c>
      <c r="D273" s="161">
        <v>46287.0</v>
      </c>
      <c r="E273" s="157" t="s">
        <v>1128</v>
      </c>
      <c r="F273" s="196" t="s">
        <v>1129</v>
      </c>
      <c r="G273" s="157" t="s">
        <v>449</v>
      </c>
      <c r="H273" s="157" t="s">
        <v>333</v>
      </c>
      <c r="I273" s="139" t="s">
        <v>27</v>
      </c>
      <c r="J273" s="187" t="s">
        <v>27</v>
      </c>
      <c r="K273" s="202" t="s">
        <v>1130</v>
      </c>
      <c r="L273" s="193"/>
      <c r="M273" s="213" t="s">
        <v>992</v>
      </c>
      <c r="N273" s="207" t="s">
        <v>910</v>
      </c>
    </row>
    <row r="274" ht="27.75" customHeight="1">
      <c r="A274" s="156" t="str">
        <f t="shared" si="24"/>
        <v>0 ปี 3 เดือน 5 วัน หรือเหลืออีก 97 วัน</v>
      </c>
      <c r="B274" s="113" t="str">
        <f t="shared" si="25"/>
        <v>ใบอนุญาตนำเข้า ใกล้หมดอายุ ภายใน 1-3 เดือน</v>
      </c>
      <c r="C274" s="157">
        <v>3.0604582568E10</v>
      </c>
      <c r="D274" s="161">
        <v>46049.0</v>
      </c>
      <c r="E274" s="157" t="s">
        <v>1128</v>
      </c>
      <c r="F274" s="196" t="s">
        <v>1129</v>
      </c>
      <c r="G274" s="157" t="s">
        <v>19</v>
      </c>
      <c r="H274" s="157" t="s">
        <v>333</v>
      </c>
      <c r="I274" s="139" t="s">
        <v>27</v>
      </c>
      <c r="J274" s="187" t="s">
        <v>27</v>
      </c>
      <c r="K274" s="199" t="s">
        <v>1131</v>
      </c>
      <c r="L274" s="193"/>
      <c r="M274" s="213" t="s">
        <v>992</v>
      </c>
      <c r="N274" s="194"/>
    </row>
    <row r="275" ht="27.75" customHeight="1">
      <c r="A275" s="156" t="str">
        <f t="shared" si="24"/>
        <v>1 ปี 7 เดือน 9 วัน หรือเหลืออีก 586 วัน</v>
      </c>
      <c r="B275" s="113" t="str">
        <f t="shared" si="25"/>
        <v>ทะเบียนผลิต ปกติ</v>
      </c>
      <c r="C275" s="157" t="s">
        <v>1132</v>
      </c>
      <c r="D275" s="161">
        <v>46538.0</v>
      </c>
      <c r="E275" s="157" t="s">
        <v>1133</v>
      </c>
      <c r="F275" s="196" t="s">
        <v>1129</v>
      </c>
      <c r="G275" s="157" t="s">
        <v>446</v>
      </c>
      <c r="H275" s="157" t="s">
        <v>333</v>
      </c>
      <c r="I275" s="139" t="s">
        <v>27</v>
      </c>
      <c r="J275" s="187">
        <v>1168.0</v>
      </c>
      <c r="K275" s="202" t="s">
        <v>1134</v>
      </c>
      <c r="L275" s="193"/>
      <c r="M275" s="213" t="s">
        <v>992</v>
      </c>
      <c r="N275" s="194"/>
    </row>
    <row r="276" ht="27.75" customHeight="1">
      <c r="A276" s="156" t="str">
        <f t="shared" si="24"/>
        <v>0 ปี 6 เดือน 18 วัน หรือเหลืออีก 200 วัน</v>
      </c>
      <c r="B276" s="113" t="str">
        <f t="shared" si="25"/>
        <v>ใบอนุญาตผลิต ปกติ</v>
      </c>
      <c r="C276" s="157">
        <v>3.0509762566E10</v>
      </c>
      <c r="D276" s="161">
        <v>46152.0</v>
      </c>
      <c r="E276" s="157" t="s">
        <v>1133</v>
      </c>
      <c r="F276" s="196" t="s">
        <v>1129</v>
      </c>
      <c r="G276" s="157" t="s">
        <v>454</v>
      </c>
      <c r="H276" s="157" t="s">
        <v>333</v>
      </c>
      <c r="I276" s="139" t="s">
        <v>27</v>
      </c>
      <c r="J276" s="187">
        <v>1168.0</v>
      </c>
      <c r="K276" s="199" t="s">
        <v>1135</v>
      </c>
      <c r="L276" s="193"/>
      <c r="M276" s="213" t="s">
        <v>992</v>
      </c>
      <c r="N276" s="194"/>
    </row>
    <row r="277" ht="27.75" customHeight="1">
      <c r="A277" s="156" t="str">
        <f t="shared" si="24"/>
        <v>1 ปี 7 เดือน 9 วัน หรือเหลืออีก 586 วัน</v>
      </c>
      <c r="B277" s="113" t="str">
        <f t="shared" si="25"/>
        <v>ทะเบียนผลิต ปกติ</v>
      </c>
      <c r="C277" s="157" t="s">
        <v>1136</v>
      </c>
      <c r="D277" s="161">
        <v>46538.0</v>
      </c>
      <c r="E277" s="157" t="s">
        <v>1137</v>
      </c>
      <c r="F277" s="196" t="s">
        <v>1129</v>
      </c>
      <c r="G277" s="157" t="s">
        <v>446</v>
      </c>
      <c r="H277" s="157" t="s">
        <v>333</v>
      </c>
      <c r="I277" s="139" t="s">
        <v>27</v>
      </c>
      <c r="J277" s="187" t="s">
        <v>434</v>
      </c>
      <c r="K277" s="202" t="s">
        <v>1138</v>
      </c>
      <c r="L277" s="193"/>
      <c r="M277" s="213" t="s">
        <v>992</v>
      </c>
      <c r="N277" s="194"/>
    </row>
    <row r="278" ht="27.75" customHeight="1">
      <c r="A278" s="156" t="str">
        <f t="shared" si="24"/>
        <v>0 ปี 6 เดือน 18 วัน หรือเหลืออีก 200 วัน</v>
      </c>
      <c r="B278" s="113" t="str">
        <f t="shared" si="25"/>
        <v>ใบอนุญาตผลิต ปกติ</v>
      </c>
      <c r="C278" s="157">
        <v>3.0509772566E10</v>
      </c>
      <c r="D278" s="161">
        <v>46152.0</v>
      </c>
      <c r="E278" s="157" t="s">
        <v>1137</v>
      </c>
      <c r="F278" s="196" t="s">
        <v>1129</v>
      </c>
      <c r="G278" s="157" t="s">
        <v>454</v>
      </c>
      <c r="H278" s="157" t="s">
        <v>333</v>
      </c>
      <c r="I278" s="139" t="s">
        <v>27</v>
      </c>
      <c r="J278" s="187" t="s">
        <v>434</v>
      </c>
      <c r="K278" s="199" t="s">
        <v>1139</v>
      </c>
      <c r="L278" s="193"/>
      <c r="M278" s="213" t="s">
        <v>992</v>
      </c>
      <c r="N278" s="194"/>
    </row>
    <row r="279" ht="27.75" customHeight="1">
      <c r="A279" s="156" t="str">
        <f t="shared" si="24"/>
        <v>1 ปี 4 เดือน 22 วัน หรือเหลืออีก 510 วัน</v>
      </c>
      <c r="B279" s="113" t="str">
        <f t="shared" si="25"/>
        <v>ทะเบียนนำเข้า ปกติ</v>
      </c>
      <c r="C279" s="157" t="s">
        <v>1140</v>
      </c>
      <c r="D279" s="161">
        <v>46462.0</v>
      </c>
      <c r="E279" s="157" t="s">
        <v>1141</v>
      </c>
      <c r="F279" s="196" t="s">
        <v>1142</v>
      </c>
      <c r="G279" s="157" t="s">
        <v>449</v>
      </c>
      <c r="H279" s="157" t="s">
        <v>333</v>
      </c>
      <c r="I279" s="139" t="s">
        <v>27</v>
      </c>
      <c r="J279" s="187" t="s">
        <v>27</v>
      </c>
      <c r="K279" s="202" t="s">
        <v>1143</v>
      </c>
      <c r="L279" s="193"/>
      <c r="M279" s="213" t="s">
        <v>992</v>
      </c>
      <c r="N279" s="191" t="s">
        <v>574</v>
      </c>
    </row>
    <row r="280" ht="27.75" customHeight="1">
      <c r="A280" s="156" t="str">
        <f t="shared" si="24"/>
        <v>0 ปี 8 เดือน 22 วัน หรือเหลืออีก 265 วัน</v>
      </c>
      <c r="B280" s="113" t="str">
        <f t="shared" si="25"/>
        <v>ใบอนุญาตนำเข้า ปกติ</v>
      </c>
      <c r="C280" s="157">
        <v>3.0632092568E10</v>
      </c>
      <c r="D280" s="161">
        <v>46217.0</v>
      </c>
      <c r="E280" s="157" t="s">
        <v>1141</v>
      </c>
      <c r="F280" s="196" t="s">
        <v>1142</v>
      </c>
      <c r="G280" s="157" t="s">
        <v>19</v>
      </c>
      <c r="H280" s="157" t="s">
        <v>333</v>
      </c>
      <c r="I280" s="139" t="s">
        <v>27</v>
      </c>
      <c r="J280" s="187" t="s">
        <v>27</v>
      </c>
      <c r="K280" s="199" t="s">
        <v>1144</v>
      </c>
      <c r="L280" s="193"/>
      <c r="M280" s="213" t="s">
        <v>992</v>
      </c>
      <c r="N280" s="194"/>
    </row>
    <row r="281" ht="27.75" customHeight="1">
      <c r="A281" s="156" t="str">
        <f t="shared" si="24"/>
        <v>1 ปี 11 เดือน 13 วัน หรือเหลืออีก 713 วัน</v>
      </c>
      <c r="B281" s="113" t="str">
        <f t="shared" si="25"/>
        <v>ทะเบียนผลิต ปกติ</v>
      </c>
      <c r="C281" s="157" t="s">
        <v>1145</v>
      </c>
      <c r="D281" s="161">
        <v>46665.0</v>
      </c>
      <c r="E281" s="157" t="s">
        <v>168</v>
      </c>
      <c r="F281" s="196" t="s">
        <v>1142</v>
      </c>
      <c r="G281" s="157" t="s">
        <v>446</v>
      </c>
      <c r="H281" s="157" t="s">
        <v>333</v>
      </c>
      <c r="I281" s="139" t="s">
        <v>27</v>
      </c>
      <c r="J281" s="187" t="s">
        <v>434</v>
      </c>
      <c r="K281" s="202" t="s">
        <v>1146</v>
      </c>
      <c r="L281" s="193"/>
      <c r="M281" s="213" t="s">
        <v>992</v>
      </c>
      <c r="N281" s="194"/>
    </row>
    <row r="282" ht="27.75" customHeight="1">
      <c r="A282" s="156" t="str">
        <f t="shared" si="24"/>
        <v>1 ปี 0 เดือน 6 วัน หรือเหลืออีก 371 วัน</v>
      </c>
      <c r="B282" s="113" t="str">
        <f t="shared" si="25"/>
        <v>ใบอนุญาตผลิต ปกติ</v>
      </c>
      <c r="C282" s="157">
        <v>3.0551172564E10</v>
      </c>
      <c r="D282" s="161">
        <v>46323.0</v>
      </c>
      <c r="E282" s="157" t="s">
        <v>168</v>
      </c>
      <c r="F282" s="196" t="s">
        <v>1142</v>
      </c>
      <c r="G282" s="157" t="s">
        <v>454</v>
      </c>
      <c r="H282" s="157" t="s">
        <v>333</v>
      </c>
      <c r="I282" s="139" t="s">
        <v>27</v>
      </c>
      <c r="J282" s="187" t="s">
        <v>434</v>
      </c>
      <c r="K282" s="199" t="s">
        <v>1147</v>
      </c>
      <c r="L282" s="193"/>
      <c r="M282" s="213" t="s">
        <v>992</v>
      </c>
      <c r="N282" s="194"/>
    </row>
    <row r="283" ht="27.75" customHeight="1">
      <c r="A283" s="156" t="str">
        <f t="shared" si="24"/>
        <v>2 ปี 0 เดือน 10 วัน หรือเหลืออีก 740 วัน</v>
      </c>
      <c r="B283" s="113" t="str">
        <f t="shared" si="25"/>
        <v>ทะเบียนผลิต ปกติ</v>
      </c>
      <c r="C283" s="157" t="s">
        <v>1148</v>
      </c>
      <c r="D283" s="161">
        <v>46692.0</v>
      </c>
      <c r="E283" s="157" t="s">
        <v>1149</v>
      </c>
      <c r="F283" s="196" t="s">
        <v>1142</v>
      </c>
      <c r="G283" s="157" t="s">
        <v>446</v>
      </c>
      <c r="H283" s="157" t="s">
        <v>333</v>
      </c>
      <c r="I283" s="139" t="s">
        <v>27</v>
      </c>
      <c r="J283" s="187" t="s">
        <v>27</v>
      </c>
      <c r="K283" s="202" t="s">
        <v>1150</v>
      </c>
      <c r="L283" s="193"/>
      <c r="M283" s="213" t="s">
        <v>992</v>
      </c>
      <c r="N283" s="194"/>
    </row>
    <row r="284" ht="27.75" customHeight="1">
      <c r="A284" s="156" t="str">
        <f t="shared" si="24"/>
        <v>1 ปี 0 เดือน 10 วัน หรือเหลืออีก 375 วัน</v>
      </c>
      <c r="B284" s="113" t="str">
        <f t="shared" si="25"/>
        <v>ใบอนุญาตผลิต ปกติ</v>
      </c>
      <c r="C284" s="157">
        <v>3.0522912566E10</v>
      </c>
      <c r="D284" s="161">
        <v>46327.0</v>
      </c>
      <c r="E284" s="157" t="s">
        <v>1149</v>
      </c>
      <c r="F284" s="196" t="s">
        <v>1142</v>
      </c>
      <c r="G284" s="157" t="s">
        <v>454</v>
      </c>
      <c r="H284" s="157" t="s">
        <v>333</v>
      </c>
      <c r="I284" s="139" t="s">
        <v>27</v>
      </c>
      <c r="J284" s="187" t="s">
        <v>27</v>
      </c>
      <c r="K284" s="199" t="s">
        <v>1151</v>
      </c>
      <c r="L284" s="193"/>
      <c r="M284" s="213" t="s">
        <v>992</v>
      </c>
      <c r="N284" s="194"/>
    </row>
    <row r="285" ht="27.75" customHeight="1">
      <c r="A285" s="156" t="str">
        <f t="shared" si="24"/>
        <v>1 ปี 2 เดือน 29 วัน หรือเหลืออีก 455 วัน</v>
      </c>
      <c r="B285" s="113" t="str">
        <f t="shared" si="25"/>
        <v>ทะเบียนนำเข้า ปกติ</v>
      </c>
      <c r="C285" s="157" t="s">
        <v>1152</v>
      </c>
      <c r="D285" s="161">
        <v>46407.0</v>
      </c>
      <c r="E285" s="157" t="s">
        <v>1153</v>
      </c>
      <c r="F285" s="196" t="s">
        <v>1154</v>
      </c>
      <c r="G285" s="157" t="s">
        <v>449</v>
      </c>
      <c r="H285" s="157" t="s">
        <v>333</v>
      </c>
      <c r="I285" s="139" t="s">
        <v>27</v>
      </c>
      <c r="J285" s="187" t="s">
        <v>27</v>
      </c>
      <c r="K285" s="202" t="s">
        <v>1155</v>
      </c>
      <c r="L285" s="193"/>
      <c r="M285" s="213" t="s">
        <v>992</v>
      </c>
      <c r="N285" s="201" t="s">
        <v>910</v>
      </c>
    </row>
    <row r="286" ht="27.75" customHeight="1">
      <c r="A286" s="156" t="str">
        <f t="shared" si="24"/>
        <v>0 ปี 8 เดือน 22 วัน หรือเหลืออีก 265 วัน</v>
      </c>
      <c r="B286" s="113" t="str">
        <f t="shared" si="25"/>
        <v>ใบอนุญาตนำเข้า ปกติ</v>
      </c>
      <c r="C286" s="157">
        <v>3.0632122568E10</v>
      </c>
      <c r="D286" s="161">
        <v>46217.0</v>
      </c>
      <c r="E286" s="157" t="s">
        <v>1153</v>
      </c>
      <c r="F286" s="196" t="s">
        <v>1154</v>
      </c>
      <c r="G286" s="157" t="s">
        <v>19</v>
      </c>
      <c r="H286" s="157" t="s">
        <v>333</v>
      </c>
      <c r="I286" s="139" t="s">
        <v>27</v>
      </c>
      <c r="J286" s="187" t="s">
        <v>27</v>
      </c>
      <c r="K286" s="199" t="s">
        <v>1156</v>
      </c>
      <c r="L286" s="193"/>
      <c r="M286" s="213" t="s">
        <v>992</v>
      </c>
      <c r="N286" s="194"/>
    </row>
    <row r="287" ht="27.75" customHeight="1">
      <c r="A287" s="156" t="str">
        <f t="shared" si="24"/>
        <v>1 ปี 11 เดือน 19 วัน หรือเหลืออีก 719 วัน</v>
      </c>
      <c r="B287" s="113" t="str">
        <f t="shared" si="25"/>
        <v>ทะเบียนผลิต ปกติ</v>
      </c>
      <c r="C287" s="157" t="s">
        <v>1157</v>
      </c>
      <c r="D287" s="161">
        <v>46671.0</v>
      </c>
      <c r="E287" s="157" t="s">
        <v>1158</v>
      </c>
      <c r="F287" s="196" t="s">
        <v>1154</v>
      </c>
      <c r="G287" s="157" t="s">
        <v>446</v>
      </c>
      <c r="H287" s="157" t="s">
        <v>333</v>
      </c>
      <c r="I287" s="139" t="s">
        <v>27</v>
      </c>
      <c r="J287" s="187" t="s">
        <v>434</v>
      </c>
      <c r="K287" s="202" t="s">
        <v>1159</v>
      </c>
      <c r="L287" s="193"/>
      <c r="M287" s="213" t="s">
        <v>992</v>
      </c>
      <c r="N287" s="194"/>
    </row>
    <row r="288" ht="27.75" customHeight="1">
      <c r="A288" s="156" t="str">
        <f t="shared" si="24"/>
        <v>1 ปี 0 เดือน 10 วัน หรือเหลืออีก 375 วัน</v>
      </c>
      <c r="B288" s="113" t="str">
        <f t="shared" si="25"/>
        <v>ใบอนุญาตผลิต ปกติ</v>
      </c>
      <c r="C288" s="157">
        <v>3.0522902566E10</v>
      </c>
      <c r="D288" s="161">
        <v>46327.0</v>
      </c>
      <c r="E288" s="157" t="s">
        <v>1158</v>
      </c>
      <c r="F288" s="196" t="s">
        <v>1154</v>
      </c>
      <c r="G288" s="157" t="s">
        <v>454</v>
      </c>
      <c r="H288" s="157" t="s">
        <v>333</v>
      </c>
      <c r="I288" s="139" t="s">
        <v>27</v>
      </c>
      <c r="J288" s="187" t="s">
        <v>434</v>
      </c>
      <c r="K288" s="199" t="s">
        <v>1160</v>
      </c>
      <c r="L288" s="193"/>
      <c r="M288" s="213" t="s">
        <v>992</v>
      </c>
      <c r="N288" s="194"/>
    </row>
    <row r="289" ht="27.75" customHeight="1">
      <c r="A289" s="156" t="str">
        <f t="shared" si="24"/>
        <v>2 ปี 0 เดือน 20 วัน หรือเหลืออีก 750 วัน</v>
      </c>
      <c r="B289" s="113" t="str">
        <f t="shared" si="25"/>
        <v>ทะเบียนผลิต ปกติ</v>
      </c>
      <c r="C289" s="157" t="s">
        <v>1161</v>
      </c>
      <c r="D289" s="161">
        <v>46702.0</v>
      </c>
      <c r="E289" s="157" t="s">
        <v>1162</v>
      </c>
      <c r="F289" s="196" t="s">
        <v>1154</v>
      </c>
      <c r="G289" s="157" t="s">
        <v>446</v>
      </c>
      <c r="H289" s="157" t="s">
        <v>333</v>
      </c>
      <c r="I289" s="139" t="s">
        <v>27</v>
      </c>
      <c r="J289" s="187" t="s">
        <v>27</v>
      </c>
      <c r="K289" s="202" t="s">
        <v>1163</v>
      </c>
      <c r="L289" s="193"/>
      <c r="M289" s="213" t="s">
        <v>992</v>
      </c>
      <c r="N289" s="194"/>
    </row>
    <row r="290" ht="27.75" customHeight="1">
      <c r="A290" s="156" t="str">
        <f t="shared" si="24"/>
        <v>1 ปี 0 เดือน 10 วัน หรือเหลืออีก 375 วัน</v>
      </c>
      <c r="B290" s="113" t="str">
        <f t="shared" si="25"/>
        <v>ใบอนุญาตผลิต ปกติ</v>
      </c>
      <c r="C290" s="157">
        <v>3.0522892566E10</v>
      </c>
      <c r="D290" s="161">
        <v>46327.0</v>
      </c>
      <c r="E290" s="157" t="s">
        <v>1162</v>
      </c>
      <c r="F290" s="196" t="s">
        <v>1154</v>
      </c>
      <c r="G290" s="157" t="s">
        <v>454</v>
      </c>
      <c r="H290" s="157" t="s">
        <v>333</v>
      </c>
      <c r="I290" s="139" t="s">
        <v>27</v>
      </c>
      <c r="J290" s="187" t="s">
        <v>27</v>
      </c>
      <c r="K290" s="199" t="s">
        <v>1164</v>
      </c>
      <c r="L290" s="193"/>
      <c r="M290" s="213" t="s">
        <v>992</v>
      </c>
      <c r="N290" s="194"/>
    </row>
    <row r="291" ht="27.75" customHeight="1">
      <c r="A291" s="156" t="str">
        <f t="shared" ref="A291:A298" si="26">if(D291="","",if(D291&lt;today(),"ทะเบียนขาด "&amp;today()-D291&amp;" วัน",((DATEDIF(today(),D291,"y") &amp; " ปี " &amp; DATEDIF(today(),D291,"ym") &amp; " เดือน "&amp; DATEDIF(today(),D291,"md") &amp; " วัน"))&amp;" หรือเหลืออีก "&amp;today()-D291&amp;" วัน"))</f>
        <v>1 ปี 10 เดือน 7 วัน หรือเหลืออีก -676 วัน</v>
      </c>
      <c r="B291" s="113" t="str">
        <f t="shared" si="25"/>
        <v>ทะเบียนนำเข้า ปกติ</v>
      </c>
      <c r="C291" s="157" t="s">
        <v>1165</v>
      </c>
      <c r="D291" s="161">
        <v>46628.0</v>
      </c>
      <c r="E291" s="196" t="s">
        <v>25</v>
      </c>
      <c r="F291" s="157" t="s">
        <v>1166</v>
      </c>
      <c r="G291" s="157" t="s">
        <v>449</v>
      </c>
      <c r="H291" s="157" t="s">
        <v>333</v>
      </c>
      <c r="I291" s="208" t="s">
        <v>27</v>
      </c>
      <c r="J291" s="187" t="s">
        <v>27</v>
      </c>
      <c r="K291" s="188" t="s">
        <v>1167</v>
      </c>
      <c r="L291" s="193"/>
      <c r="M291" s="213" t="s">
        <v>992</v>
      </c>
      <c r="N291" s="191" t="s">
        <v>574</v>
      </c>
    </row>
    <row r="292" ht="27.75" customHeight="1">
      <c r="A292" s="156" t="str">
        <f t="shared" si="26"/>
        <v>ทะเบียนขาด 163 วัน</v>
      </c>
      <c r="B292" s="113" t="str">
        <f t="shared" si="25"/>
        <v>ใบอนุญาตนำเข้า ขาด</v>
      </c>
      <c r="C292" s="157">
        <v>3.0619962567E10</v>
      </c>
      <c r="D292" s="161">
        <v>45789.0</v>
      </c>
      <c r="E292" s="196" t="s">
        <v>25</v>
      </c>
      <c r="F292" s="157" t="s">
        <v>1166</v>
      </c>
      <c r="G292" s="157" t="s">
        <v>19</v>
      </c>
      <c r="H292" s="157" t="s">
        <v>333</v>
      </c>
      <c r="I292" s="208" t="s">
        <v>27</v>
      </c>
      <c r="J292" s="187" t="s">
        <v>27</v>
      </c>
      <c r="K292" s="192" t="s">
        <v>1168</v>
      </c>
      <c r="L292" s="193"/>
      <c r="M292" s="213" t="s">
        <v>992</v>
      </c>
      <c r="N292" s="194" t="s">
        <v>1050</v>
      </c>
    </row>
    <row r="293" ht="27.75" customHeight="1">
      <c r="A293" s="156" t="str">
        <f t="shared" si="26"/>
        <v>2 ปี 7 เดือน 4 วัน หรือเหลืออีก -947 วัน</v>
      </c>
      <c r="B293" s="113" t="str">
        <f t="shared" si="25"/>
        <v>ทะเบียนผลิต ปกติ</v>
      </c>
      <c r="C293" s="157" t="s">
        <v>1169</v>
      </c>
      <c r="D293" s="161">
        <v>46899.0</v>
      </c>
      <c r="E293" s="196" t="s">
        <v>1170</v>
      </c>
      <c r="F293" s="157" t="s">
        <v>1166</v>
      </c>
      <c r="G293" s="157" t="s">
        <v>446</v>
      </c>
      <c r="H293" s="157" t="s">
        <v>333</v>
      </c>
      <c r="I293" s="208" t="s">
        <v>27</v>
      </c>
      <c r="J293" s="187" t="s">
        <v>27</v>
      </c>
      <c r="K293" s="188" t="s">
        <v>1171</v>
      </c>
      <c r="L293" s="193"/>
      <c r="M293" s="213" t="s">
        <v>992</v>
      </c>
      <c r="N293" s="194"/>
    </row>
    <row r="294" ht="27.75" customHeight="1">
      <c r="A294" s="156" t="str">
        <f t="shared" si="26"/>
        <v>0 ปี 7 เดือน 27 วัน หรือเหลืออีก -239 วัน</v>
      </c>
      <c r="B294" s="113" t="str">
        <f t="shared" si="25"/>
        <v>ใบอนุญาตผลิต ปกติ</v>
      </c>
      <c r="C294" s="157">
        <v>3.0514282567E10</v>
      </c>
      <c r="D294" s="161">
        <v>46191.0</v>
      </c>
      <c r="E294" s="196" t="s">
        <v>1170</v>
      </c>
      <c r="F294" s="157" t="s">
        <v>1166</v>
      </c>
      <c r="G294" s="157" t="s">
        <v>454</v>
      </c>
      <c r="H294" s="157" t="s">
        <v>333</v>
      </c>
      <c r="I294" s="208" t="s">
        <v>27</v>
      </c>
      <c r="J294" s="187" t="s">
        <v>27</v>
      </c>
      <c r="K294" s="192" t="s">
        <v>1172</v>
      </c>
      <c r="L294" s="193"/>
      <c r="M294" s="213" t="s">
        <v>992</v>
      </c>
      <c r="N294" s="198"/>
    </row>
    <row r="295" ht="27.75" customHeight="1">
      <c r="A295" s="156" t="str">
        <f t="shared" si="26"/>
        <v>2 ปี 7 เดือน 4 วัน หรือเหลืออีก -947 วัน</v>
      </c>
      <c r="B295" s="113" t="str">
        <f t="shared" si="25"/>
        <v>ทะเบียนผลิต ปกติ</v>
      </c>
      <c r="C295" s="157" t="s">
        <v>1173</v>
      </c>
      <c r="D295" s="161">
        <v>46899.0</v>
      </c>
      <c r="E295" s="196" t="s">
        <v>1174</v>
      </c>
      <c r="F295" s="157" t="s">
        <v>1166</v>
      </c>
      <c r="G295" s="157" t="s">
        <v>446</v>
      </c>
      <c r="H295" s="157" t="s">
        <v>333</v>
      </c>
      <c r="I295" s="208" t="s">
        <v>27</v>
      </c>
      <c r="J295" s="187" t="s">
        <v>1175</v>
      </c>
      <c r="K295" s="188" t="s">
        <v>1176</v>
      </c>
      <c r="L295" s="193"/>
      <c r="M295" s="213" t="s">
        <v>992</v>
      </c>
      <c r="N295" s="194"/>
    </row>
    <row r="296" ht="27.75" customHeight="1">
      <c r="A296" s="156" t="str">
        <f t="shared" si="26"/>
        <v>0 ปี 7 เดือน 28 วัน หรือเหลืออีก -240 วัน</v>
      </c>
      <c r="B296" s="113" t="str">
        <f t="shared" si="25"/>
        <v>ใบอนุญาตผลิต ปกติ</v>
      </c>
      <c r="C296" s="157">
        <v>3.0514302567E10</v>
      </c>
      <c r="D296" s="161">
        <v>46192.0</v>
      </c>
      <c r="E296" s="196" t="s">
        <v>1174</v>
      </c>
      <c r="F296" s="157" t="s">
        <v>1166</v>
      </c>
      <c r="G296" s="157" t="s">
        <v>454</v>
      </c>
      <c r="H296" s="157" t="s">
        <v>333</v>
      </c>
      <c r="I296" s="208" t="s">
        <v>27</v>
      </c>
      <c r="J296" s="187" t="s">
        <v>1175</v>
      </c>
      <c r="K296" s="192" t="s">
        <v>1177</v>
      </c>
      <c r="L296" s="193"/>
      <c r="M296" s="213" t="s">
        <v>992</v>
      </c>
      <c r="N296" s="198"/>
    </row>
    <row r="297" ht="27.75" customHeight="1">
      <c r="A297" s="156" t="str">
        <f t="shared" si="26"/>
        <v>2 ปี 7 เดือน 4 วัน หรือเหลืออีก -947 วัน</v>
      </c>
      <c r="B297" s="113" t="str">
        <f t="shared" si="25"/>
        <v>ทะเบียนผลิต ปกติ</v>
      </c>
      <c r="C297" s="157" t="s">
        <v>1178</v>
      </c>
      <c r="D297" s="161">
        <v>46899.0</v>
      </c>
      <c r="E297" s="196" t="s">
        <v>1179</v>
      </c>
      <c r="F297" s="157" t="s">
        <v>1166</v>
      </c>
      <c r="G297" s="157" t="s">
        <v>446</v>
      </c>
      <c r="H297" s="157" t="s">
        <v>333</v>
      </c>
      <c r="I297" s="208" t="s">
        <v>27</v>
      </c>
      <c r="J297" s="187" t="s">
        <v>434</v>
      </c>
      <c r="K297" s="188" t="s">
        <v>1180</v>
      </c>
      <c r="L297" s="193"/>
      <c r="M297" s="213" t="s">
        <v>992</v>
      </c>
      <c r="N297" s="194"/>
    </row>
    <row r="298" ht="27.75" customHeight="1">
      <c r="A298" s="156" t="str">
        <f t="shared" si="26"/>
        <v>0 ปี 7 เดือน 27 วัน หรือเหลืออีก -239 วัน</v>
      </c>
      <c r="B298" s="113" t="str">
        <f t="shared" si="25"/>
        <v>ใบอนุญาตผลิต ปกติ</v>
      </c>
      <c r="C298" s="157">
        <v>3.0514292567E10</v>
      </c>
      <c r="D298" s="161">
        <v>46191.0</v>
      </c>
      <c r="E298" s="196" t="s">
        <v>1179</v>
      </c>
      <c r="F298" s="157" t="s">
        <v>1166</v>
      </c>
      <c r="G298" s="157" t="s">
        <v>454</v>
      </c>
      <c r="H298" s="157" t="s">
        <v>333</v>
      </c>
      <c r="I298" s="208" t="s">
        <v>27</v>
      </c>
      <c r="J298" s="187" t="s">
        <v>434</v>
      </c>
      <c r="K298" s="192" t="s">
        <v>1181</v>
      </c>
      <c r="L298" s="193"/>
      <c r="M298" s="213" t="s">
        <v>992</v>
      </c>
      <c r="N298" s="198"/>
    </row>
    <row r="299" ht="27.75" customHeight="1">
      <c r="A299" s="156" t="str">
        <f t="shared" ref="A299:A304" si="27">if(D299="","",if(D299&lt;today(),"ทะเบียนขาด "&amp;today()-D299&amp;" วัน",((DATEDIF(today(),D299,"y") &amp; " ปี " &amp; DATEDIF(today(),D299,"ym") &amp; " เดือน "&amp; DATEDIF(today(),D299,"md") &amp; " วัน"))&amp;" หรือเหลืออีก "&amp;ABS(today()-D299)&amp;" วัน"))</f>
        <v>1 ปี 3 เดือน 2 วัน หรือเหลืออีก 459 วัน</v>
      </c>
      <c r="B299" s="113" t="str">
        <f t="shared" si="25"/>
        <v>ทะเบียนนำเข้า ปกติ</v>
      </c>
      <c r="C299" s="157" t="s">
        <v>1182</v>
      </c>
      <c r="D299" s="161">
        <v>46411.0</v>
      </c>
      <c r="E299" s="196" t="s">
        <v>1183</v>
      </c>
      <c r="F299" s="196" t="s">
        <v>1184</v>
      </c>
      <c r="G299" s="157" t="s">
        <v>449</v>
      </c>
      <c r="H299" s="157" t="s">
        <v>333</v>
      </c>
      <c r="I299" s="139" t="s">
        <v>27</v>
      </c>
      <c r="J299" s="187" t="s">
        <v>27</v>
      </c>
      <c r="K299" s="202" t="s">
        <v>1185</v>
      </c>
      <c r="L299" s="193"/>
      <c r="M299" s="213" t="s">
        <v>992</v>
      </c>
      <c r="N299" s="191" t="s">
        <v>574</v>
      </c>
    </row>
    <row r="300" ht="27.75" customHeight="1">
      <c r="A300" s="156" t="str">
        <f t="shared" si="27"/>
        <v>0 ปี 3 เดือน 13 วัน หรือเหลืออีก 105 วัน</v>
      </c>
      <c r="B300" s="113" t="str">
        <f t="shared" si="25"/>
        <v>ใบอนุญาตนำเข้า ใกล้หมดอายุ ภายใน 1-3 เดือน</v>
      </c>
      <c r="C300" s="157">
        <v>3.0605442568E10</v>
      </c>
      <c r="D300" s="161">
        <v>46057.0</v>
      </c>
      <c r="E300" s="196" t="s">
        <v>1183</v>
      </c>
      <c r="F300" s="196" t="s">
        <v>1184</v>
      </c>
      <c r="G300" s="157" t="s">
        <v>19</v>
      </c>
      <c r="H300" s="157" t="s">
        <v>333</v>
      </c>
      <c r="I300" s="139" t="s">
        <v>27</v>
      </c>
      <c r="J300" s="187" t="s">
        <v>27</v>
      </c>
      <c r="K300" s="199" t="s">
        <v>1186</v>
      </c>
      <c r="L300" s="193"/>
      <c r="M300" s="213" t="s">
        <v>992</v>
      </c>
      <c r="N300" s="194"/>
    </row>
    <row r="301" ht="27.75" customHeight="1">
      <c r="A301" s="156" t="str">
        <f t="shared" si="27"/>
        <v>1 ปี 7 เดือน 25 วัน หรือเหลืออีก 602 วัน</v>
      </c>
      <c r="B301" s="113" t="str">
        <f t="shared" si="25"/>
        <v>ทะเบียนผลิต ปกติ</v>
      </c>
      <c r="C301" s="157" t="s">
        <v>1187</v>
      </c>
      <c r="D301" s="161">
        <v>46554.0</v>
      </c>
      <c r="E301" s="196" t="s">
        <v>1188</v>
      </c>
      <c r="F301" s="196" t="s">
        <v>1184</v>
      </c>
      <c r="G301" s="157" t="s">
        <v>446</v>
      </c>
      <c r="H301" s="157" t="s">
        <v>333</v>
      </c>
      <c r="I301" s="139" t="s">
        <v>27</v>
      </c>
      <c r="J301" s="187" t="s">
        <v>27</v>
      </c>
      <c r="K301" s="202" t="s">
        <v>1189</v>
      </c>
      <c r="L301" s="193"/>
      <c r="M301" s="213" t="s">
        <v>992</v>
      </c>
      <c r="N301" s="194"/>
    </row>
    <row r="302" ht="27.75" customHeight="1">
      <c r="A302" s="156" t="str">
        <f t="shared" si="27"/>
        <v>0 ปี 8 เดือน 20 วัน หรือเหลืออีก 263 วัน</v>
      </c>
      <c r="B302" s="113" t="str">
        <f t="shared" si="25"/>
        <v>ใบอนุญาตผลิต ปกติ</v>
      </c>
      <c r="C302" s="157">
        <v>3.0529622564E10</v>
      </c>
      <c r="D302" s="161">
        <v>46215.0</v>
      </c>
      <c r="E302" s="196" t="s">
        <v>1188</v>
      </c>
      <c r="F302" s="196" t="s">
        <v>1184</v>
      </c>
      <c r="G302" s="157" t="s">
        <v>454</v>
      </c>
      <c r="H302" s="157" t="s">
        <v>333</v>
      </c>
      <c r="I302" s="139" t="s">
        <v>27</v>
      </c>
      <c r="J302" s="187" t="s">
        <v>27</v>
      </c>
      <c r="K302" s="199" t="s">
        <v>1190</v>
      </c>
      <c r="L302" s="193"/>
      <c r="M302" s="213" t="s">
        <v>992</v>
      </c>
      <c r="N302" s="194"/>
    </row>
    <row r="303" ht="27.75" customHeight="1">
      <c r="A303" s="156" t="str">
        <f t="shared" si="27"/>
        <v>1 ปี 11 เดือน 13 วัน หรือเหลืออีก 713 วัน</v>
      </c>
      <c r="B303" s="113" t="str">
        <f t="shared" si="25"/>
        <v>ทะเบียนผลิต ปกติ</v>
      </c>
      <c r="C303" s="157" t="s">
        <v>1191</v>
      </c>
      <c r="D303" s="161">
        <v>46665.0</v>
      </c>
      <c r="E303" s="196" t="s">
        <v>1192</v>
      </c>
      <c r="F303" s="196" t="s">
        <v>1184</v>
      </c>
      <c r="G303" s="157" t="s">
        <v>446</v>
      </c>
      <c r="H303" s="157" t="s">
        <v>333</v>
      </c>
      <c r="I303" s="139" t="s">
        <v>27</v>
      </c>
      <c r="J303" s="187" t="s">
        <v>434</v>
      </c>
      <c r="K303" s="202" t="s">
        <v>1193</v>
      </c>
      <c r="L303" s="193"/>
      <c r="M303" s="213" t="s">
        <v>992</v>
      </c>
      <c r="N303" s="194"/>
    </row>
    <row r="304" ht="27.75" customHeight="1">
      <c r="A304" s="156" t="str">
        <f t="shared" si="27"/>
        <v>0 ปี 9 เดือน 29 วัน หรือเหลืออีก 302 วัน</v>
      </c>
      <c r="B304" s="113" t="str">
        <f t="shared" si="25"/>
        <v>ใบอนุญาตผลิต ปกติ</v>
      </c>
      <c r="C304" s="157">
        <v>3.0518072566E10</v>
      </c>
      <c r="D304" s="161">
        <v>46254.0</v>
      </c>
      <c r="E304" s="196" t="s">
        <v>1192</v>
      </c>
      <c r="F304" s="196" t="s">
        <v>1184</v>
      </c>
      <c r="G304" s="157" t="s">
        <v>454</v>
      </c>
      <c r="H304" s="157" t="s">
        <v>333</v>
      </c>
      <c r="I304" s="139" t="s">
        <v>27</v>
      </c>
      <c r="J304" s="187" t="s">
        <v>434</v>
      </c>
      <c r="K304" s="199" t="s">
        <v>1194</v>
      </c>
      <c r="L304" s="193"/>
      <c r="M304" s="213" t="s">
        <v>992</v>
      </c>
      <c r="N304" s="194"/>
    </row>
    <row r="305" ht="27.75" customHeight="1">
      <c r="A305" s="156" t="str">
        <f t="shared" ref="A305:A319" si="28">if(D305="","",if(D305&lt;today(),"ทะเบียนขาด "&amp;today()-D305&amp;" วัน",((DATEDIF(today(),D305,"y") &amp; " ปี " &amp; DATEDIF(today(),D305,"ym") &amp; " เดือน "&amp; DATEDIF(today(),D305,"md") &amp; " วัน"))&amp;" หรือเหลืออีก "&amp;today()-D305&amp;" วัน"))</f>
        <v>1 ปี 2 เดือน 0 วัน หรือเหลืออีก -426 วัน</v>
      </c>
      <c r="B305" s="113" t="str">
        <f t="shared" si="25"/>
        <v>ทะเบียนนำเข้า ปกติ</v>
      </c>
      <c r="C305" s="157" t="s">
        <v>1195</v>
      </c>
      <c r="D305" s="161">
        <v>46378.0</v>
      </c>
      <c r="E305" s="196" t="s">
        <v>1196</v>
      </c>
      <c r="F305" s="157" t="s">
        <v>1197</v>
      </c>
      <c r="G305" s="157" t="s">
        <v>449</v>
      </c>
      <c r="H305" s="157" t="s">
        <v>333</v>
      </c>
      <c r="I305" s="139" t="s">
        <v>27</v>
      </c>
      <c r="J305" s="187" t="s">
        <v>27</v>
      </c>
      <c r="K305" s="188" t="s">
        <v>1198</v>
      </c>
      <c r="L305" s="193"/>
      <c r="M305" s="213" t="s">
        <v>992</v>
      </c>
      <c r="N305" s="207" t="s">
        <v>1199</v>
      </c>
    </row>
    <row r="306" ht="27.75" customHeight="1">
      <c r="A306" s="156" t="str">
        <f t="shared" si="28"/>
        <v>ทะเบียนขาด 110 วัน</v>
      </c>
      <c r="B306" s="113" t="str">
        <f t="shared" si="25"/>
        <v>ใบอนุญาตนำเข้า ขาด</v>
      </c>
      <c r="C306" s="157">
        <v>3.0627862567E10</v>
      </c>
      <c r="D306" s="161">
        <v>45842.0</v>
      </c>
      <c r="E306" s="196" t="s">
        <v>1196</v>
      </c>
      <c r="F306" s="157" t="s">
        <v>1197</v>
      </c>
      <c r="G306" s="157" t="s">
        <v>19</v>
      </c>
      <c r="H306" s="157" t="s">
        <v>333</v>
      </c>
      <c r="I306" s="139" t="s">
        <v>27</v>
      </c>
      <c r="J306" s="187" t="s">
        <v>27</v>
      </c>
      <c r="K306" s="192" t="s">
        <v>1200</v>
      </c>
      <c r="L306" s="193"/>
      <c r="M306" s="213" t="s">
        <v>992</v>
      </c>
      <c r="N306" s="194" t="s">
        <v>1201</v>
      </c>
    </row>
    <row r="307" ht="27.75" customHeight="1">
      <c r="A307" s="156" t="str">
        <f t="shared" si="28"/>
        <v>0 ปี 3 เดือน 27 วัน หรือเหลืออีก -119 วัน</v>
      </c>
      <c r="B307" s="113" t="str">
        <f t="shared" si="25"/>
        <v>ใบอนุญาตนำเข้า ใกล้หมดอายุ ภายใน 1-3 เดือน</v>
      </c>
      <c r="C307" s="157">
        <v>3.0608962568E10</v>
      </c>
      <c r="D307" s="161">
        <v>46071.0</v>
      </c>
      <c r="E307" s="196" t="s">
        <v>1196</v>
      </c>
      <c r="F307" s="157" t="s">
        <v>1197</v>
      </c>
      <c r="G307" s="157" t="s">
        <v>19</v>
      </c>
      <c r="H307" s="157" t="s">
        <v>333</v>
      </c>
      <c r="I307" s="139" t="s">
        <v>27</v>
      </c>
      <c r="J307" s="187" t="s">
        <v>27</v>
      </c>
      <c r="K307" s="192" t="s">
        <v>1202</v>
      </c>
      <c r="L307" s="193"/>
      <c r="M307" s="213" t="s">
        <v>992</v>
      </c>
      <c r="N307" s="194"/>
    </row>
    <row r="308" ht="27.75" customHeight="1">
      <c r="A308" s="156" t="str">
        <f t="shared" si="28"/>
        <v>1 ปี 10 เดือน 7 วัน หรือเหลืออีก -676 วัน</v>
      </c>
      <c r="B308" s="113" t="str">
        <f t="shared" si="25"/>
        <v>ทะเบียนผลิต ปกติ</v>
      </c>
      <c r="C308" s="157" t="s">
        <v>1203</v>
      </c>
      <c r="D308" s="161">
        <v>46628.0</v>
      </c>
      <c r="E308" s="196" t="s">
        <v>1204</v>
      </c>
      <c r="F308" s="157" t="s">
        <v>1197</v>
      </c>
      <c r="G308" s="157" t="s">
        <v>446</v>
      </c>
      <c r="H308" s="157" t="s">
        <v>333</v>
      </c>
      <c r="I308" s="139" t="s">
        <v>27</v>
      </c>
      <c r="J308" s="187" t="s">
        <v>434</v>
      </c>
      <c r="K308" s="188" t="s">
        <v>1205</v>
      </c>
      <c r="L308" s="193"/>
      <c r="M308" s="213" t="s">
        <v>992</v>
      </c>
      <c r="N308" s="194"/>
    </row>
    <row r="309" ht="27.75" customHeight="1">
      <c r="A309" s="156" t="str">
        <f t="shared" si="28"/>
        <v>0 ปี 10 เดือน 6 วัน หรือเหลืออีก -310 วัน</v>
      </c>
      <c r="B309" s="113" t="str">
        <f t="shared" si="25"/>
        <v>ใบอนุญาตผลิต ปกติ</v>
      </c>
      <c r="C309" s="157">
        <v>3.0522912567E10</v>
      </c>
      <c r="D309" s="161">
        <v>46262.0</v>
      </c>
      <c r="E309" s="196" t="s">
        <v>1204</v>
      </c>
      <c r="F309" s="157" t="s">
        <v>1197</v>
      </c>
      <c r="G309" s="157" t="s">
        <v>454</v>
      </c>
      <c r="H309" s="157" t="s">
        <v>333</v>
      </c>
      <c r="I309" s="139" t="s">
        <v>27</v>
      </c>
      <c r="J309" s="187" t="s">
        <v>434</v>
      </c>
      <c r="K309" s="192" t="s">
        <v>1206</v>
      </c>
      <c r="L309" s="193"/>
      <c r="M309" s="213" t="s">
        <v>992</v>
      </c>
      <c r="N309" s="194"/>
    </row>
    <row r="310" ht="27.75" customHeight="1">
      <c r="A310" s="156" t="str">
        <f t="shared" si="28"/>
        <v>1 ปี 10 เดือน 24 วัน หรือเหลืออีก -693 วัน</v>
      </c>
      <c r="B310" s="113" t="str">
        <f t="shared" si="25"/>
        <v>ทะเบียนผลิต ปกติ</v>
      </c>
      <c r="C310" s="157" t="s">
        <v>1207</v>
      </c>
      <c r="D310" s="161">
        <v>46645.0</v>
      </c>
      <c r="E310" s="196" t="s">
        <v>1208</v>
      </c>
      <c r="F310" s="157" t="s">
        <v>1197</v>
      </c>
      <c r="G310" s="157" t="s">
        <v>446</v>
      </c>
      <c r="H310" s="157" t="s">
        <v>333</v>
      </c>
      <c r="I310" s="139" t="s">
        <v>27</v>
      </c>
      <c r="J310" s="187" t="s">
        <v>27</v>
      </c>
      <c r="K310" s="188" t="s">
        <v>1209</v>
      </c>
      <c r="L310" s="193"/>
      <c r="M310" s="213" t="s">
        <v>992</v>
      </c>
      <c r="N310" s="194"/>
    </row>
    <row r="311" ht="27.75" customHeight="1">
      <c r="A311" s="156" t="str">
        <f t="shared" si="28"/>
        <v>0 ปี 10 เดือน 26 วัน หรือเหลืออีก -330 วัน</v>
      </c>
      <c r="B311" s="113" t="str">
        <f t="shared" si="25"/>
        <v>ใบอนุญาตผลิต ปกติ</v>
      </c>
      <c r="C311" s="157">
        <v>3.0525572567E10</v>
      </c>
      <c r="D311" s="161">
        <v>46282.0</v>
      </c>
      <c r="E311" s="196" t="s">
        <v>1208</v>
      </c>
      <c r="F311" s="157" t="s">
        <v>1197</v>
      </c>
      <c r="G311" s="157" t="s">
        <v>454</v>
      </c>
      <c r="H311" s="157" t="s">
        <v>333</v>
      </c>
      <c r="I311" s="139" t="s">
        <v>27</v>
      </c>
      <c r="J311" s="187" t="s">
        <v>27</v>
      </c>
      <c r="K311" s="192" t="s">
        <v>1210</v>
      </c>
      <c r="L311" s="193"/>
      <c r="M311" s="213" t="s">
        <v>992</v>
      </c>
      <c r="N311" s="194"/>
    </row>
    <row r="312" ht="27.75" customHeight="1">
      <c r="A312" s="156" t="str">
        <f t="shared" si="28"/>
        <v>4 ปี 3 เดือน 13 วัน หรือเหลืออีก -1566 วัน</v>
      </c>
      <c r="B312" s="113" t="str">
        <f t="shared" si="25"/>
        <v>ทะเบียนนำเข้า ปกติ</v>
      </c>
      <c r="C312" s="157" t="s">
        <v>1211</v>
      </c>
      <c r="D312" s="161">
        <v>47518.0</v>
      </c>
      <c r="E312" s="196" t="s">
        <v>25</v>
      </c>
      <c r="F312" s="157" t="s">
        <v>1212</v>
      </c>
      <c r="G312" s="157" t="s">
        <v>449</v>
      </c>
      <c r="H312" s="157" t="s">
        <v>333</v>
      </c>
      <c r="I312" s="139" t="s">
        <v>27</v>
      </c>
      <c r="J312" s="187" t="s">
        <v>27</v>
      </c>
      <c r="K312" s="192" t="s">
        <v>1213</v>
      </c>
      <c r="L312" s="193"/>
      <c r="M312" s="213" t="s">
        <v>992</v>
      </c>
      <c r="N312" s="194"/>
    </row>
    <row r="313" ht="27.75" customHeight="1">
      <c r="A313" s="156" t="str">
        <f t="shared" si="28"/>
        <v>ทะเบียนขาด 163 วัน</v>
      </c>
      <c r="B313" s="113" t="str">
        <f t="shared" si="25"/>
        <v>ใบอนุญาตนำเข้า ขาด</v>
      </c>
      <c r="C313" s="157">
        <v>3.0620132567E10</v>
      </c>
      <c r="D313" s="161">
        <v>45789.0</v>
      </c>
      <c r="E313" s="196" t="s">
        <v>25</v>
      </c>
      <c r="F313" s="157" t="s">
        <v>1212</v>
      </c>
      <c r="G313" s="157" t="s">
        <v>19</v>
      </c>
      <c r="H313" s="157" t="s">
        <v>333</v>
      </c>
      <c r="I313" s="139" t="s">
        <v>27</v>
      </c>
      <c r="J313" s="187" t="s">
        <v>27</v>
      </c>
      <c r="K313" s="192" t="s">
        <v>1214</v>
      </c>
      <c r="L313" s="193"/>
      <c r="M313" s="213" t="s">
        <v>992</v>
      </c>
      <c r="N313" s="194" t="s">
        <v>1215</v>
      </c>
    </row>
    <row r="314" ht="27.75" customHeight="1">
      <c r="A314" s="156" t="str">
        <f t="shared" si="28"/>
        <v>4 ปี 6 เดือน 8 วัน หรือเหลืออีก -1651 วัน</v>
      </c>
      <c r="B314" s="113" t="str">
        <f t="shared" si="25"/>
        <v>ทะเบียนผลิต ปกติ</v>
      </c>
      <c r="C314" s="157" t="s">
        <v>1216</v>
      </c>
      <c r="D314" s="161">
        <v>47603.0</v>
      </c>
      <c r="E314" s="196" t="s">
        <v>1217</v>
      </c>
      <c r="F314" s="157" t="s">
        <v>1212</v>
      </c>
      <c r="G314" s="157" t="s">
        <v>446</v>
      </c>
      <c r="H314" s="157" t="s">
        <v>333</v>
      </c>
      <c r="I314" s="139" t="s">
        <v>27</v>
      </c>
      <c r="J314" s="187" t="s">
        <v>27</v>
      </c>
      <c r="K314" s="192" t="s">
        <v>1218</v>
      </c>
      <c r="L314" s="193"/>
      <c r="M314" s="213" t="s">
        <v>992</v>
      </c>
      <c r="N314" s="194"/>
    </row>
    <row r="315" ht="27.75" customHeight="1">
      <c r="A315" s="156" t="str">
        <f t="shared" si="28"/>
        <v>0 ปี 7 เดือน 6 วัน หรือเหลืออีก -218 วัน</v>
      </c>
      <c r="B315" s="113" t="str">
        <f t="shared" si="25"/>
        <v>ใบอนุญาตผลิต ปกติ</v>
      </c>
      <c r="C315" s="157">
        <v>3.0512502567E10</v>
      </c>
      <c r="D315" s="161">
        <v>46170.0</v>
      </c>
      <c r="E315" s="196" t="s">
        <v>1217</v>
      </c>
      <c r="F315" s="157" t="s">
        <v>1212</v>
      </c>
      <c r="G315" s="157" t="s">
        <v>454</v>
      </c>
      <c r="H315" s="157" t="s">
        <v>333</v>
      </c>
      <c r="I315" s="139" t="s">
        <v>27</v>
      </c>
      <c r="J315" s="187" t="s">
        <v>27</v>
      </c>
      <c r="K315" s="192" t="s">
        <v>1219</v>
      </c>
      <c r="L315" s="193"/>
      <c r="M315" s="213" t="s">
        <v>992</v>
      </c>
      <c r="N315" s="194"/>
    </row>
    <row r="316" ht="27.75" customHeight="1">
      <c r="A316" s="156" t="str">
        <f t="shared" si="28"/>
        <v>4 ปี 6 เดือน 23 วัน หรือเหลืออีก -1666 วัน</v>
      </c>
      <c r="B316" s="113" t="str">
        <f t="shared" si="25"/>
        <v>ทะเบียนผลิต ปกติ</v>
      </c>
      <c r="C316" s="157" t="s">
        <v>1220</v>
      </c>
      <c r="D316" s="161">
        <v>47618.0</v>
      </c>
      <c r="E316" s="196" t="s">
        <v>1221</v>
      </c>
      <c r="F316" s="157" t="s">
        <v>1212</v>
      </c>
      <c r="G316" s="157" t="s">
        <v>446</v>
      </c>
      <c r="H316" s="157" t="s">
        <v>333</v>
      </c>
      <c r="I316" s="139" t="s">
        <v>27</v>
      </c>
      <c r="J316" s="187" t="s">
        <v>434</v>
      </c>
      <c r="K316" s="192" t="s">
        <v>1222</v>
      </c>
      <c r="L316" s="193"/>
      <c r="M316" s="213" t="s">
        <v>992</v>
      </c>
      <c r="N316" s="194"/>
    </row>
    <row r="317" ht="27.75" customHeight="1">
      <c r="A317" s="156" t="str">
        <f t="shared" si="28"/>
        <v>0 ปี 7 เดือน 14 วัน หรือเหลืออีก -226 วัน</v>
      </c>
      <c r="B317" s="113" t="str">
        <f t="shared" si="25"/>
        <v>ใบอนุญาตผลิต ปกติ</v>
      </c>
      <c r="C317" s="157">
        <v>3.0512962567E10</v>
      </c>
      <c r="D317" s="161">
        <v>46178.0</v>
      </c>
      <c r="E317" s="196" t="s">
        <v>1221</v>
      </c>
      <c r="F317" s="157" t="s">
        <v>1212</v>
      </c>
      <c r="G317" s="157" t="s">
        <v>454</v>
      </c>
      <c r="H317" s="157" t="s">
        <v>333</v>
      </c>
      <c r="I317" s="139" t="s">
        <v>27</v>
      </c>
      <c r="J317" s="187" t="s">
        <v>434</v>
      </c>
      <c r="K317" s="192" t="s">
        <v>1223</v>
      </c>
      <c r="L317" s="193"/>
      <c r="M317" s="213" t="s">
        <v>992</v>
      </c>
      <c r="N317" s="209"/>
    </row>
    <row r="318" ht="27.75" customHeight="1">
      <c r="A318" s="156" t="str">
        <f t="shared" si="28"/>
        <v>4 ปี 6 เดือน 23 วัน หรือเหลืออีก -1666 วัน</v>
      </c>
      <c r="B318" s="113" t="str">
        <f t="shared" si="25"/>
        <v>ทะเบียนผลิต ปกติ</v>
      </c>
      <c r="C318" s="157" t="s">
        <v>1224</v>
      </c>
      <c r="D318" s="161">
        <v>47618.0</v>
      </c>
      <c r="E318" s="196" t="s">
        <v>1225</v>
      </c>
      <c r="F318" s="157" t="s">
        <v>1212</v>
      </c>
      <c r="G318" s="157" t="s">
        <v>446</v>
      </c>
      <c r="H318" s="157" t="s">
        <v>333</v>
      </c>
      <c r="I318" s="139" t="s">
        <v>27</v>
      </c>
      <c r="J318" s="187" t="s">
        <v>598</v>
      </c>
      <c r="K318" s="192" t="s">
        <v>1226</v>
      </c>
      <c r="L318" s="193"/>
      <c r="M318" s="213" t="s">
        <v>992</v>
      </c>
      <c r="N318" s="194"/>
    </row>
    <row r="319" ht="27.75" customHeight="1">
      <c r="A319" s="156" t="str">
        <f t="shared" si="28"/>
        <v>0 ปี 7 เดือน 14 วัน หรือเหลืออีก -226 วัน</v>
      </c>
      <c r="B319" s="113" t="str">
        <f t="shared" si="25"/>
        <v>ใบอนุญาตผลิต ปกติ</v>
      </c>
      <c r="C319" s="157">
        <v>3.0512972567E10</v>
      </c>
      <c r="D319" s="161">
        <v>46178.0</v>
      </c>
      <c r="E319" s="196" t="s">
        <v>1225</v>
      </c>
      <c r="F319" s="157" t="s">
        <v>1212</v>
      </c>
      <c r="G319" s="157" t="s">
        <v>454</v>
      </c>
      <c r="H319" s="157" t="s">
        <v>333</v>
      </c>
      <c r="I319" s="139" t="s">
        <v>27</v>
      </c>
      <c r="J319" s="187" t="s">
        <v>598</v>
      </c>
      <c r="K319" s="192" t="s">
        <v>1227</v>
      </c>
      <c r="L319" s="193"/>
      <c r="M319" s="213" t="s">
        <v>992</v>
      </c>
      <c r="N319" s="209"/>
    </row>
    <row r="320" ht="27.75" customHeight="1">
      <c r="A320" s="156" t="str">
        <f t="shared" ref="A320:A338" si="29">if(D320="","",if(D320&lt;today(),"ทะเบียนขาด "&amp;today()-D320&amp;" วัน",((DATEDIF(today(),D320,"y") &amp; " ปี " &amp; DATEDIF(today(),D320,"ym") &amp; " เดือน "&amp; DATEDIF(today(),D320,"md") &amp; " วัน"))&amp;" หรือเหลืออีก "&amp;ABS(today()-D320)&amp;" วัน"))</f>
        <v>1 ปี 1 เดือน 0 วัน หรือเหลืออีก 396 วัน</v>
      </c>
      <c r="B320" s="113" t="str">
        <f t="shared" si="25"/>
        <v>ทะเบียนนำเข้า ปกติ</v>
      </c>
      <c r="C320" s="157" t="s">
        <v>1228</v>
      </c>
      <c r="D320" s="161">
        <v>46348.0</v>
      </c>
      <c r="E320" s="196" t="s">
        <v>1229</v>
      </c>
      <c r="F320" s="157" t="s">
        <v>1230</v>
      </c>
      <c r="G320" s="157" t="s">
        <v>449</v>
      </c>
      <c r="H320" s="157" t="s">
        <v>333</v>
      </c>
      <c r="I320" s="139" t="s">
        <v>27</v>
      </c>
      <c r="J320" s="187" t="s">
        <v>27</v>
      </c>
      <c r="K320" s="199" t="s">
        <v>1231</v>
      </c>
      <c r="L320" s="203"/>
      <c r="M320" s="215" t="s">
        <v>992</v>
      </c>
      <c r="N320" s="210" t="s">
        <v>1232</v>
      </c>
    </row>
    <row r="321" ht="27.75" customHeight="1">
      <c r="A321" s="156" t="str">
        <f t="shared" si="29"/>
        <v>ทะเบียนขาด 181 วัน</v>
      </c>
      <c r="B321" s="113" t="str">
        <f t="shared" si="25"/>
        <v>ใบอนุญาตนำเข้า ขาด</v>
      </c>
      <c r="C321" s="157">
        <v>3.0617522567E10</v>
      </c>
      <c r="D321" s="161">
        <v>45771.0</v>
      </c>
      <c r="E321" s="196" t="s">
        <v>1229</v>
      </c>
      <c r="F321" s="157" t="s">
        <v>1230</v>
      </c>
      <c r="G321" s="157" t="s">
        <v>19</v>
      </c>
      <c r="H321" s="157" t="s">
        <v>333</v>
      </c>
      <c r="I321" s="139" t="s">
        <v>27</v>
      </c>
      <c r="J321" s="187" t="s">
        <v>27</v>
      </c>
      <c r="K321" s="199" t="s">
        <v>1233</v>
      </c>
      <c r="L321" s="203"/>
      <c r="M321" s="215" t="s">
        <v>992</v>
      </c>
      <c r="N321" s="194" t="s">
        <v>1234</v>
      </c>
    </row>
    <row r="322" ht="27.75" customHeight="1">
      <c r="A322" s="156" t="str">
        <f t="shared" si="29"/>
        <v>1 ปี 7 เดือน 17 วัน หรือเหลืออีก 594 วัน</v>
      </c>
      <c r="B322" s="113" t="str">
        <f t="shared" si="25"/>
        <v>ทะเบียนผลิต ปกติ</v>
      </c>
      <c r="C322" s="157" t="s">
        <v>1235</v>
      </c>
      <c r="D322" s="161">
        <v>46546.0</v>
      </c>
      <c r="E322" s="196" t="s">
        <v>1236</v>
      </c>
      <c r="F322" s="157" t="s">
        <v>1230</v>
      </c>
      <c r="G322" s="157" t="s">
        <v>446</v>
      </c>
      <c r="H322" s="157" t="s">
        <v>333</v>
      </c>
      <c r="I322" s="139" t="s">
        <v>27</v>
      </c>
      <c r="J322" s="187" t="s">
        <v>434</v>
      </c>
      <c r="K322" s="202" t="s">
        <v>1237</v>
      </c>
      <c r="L322" s="203"/>
      <c r="M322" s="215" t="s">
        <v>992</v>
      </c>
      <c r="N322" s="194"/>
    </row>
    <row r="323" ht="27.75" customHeight="1">
      <c r="A323" s="156" t="str">
        <f t="shared" si="29"/>
        <v>0 ปี 8 เดือน 13 วัน หรือเหลืออีก 256 วัน</v>
      </c>
      <c r="B323" s="113" t="str">
        <f t="shared" si="25"/>
        <v>ใบอนุญาตผลิต ปกติ</v>
      </c>
      <c r="C323" s="157">
        <v>3.0526162564E10</v>
      </c>
      <c r="D323" s="161">
        <v>46208.0</v>
      </c>
      <c r="E323" s="196" t="s">
        <v>1238</v>
      </c>
      <c r="F323" s="157" t="s">
        <v>1230</v>
      </c>
      <c r="G323" s="157" t="s">
        <v>454</v>
      </c>
      <c r="H323" s="157" t="s">
        <v>333</v>
      </c>
      <c r="I323" s="139" t="s">
        <v>27</v>
      </c>
      <c r="J323" s="187" t="s">
        <v>434</v>
      </c>
      <c r="K323" s="199" t="s">
        <v>1239</v>
      </c>
      <c r="L323" s="203"/>
      <c r="M323" s="215" t="s">
        <v>992</v>
      </c>
      <c r="N323" s="194"/>
    </row>
    <row r="324" ht="27.75" customHeight="1">
      <c r="A324" s="156" t="str">
        <f t="shared" si="29"/>
        <v>2 ปี 4 เดือน 15 วัน หรือเหลืออีก 868 วัน</v>
      </c>
      <c r="B324" s="113" t="str">
        <f t="shared" si="25"/>
        <v>ทะเบียนผลิต ปกติ</v>
      </c>
      <c r="C324" s="157" t="s">
        <v>1240</v>
      </c>
      <c r="D324" s="161">
        <v>46820.0</v>
      </c>
      <c r="E324" s="196" t="s">
        <v>1241</v>
      </c>
      <c r="F324" s="157" t="s">
        <v>1230</v>
      </c>
      <c r="G324" s="157" t="s">
        <v>446</v>
      </c>
      <c r="H324" s="157" t="s">
        <v>333</v>
      </c>
      <c r="I324" s="139" t="s">
        <v>27</v>
      </c>
      <c r="J324" s="187" t="s">
        <v>1175</v>
      </c>
      <c r="K324" s="199" t="s">
        <v>1242</v>
      </c>
      <c r="L324" s="203"/>
      <c r="M324" s="215" t="s">
        <v>992</v>
      </c>
      <c r="N324" s="194"/>
    </row>
    <row r="325" ht="27.75" customHeight="1">
      <c r="A325" s="156" t="str">
        <f t="shared" si="29"/>
        <v>0 ปี 6 เดือน 1 วัน หรือเหลืออีก 183 วัน</v>
      </c>
      <c r="B325" s="113" t="str">
        <f t="shared" si="25"/>
        <v>ใบอนุญาตผลิต ปกติ</v>
      </c>
      <c r="C325" s="157">
        <v>3.0508722567E10</v>
      </c>
      <c r="D325" s="161">
        <v>46135.0</v>
      </c>
      <c r="E325" s="196" t="s">
        <v>1241</v>
      </c>
      <c r="F325" s="157" t="s">
        <v>1230</v>
      </c>
      <c r="G325" s="157" t="s">
        <v>454</v>
      </c>
      <c r="H325" s="157" t="s">
        <v>333</v>
      </c>
      <c r="I325" s="139" t="s">
        <v>27</v>
      </c>
      <c r="J325" s="187" t="s">
        <v>1175</v>
      </c>
      <c r="K325" s="199" t="s">
        <v>1243</v>
      </c>
      <c r="L325" s="203"/>
      <c r="M325" s="215" t="s">
        <v>992</v>
      </c>
      <c r="N325" s="142"/>
    </row>
    <row r="326" ht="27.75" customHeight="1">
      <c r="A326" s="156" t="str">
        <f t="shared" si="29"/>
        <v>3 ปี 10 เดือน 30 วัน หรือเหลืออีก 1430 วัน</v>
      </c>
      <c r="B326" s="113" t="str">
        <f t="shared" si="25"/>
        <v>ทะเบียนนำเข้า ปกติ</v>
      </c>
      <c r="C326" s="157" t="s">
        <v>1244</v>
      </c>
      <c r="D326" s="161">
        <v>47382.0</v>
      </c>
      <c r="E326" s="196" t="s">
        <v>1245</v>
      </c>
      <c r="F326" s="196" t="s">
        <v>1246</v>
      </c>
      <c r="G326" s="157" t="s">
        <v>449</v>
      </c>
      <c r="H326" s="157" t="s">
        <v>333</v>
      </c>
      <c r="I326" s="139" t="s">
        <v>27</v>
      </c>
      <c r="J326" s="187" t="s">
        <v>27</v>
      </c>
      <c r="K326" s="199" t="s">
        <v>1247</v>
      </c>
      <c r="L326" s="203"/>
      <c r="M326" s="215" t="s">
        <v>992</v>
      </c>
      <c r="N326" s="194"/>
    </row>
    <row r="327" ht="27.75" customHeight="1">
      <c r="A327" s="156" t="str">
        <f t="shared" si="29"/>
        <v>0 ปี 3 เดือน 5 วัน หรือเหลืออีก 97 วัน</v>
      </c>
      <c r="B327" s="113" t="str">
        <f t="shared" si="25"/>
        <v>ใบอนุญาตนำเข้า ใกล้หมดอายุ ภายใน 1-3 เดือน</v>
      </c>
      <c r="C327" s="157">
        <v>3.0604572568E10</v>
      </c>
      <c r="D327" s="161">
        <v>46049.0</v>
      </c>
      <c r="E327" s="196" t="s">
        <v>1245</v>
      </c>
      <c r="F327" s="196" t="s">
        <v>1246</v>
      </c>
      <c r="G327" s="157" t="s">
        <v>19</v>
      </c>
      <c r="H327" s="157" t="s">
        <v>333</v>
      </c>
      <c r="I327" s="139" t="s">
        <v>27</v>
      </c>
      <c r="J327" s="187" t="s">
        <v>27</v>
      </c>
      <c r="K327" s="199" t="s">
        <v>1248</v>
      </c>
      <c r="L327" s="203"/>
      <c r="M327" s="215" t="s">
        <v>992</v>
      </c>
      <c r="N327" s="194"/>
    </row>
    <row r="328" ht="27.75" customHeight="1">
      <c r="A328" s="156" t="str">
        <f t="shared" si="29"/>
        <v>4 ปี 4 เดือน 13 วัน หรือเหลืออีก 1597 วัน</v>
      </c>
      <c r="B328" s="113" t="str">
        <f t="shared" si="25"/>
        <v>ทะเบียนผลิต ปกติ</v>
      </c>
      <c r="C328" s="157" t="s">
        <v>1249</v>
      </c>
      <c r="D328" s="161">
        <v>47549.0</v>
      </c>
      <c r="E328" s="196" t="s">
        <v>1250</v>
      </c>
      <c r="F328" s="196" t="s">
        <v>1246</v>
      </c>
      <c r="G328" s="157" t="s">
        <v>446</v>
      </c>
      <c r="H328" s="157" t="s">
        <v>333</v>
      </c>
      <c r="I328" s="139" t="s">
        <v>27</v>
      </c>
      <c r="J328" s="187" t="s">
        <v>434</v>
      </c>
      <c r="K328" s="199" t="s">
        <v>1251</v>
      </c>
      <c r="L328" s="203"/>
      <c r="M328" s="215" t="s">
        <v>992</v>
      </c>
      <c r="N328" s="194"/>
    </row>
    <row r="329" ht="27.75" customHeight="1">
      <c r="A329" s="156" t="str">
        <f t="shared" si="29"/>
        <v>0 ปี 4 เดือน 26 วัน หรือเหลืออีก 149 วัน</v>
      </c>
      <c r="B329" s="113" t="str">
        <f t="shared" si="25"/>
        <v>ใบอนุญาตผลิต ใกล้หมดอายุ ภายใน 4-5 เดือน</v>
      </c>
      <c r="C329" s="157">
        <v>3.0560302567E10</v>
      </c>
      <c r="D329" s="161">
        <v>46101.0</v>
      </c>
      <c r="E329" s="196" t="s">
        <v>1250</v>
      </c>
      <c r="F329" s="196" t="s">
        <v>1246</v>
      </c>
      <c r="G329" s="157" t="s">
        <v>454</v>
      </c>
      <c r="H329" s="157" t="s">
        <v>333</v>
      </c>
      <c r="I329" s="139" t="s">
        <v>27</v>
      </c>
      <c r="J329" s="187" t="s">
        <v>434</v>
      </c>
      <c r="K329" s="199" t="s">
        <v>1252</v>
      </c>
      <c r="L329" s="203"/>
      <c r="M329" s="215" t="s">
        <v>992</v>
      </c>
      <c r="N329" s="194"/>
    </row>
    <row r="330" ht="27.75" customHeight="1">
      <c r="A330" s="156" t="str">
        <f t="shared" si="29"/>
        <v>4 ปี 4 เดือน 13 วัน หรือเหลืออีก 1597 วัน</v>
      </c>
      <c r="B330" s="113" t="str">
        <f t="shared" si="25"/>
        <v>ทะเบียนผลิต ปกติ</v>
      </c>
      <c r="C330" s="157" t="s">
        <v>1253</v>
      </c>
      <c r="D330" s="161">
        <v>47549.0</v>
      </c>
      <c r="E330" s="196" t="s">
        <v>1254</v>
      </c>
      <c r="F330" s="196" t="s">
        <v>1246</v>
      </c>
      <c r="G330" s="157" t="s">
        <v>446</v>
      </c>
      <c r="H330" s="157" t="s">
        <v>333</v>
      </c>
      <c r="I330" s="139" t="s">
        <v>27</v>
      </c>
      <c r="J330" s="187" t="s">
        <v>598</v>
      </c>
      <c r="K330" s="199" t="s">
        <v>1255</v>
      </c>
      <c r="L330" s="203"/>
      <c r="M330" s="215" t="s">
        <v>992</v>
      </c>
      <c r="N330" s="194"/>
    </row>
    <row r="331" ht="27.75" customHeight="1">
      <c r="A331" s="156" t="str">
        <f t="shared" si="29"/>
        <v>0 ปี 4 เดือน 26 วัน หรือเหลืออีก 149 วัน</v>
      </c>
      <c r="B331" s="113" t="str">
        <f t="shared" si="25"/>
        <v>ใบอนุญาตผลิต ใกล้หมดอายุ ภายใน 4-5 เดือน</v>
      </c>
      <c r="C331" s="157">
        <v>3.0506292567E10</v>
      </c>
      <c r="D331" s="161">
        <v>46101.0</v>
      </c>
      <c r="E331" s="196" t="s">
        <v>1254</v>
      </c>
      <c r="F331" s="196" t="s">
        <v>1246</v>
      </c>
      <c r="G331" s="157" t="s">
        <v>454</v>
      </c>
      <c r="H331" s="157" t="s">
        <v>333</v>
      </c>
      <c r="I331" s="139" t="s">
        <v>27</v>
      </c>
      <c r="J331" s="187" t="s">
        <v>598</v>
      </c>
      <c r="K331" s="199" t="s">
        <v>1256</v>
      </c>
      <c r="L331" s="203"/>
      <c r="M331" s="215" t="s">
        <v>992</v>
      </c>
      <c r="N331" s="194"/>
    </row>
    <row r="332" ht="27.75" customHeight="1">
      <c r="A332" s="156" t="str">
        <f t="shared" si="29"/>
        <v>4 ปี 5 เดือน 17 วัน หรือเหลืออีก 1629 วัน</v>
      </c>
      <c r="B332" s="113" t="str">
        <f t="shared" si="25"/>
        <v>ทะเบียนนำเข้า ปกติ</v>
      </c>
      <c r="C332" s="157" t="s">
        <v>1257</v>
      </c>
      <c r="D332" s="161">
        <v>47581.0</v>
      </c>
      <c r="E332" s="157" t="s">
        <v>1258</v>
      </c>
      <c r="F332" s="157" t="s">
        <v>1259</v>
      </c>
      <c r="G332" s="157" t="s">
        <v>449</v>
      </c>
      <c r="H332" s="157" t="s">
        <v>333</v>
      </c>
      <c r="I332" s="139" t="s">
        <v>740</v>
      </c>
      <c r="J332" s="187" t="s">
        <v>27</v>
      </c>
      <c r="K332" s="199" t="s">
        <v>1260</v>
      </c>
      <c r="L332" s="203"/>
      <c r="M332" s="215" t="s">
        <v>992</v>
      </c>
      <c r="N332" s="194"/>
    </row>
    <row r="333" ht="27.75" customHeight="1">
      <c r="A333" s="156" t="str">
        <f t="shared" si="29"/>
        <v>4 ปี 6 เดือน 3 วัน หรือเหลืออีก 1646 วัน</v>
      </c>
      <c r="B333" s="113" t="str">
        <f t="shared" si="25"/>
        <v>ทะเบียนนำเข้า ปกติ</v>
      </c>
      <c r="C333" s="157" t="s">
        <v>1261</v>
      </c>
      <c r="D333" s="161">
        <v>47598.0</v>
      </c>
      <c r="E333" s="157" t="s">
        <v>1262</v>
      </c>
      <c r="F333" s="157" t="s">
        <v>1259</v>
      </c>
      <c r="G333" s="157" t="s">
        <v>449</v>
      </c>
      <c r="H333" s="157" t="s">
        <v>333</v>
      </c>
      <c r="I333" s="139" t="s">
        <v>27</v>
      </c>
      <c r="J333" s="187" t="s">
        <v>27</v>
      </c>
      <c r="K333" s="199" t="s">
        <v>1263</v>
      </c>
      <c r="L333" s="203"/>
      <c r="M333" s="215" t="s">
        <v>992</v>
      </c>
      <c r="N333" s="194"/>
    </row>
    <row r="334" ht="27.75" customHeight="1">
      <c r="A334" s="156" t="str">
        <f t="shared" si="29"/>
        <v>ทะเบียนขาด 163 วัน</v>
      </c>
      <c r="B334" s="113" t="str">
        <f t="shared" si="25"/>
        <v>ใบอนุญาตนำเข้า ขาด</v>
      </c>
      <c r="C334" s="157">
        <v>3.0619972567E10</v>
      </c>
      <c r="D334" s="161">
        <v>45789.0</v>
      </c>
      <c r="E334" s="157" t="s">
        <v>1262</v>
      </c>
      <c r="F334" s="157" t="s">
        <v>1259</v>
      </c>
      <c r="G334" s="157" t="s">
        <v>19</v>
      </c>
      <c r="H334" s="157" t="s">
        <v>333</v>
      </c>
      <c r="I334" s="139" t="s">
        <v>27</v>
      </c>
      <c r="J334" s="187" t="s">
        <v>27</v>
      </c>
      <c r="K334" s="199" t="s">
        <v>1264</v>
      </c>
      <c r="L334" s="203"/>
      <c r="M334" s="215" t="s">
        <v>992</v>
      </c>
      <c r="N334" s="194" t="s">
        <v>1050</v>
      </c>
    </row>
    <row r="335" ht="27.75" customHeight="1">
      <c r="A335" s="156" t="str">
        <f t="shared" si="29"/>
        <v>0 ปี 3 เดือน 5 วัน หรือเหลืออีก 97 วัน</v>
      </c>
      <c r="B335" s="113" t="str">
        <f t="shared" si="25"/>
        <v>ใบอนุญาตนำเข้า ใกล้หมดอายุ ภายใน 1-3 เดือน</v>
      </c>
      <c r="C335" s="157">
        <v>3.0604712568E10</v>
      </c>
      <c r="D335" s="161">
        <v>46049.0</v>
      </c>
      <c r="E335" s="157" t="s">
        <v>1262</v>
      </c>
      <c r="F335" s="157" t="s">
        <v>1259</v>
      </c>
      <c r="G335" s="157" t="s">
        <v>19</v>
      </c>
      <c r="H335" s="157" t="s">
        <v>333</v>
      </c>
      <c r="I335" s="139" t="s">
        <v>27</v>
      </c>
      <c r="J335" s="187" t="s">
        <v>27</v>
      </c>
      <c r="K335" s="199" t="s">
        <v>1265</v>
      </c>
      <c r="L335" s="203"/>
      <c r="M335" s="215" t="s">
        <v>992</v>
      </c>
      <c r="N335" s="194"/>
    </row>
    <row r="336" ht="27.75" customHeight="1">
      <c r="A336" s="156" t="str">
        <f t="shared" si="29"/>
        <v>4 ปี 8 เดือน 15 วัน หรือเหลืออีก 1719 วัน</v>
      </c>
      <c r="B336" s="113" t="str">
        <f t="shared" si="25"/>
        <v>ทะเบียนนำเข้า ปกติ</v>
      </c>
      <c r="C336" s="157" t="s">
        <v>1266</v>
      </c>
      <c r="D336" s="161">
        <v>47671.0</v>
      </c>
      <c r="E336" s="157" t="s">
        <v>1267</v>
      </c>
      <c r="F336" s="157" t="s">
        <v>1259</v>
      </c>
      <c r="G336" s="157" t="s">
        <v>449</v>
      </c>
      <c r="H336" s="157" t="s">
        <v>333</v>
      </c>
      <c r="I336" s="139" t="s">
        <v>27</v>
      </c>
      <c r="J336" s="187" t="s">
        <v>434</v>
      </c>
      <c r="K336" s="199" t="s">
        <v>1268</v>
      </c>
      <c r="L336" s="203"/>
      <c r="M336" s="215" t="s">
        <v>992</v>
      </c>
      <c r="N336" s="194"/>
    </row>
    <row r="337" ht="27.75" customHeight="1">
      <c r="A337" s="156" t="str">
        <f t="shared" si="29"/>
        <v>0 ปี 3 เดือน 5 วัน หรือเหลืออีก 97 วัน</v>
      </c>
      <c r="B337" s="113" t="str">
        <f t="shared" si="25"/>
        <v>ใบอนุญาตนำเข้า ใกล้หมดอายุ ภายใน 1-3 เดือน</v>
      </c>
      <c r="C337" s="157">
        <v>3.0604702568E10</v>
      </c>
      <c r="D337" s="161">
        <v>46049.0</v>
      </c>
      <c r="E337" s="157" t="s">
        <v>1267</v>
      </c>
      <c r="F337" s="157" t="s">
        <v>1259</v>
      </c>
      <c r="G337" s="157" t="s">
        <v>19</v>
      </c>
      <c r="H337" s="157" t="s">
        <v>333</v>
      </c>
      <c r="I337" s="139" t="s">
        <v>27</v>
      </c>
      <c r="J337" s="187" t="s">
        <v>434</v>
      </c>
      <c r="K337" s="199" t="s">
        <v>1269</v>
      </c>
      <c r="L337" s="203"/>
      <c r="M337" s="215" t="s">
        <v>992</v>
      </c>
      <c r="N337" s="194"/>
    </row>
    <row r="338" ht="27.75" customHeight="1">
      <c r="A338" s="156" t="str">
        <f t="shared" si="29"/>
        <v>4 ปี 8 เดือน 15 วัน หรือเหลืออีก 1719 วัน</v>
      </c>
      <c r="B338" s="113" t="str">
        <f t="shared" si="25"/>
        <v>ทะเบียนนำเข้า ปกติ</v>
      </c>
      <c r="C338" s="157" t="s">
        <v>1270</v>
      </c>
      <c r="D338" s="161">
        <v>47671.0</v>
      </c>
      <c r="E338" s="157" t="s">
        <v>1271</v>
      </c>
      <c r="F338" s="157" t="s">
        <v>1259</v>
      </c>
      <c r="G338" s="157" t="s">
        <v>449</v>
      </c>
      <c r="H338" s="157" t="s">
        <v>333</v>
      </c>
      <c r="I338" s="139" t="s">
        <v>27</v>
      </c>
      <c r="J338" s="187" t="s">
        <v>598</v>
      </c>
      <c r="K338" s="199" t="s">
        <v>1272</v>
      </c>
      <c r="L338" s="203"/>
      <c r="M338" s="215" t="s">
        <v>992</v>
      </c>
      <c r="N338" s="194"/>
    </row>
    <row r="339" ht="27.75" customHeight="1">
      <c r="A339" s="156"/>
      <c r="B339" s="113"/>
      <c r="C339" s="157"/>
      <c r="D339" s="161"/>
      <c r="E339" s="157" t="s">
        <v>1271</v>
      </c>
      <c r="F339" s="157" t="s">
        <v>1259</v>
      </c>
      <c r="G339" s="157" t="s">
        <v>19</v>
      </c>
      <c r="H339" s="157" t="s">
        <v>333</v>
      </c>
      <c r="I339" s="139" t="s">
        <v>27</v>
      </c>
      <c r="J339" s="187" t="s">
        <v>598</v>
      </c>
      <c r="K339" s="200"/>
      <c r="L339" s="203"/>
      <c r="M339" s="215" t="s">
        <v>992</v>
      </c>
      <c r="N339" s="194"/>
    </row>
    <row r="340" ht="27.75" customHeight="1">
      <c r="A340" s="156" t="str">
        <f t="shared" ref="A340:A364" si="30">if(D340="","",if(D340&lt;today(),"ทะเบียนขาด "&amp;today()-D340&amp;" วัน",((DATEDIF(today(),D340,"y") &amp; " ปี " &amp; DATEDIF(today(),D340,"ym") &amp; " เดือน "&amp; DATEDIF(today(),D340,"md") &amp; " วัน"))&amp;" หรือเหลืออีก "&amp;ABS(today()-D340)&amp;" วัน"))</f>
        <v>5 ปี 2 เดือน 22 วัน หรือเหลืออีก 1909 วัน</v>
      </c>
      <c r="B340" s="113" t="str">
        <f t="shared" ref="B340:B364" si="31">if(D340="","",if(today()&gt;D340,G340&amp;" ขาด",if(abs(today()-D340)&lt;=119,G340&amp;" ใกล้หมดอายุ ภายใน 1-3 เดือน",if(and(abs(today()-D340)&gt;=120,abs(today()-D340)&lt;=150),G340&amp;" ใกล้หมดอายุ ภายใน 4-5 เดือน",if(and(abs(today()-D340)&gt;=151,abs(today()-D340)&lt;=180),G340&amp;" จะหมดอายุอีก 6 เดิอน",G340&amp;" ปกติ")))))</f>
        <v>ทะเบียนนำเข้า ปกติ</v>
      </c>
      <c r="C340" s="157" t="s">
        <v>1273</v>
      </c>
      <c r="D340" s="161">
        <v>47861.0</v>
      </c>
      <c r="E340" s="157" t="s">
        <v>25</v>
      </c>
      <c r="F340" s="196" t="s">
        <v>1274</v>
      </c>
      <c r="G340" s="157" t="s">
        <v>449</v>
      </c>
      <c r="H340" s="157" t="s">
        <v>333</v>
      </c>
      <c r="I340" s="139" t="s">
        <v>27</v>
      </c>
      <c r="J340" s="187" t="s">
        <v>27</v>
      </c>
      <c r="K340" s="199" t="s">
        <v>1275</v>
      </c>
      <c r="L340" s="203"/>
      <c r="M340" s="215" t="s">
        <v>992</v>
      </c>
      <c r="N340" s="194"/>
    </row>
    <row r="341" ht="27.75" customHeight="1">
      <c r="A341" s="156" t="str">
        <f t="shared" si="30"/>
        <v>0 ปี 7 เดือน 27 วัน หรือเหลืออีก 239 วัน</v>
      </c>
      <c r="B341" s="113" t="str">
        <f t="shared" si="31"/>
        <v>ใบอนุญาตนำเข้า ปกติ</v>
      </c>
      <c r="C341" s="157">
        <v>3.0628032568E10</v>
      </c>
      <c r="D341" s="161">
        <v>46191.0</v>
      </c>
      <c r="E341" s="157" t="s">
        <v>25</v>
      </c>
      <c r="F341" s="196" t="s">
        <v>1274</v>
      </c>
      <c r="G341" s="157" t="s">
        <v>19</v>
      </c>
      <c r="H341" s="157" t="s">
        <v>333</v>
      </c>
      <c r="I341" s="139" t="s">
        <v>27</v>
      </c>
      <c r="J341" s="187" t="s">
        <v>27</v>
      </c>
      <c r="K341" s="199" t="s">
        <v>1276</v>
      </c>
      <c r="L341" s="203"/>
      <c r="M341" s="215" t="s">
        <v>992</v>
      </c>
      <c r="N341" s="194"/>
    </row>
    <row r="342" ht="27.75" customHeight="1">
      <c r="A342" s="156" t="str">
        <f t="shared" si="30"/>
        <v>5 ปี 6 เดือน 26 วัน หรือเหลืออีก 2034 วัน</v>
      </c>
      <c r="B342" s="113" t="str">
        <f t="shared" si="31"/>
        <v>ทะเบียนผลิต ปกติ</v>
      </c>
      <c r="C342" s="157" t="s">
        <v>1277</v>
      </c>
      <c r="D342" s="161">
        <v>47986.0</v>
      </c>
      <c r="E342" s="157" t="s">
        <v>1278</v>
      </c>
      <c r="F342" s="196" t="s">
        <v>1274</v>
      </c>
      <c r="G342" s="157" t="s">
        <v>446</v>
      </c>
      <c r="H342" s="157" t="s">
        <v>333</v>
      </c>
      <c r="I342" s="139" t="s">
        <v>27</v>
      </c>
      <c r="J342" s="187" t="s">
        <v>27</v>
      </c>
      <c r="K342" s="200"/>
      <c r="L342" s="203"/>
      <c r="M342" s="215" t="s">
        <v>992</v>
      </c>
      <c r="N342" s="194"/>
    </row>
    <row r="343" ht="27.75" customHeight="1">
      <c r="A343" s="156" t="str">
        <f t="shared" si="30"/>
        <v>0 ปี 8 เดือน 8 วัน หรือเหลืออีก 251 วัน</v>
      </c>
      <c r="B343" s="113" t="str">
        <f t="shared" si="31"/>
        <v>ใบอนุญาตผลิต ปกติ</v>
      </c>
      <c r="C343" s="157">
        <v>3.0520552568E10</v>
      </c>
      <c r="D343" s="161">
        <v>46203.0</v>
      </c>
      <c r="E343" s="157" t="s">
        <v>1278</v>
      </c>
      <c r="F343" s="196" t="s">
        <v>1274</v>
      </c>
      <c r="G343" s="157" t="s">
        <v>454</v>
      </c>
      <c r="H343" s="157" t="s">
        <v>333</v>
      </c>
      <c r="I343" s="139" t="s">
        <v>27</v>
      </c>
      <c r="J343" s="187" t="s">
        <v>27</v>
      </c>
      <c r="K343" s="199" t="s">
        <v>1279</v>
      </c>
      <c r="L343" s="216"/>
      <c r="M343" s="215" t="s">
        <v>992</v>
      </c>
      <c r="N343" s="194"/>
    </row>
    <row r="344" ht="27.75" customHeight="1">
      <c r="A344" s="156" t="str">
        <f t="shared" si="30"/>
        <v>5 ปี 6 เดือน 26 วัน หรือเหลืออีก 2034 วัน</v>
      </c>
      <c r="B344" s="113" t="str">
        <f t="shared" si="31"/>
        <v>ทะเบียนผลิต ปกติ</v>
      </c>
      <c r="C344" s="157" t="s">
        <v>1280</v>
      </c>
      <c r="D344" s="161">
        <v>47986.0</v>
      </c>
      <c r="E344" s="157" t="s">
        <v>1281</v>
      </c>
      <c r="F344" s="196" t="s">
        <v>1274</v>
      </c>
      <c r="G344" s="157" t="s">
        <v>446</v>
      </c>
      <c r="H344" s="157" t="s">
        <v>333</v>
      </c>
      <c r="I344" s="139" t="s">
        <v>27</v>
      </c>
      <c r="J344" s="187" t="s">
        <v>598</v>
      </c>
      <c r="K344" s="199" t="s">
        <v>1282</v>
      </c>
      <c r="L344" s="203"/>
      <c r="M344" s="215" t="s">
        <v>992</v>
      </c>
      <c r="N344" s="194"/>
    </row>
    <row r="345" ht="27.75" customHeight="1">
      <c r="A345" s="156" t="str">
        <f t="shared" si="30"/>
        <v>0 ปี 8 เดือน 8 วัน หรือเหลืออีก 251 วัน</v>
      </c>
      <c r="B345" s="113" t="str">
        <f t="shared" si="31"/>
        <v>ใบอนุญาตผลิต ปกติ</v>
      </c>
      <c r="C345" s="157">
        <v>3.0520562568E10</v>
      </c>
      <c r="D345" s="161">
        <v>46203.0</v>
      </c>
      <c r="E345" s="157" t="s">
        <v>1281</v>
      </c>
      <c r="F345" s="196" t="s">
        <v>1274</v>
      </c>
      <c r="G345" s="157" t="s">
        <v>454</v>
      </c>
      <c r="H345" s="157" t="s">
        <v>333</v>
      </c>
      <c r="I345" s="139" t="s">
        <v>27</v>
      </c>
      <c r="J345" s="187" t="s">
        <v>598</v>
      </c>
      <c r="K345" s="199" t="s">
        <v>1283</v>
      </c>
      <c r="L345" s="216"/>
      <c r="M345" s="215" t="s">
        <v>992</v>
      </c>
      <c r="N345" s="194"/>
    </row>
    <row r="346" ht="27.75" customHeight="1">
      <c r="A346" s="156" t="str">
        <f t="shared" si="30"/>
        <v>5 ปี 6 เดือน 26 วัน หรือเหลืออีก 2034 วัน</v>
      </c>
      <c r="B346" s="113" t="str">
        <f t="shared" si="31"/>
        <v>ทะเบียนผลิต ปกติ</v>
      </c>
      <c r="C346" s="157" t="s">
        <v>1284</v>
      </c>
      <c r="D346" s="161">
        <v>47986.0</v>
      </c>
      <c r="E346" s="157" t="s">
        <v>1285</v>
      </c>
      <c r="F346" s="196" t="s">
        <v>1274</v>
      </c>
      <c r="G346" s="157" t="s">
        <v>446</v>
      </c>
      <c r="H346" s="157" t="s">
        <v>333</v>
      </c>
      <c r="I346" s="139" t="s">
        <v>27</v>
      </c>
      <c r="J346" s="187" t="s">
        <v>434</v>
      </c>
      <c r="K346" s="199" t="s">
        <v>1286</v>
      </c>
      <c r="L346" s="203"/>
      <c r="M346" s="215" t="s">
        <v>992</v>
      </c>
      <c r="N346" s="194"/>
    </row>
    <row r="347" ht="27.75" customHeight="1">
      <c r="A347" s="156" t="str">
        <f t="shared" si="30"/>
        <v>0 ปี 8 เดือน 8 วัน หรือเหลืออีก 251 วัน</v>
      </c>
      <c r="B347" s="113" t="str">
        <f t="shared" si="31"/>
        <v>ใบอนุญาตผลิต ปกติ</v>
      </c>
      <c r="C347" s="157">
        <v>3.0520572568E10</v>
      </c>
      <c r="D347" s="161">
        <v>46203.0</v>
      </c>
      <c r="E347" s="157" t="s">
        <v>1285</v>
      </c>
      <c r="F347" s="196" t="s">
        <v>1274</v>
      </c>
      <c r="G347" s="157" t="s">
        <v>454</v>
      </c>
      <c r="H347" s="157" t="s">
        <v>333</v>
      </c>
      <c r="I347" s="139" t="s">
        <v>27</v>
      </c>
      <c r="J347" s="187" t="s">
        <v>434</v>
      </c>
      <c r="K347" s="199" t="s">
        <v>1287</v>
      </c>
      <c r="L347" s="216"/>
      <c r="M347" s="215" t="s">
        <v>992</v>
      </c>
      <c r="N347" s="194"/>
    </row>
    <row r="348" ht="27.75" customHeight="1">
      <c r="A348" s="156" t="str">
        <f t="shared" si="30"/>
        <v>1 ปี 10 เดือน 7 วัน หรือเหลืออีก 676 วัน</v>
      </c>
      <c r="B348" s="113" t="str">
        <f t="shared" si="31"/>
        <v>ทะเบียนนำเข้า ปกติ</v>
      </c>
      <c r="C348" s="157" t="s">
        <v>1288</v>
      </c>
      <c r="D348" s="161">
        <v>46628.0</v>
      </c>
      <c r="E348" s="157" t="s">
        <v>25</v>
      </c>
      <c r="F348" s="157" t="s">
        <v>1289</v>
      </c>
      <c r="G348" s="157" t="s">
        <v>449</v>
      </c>
      <c r="H348" s="157" t="s">
        <v>333</v>
      </c>
      <c r="I348" s="139" t="s">
        <v>27</v>
      </c>
      <c r="J348" s="187" t="s">
        <v>27</v>
      </c>
      <c r="K348" s="199" t="s">
        <v>1290</v>
      </c>
      <c r="L348" s="216"/>
      <c r="M348" s="217" t="s">
        <v>1291</v>
      </c>
      <c r="N348" s="210" t="s">
        <v>1232</v>
      </c>
    </row>
    <row r="349" ht="27.75" customHeight="1">
      <c r="A349" s="156" t="str">
        <f t="shared" si="30"/>
        <v>0 ปี 3 เดือน 5 วัน หรือเหลืออีก 97 วัน</v>
      </c>
      <c r="B349" s="113" t="str">
        <f t="shared" si="31"/>
        <v>ใบอนุญาตนำเข้า ใกล้หมดอายุ ภายใน 1-3 เดือน</v>
      </c>
      <c r="C349" s="157">
        <v>3.0604682568E10</v>
      </c>
      <c r="D349" s="161">
        <v>46049.0</v>
      </c>
      <c r="E349" s="157" t="s">
        <v>25</v>
      </c>
      <c r="F349" s="157" t="s">
        <v>1289</v>
      </c>
      <c r="G349" s="157" t="s">
        <v>19</v>
      </c>
      <c r="H349" s="157" t="s">
        <v>333</v>
      </c>
      <c r="I349" s="139" t="s">
        <v>27</v>
      </c>
      <c r="J349" s="187" t="s">
        <v>27</v>
      </c>
      <c r="K349" s="199" t="s">
        <v>1292</v>
      </c>
      <c r="L349" s="216"/>
      <c r="M349" s="217" t="s">
        <v>1291</v>
      </c>
      <c r="N349" s="194"/>
    </row>
    <row r="350" ht="27.75" customHeight="1">
      <c r="A350" s="156" t="str">
        <f t="shared" si="30"/>
        <v>2 ปี 4 เดือน 15 วัน หรือเหลืออีก 868 วัน</v>
      </c>
      <c r="B350" s="113" t="str">
        <f t="shared" si="31"/>
        <v>ทะเบียนผลิต ปกติ</v>
      </c>
      <c r="C350" s="157" t="s">
        <v>1293</v>
      </c>
      <c r="D350" s="161">
        <v>46820.0</v>
      </c>
      <c r="E350" s="157" t="s">
        <v>1294</v>
      </c>
      <c r="F350" s="157" t="s">
        <v>1289</v>
      </c>
      <c r="G350" s="157" t="s">
        <v>446</v>
      </c>
      <c r="H350" s="157" t="s">
        <v>333</v>
      </c>
      <c r="I350" s="139" t="s">
        <v>27</v>
      </c>
      <c r="J350" s="187" t="s">
        <v>1175</v>
      </c>
      <c r="K350" s="202" t="s">
        <v>1295</v>
      </c>
      <c r="L350" s="193"/>
      <c r="M350" s="217" t="s">
        <v>1291</v>
      </c>
      <c r="N350" s="194" t="s">
        <v>674</v>
      </c>
    </row>
    <row r="351" ht="27.75" customHeight="1">
      <c r="A351" s="156" t="str">
        <f t="shared" si="30"/>
        <v>0 ปี 6 เดือน 5 วัน หรือเหลืออีก 187 วัน</v>
      </c>
      <c r="B351" s="113" t="str">
        <f t="shared" si="31"/>
        <v>ใบอนุญาตผลิต ปกติ</v>
      </c>
      <c r="C351" s="157">
        <v>3.0512642565E10</v>
      </c>
      <c r="D351" s="161">
        <v>46139.0</v>
      </c>
      <c r="E351" s="157" t="s">
        <v>1294</v>
      </c>
      <c r="F351" s="157" t="s">
        <v>1289</v>
      </c>
      <c r="G351" s="157" t="s">
        <v>454</v>
      </c>
      <c r="H351" s="157" t="s">
        <v>333</v>
      </c>
      <c r="I351" s="139" t="s">
        <v>27</v>
      </c>
      <c r="J351" s="187" t="s">
        <v>1175</v>
      </c>
      <c r="K351" s="199" t="s">
        <v>1296</v>
      </c>
      <c r="L351" s="193"/>
      <c r="M351" s="217" t="s">
        <v>1291</v>
      </c>
      <c r="N351" s="194"/>
    </row>
    <row r="352" ht="27.75" customHeight="1">
      <c r="A352" s="156" t="str">
        <f t="shared" si="30"/>
        <v>2 ปี 5 เดือน 28 วัน หรือเหลืออีก 910 วัน</v>
      </c>
      <c r="B352" s="113" t="str">
        <f t="shared" si="31"/>
        <v>ทะเบียนผลิต ปกติ</v>
      </c>
      <c r="C352" s="157" t="s">
        <v>1297</v>
      </c>
      <c r="D352" s="161">
        <v>46862.0</v>
      </c>
      <c r="E352" s="157" t="s">
        <v>1298</v>
      </c>
      <c r="F352" s="157" t="s">
        <v>1289</v>
      </c>
      <c r="G352" s="157" t="s">
        <v>446</v>
      </c>
      <c r="H352" s="157" t="s">
        <v>333</v>
      </c>
      <c r="I352" s="139" t="s">
        <v>27</v>
      </c>
      <c r="J352" s="187" t="s">
        <v>27</v>
      </c>
      <c r="K352" s="202" t="s">
        <v>1299</v>
      </c>
      <c r="L352" s="193"/>
      <c r="M352" s="217" t="s">
        <v>1291</v>
      </c>
      <c r="N352" s="194" t="s">
        <v>674</v>
      </c>
    </row>
    <row r="353" ht="27.75" customHeight="1">
      <c r="A353" s="156" t="str">
        <f t="shared" si="30"/>
        <v>0 ปี 6 เดือน 18 วัน หรือเหลืออีก 200 วัน</v>
      </c>
      <c r="B353" s="113" t="str">
        <f t="shared" si="31"/>
        <v>ใบอนุญาตผลิต ปกติ</v>
      </c>
      <c r="C353" s="157">
        <v>3.0509782566E10</v>
      </c>
      <c r="D353" s="161">
        <v>46152.0</v>
      </c>
      <c r="E353" s="157" t="s">
        <v>1298</v>
      </c>
      <c r="F353" s="157" t="s">
        <v>1289</v>
      </c>
      <c r="G353" s="157" t="s">
        <v>454</v>
      </c>
      <c r="H353" s="157" t="s">
        <v>333</v>
      </c>
      <c r="I353" s="139" t="s">
        <v>27</v>
      </c>
      <c r="J353" s="187" t="s">
        <v>27</v>
      </c>
      <c r="K353" s="199" t="s">
        <v>1300</v>
      </c>
      <c r="L353" s="193"/>
      <c r="M353" s="217" t="s">
        <v>1291</v>
      </c>
      <c r="N353" s="218"/>
    </row>
    <row r="354" ht="27.75" customHeight="1">
      <c r="A354" s="156" t="str">
        <f t="shared" si="30"/>
        <v>2 ปี 5 เดือน 28 วัน หรือเหลืออีก 910 วัน</v>
      </c>
      <c r="B354" s="113" t="str">
        <f t="shared" si="31"/>
        <v>ทะเบียนผลิต ปกติ</v>
      </c>
      <c r="C354" s="157" t="s">
        <v>1301</v>
      </c>
      <c r="D354" s="161">
        <v>46862.0</v>
      </c>
      <c r="E354" s="157" t="s">
        <v>1302</v>
      </c>
      <c r="F354" s="157" t="s">
        <v>1289</v>
      </c>
      <c r="G354" s="157" t="s">
        <v>446</v>
      </c>
      <c r="H354" s="157" t="s">
        <v>333</v>
      </c>
      <c r="I354" s="139" t="s">
        <v>27</v>
      </c>
      <c r="J354" s="187" t="s">
        <v>434</v>
      </c>
      <c r="K354" s="202" t="s">
        <v>1303</v>
      </c>
      <c r="L354" s="193"/>
      <c r="M354" s="217" t="s">
        <v>1291</v>
      </c>
      <c r="N354" s="194" t="s">
        <v>674</v>
      </c>
    </row>
    <row r="355" ht="27.75" customHeight="1">
      <c r="A355" s="156" t="str">
        <f t="shared" si="30"/>
        <v>0 ปี 6 เดือน 18 วัน หรือเหลืออีก 200 วัน</v>
      </c>
      <c r="B355" s="113" t="str">
        <f t="shared" si="31"/>
        <v>ใบอนุญาตผลิต ปกติ</v>
      </c>
      <c r="C355" s="157">
        <v>3.0509792566E10</v>
      </c>
      <c r="D355" s="161">
        <v>46152.0</v>
      </c>
      <c r="E355" s="157" t="s">
        <v>1302</v>
      </c>
      <c r="F355" s="157" t="s">
        <v>1289</v>
      </c>
      <c r="G355" s="157" t="s">
        <v>454</v>
      </c>
      <c r="H355" s="157" t="s">
        <v>333</v>
      </c>
      <c r="I355" s="139" t="s">
        <v>27</v>
      </c>
      <c r="J355" s="187" t="s">
        <v>434</v>
      </c>
      <c r="K355" s="199" t="s">
        <v>1304</v>
      </c>
      <c r="L355" s="193"/>
      <c r="M355" s="217" t="s">
        <v>1291</v>
      </c>
      <c r="N355" s="218"/>
    </row>
    <row r="356" ht="27.75" customHeight="1">
      <c r="A356" s="156" t="str">
        <f t="shared" si="30"/>
        <v>1 ปี 2 เดือน 28 วัน หรือเหลืออีก 454 วัน</v>
      </c>
      <c r="B356" s="113" t="str">
        <f t="shared" si="31"/>
        <v>ทะเบียนนำเข้า ปกติ</v>
      </c>
      <c r="C356" s="157" t="s">
        <v>1305</v>
      </c>
      <c r="D356" s="161">
        <v>46406.0</v>
      </c>
      <c r="E356" s="196" t="s">
        <v>1306</v>
      </c>
      <c r="F356" s="196" t="s">
        <v>1307</v>
      </c>
      <c r="G356" s="157" t="s">
        <v>449</v>
      </c>
      <c r="H356" s="157" t="s">
        <v>333</v>
      </c>
      <c r="I356" s="139" t="s">
        <v>27</v>
      </c>
      <c r="J356" s="187" t="s">
        <v>27</v>
      </c>
      <c r="K356" s="202" t="s">
        <v>1308</v>
      </c>
      <c r="L356" s="203"/>
      <c r="M356" s="219" t="s">
        <v>1291</v>
      </c>
      <c r="N356" s="201" t="s">
        <v>910</v>
      </c>
    </row>
    <row r="357" ht="27.75" customHeight="1">
      <c r="A357" s="156" t="str">
        <f t="shared" si="30"/>
        <v>ทะเบียนขาด 168 วัน</v>
      </c>
      <c r="B357" s="113" t="str">
        <f t="shared" si="31"/>
        <v>ใบอนุญาตนำเข้า ขาด</v>
      </c>
      <c r="C357" s="157">
        <v>3.0619012567E10</v>
      </c>
      <c r="D357" s="161">
        <v>45784.0</v>
      </c>
      <c r="E357" s="196" t="s">
        <v>1306</v>
      </c>
      <c r="F357" s="196" t="s">
        <v>1307</v>
      </c>
      <c r="G357" s="157" t="s">
        <v>19</v>
      </c>
      <c r="H357" s="157" t="s">
        <v>333</v>
      </c>
      <c r="I357" s="139" t="s">
        <v>27</v>
      </c>
      <c r="J357" s="187" t="s">
        <v>27</v>
      </c>
      <c r="K357" s="199" t="s">
        <v>1309</v>
      </c>
      <c r="L357" s="204"/>
      <c r="M357" s="219" t="s">
        <v>1291</v>
      </c>
      <c r="N357" s="194" t="s">
        <v>1050</v>
      </c>
    </row>
    <row r="358" ht="27.75" customHeight="1">
      <c r="A358" s="156" t="str">
        <f t="shared" si="30"/>
        <v>1 ปี 7 เดือน 25 วัน หรือเหลืออีก 602 วัน</v>
      </c>
      <c r="B358" s="113" t="str">
        <f t="shared" si="31"/>
        <v>ทะเบียนผลิต ปกติ</v>
      </c>
      <c r="C358" s="157" t="s">
        <v>1310</v>
      </c>
      <c r="D358" s="161">
        <v>46554.0</v>
      </c>
      <c r="E358" s="196" t="s">
        <v>1311</v>
      </c>
      <c r="F358" s="196" t="s">
        <v>1307</v>
      </c>
      <c r="G358" s="157" t="s">
        <v>446</v>
      </c>
      <c r="H358" s="157" t="s">
        <v>333</v>
      </c>
      <c r="I358" s="139" t="s">
        <v>27</v>
      </c>
      <c r="J358" s="187" t="s">
        <v>434</v>
      </c>
      <c r="K358" s="202" t="s">
        <v>1312</v>
      </c>
      <c r="L358" s="203"/>
      <c r="M358" s="219" t="s">
        <v>1291</v>
      </c>
      <c r="N358" s="194"/>
    </row>
    <row r="359" ht="27.75" customHeight="1">
      <c r="A359" s="156" t="str">
        <f t="shared" si="30"/>
        <v>0 ปี 7 เดือน 29 วัน หรือเหลืออีก 241 วัน</v>
      </c>
      <c r="B359" s="113" t="str">
        <f t="shared" si="31"/>
        <v>ใบอนุญาตผลิต ปกติ</v>
      </c>
      <c r="C359" s="157">
        <v>3.0513132566E10</v>
      </c>
      <c r="D359" s="161">
        <v>46193.0</v>
      </c>
      <c r="E359" s="196" t="s">
        <v>1311</v>
      </c>
      <c r="F359" s="196" t="s">
        <v>1307</v>
      </c>
      <c r="G359" s="157" t="s">
        <v>454</v>
      </c>
      <c r="H359" s="157" t="s">
        <v>333</v>
      </c>
      <c r="I359" s="139" t="s">
        <v>27</v>
      </c>
      <c r="J359" s="187" t="s">
        <v>434</v>
      </c>
      <c r="K359" s="199" t="s">
        <v>1313</v>
      </c>
      <c r="L359" s="203"/>
      <c r="M359" s="219" t="s">
        <v>1291</v>
      </c>
      <c r="N359" s="194"/>
    </row>
    <row r="360" ht="27.75" customHeight="1">
      <c r="A360" s="156" t="str">
        <f t="shared" si="30"/>
        <v>1 ปี 10 เดือน 24 วัน หรือเหลืออีก 693 วัน</v>
      </c>
      <c r="B360" s="113" t="str">
        <f t="shared" si="31"/>
        <v>ทะเบียนผลิต ปกติ</v>
      </c>
      <c r="C360" s="157" t="s">
        <v>1314</v>
      </c>
      <c r="D360" s="161">
        <v>46645.0</v>
      </c>
      <c r="E360" s="196" t="s">
        <v>1315</v>
      </c>
      <c r="F360" s="196" t="s">
        <v>1307</v>
      </c>
      <c r="G360" s="157" t="s">
        <v>446</v>
      </c>
      <c r="H360" s="157" t="s">
        <v>333</v>
      </c>
      <c r="I360" s="139" t="s">
        <v>27</v>
      </c>
      <c r="J360" s="187">
        <v>1168.0</v>
      </c>
      <c r="K360" s="202" t="s">
        <v>1316</v>
      </c>
      <c r="L360" s="203"/>
      <c r="M360" s="219" t="s">
        <v>1291</v>
      </c>
      <c r="N360" s="194"/>
    </row>
    <row r="361" ht="27.75" customHeight="1">
      <c r="A361" s="156" t="str">
        <f t="shared" si="30"/>
        <v>0 ปี 9 เดือน 29 วัน หรือเหลืออีก 302 วัน</v>
      </c>
      <c r="B361" s="113" t="str">
        <f t="shared" si="31"/>
        <v>ใบอนุญาตผลิต ปกติ</v>
      </c>
      <c r="C361" s="157">
        <v>3.0518082566E10</v>
      </c>
      <c r="D361" s="161">
        <v>46254.0</v>
      </c>
      <c r="E361" s="196" t="s">
        <v>1315</v>
      </c>
      <c r="F361" s="196" t="s">
        <v>1307</v>
      </c>
      <c r="G361" s="157" t="s">
        <v>454</v>
      </c>
      <c r="H361" s="157" t="s">
        <v>333</v>
      </c>
      <c r="I361" s="139" t="s">
        <v>27</v>
      </c>
      <c r="J361" s="187">
        <v>1168.0</v>
      </c>
      <c r="K361" s="199" t="s">
        <v>1317</v>
      </c>
      <c r="L361" s="203"/>
      <c r="M361" s="219" t="s">
        <v>1291</v>
      </c>
      <c r="N361" s="194"/>
    </row>
    <row r="362" ht="27.75" customHeight="1">
      <c r="A362" s="156" t="str">
        <f t="shared" si="30"/>
        <v>3 ปี 5 เดือน 19 วัน หรือเหลืออีก 1266 วัน</v>
      </c>
      <c r="B362" s="113" t="str">
        <f t="shared" si="31"/>
        <v>ทะเบียนนำเข้า ปกติ</v>
      </c>
      <c r="C362" s="157" t="s">
        <v>1318</v>
      </c>
      <c r="D362" s="161">
        <v>47218.0</v>
      </c>
      <c r="E362" s="196" t="s">
        <v>1319</v>
      </c>
      <c r="F362" s="196" t="s">
        <v>1320</v>
      </c>
      <c r="G362" s="157" t="s">
        <v>449</v>
      </c>
      <c r="H362" s="157" t="s">
        <v>333</v>
      </c>
      <c r="I362" s="139" t="s">
        <v>27</v>
      </c>
      <c r="J362" s="187" t="s">
        <v>27</v>
      </c>
      <c r="K362" s="199" t="s">
        <v>1321</v>
      </c>
      <c r="L362" s="193"/>
      <c r="M362" s="220" t="s">
        <v>1291</v>
      </c>
      <c r="N362" s="194"/>
    </row>
    <row r="363" ht="27.75" customHeight="1">
      <c r="A363" s="156" t="str">
        <f t="shared" si="30"/>
        <v>ทะเบียนขาด 50 วัน</v>
      </c>
      <c r="B363" s="113" t="str">
        <f t="shared" si="31"/>
        <v>ใบอนุญาตนำเข้า ขาด</v>
      </c>
      <c r="C363" s="157">
        <v>3.0635092567E10</v>
      </c>
      <c r="D363" s="161">
        <v>45902.0</v>
      </c>
      <c r="E363" s="196" t="s">
        <v>1319</v>
      </c>
      <c r="F363" s="196" t="s">
        <v>1320</v>
      </c>
      <c r="G363" s="157" t="s">
        <v>19</v>
      </c>
      <c r="H363" s="157" t="s">
        <v>333</v>
      </c>
      <c r="I363" s="139" t="s">
        <v>27</v>
      </c>
      <c r="J363" s="187" t="s">
        <v>27</v>
      </c>
      <c r="K363" s="199" t="s">
        <v>1322</v>
      </c>
      <c r="L363" s="193"/>
      <c r="M363" s="220" t="s">
        <v>1291</v>
      </c>
      <c r="N363" s="194" t="s">
        <v>1323</v>
      </c>
    </row>
    <row r="364" ht="27.75" customHeight="1">
      <c r="A364" s="156" t="str">
        <f t="shared" si="30"/>
        <v>3 ปี 11 เดือน 9 วัน หรือเหลืออีก 1440 วัน</v>
      </c>
      <c r="B364" s="113" t="str">
        <f t="shared" si="31"/>
        <v>ทะเบียนนำเข้า ปกติ</v>
      </c>
      <c r="C364" s="157" t="s">
        <v>1324</v>
      </c>
      <c r="D364" s="161">
        <v>47392.0</v>
      </c>
      <c r="E364" s="196" t="s">
        <v>1325</v>
      </c>
      <c r="F364" s="196" t="s">
        <v>1320</v>
      </c>
      <c r="G364" s="157" t="s">
        <v>449</v>
      </c>
      <c r="H364" s="157" t="s">
        <v>333</v>
      </c>
      <c r="I364" s="139" t="s">
        <v>27</v>
      </c>
      <c r="J364" s="187" t="s">
        <v>434</v>
      </c>
      <c r="K364" s="199" t="s">
        <v>1326</v>
      </c>
      <c r="L364" s="193"/>
      <c r="M364" s="220" t="s">
        <v>1291</v>
      </c>
      <c r="N364" s="194"/>
    </row>
    <row r="365" ht="27.75" customHeight="1">
      <c r="A365" s="156"/>
      <c r="B365" s="113"/>
      <c r="C365" s="157"/>
      <c r="D365" s="161"/>
      <c r="E365" s="196" t="s">
        <v>1325</v>
      </c>
      <c r="F365" s="196" t="s">
        <v>1320</v>
      </c>
      <c r="G365" s="157" t="s">
        <v>19</v>
      </c>
      <c r="H365" s="157" t="s">
        <v>333</v>
      </c>
      <c r="I365" s="139" t="s">
        <v>27</v>
      </c>
      <c r="J365" s="187" t="s">
        <v>434</v>
      </c>
      <c r="K365" s="200"/>
      <c r="L365" s="193"/>
      <c r="M365" s="220" t="s">
        <v>1291</v>
      </c>
      <c r="N365" s="194"/>
    </row>
    <row r="366" ht="27.75" customHeight="1">
      <c r="A366" s="156" t="str">
        <f>if(D366="","",if(D366&lt;today(),"ทะเบียนขาด "&amp;today()-D366&amp;" วัน",((DATEDIF(today(),D366,"y") &amp; " ปี " &amp; DATEDIF(today(),D366,"ym") &amp; " เดือน "&amp; DATEDIF(today(),D366,"md") &amp; " วัน"))&amp;" หรือเหลืออีก "&amp;ABS(today()-D366)&amp;" วัน"))</f>
        <v>3 ปี 11 เดือน 9 วัน หรือเหลืออีก 1440 วัน</v>
      </c>
      <c r="B366" s="113" t="str">
        <f>if(D366="","",if(today()&gt;D366,G366&amp;" ขาด",if(abs(today()-D366)&lt;=119,G366&amp;" ใกล้หมดอายุ ภายใน 1-3 เดือน",if(and(abs(today()-D366)&gt;=120,abs(today()-D366)&lt;=150),G366&amp;" ใกล้หมดอายุ ภายใน 4-5 เดือน",if(and(abs(today()-D366)&gt;=151,abs(today()-D366)&lt;=180),G366&amp;" จะหมดอายุอีก 6 เดิอน",G366&amp;" ปกติ")))))</f>
        <v>ทะเบียนนำเข้า ปกติ</v>
      </c>
      <c r="C366" s="157" t="s">
        <v>1327</v>
      </c>
      <c r="D366" s="161">
        <v>47392.0</v>
      </c>
      <c r="E366" s="196" t="s">
        <v>1328</v>
      </c>
      <c r="F366" s="196" t="s">
        <v>1320</v>
      </c>
      <c r="G366" s="157" t="s">
        <v>449</v>
      </c>
      <c r="H366" s="157" t="s">
        <v>333</v>
      </c>
      <c r="I366" s="139" t="s">
        <v>27</v>
      </c>
      <c r="J366" s="187" t="s">
        <v>598</v>
      </c>
      <c r="K366" s="199" t="s">
        <v>1329</v>
      </c>
      <c r="L366" s="193"/>
      <c r="M366" s="220" t="s">
        <v>1291</v>
      </c>
      <c r="N366" s="194"/>
    </row>
    <row r="367" ht="27.75" customHeight="1">
      <c r="A367" s="156"/>
      <c r="B367" s="113"/>
      <c r="C367" s="157"/>
      <c r="D367" s="161"/>
      <c r="E367" s="196" t="s">
        <v>1328</v>
      </c>
      <c r="F367" s="196" t="s">
        <v>1320</v>
      </c>
      <c r="G367" s="157" t="s">
        <v>19</v>
      </c>
      <c r="H367" s="157" t="s">
        <v>333</v>
      </c>
      <c r="I367" s="139" t="s">
        <v>27</v>
      </c>
      <c r="J367" s="187" t="s">
        <v>598</v>
      </c>
      <c r="K367" s="200"/>
      <c r="L367" s="193"/>
      <c r="M367" s="220" t="s">
        <v>1291</v>
      </c>
      <c r="N367" s="194"/>
    </row>
    <row r="368" ht="27.75" customHeight="1">
      <c r="A368" s="156" t="str">
        <f t="shared" ref="A368:A370" si="32">if(D368="","",if(D368&lt;today(),"ทะเบียนขาด "&amp;today()-D368&amp;" วัน",((DATEDIF(today(),D368,"y") &amp; " ปี " &amp; DATEDIF(today(),D368,"ym") &amp; " เดือน "&amp; DATEDIF(today(),D368,"md") &amp; " วัน"))&amp;" หรือเหลืออีก "&amp;ABS(today()-D368)&amp;" วัน"))</f>
        <v>3 ปี 10 เดือน 30 วัน หรือเหลืออีก 1430 วัน</v>
      </c>
      <c r="B368" s="113" t="str">
        <f t="shared" ref="B368:B370" si="33">if(D368="","",if(today()&gt;D368,G368&amp;" ขาด",if(abs(today()-D368)&lt;=119,G368&amp;" ใกล้หมดอายุ ภายใน 1-3 เดือน",if(and(abs(today()-D368)&gt;=120,abs(today()-D368)&lt;=150),G368&amp;" ใกล้หมดอายุ ภายใน 4-5 เดือน",if(and(abs(today()-D368)&gt;=151,abs(today()-D368)&lt;=180),G368&amp;" จะหมดอายุอีก 6 เดิอน",G368&amp;" ปกติ")))))</f>
        <v>ทะเบียนนำเข้า ปกติ</v>
      </c>
      <c r="C368" s="157" t="s">
        <v>1330</v>
      </c>
      <c r="D368" s="161">
        <v>47382.0</v>
      </c>
      <c r="E368" s="196" t="s">
        <v>1331</v>
      </c>
      <c r="F368" s="196" t="s">
        <v>1332</v>
      </c>
      <c r="G368" s="157" t="s">
        <v>449</v>
      </c>
      <c r="H368" s="157" t="s">
        <v>333</v>
      </c>
      <c r="I368" s="139" t="s">
        <v>27</v>
      </c>
      <c r="J368" s="187" t="s">
        <v>27</v>
      </c>
      <c r="K368" s="199" t="s">
        <v>1333</v>
      </c>
      <c r="L368" s="193"/>
      <c r="M368" s="220" t="s">
        <v>1291</v>
      </c>
      <c r="N368" s="194"/>
    </row>
    <row r="369" ht="27.75" customHeight="1">
      <c r="A369" s="156" t="str">
        <f t="shared" si="32"/>
        <v>ทะเบียนขาด 90 วัน</v>
      </c>
      <c r="B369" s="113" t="str">
        <f t="shared" si="33"/>
        <v>ใบอนุญาตนำเข้า ขาด</v>
      </c>
      <c r="C369" s="157">
        <v>3.0630612567E10</v>
      </c>
      <c r="D369" s="161">
        <v>45862.0</v>
      </c>
      <c r="E369" s="196" t="s">
        <v>1331</v>
      </c>
      <c r="F369" s="196" t="s">
        <v>1332</v>
      </c>
      <c r="G369" s="157" t="s">
        <v>19</v>
      </c>
      <c r="H369" s="157" t="s">
        <v>333</v>
      </c>
      <c r="I369" s="139" t="s">
        <v>27</v>
      </c>
      <c r="J369" s="187" t="s">
        <v>27</v>
      </c>
      <c r="K369" s="199" t="s">
        <v>1334</v>
      </c>
      <c r="L369" s="193"/>
      <c r="M369" s="220" t="s">
        <v>1291</v>
      </c>
      <c r="N369" s="194" t="s">
        <v>1050</v>
      </c>
    </row>
    <row r="370" ht="27.75" customHeight="1">
      <c r="A370" s="156" t="str">
        <f t="shared" si="32"/>
        <v>4 ปี 4 เดือน 13 วัน หรือเหลืออีก 1597 วัน</v>
      </c>
      <c r="B370" s="113" t="str">
        <f t="shared" si="33"/>
        <v>ทะเบียนนำเข้า ปกติ</v>
      </c>
      <c r="C370" s="157" t="s">
        <v>1335</v>
      </c>
      <c r="D370" s="161">
        <v>47549.0</v>
      </c>
      <c r="E370" s="196" t="s">
        <v>1336</v>
      </c>
      <c r="F370" s="196" t="s">
        <v>1332</v>
      </c>
      <c r="G370" s="157" t="s">
        <v>449</v>
      </c>
      <c r="H370" s="157" t="s">
        <v>333</v>
      </c>
      <c r="I370" s="139" t="s">
        <v>27</v>
      </c>
      <c r="J370" s="187" t="s">
        <v>598</v>
      </c>
      <c r="K370" s="199" t="s">
        <v>1337</v>
      </c>
      <c r="L370" s="193"/>
      <c r="M370" s="220" t="s">
        <v>1291</v>
      </c>
      <c r="N370" s="194"/>
    </row>
    <row r="371" ht="27.75" customHeight="1">
      <c r="A371" s="156"/>
      <c r="B371" s="113"/>
      <c r="C371" s="157"/>
      <c r="D371" s="161"/>
      <c r="E371" s="196" t="s">
        <v>1336</v>
      </c>
      <c r="F371" s="196" t="s">
        <v>1332</v>
      </c>
      <c r="G371" s="157" t="s">
        <v>19</v>
      </c>
      <c r="H371" s="157" t="s">
        <v>333</v>
      </c>
      <c r="I371" s="139"/>
      <c r="J371" s="187"/>
      <c r="K371" s="200"/>
      <c r="L371" s="193"/>
      <c r="M371" s="220" t="s">
        <v>1291</v>
      </c>
      <c r="N371" s="194"/>
    </row>
    <row r="372" ht="27.75" customHeight="1">
      <c r="A372" s="156" t="str">
        <f>if(D372="","",if(D372&lt;today(),"ทะเบียนขาด "&amp;today()-D372&amp;" วัน",((DATEDIF(today(),D372,"y") &amp; " ปี " &amp; DATEDIF(today(),D372,"ym") &amp; " เดือน "&amp; DATEDIF(today(),D372,"md") &amp; " วัน"))&amp;" หรือเหลืออีก "&amp;ABS(today()-D372)&amp;" วัน"))</f>
        <v>4 ปี 4 เดือน 13 วัน หรือเหลืออีก 1597 วัน</v>
      </c>
      <c r="B372" s="113" t="str">
        <f>if(D372="","",if(today()&gt;D372,G372&amp;" ขาด",if(abs(today()-D372)&lt;=119,G372&amp;" ใกล้หมดอายุ ภายใน 1-3 เดือน",if(and(abs(today()-D372)&gt;=120,abs(today()-D372)&lt;=150),G372&amp;" ใกล้หมดอายุ ภายใน 4-5 เดือน",if(and(abs(today()-D372)&gt;=151,abs(today()-D372)&lt;=180),G372&amp;" จะหมดอายุอีก 6 เดิอน",G372&amp;" ปกติ")))))</f>
        <v>ทะเบียนนำเข้า ปกติ</v>
      </c>
      <c r="C372" s="157" t="s">
        <v>1338</v>
      </c>
      <c r="D372" s="161">
        <v>47549.0</v>
      </c>
      <c r="E372" s="196" t="s">
        <v>1339</v>
      </c>
      <c r="F372" s="196" t="s">
        <v>1332</v>
      </c>
      <c r="G372" s="157" t="s">
        <v>449</v>
      </c>
      <c r="H372" s="157" t="s">
        <v>333</v>
      </c>
      <c r="I372" s="139" t="s">
        <v>27</v>
      </c>
      <c r="J372" s="187" t="s">
        <v>434</v>
      </c>
      <c r="K372" s="199" t="s">
        <v>1340</v>
      </c>
      <c r="L372" s="193"/>
      <c r="M372" s="220" t="s">
        <v>1291</v>
      </c>
      <c r="N372" s="194"/>
    </row>
    <row r="373" ht="27.75" customHeight="1">
      <c r="A373" s="156"/>
      <c r="B373" s="113"/>
      <c r="C373" s="157"/>
      <c r="D373" s="161"/>
      <c r="E373" s="196" t="s">
        <v>1339</v>
      </c>
      <c r="F373" s="196" t="s">
        <v>1332</v>
      </c>
      <c r="G373" s="157" t="s">
        <v>19</v>
      </c>
      <c r="H373" s="157" t="s">
        <v>333</v>
      </c>
      <c r="I373" s="139"/>
      <c r="J373" s="187"/>
      <c r="K373" s="200"/>
      <c r="L373" s="193"/>
      <c r="M373" s="220" t="s">
        <v>1291</v>
      </c>
      <c r="N373" s="194"/>
    </row>
    <row r="374" ht="27.75" customHeight="1">
      <c r="A374" s="156" t="str">
        <f t="shared" ref="A374:A409" si="34">if(D374="","",if(D374&lt;today(),"ทะเบียนขาด "&amp;today()-D374&amp;" วัน",((DATEDIF(today(),D374,"y") &amp; " ปี " &amp; DATEDIF(today(),D374,"ym") &amp; " เดือน "&amp; DATEDIF(today(),D374,"md") &amp; " วัน"))&amp;" หรือเหลืออีก "&amp;ABS(today()-D374)&amp;" วัน"))</f>
        <v>3 ปี 11 เดือน 6 วัน หรือเหลืออีก 1437 วัน</v>
      </c>
      <c r="B374" s="113" t="str">
        <f t="shared" ref="B374:B400" si="35">if(D374="","",if(today()&gt;D374,G374&amp;" ขาด",if(abs(today()-D374)&lt;=119,G374&amp;" ใกล้หมดอายุ ภายใน 1-3 เดือน",if(and(abs(today()-D374)&gt;=120,abs(today()-D374)&lt;=150),G374&amp;" ใกล้หมดอายุ ภายใน 4-5 เดือน",if(and(abs(today()-D374)&gt;=151,abs(today()-D374)&lt;=180),G374&amp;" จะหมดอายุอีก 6 เดิอน",G374&amp;" ปกติ")))))</f>
        <v>ทะเบียนนำเข้า ปกติ</v>
      </c>
      <c r="C374" s="157" t="s">
        <v>1341</v>
      </c>
      <c r="D374" s="161">
        <v>47389.0</v>
      </c>
      <c r="E374" s="196" t="s">
        <v>1342</v>
      </c>
      <c r="F374" s="196" t="s">
        <v>1343</v>
      </c>
      <c r="G374" s="157" t="s">
        <v>449</v>
      </c>
      <c r="H374" s="157" t="s">
        <v>333</v>
      </c>
      <c r="I374" s="139" t="s">
        <v>27</v>
      </c>
      <c r="J374" s="187" t="s">
        <v>27</v>
      </c>
      <c r="K374" s="199" t="s">
        <v>1344</v>
      </c>
      <c r="L374" s="193"/>
      <c r="M374" s="220" t="s">
        <v>1291</v>
      </c>
      <c r="N374" s="194"/>
    </row>
    <row r="375" ht="27.75" customHeight="1">
      <c r="A375" s="156" t="str">
        <f t="shared" si="34"/>
        <v>ทะเบียนขาด 65 วัน</v>
      </c>
      <c r="B375" s="113" t="str">
        <f t="shared" si="35"/>
        <v>ใบอนุญาตนำเข้า ขาด</v>
      </c>
      <c r="C375" s="157">
        <v>3.0633352567E10</v>
      </c>
      <c r="D375" s="161">
        <v>45887.0</v>
      </c>
      <c r="E375" s="196" t="s">
        <v>1342</v>
      </c>
      <c r="F375" s="196" t="s">
        <v>1343</v>
      </c>
      <c r="G375" s="157" t="s">
        <v>19</v>
      </c>
      <c r="H375" s="157" t="s">
        <v>333</v>
      </c>
      <c r="I375" s="139" t="s">
        <v>27</v>
      </c>
      <c r="J375" s="187" t="s">
        <v>27</v>
      </c>
      <c r="K375" s="199" t="s">
        <v>1345</v>
      </c>
      <c r="L375" s="193"/>
      <c r="M375" s="220" t="s">
        <v>1291</v>
      </c>
      <c r="N375" s="194" t="s">
        <v>1050</v>
      </c>
    </row>
    <row r="376" ht="27.75" customHeight="1">
      <c r="A376" s="156" t="str">
        <f t="shared" si="34"/>
        <v>4 ปี 4 เดือน 4 วัน หรือเหลืออีก 1588 วัน</v>
      </c>
      <c r="B376" s="113" t="str">
        <f t="shared" si="35"/>
        <v>ทะเบียนนำเข้า ปกติ</v>
      </c>
      <c r="C376" s="157" t="s">
        <v>1346</v>
      </c>
      <c r="D376" s="161">
        <v>47540.0</v>
      </c>
      <c r="E376" s="196" t="s">
        <v>1347</v>
      </c>
      <c r="F376" s="196" t="s">
        <v>1343</v>
      </c>
      <c r="G376" s="157" t="s">
        <v>449</v>
      </c>
      <c r="H376" s="157" t="s">
        <v>333</v>
      </c>
      <c r="I376" s="139" t="s">
        <v>598</v>
      </c>
      <c r="J376" s="187" t="s">
        <v>598</v>
      </c>
      <c r="K376" s="199" t="s">
        <v>1348</v>
      </c>
      <c r="L376" s="193"/>
      <c r="M376" s="220" t="s">
        <v>1291</v>
      </c>
      <c r="N376" s="194"/>
    </row>
    <row r="377" ht="27.75" customHeight="1">
      <c r="A377" s="156" t="str">
        <f t="shared" si="34"/>
        <v/>
      </c>
      <c r="B377" s="113" t="str">
        <f t="shared" si="35"/>
        <v/>
      </c>
      <c r="C377" s="157"/>
      <c r="D377" s="161"/>
      <c r="E377" s="196"/>
      <c r="F377" s="196" t="s">
        <v>1343</v>
      </c>
      <c r="G377" s="157" t="s">
        <v>19</v>
      </c>
      <c r="H377" s="157" t="s">
        <v>333</v>
      </c>
      <c r="I377" s="139" t="s">
        <v>598</v>
      </c>
      <c r="J377" s="187" t="s">
        <v>598</v>
      </c>
      <c r="K377" s="200"/>
      <c r="L377" s="193"/>
      <c r="M377" s="220" t="s">
        <v>1291</v>
      </c>
      <c r="N377" s="194"/>
    </row>
    <row r="378" ht="27.75" customHeight="1">
      <c r="A378" s="156" t="str">
        <f t="shared" si="34"/>
        <v>4 ปี 4 เดือน 4 วัน หรือเหลืออีก 1588 วัน</v>
      </c>
      <c r="B378" s="113" t="str">
        <f t="shared" si="35"/>
        <v>ทะเบียนนำเข้า ปกติ</v>
      </c>
      <c r="C378" s="157" t="s">
        <v>1349</v>
      </c>
      <c r="D378" s="161">
        <v>47540.0</v>
      </c>
      <c r="E378" s="196" t="s">
        <v>1350</v>
      </c>
      <c r="F378" s="196" t="s">
        <v>1343</v>
      </c>
      <c r="G378" s="157" t="s">
        <v>449</v>
      </c>
      <c r="H378" s="157" t="s">
        <v>333</v>
      </c>
      <c r="I378" s="139" t="s">
        <v>27</v>
      </c>
      <c r="J378" s="187" t="s">
        <v>434</v>
      </c>
      <c r="K378" s="199" t="s">
        <v>1351</v>
      </c>
      <c r="L378" s="193"/>
      <c r="M378" s="220" t="s">
        <v>1291</v>
      </c>
      <c r="N378" s="194"/>
    </row>
    <row r="379" ht="27.75" customHeight="1">
      <c r="A379" s="156" t="str">
        <f t="shared" si="34"/>
        <v/>
      </c>
      <c r="B379" s="113" t="str">
        <f t="shared" si="35"/>
        <v/>
      </c>
      <c r="C379" s="157"/>
      <c r="D379" s="161"/>
      <c r="E379" s="196"/>
      <c r="F379" s="196" t="s">
        <v>1343</v>
      </c>
      <c r="G379" s="157" t="s">
        <v>19</v>
      </c>
      <c r="H379" s="157" t="s">
        <v>333</v>
      </c>
      <c r="I379" s="139" t="s">
        <v>27</v>
      </c>
      <c r="J379" s="187" t="s">
        <v>434</v>
      </c>
      <c r="K379" s="200"/>
      <c r="L379" s="193"/>
      <c r="M379" s="220" t="s">
        <v>1291</v>
      </c>
      <c r="N379" s="194"/>
    </row>
    <row r="380" ht="27.75" customHeight="1">
      <c r="A380" s="156" t="str">
        <f t="shared" si="34"/>
        <v>4 ปี 10 เดือน 12 วัน หรือเหลืออีก 1777 วัน</v>
      </c>
      <c r="B380" s="113" t="str">
        <f t="shared" si="35"/>
        <v>ทะเบียนนำเข้า ปกติ</v>
      </c>
      <c r="C380" s="157" t="s">
        <v>1352</v>
      </c>
      <c r="D380" s="161">
        <v>47729.0</v>
      </c>
      <c r="E380" s="157" t="s">
        <v>25</v>
      </c>
      <c r="F380" s="196" t="s">
        <v>1353</v>
      </c>
      <c r="G380" s="157" t="s">
        <v>449</v>
      </c>
      <c r="H380" s="157" t="s">
        <v>333</v>
      </c>
      <c r="I380" s="139" t="s">
        <v>27</v>
      </c>
      <c r="J380" s="187" t="s">
        <v>27</v>
      </c>
      <c r="K380" s="199" t="s">
        <v>1354</v>
      </c>
      <c r="L380" s="193"/>
      <c r="M380" s="220" t="s">
        <v>1291</v>
      </c>
      <c r="N380" s="201"/>
    </row>
    <row r="381" ht="27.75" customHeight="1">
      <c r="A381" s="156" t="str">
        <f t="shared" si="34"/>
        <v>ทะเบียนขาด 434 วัน</v>
      </c>
      <c r="B381" s="113" t="str">
        <f t="shared" si="35"/>
        <v>ใบอนุญาตนำเข้า ขาด</v>
      </c>
      <c r="C381" s="157">
        <v>3.0629512566E10</v>
      </c>
      <c r="D381" s="161">
        <v>45518.0</v>
      </c>
      <c r="E381" s="157" t="s">
        <v>25</v>
      </c>
      <c r="F381" s="196" t="s">
        <v>1353</v>
      </c>
      <c r="G381" s="157" t="s">
        <v>19</v>
      </c>
      <c r="H381" s="157" t="s">
        <v>333</v>
      </c>
      <c r="I381" s="139" t="s">
        <v>27</v>
      </c>
      <c r="J381" s="187" t="s">
        <v>27</v>
      </c>
      <c r="K381" s="199" t="s">
        <v>1355</v>
      </c>
      <c r="L381" s="193"/>
      <c r="M381" s="220" t="s">
        <v>1291</v>
      </c>
      <c r="N381" s="194" t="s">
        <v>1356</v>
      </c>
    </row>
    <row r="382" ht="27.75" customHeight="1">
      <c r="A382" s="156" t="str">
        <f t="shared" si="34"/>
        <v>5 ปี 4 เดือน 23 วัน หรือเหลืออีก 1972 วัน</v>
      </c>
      <c r="B382" s="113" t="str">
        <f t="shared" si="35"/>
        <v>ทะเบียนผลิต ปกติ</v>
      </c>
      <c r="C382" s="157" t="s">
        <v>1357</v>
      </c>
      <c r="D382" s="161">
        <v>47924.0</v>
      </c>
      <c r="E382" s="157" t="s">
        <v>1358</v>
      </c>
      <c r="F382" s="196" t="s">
        <v>1353</v>
      </c>
      <c r="G382" s="157" t="s">
        <v>446</v>
      </c>
      <c r="H382" s="157" t="s">
        <v>333</v>
      </c>
      <c r="I382" s="139" t="s">
        <v>27</v>
      </c>
      <c r="J382" s="187" t="s">
        <v>27</v>
      </c>
      <c r="K382" s="199" t="s">
        <v>1359</v>
      </c>
      <c r="L382" s="193"/>
      <c r="M382" s="220" t="s">
        <v>1291</v>
      </c>
      <c r="N382" s="194"/>
    </row>
    <row r="383" ht="27.75" customHeight="1">
      <c r="A383" s="156" t="str">
        <f t="shared" si="34"/>
        <v>0 ปี 5 เดือน 16 วัน หรือเหลืออีก 167 วัน</v>
      </c>
      <c r="B383" s="113" t="str">
        <f t="shared" si="35"/>
        <v>ใบอนุญาตผลิต จะหมดอายุอีก 6 เดิอน</v>
      </c>
      <c r="C383" s="157">
        <v>3.0511952568E10</v>
      </c>
      <c r="D383" s="161">
        <v>46119.0</v>
      </c>
      <c r="E383" s="157" t="s">
        <v>1358</v>
      </c>
      <c r="F383" s="196" t="s">
        <v>1353</v>
      </c>
      <c r="G383" s="157" t="s">
        <v>454</v>
      </c>
      <c r="H383" s="157" t="s">
        <v>333</v>
      </c>
      <c r="I383" s="139" t="s">
        <v>27</v>
      </c>
      <c r="J383" s="187" t="s">
        <v>27</v>
      </c>
      <c r="K383" s="199" t="s">
        <v>1360</v>
      </c>
      <c r="L383" s="189"/>
      <c r="M383" s="220" t="s">
        <v>1291</v>
      </c>
      <c r="N383" s="194"/>
    </row>
    <row r="384" ht="27.75" customHeight="1">
      <c r="A384" s="156" t="str">
        <f t="shared" si="34"/>
        <v>5 ปี 4 เดือน 23 วัน หรือเหลืออีก 1972 วัน</v>
      </c>
      <c r="B384" s="113" t="str">
        <f t="shared" si="35"/>
        <v>ทะเบียนผลิต ปกติ</v>
      </c>
      <c r="C384" s="157" t="s">
        <v>1361</v>
      </c>
      <c r="D384" s="161">
        <v>47924.0</v>
      </c>
      <c r="E384" s="157" t="s">
        <v>1362</v>
      </c>
      <c r="F384" s="196" t="s">
        <v>1353</v>
      </c>
      <c r="G384" s="157" t="s">
        <v>446</v>
      </c>
      <c r="H384" s="157" t="s">
        <v>333</v>
      </c>
      <c r="I384" s="139" t="s">
        <v>27</v>
      </c>
      <c r="J384" s="187">
        <v>1168.0</v>
      </c>
      <c r="K384" s="199" t="s">
        <v>1363</v>
      </c>
      <c r="L384" s="193"/>
      <c r="M384" s="220" t="s">
        <v>1291</v>
      </c>
      <c r="N384" s="194"/>
    </row>
    <row r="385" ht="27.75" customHeight="1">
      <c r="A385" s="156" t="str">
        <f t="shared" si="34"/>
        <v>0 ปี 5 เดือน 16 วัน หรือเหลืออีก 167 วัน</v>
      </c>
      <c r="B385" s="113" t="str">
        <f t="shared" si="35"/>
        <v>ใบอนุญาตผลิต จะหมดอายุอีก 6 เดิอน</v>
      </c>
      <c r="C385" s="157">
        <v>3.0511972568E10</v>
      </c>
      <c r="D385" s="161">
        <v>46119.0</v>
      </c>
      <c r="E385" s="157" t="s">
        <v>1362</v>
      </c>
      <c r="F385" s="196" t="s">
        <v>1353</v>
      </c>
      <c r="G385" s="157" t="s">
        <v>454</v>
      </c>
      <c r="H385" s="157" t="s">
        <v>333</v>
      </c>
      <c r="I385" s="139" t="s">
        <v>27</v>
      </c>
      <c r="J385" s="187">
        <v>1168.0</v>
      </c>
      <c r="K385" s="199" t="s">
        <v>1364</v>
      </c>
      <c r="L385" s="189"/>
      <c r="M385" s="220" t="s">
        <v>1291</v>
      </c>
      <c r="N385" s="194"/>
    </row>
    <row r="386" ht="27.75" customHeight="1">
      <c r="A386" s="156" t="str">
        <f t="shared" si="34"/>
        <v>5 ปี 4 เดือน 23 วัน หรือเหลืออีก 1972 วัน</v>
      </c>
      <c r="B386" s="113" t="str">
        <f t="shared" si="35"/>
        <v>ทะเบียนผลิต ปกติ</v>
      </c>
      <c r="C386" s="157" t="s">
        <v>1365</v>
      </c>
      <c r="D386" s="161">
        <v>47924.0</v>
      </c>
      <c r="E386" s="157" t="s">
        <v>1366</v>
      </c>
      <c r="F386" s="196" t="s">
        <v>1353</v>
      </c>
      <c r="G386" s="157" t="s">
        <v>446</v>
      </c>
      <c r="H386" s="157" t="s">
        <v>333</v>
      </c>
      <c r="I386" s="139" t="s">
        <v>27</v>
      </c>
      <c r="J386" s="187" t="s">
        <v>434</v>
      </c>
      <c r="K386" s="199" t="s">
        <v>1367</v>
      </c>
      <c r="L386" s="193"/>
      <c r="M386" s="220" t="s">
        <v>1291</v>
      </c>
      <c r="N386" s="194"/>
    </row>
    <row r="387" ht="27.75" customHeight="1">
      <c r="A387" s="156" t="str">
        <f t="shared" si="34"/>
        <v>0 ปี 5 เดือน 16 วัน หรือเหลืออีก 167 วัน</v>
      </c>
      <c r="B387" s="113" t="str">
        <f t="shared" si="35"/>
        <v>ใบอนุญาตผลิต จะหมดอายุอีก 6 เดิอน</v>
      </c>
      <c r="C387" s="157">
        <v>3.0511962568E10</v>
      </c>
      <c r="D387" s="161">
        <v>46119.0</v>
      </c>
      <c r="E387" s="157" t="s">
        <v>1366</v>
      </c>
      <c r="F387" s="196" t="s">
        <v>1353</v>
      </c>
      <c r="G387" s="157" t="s">
        <v>454</v>
      </c>
      <c r="H387" s="157" t="s">
        <v>333</v>
      </c>
      <c r="I387" s="139" t="s">
        <v>27</v>
      </c>
      <c r="J387" s="187" t="s">
        <v>434</v>
      </c>
      <c r="K387" s="199" t="s">
        <v>1368</v>
      </c>
      <c r="L387" s="189"/>
      <c r="M387" s="220" t="s">
        <v>1291</v>
      </c>
      <c r="N387" s="194"/>
    </row>
    <row r="388" ht="27.75" customHeight="1">
      <c r="A388" s="156" t="str">
        <f t="shared" si="34"/>
        <v>1 ปี 2 เดือน 20 วัน หรือเหลืออีก 446 วัน</v>
      </c>
      <c r="B388" s="113" t="str">
        <f t="shared" si="35"/>
        <v>ทะเบียนนำเข้า ปกติ</v>
      </c>
      <c r="C388" s="157" t="s">
        <v>1369</v>
      </c>
      <c r="D388" s="161">
        <v>46398.0</v>
      </c>
      <c r="E388" s="196" t="s">
        <v>1370</v>
      </c>
      <c r="F388" s="196" t="s">
        <v>1371</v>
      </c>
      <c r="G388" s="157" t="s">
        <v>449</v>
      </c>
      <c r="H388" s="157" t="s">
        <v>333</v>
      </c>
      <c r="I388" s="139" t="s">
        <v>27</v>
      </c>
      <c r="J388" s="187" t="s">
        <v>27</v>
      </c>
      <c r="K388" s="202" t="s">
        <v>1372</v>
      </c>
      <c r="L388" s="193"/>
      <c r="M388" s="220" t="s">
        <v>1291</v>
      </c>
      <c r="N388" s="201" t="s">
        <v>910</v>
      </c>
    </row>
    <row r="389" ht="27.75" customHeight="1">
      <c r="A389" s="156" t="str">
        <f t="shared" si="34"/>
        <v>0 ปี 7 เดือน 25 วัน หรือเหลืออีก 237 วัน</v>
      </c>
      <c r="B389" s="113" t="str">
        <f t="shared" si="35"/>
        <v>ใบอนุญาตนำเข้า ปกติ</v>
      </c>
      <c r="C389" s="157">
        <v>3.062712568E9</v>
      </c>
      <c r="D389" s="161">
        <v>46189.0</v>
      </c>
      <c r="E389" s="196" t="s">
        <v>1370</v>
      </c>
      <c r="F389" s="196" t="s">
        <v>1371</v>
      </c>
      <c r="G389" s="157" t="s">
        <v>19</v>
      </c>
      <c r="H389" s="157" t="s">
        <v>333</v>
      </c>
      <c r="I389" s="139" t="s">
        <v>27</v>
      </c>
      <c r="J389" s="187" t="s">
        <v>27</v>
      </c>
      <c r="K389" s="199" t="s">
        <v>1373</v>
      </c>
      <c r="L389" s="193"/>
      <c r="M389" s="220" t="s">
        <v>1291</v>
      </c>
      <c r="N389" s="194"/>
    </row>
    <row r="390" ht="27.75" customHeight="1">
      <c r="A390" s="156" t="str">
        <f t="shared" si="34"/>
        <v>2 ปี 0 เดือน 10 วัน หรือเหลืออีก 740 วัน</v>
      </c>
      <c r="B390" s="113" t="str">
        <f t="shared" si="35"/>
        <v>ทะเบียนผลิต ปกติ</v>
      </c>
      <c r="C390" s="157" t="s">
        <v>1374</v>
      </c>
      <c r="D390" s="161">
        <v>46692.0</v>
      </c>
      <c r="E390" s="196" t="s">
        <v>1375</v>
      </c>
      <c r="F390" s="196" t="s">
        <v>1371</v>
      </c>
      <c r="G390" s="157" t="s">
        <v>446</v>
      </c>
      <c r="H390" s="157" t="s">
        <v>333</v>
      </c>
      <c r="I390" s="139" t="s">
        <v>27</v>
      </c>
      <c r="J390" s="187" t="s">
        <v>434</v>
      </c>
      <c r="K390" s="202" t="s">
        <v>1376</v>
      </c>
      <c r="L390" s="193"/>
      <c r="M390" s="220" t="s">
        <v>1291</v>
      </c>
      <c r="N390" s="194"/>
    </row>
    <row r="391" ht="27.75" customHeight="1">
      <c r="A391" s="156" t="str">
        <f t="shared" si="34"/>
        <v>0 ปี 10 เดือน 6 วัน หรือเหลืออีก 310 วัน</v>
      </c>
      <c r="B391" s="113" t="str">
        <f t="shared" si="35"/>
        <v>ใบอนุญาตผลิต ปกติ</v>
      </c>
      <c r="C391" s="157">
        <v>3.0518292566E10</v>
      </c>
      <c r="D391" s="161">
        <v>46262.0</v>
      </c>
      <c r="E391" s="196" t="s">
        <v>1375</v>
      </c>
      <c r="F391" s="196" t="s">
        <v>1371</v>
      </c>
      <c r="G391" s="157" t="s">
        <v>454</v>
      </c>
      <c r="H391" s="157" t="s">
        <v>333</v>
      </c>
      <c r="I391" s="139" t="s">
        <v>27</v>
      </c>
      <c r="J391" s="187" t="s">
        <v>434</v>
      </c>
      <c r="K391" s="199" t="s">
        <v>1377</v>
      </c>
      <c r="L391" s="193"/>
      <c r="M391" s="220" t="s">
        <v>1291</v>
      </c>
      <c r="N391" s="194"/>
    </row>
    <row r="392" ht="27.75" customHeight="1">
      <c r="A392" s="156" t="str">
        <f t="shared" si="34"/>
        <v>2 ปี 0 เดือน 10 วัน หรือเหลืออีก 740 วัน</v>
      </c>
      <c r="B392" s="113" t="str">
        <f t="shared" si="35"/>
        <v>ทะเบียนผลิต ปกติ</v>
      </c>
      <c r="C392" s="157" t="s">
        <v>1378</v>
      </c>
      <c r="D392" s="161">
        <v>46692.0</v>
      </c>
      <c r="E392" s="196" t="s">
        <v>1379</v>
      </c>
      <c r="F392" s="196" t="s">
        <v>1371</v>
      </c>
      <c r="G392" s="157" t="s">
        <v>446</v>
      </c>
      <c r="H392" s="157" t="s">
        <v>333</v>
      </c>
      <c r="I392" s="139" t="s">
        <v>27</v>
      </c>
      <c r="J392" s="187" t="s">
        <v>27</v>
      </c>
      <c r="K392" s="202" t="s">
        <v>1380</v>
      </c>
      <c r="L392" s="193"/>
      <c r="M392" s="220" t="s">
        <v>1291</v>
      </c>
      <c r="N392" s="194"/>
    </row>
    <row r="393" ht="27.75" customHeight="1">
      <c r="A393" s="156" t="str">
        <f t="shared" si="34"/>
        <v>0 ปี 10 เดือน 6 วัน หรือเหลืออีก 310 วัน</v>
      </c>
      <c r="B393" s="113" t="str">
        <f t="shared" si="35"/>
        <v>ใบอนุญาตผลิต ปกติ</v>
      </c>
      <c r="C393" s="157">
        <v>3.0555172564E10</v>
      </c>
      <c r="D393" s="161">
        <v>46262.0</v>
      </c>
      <c r="E393" s="196" t="s">
        <v>1379</v>
      </c>
      <c r="F393" s="196" t="s">
        <v>1371</v>
      </c>
      <c r="G393" s="157" t="s">
        <v>454</v>
      </c>
      <c r="H393" s="157" t="s">
        <v>333</v>
      </c>
      <c r="I393" s="139" t="s">
        <v>27</v>
      </c>
      <c r="J393" s="187" t="s">
        <v>27</v>
      </c>
      <c r="K393" s="199" t="s">
        <v>1381</v>
      </c>
      <c r="L393" s="193"/>
      <c r="M393" s="220" t="s">
        <v>1291</v>
      </c>
      <c r="N393" s="194"/>
    </row>
    <row r="394" ht="27.75" customHeight="1">
      <c r="A394" s="156" t="str">
        <f t="shared" si="34"/>
        <v>2 ปี 8 เดือน 28 วัน หรือเหลืออีก 1002 วัน</v>
      </c>
      <c r="B394" s="113" t="str">
        <f t="shared" si="35"/>
        <v>ทะเบียนผลิต ปกติ</v>
      </c>
      <c r="C394" s="157" t="s">
        <v>1382</v>
      </c>
      <c r="D394" s="161">
        <v>46954.0</v>
      </c>
      <c r="E394" s="196" t="s">
        <v>1383</v>
      </c>
      <c r="F394" s="196" t="s">
        <v>1371</v>
      </c>
      <c r="G394" s="157" t="s">
        <v>446</v>
      </c>
      <c r="H394" s="157" t="s">
        <v>333</v>
      </c>
      <c r="I394" s="139" t="s">
        <v>27</v>
      </c>
      <c r="J394" s="187" t="s">
        <v>1175</v>
      </c>
      <c r="K394" s="199" t="s">
        <v>1384</v>
      </c>
      <c r="L394" s="193"/>
      <c r="M394" s="220" t="s">
        <v>1291</v>
      </c>
      <c r="N394" s="194"/>
    </row>
    <row r="395" ht="27.75" customHeight="1">
      <c r="A395" s="156" t="str">
        <f t="shared" si="34"/>
        <v>0 ปี 9 เดือน 16 วัน หรือเหลืออีก 289 วัน</v>
      </c>
      <c r="B395" s="113" t="str">
        <f t="shared" si="35"/>
        <v>ใบอนุญาตผลิต ปกติ</v>
      </c>
      <c r="C395" s="157">
        <v>3.0522222565E10</v>
      </c>
      <c r="D395" s="161">
        <v>46241.0</v>
      </c>
      <c r="E395" s="196" t="s">
        <v>1383</v>
      </c>
      <c r="F395" s="196" t="s">
        <v>1371</v>
      </c>
      <c r="G395" s="157" t="s">
        <v>454</v>
      </c>
      <c r="H395" s="157" t="s">
        <v>333</v>
      </c>
      <c r="I395" s="139" t="s">
        <v>27</v>
      </c>
      <c r="J395" s="187" t="s">
        <v>1175</v>
      </c>
      <c r="K395" s="199" t="s">
        <v>1377</v>
      </c>
      <c r="L395" s="193"/>
      <c r="M395" s="220" t="s">
        <v>1291</v>
      </c>
      <c r="N395" s="218"/>
    </row>
    <row r="396" ht="27.75" customHeight="1">
      <c r="A396" s="156" t="str">
        <f t="shared" si="34"/>
        <v>4 ปี 3 เดือน 30 วัน หรือเหลืออีก 1583 วัน</v>
      </c>
      <c r="B396" s="113" t="str">
        <f t="shared" si="35"/>
        <v>ทะเบียนนำเข้า ปกติ</v>
      </c>
      <c r="C396" s="157" t="s">
        <v>1385</v>
      </c>
      <c r="D396" s="161">
        <v>47535.0</v>
      </c>
      <c r="E396" s="196" t="s">
        <v>1386</v>
      </c>
      <c r="F396" s="157" t="s">
        <v>1387</v>
      </c>
      <c r="G396" s="157" t="s">
        <v>449</v>
      </c>
      <c r="H396" s="157" t="s">
        <v>333</v>
      </c>
      <c r="I396" s="139" t="s">
        <v>27</v>
      </c>
      <c r="J396" s="187" t="s">
        <v>27</v>
      </c>
      <c r="K396" s="199" t="s">
        <v>1388</v>
      </c>
      <c r="L396" s="193"/>
      <c r="M396" s="220" t="s">
        <v>1291</v>
      </c>
      <c r="N396" s="194"/>
    </row>
    <row r="397" ht="27.75" customHeight="1">
      <c r="A397" s="156" t="str">
        <f t="shared" si="34"/>
        <v>0 ปี 3 เดือน 13 วัน หรือเหลืออีก 105 วัน</v>
      </c>
      <c r="B397" s="113" t="str">
        <f t="shared" si="35"/>
        <v>ใบอนุญาตนำเข้า ใกล้หมดอายุ ภายใน 1-3 เดือน</v>
      </c>
      <c r="C397" s="157">
        <v>3.0604452568E10</v>
      </c>
      <c r="D397" s="161">
        <v>46057.0</v>
      </c>
      <c r="E397" s="196" t="s">
        <v>1386</v>
      </c>
      <c r="F397" s="157" t="s">
        <v>1387</v>
      </c>
      <c r="G397" s="157" t="s">
        <v>19</v>
      </c>
      <c r="H397" s="157" t="s">
        <v>333</v>
      </c>
      <c r="I397" s="139" t="s">
        <v>27</v>
      </c>
      <c r="J397" s="187" t="s">
        <v>27</v>
      </c>
      <c r="K397" s="199" t="s">
        <v>1389</v>
      </c>
      <c r="L397" s="193"/>
      <c r="M397" s="220" t="s">
        <v>1291</v>
      </c>
      <c r="N397" s="194"/>
    </row>
    <row r="398" ht="27.75" customHeight="1">
      <c r="A398" s="156" t="str">
        <f t="shared" si="34"/>
        <v>4 ปี 7 เดือน 22 วัน หรือเหลืออีก 1695 วัน</v>
      </c>
      <c r="B398" s="113" t="str">
        <f t="shared" si="35"/>
        <v>ทะเบียนนำเข้า ปกติ</v>
      </c>
      <c r="C398" s="157" t="s">
        <v>1390</v>
      </c>
      <c r="D398" s="161">
        <v>47647.0</v>
      </c>
      <c r="E398" s="196" t="s">
        <v>1391</v>
      </c>
      <c r="F398" s="157" t="s">
        <v>1387</v>
      </c>
      <c r="G398" s="157" t="s">
        <v>449</v>
      </c>
      <c r="H398" s="157" t="s">
        <v>333</v>
      </c>
      <c r="I398" s="139" t="s">
        <v>27</v>
      </c>
      <c r="J398" s="187" t="s">
        <v>434</v>
      </c>
      <c r="K398" s="199" t="s">
        <v>1392</v>
      </c>
      <c r="L398" s="193"/>
      <c r="M398" s="220" t="s">
        <v>1291</v>
      </c>
      <c r="N398" s="194"/>
    </row>
    <row r="399" ht="27.75" customHeight="1">
      <c r="A399" s="156" t="str">
        <f t="shared" si="34"/>
        <v/>
      </c>
      <c r="B399" s="113" t="str">
        <f t="shared" si="35"/>
        <v/>
      </c>
      <c r="C399" s="157"/>
      <c r="D399" s="161"/>
      <c r="E399" s="196"/>
      <c r="F399" s="157" t="s">
        <v>1387</v>
      </c>
      <c r="G399" s="157"/>
      <c r="H399" s="157"/>
      <c r="I399" s="139"/>
      <c r="J399" s="187"/>
      <c r="K399" s="200"/>
      <c r="L399" s="193"/>
      <c r="M399" s="220" t="s">
        <v>1291</v>
      </c>
      <c r="N399" s="194"/>
    </row>
    <row r="400" ht="27.75" customHeight="1">
      <c r="A400" s="156" t="str">
        <f t="shared" si="34"/>
        <v>4 ปี 7 เดือน 22 วัน หรือเหลืออีก 1695 วัน</v>
      </c>
      <c r="B400" s="113" t="str">
        <f t="shared" si="35"/>
        <v>ทะเบียนนำเข้า ปกติ</v>
      </c>
      <c r="C400" s="157" t="s">
        <v>1393</v>
      </c>
      <c r="D400" s="161">
        <v>47647.0</v>
      </c>
      <c r="E400" s="196" t="s">
        <v>1394</v>
      </c>
      <c r="F400" s="157" t="s">
        <v>1387</v>
      </c>
      <c r="G400" s="157" t="s">
        <v>449</v>
      </c>
      <c r="H400" s="157" t="s">
        <v>333</v>
      </c>
      <c r="I400" s="139" t="s">
        <v>27</v>
      </c>
      <c r="J400" s="187" t="s">
        <v>598</v>
      </c>
      <c r="K400" s="199" t="s">
        <v>1395</v>
      </c>
      <c r="L400" s="193"/>
      <c r="M400" s="220" t="s">
        <v>1291</v>
      </c>
      <c r="N400" s="194"/>
    </row>
    <row r="401" ht="27.75" customHeight="1">
      <c r="A401" s="156" t="str">
        <f t="shared" si="34"/>
        <v/>
      </c>
      <c r="B401" s="113"/>
      <c r="C401" s="157"/>
      <c r="D401" s="161"/>
      <c r="E401" s="196"/>
      <c r="F401" s="157" t="s">
        <v>1387</v>
      </c>
      <c r="G401" s="157"/>
      <c r="H401" s="157"/>
      <c r="I401" s="139"/>
      <c r="J401" s="187"/>
      <c r="K401" s="200"/>
      <c r="L401" s="193"/>
      <c r="M401" s="220" t="s">
        <v>1291</v>
      </c>
      <c r="N401" s="194"/>
    </row>
    <row r="402" ht="27.75" customHeight="1">
      <c r="A402" s="156" t="str">
        <f t="shared" si="34"/>
        <v>5 ปี 5 เดือน 17 วัน หรือเหลืออีก 1994 วัน</v>
      </c>
      <c r="B402" s="113" t="str">
        <f t="shared" ref="B402:B452" si="36">if(D402="","",if(today()&gt;D402,G402&amp;" ขาด",if(abs(today()-D402)&lt;=119,G402&amp;" ใกล้หมดอายุ ภายใน 1-3 เดือน",if(and(abs(today()-D402)&gt;=120,abs(today()-D402)&lt;=150),G402&amp;" ใกล้หมดอายุ ภายใน 4-5 เดือน",if(and(abs(today()-D402)&gt;=151,abs(today()-D402)&lt;=180),G402&amp;" จะหมดอายุอีก 6 เดิอน",G402&amp;" ปกติ")))))</f>
        <v>ทะเบียนนำเข้า ปกติ</v>
      </c>
      <c r="C402" s="157" t="s">
        <v>1396</v>
      </c>
      <c r="D402" s="161">
        <v>47946.0</v>
      </c>
      <c r="E402" s="196" t="s">
        <v>25</v>
      </c>
      <c r="F402" s="157" t="s">
        <v>1397</v>
      </c>
      <c r="G402" s="157" t="s">
        <v>449</v>
      </c>
      <c r="H402" s="157" t="s">
        <v>333</v>
      </c>
      <c r="I402" s="139" t="s">
        <v>27</v>
      </c>
      <c r="J402" s="187" t="s">
        <v>27</v>
      </c>
      <c r="K402" s="199" t="s">
        <v>1398</v>
      </c>
      <c r="L402" s="193"/>
      <c r="M402" s="220" t="s">
        <v>1291</v>
      </c>
      <c r="N402" s="194"/>
    </row>
    <row r="403" ht="27.75" customHeight="1">
      <c r="A403" s="156" t="str">
        <f t="shared" si="34"/>
        <v>0 ปี 9 เดือน 21 วัน หรือเหลืออีก 294 วัน</v>
      </c>
      <c r="B403" s="113" t="str">
        <f t="shared" si="36"/>
        <v>ใบอนุญาตผลิต ปกติ</v>
      </c>
      <c r="C403" s="157">
        <v>3.0635822568E10</v>
      </c>
      <c r="D403" s="161">
        <v>46246.0</v>
      </c>
      <c r="E403" s="196" t="s">
        <v>25</v>
      </c>
      <c r="F403" s="157" t="s">
        <v>1397</v>
      </c>
      <c r="G403" s="157" t="s">
        <v>454</v>
      </c>
      <c r="H403" s="157" t="s">
        <v>333</v>
      </c>
      <c r="I403" s="139" t="s">
        <v>27</v>
      </c>
      <c r="J403" s="187" t="s">
        <v>27</v>
      </c>
      <c r="K403" s="199" t="s">
        <v>1399</v>
      </c>
      <c r="L403" s="193"/>
      <c r="M403" s="220" t="s">
        <v>1291</v>
      </c>
      <c r="N403" s="194"/>
    </row>
    <row r="404" ht="27.75" customHeight="1">
      <c r="A404" s="156" t="str">
        <f t="shared" si="34"/>
        <v>5 ปี 8 เดือน 24 วัน หรือเหลืออีก 2093 วัน</v>
      </c>
      <c r="B404" s="113" t="str">
        <f t="shared" si="36"/>
        <v>ทะเบียนผลิต ปกติ</v>
      </c>
      <c r="C404" s="157" t="s">
        <v>1400</v>
      </c>
      <c r="D404" s="161">
        <v>48045.0</v>
      </c>
      <c r="E404" s="196" t="s">
        <v>1401</v>
      </c>
      <c r="F404" s="157" t="s">
        <v>1397</v>
      </c>
      <c r="G404" s="157" t="s">
        <v>446</v>
      </c>
      <c r="H404" s="157" t="s">
        <v>333</v>
      </c>
      <c r="I404" s="139" t="s">
        <v>27</v>
      </c>
      <c r="J404" s="187" t="s">
        <v>27</v>
      </c>
      <c r="K404" s="199" t="s">
        <v>1402</v>
      </c>
      <c r="L404" s="193"/>
      <c r="M404" s="220" t="s">
        <v>1291</v>
      </c>
      <c r="N404" s="194"/>
    </row>
    <row r="405" ht="27.75" customHeight="1">
      <c r="A405" s="156" t="str">
        <f t="shared" si="34"/>
        <v>0 ปี 10 เดือน 24 วัน หรือเหลืออีก 328 วัน</v>
      </c>
      <c r="B405" s="113" t="str">
        <f t="shared" si="36"/>
        <v>ใบอนุญาตผลิต ปกติ</v>
      </c>
      <c r="C405" s="157">
        <v>3.0528042568E10</v>
      </c>
      <c r="D405" s="161">
        <v>46280.0</v>
      </c>
      <c r="E405" s="196" t="s">
        <v>1401</v>
      </c>
      <c r="F405" s="157" t="s">
        <v>1397</v>
      </c>
      <c r="G405" s="157" t="s">
        <v>454</v>
      </c>
      <c r="H405" s="157" t="s">
        <v>333</v>
      </c>
      <c r="I405" s="139" t="s">
        <v>27</v>
      </c>
      <c r="J405" s="187" t="s">
        <v>27</v>
      </c>
      <c r="K405" s="199" t="s">
        <v>1403</v>
      </c>
      <c r="L405" s="193"/>
      <c r="M405" s="220" t="s">
        <v>1291</v>
      </c>
      <c r="N405" s="194"/>
    </row>
    <row r="406" ht="27.75" customHeight="1">
      <c r="A406" s="156" t="str">
        <f t="shared" si="34"/>
        <v>5 ปี 8 เดือน 24 วัน หรือเหลืออีก 2093 วัน</v>
      </c>
      <c r="B406" s="113" t="str">
        <f t="shared" si="36"/>
        <v>ทะเบียนผลิต ปกติ</v>
      </c>
      <c r="C406" s="157" t="s">
        <v>1404</v>
      </c>
      <c r="D406" s="161">
        <v>48045.0</v>
      </c>
      <c r="E406" s="196" t="s">
        <v>1405</v>
      </c>
      <c r="F406" s="157" t="s">
        <v>1397</v>
      </c>
      <c r="G406" s="157" t="s">
        <v>446</v>
      </c>
      <c r="H406" s="157" t="s">
        <v>333</v>
      </c>
      <c r="I406" s="139" t="s">
        <v>27</v>
      </c>
      <c r="J406" s="187" t="s">
        <v>598</v>
      </c>
      <c r="K406" s="199" t="s">
        <v>1406</v>
      </c>
      <c r="L406" s="193"/>
      <c r="M406" s="220" t="s">
        <v>1291</v>
      </c>
      <c r="N406" s="194"/>
    </row>
    <row r="407" ht="27.75" customHeight="1">
      <c r="A407" s="156" t="str">
        <f t="shared" si="34"/>
        <v>0 ปี 10 เดือน 24 วัน หรือเหลืออีก 328 วัน</v>
      </c>
      <c r="B407" s="113" t="str">
        <f t="shared" si="36"/>
        <v>ใบอนุญาตผลิต ปกติ</v>
      </c>
      <c r="C407" s="157">
        <v>3.0528032568E10</v>
      </c>
      <c r="D407" s="161">
        <v>46280.0</v>
      </c>
      <c r="E407" s="196" t="s">
        <v>1405</v>
      </c>
      <c r="F407" s="157" t="s">
        <v>1397</v>
      </c>
      <c r="G407" s="157" t="s">
        <v>454</v>
      </c>
      <c r="H407" s="157" t="s">
        <v>333</v>
      </c>
      <c r="I407" s="139" t="s">
        <v>27</v>
      </c>
      <c r="J407" s="187" t="s">
        <v>598</v>
      </c>
      <c r="K407" s="199" t="s">
        <v>1407</v>
      </c>
      <c r="L407" s="193"/>
      <c r="M407" s="220" t="s">
        <v>1291</v>
      </c>
      <c r="N407" s="194"/>
    </row>
    <row r="408" ht="27.75" customHeight="1">
      <c r="A408" s="156" t="str">
        <f t="shared" si="34"/>
        <v>5 ปี 8 เดือน 24 วัน หรือเหลืออีก 2093 วัน</v>
      </c>
      <c r="B408" s="113" t="str">
        <f t="shared" si="36"/>
        <v>ทะเบียนผลิต ปกติ</v>
      </c>
      <c r="C408" s="157" t="s">
        <v>1408</v>
      </c>
      <c r="D408" s="161">
        <v>48045.0</v>
      </c>
      <c r="E408" s="196" t="s">
        <v>1409</v>
      </c>
      <c r="F408" s="157" t="s">
        <v>1397</v>
      </c>
      <c r="G408" s="157" t="s">
        <v>446</v>
      </c>
      <c r="H408" s="157" t="s">
        <v>333</v>
      </c>
      <c r="I408" s="139" t="s">
        <v>27</v>
      </c>
      <c r="J408" s="187" t="s">
        <v>434</v>
      </c>
      <c r="K408" s="199" t="s">
        <v>1410</v>
      </c>
      <c r="L408" s="193"/>
      <c r="M408" s="220" t="s">
        <v>1291</v>
      </c>
      <c r="N408" s="194"/>
    </row>
    <row r="409" ht="27.75" customHeight="1">
      <c r="A409" s="156" t="str">
        <f t="shared" si="34"/>
        <v>0 ปี 10 เดือน 24 วัน หรือเหลืออีก 328 วัน</v>
      </c>
      <c r="B409" s="113" t="str">
        <f t="shared" si="36"/>
        <v>ใบอนุญาตผลิต ปกติ</v>
      </c>
      <c r="C409" s="157">
        <v>3.0528052568E10</v>
      </c>
      <c r="D409" s="161">
        <v>46280.0</v>
      </c>
      <c r="E409" s="196" t="s">
        <v>1409</v>
      </c>
      <c r="F409" s="157" t="s">
        <v>1397</v>
      </c>
      <c r="G409" s="157" t="s">
        <v>454</v>
      </c>
      <c r="H409" s="157" t="s">
        <v>333</v>
      </c>
      <c r="I409" s="139" t="s">
        <v>27</v>
      </c>
      <c r="J409" s="187" t="s">
        <v>434</v>
      </c>
      <c r="K409" s="199" t="s">
        <v>1411</v>
      </c>
      <c r="L409" s="193"/>
      <c r="M409" s="220" t="s">
        <v>1291</v>
      </c>
      <c r="N409" s="194"/>
    </row>
    <row r="410" ht="27.75" customHeight="1">
      <c r="A410" s="156" t="str">
        <f t="shared" ref="A410:A439" si="37">if(D410="","",if(D410&lt;today(),"ทะเบียนขาด "&amp;today()-D410&amp;" วัน",((DATEDIF(today(),D410,"y") &amp; " ปี " &amp; DATEDIF(today(),D410,"ym") &amp; " เดือน "&amp; DATEDIF(today(),D410,"md") &amp; " วัน"))&amp;" หรือเหลืออีก "&amp;today()-D410&amp;" วัน"))</f>
        <v>1 ปี 10 เดือน 7 วัน หรือเหลืออีก -676 วัน</v>
      </c>
      <c r="B410" s="113" t="str">
        <f t="shared" si="36"/>
        <v>ทะเบียนนำเข้า ปกติ</v>
      </c>
      <c r="C410" s="157" t="s">
        <v>1412</v>
      </c>
      <c r="D410" s="161">
        <v>46628.0</v>
      </c>
      <c r="E410" s="196" t="s">
        <v>25</v>
      </c>
      <c r="F410" s="157" t="s">
        <v>1413</v>
      </c>
      <c r="G410" s="157" t="s">
        <v>449</v>
      </c>
      <c r="H410" s="157" t="s">
        <v>333</v>
      </c>
      <c r="I410" s="208" t="s">
        <v>27</v>
      </c>
      <c r="J410" s="187" t="s">
        <v>27</v>
      </c>
      <c r="K410" s="188" t="s">
        <v>1414</v>
      </c>
      <c r="L410" s="193"/>
      <c r="M410" s="220" t="s">
        <v>1291</v>
      </c>
      <c r="N410" s="210" t="s">
        <v>1232</v>
      </c>
    </row>
    <row r="411" ht="27.75" customHeight="1">
      <c r="A411" s="156" t="str">
        <f t="shared" si="37"/>
        <v>0 ปี 8 เดือน 4 วัน หรือเหลืออีก -247 วัน</v>
      </c>
      <c r="B411" s="113" t="str">
        <f t="shared" si="36"/>
        <v>ใบอนุญาตนำเข้า ปกติ</v>
      </c>
      <c r="C411" s="157">
        <v>3.0629392568E10</v>
      </c>
      <c r="D411" s="161">
        <v>46199.0</v>
      </c>
      <c r="E411" s="196" t="s">
        <v>25</v>
      </c>
      <c r="F411" s="157" t="s">
        <v>1413</v>
      </c>
      <c r="G411" s="157" t="s">
        <v>19</v>
      </c>
      <c r="H411" s="157" t="s">
        <v>333</v>
      </c>
      <c r="I411" s="208" t="s">
        <v>27</v>
      </c>
      <c r="J411" s="187" t="s">
        <v>27</v>
      </c>
      <c r="K411" s="192" t="s">
        <v>1415</v>
      </c>
      <c r="L411" s="193"/>
      <c r="M411" s="220" t="s">
        <v>1291</v>
      </c>
      <c r="N411" s="198"/>
    </row>
    <row r="412" ht="27.75" customHeight="1">
      <c r="A412" s="156" t="str">
        <f t="shared" si="37"/>
        <v>2 ปี 6 เดือน 9 วัน หรือเหลืออีก -922 วัน</v>
      </c>
      <c r="B412" s="113" t="str">
        <f t="shared" si="36"/>
        <v>ทะเบียนผลิต ปกติ</v>
      </c>
      <c r="C412" s="157" t="s">
        <v>1416</v>
      </c>
      <c r="D412" s="161">
        <v>46874.0</v>
      </c>
      <c r="E412" s="196" t="s">
        <v>1417</v>
      </c>
      <c r="F412" s="157" t="s">
        <v>1413</v>
      </c>
      <c r="G412" s="157" t="s">
        <v>446</v>
      </c>
      <c r="H412" s="157" t="s">
        <v>333</v>
      </c>
      <c r="I412" s="208" t="s">
        <v>27</v>
      </c>
      <c r="J412" s="187" t="s">
        <v>27</v>
      </c>
      <c r="K412" s="188" t="s">
        <v>1418</v>
      </c>
      <c r="L412" s="193"/>
      <c r="M412" s="220" t="s">
        <v>1291</v>
      </c>
      <c r="N412" s="194"/>
    </row>
    <row r="413" ht="27.75" customHeight="1">
      <c r="A413" s="156" t="str">
        <f t="shared" si="37"/>
        <v>0 ปี 7 เดือน 6 วัน หรือเหลืออีก -218 วัน</v>
      </c>
      <c r="B413" s="113" t="str">
        <f t="shared" si="36"/>
        <v>ใบอนุญาตผลิต ปกติ</v>
      </c>
      <c r="C413" s="157">
        <v>3.0512662567E10</v>
      </c>
      <c r="D413" s="161">
        <v>46170.0</v>
      </c>
      <c r="E413" s="196" t="s">
        <v>1417</v>
      </c>
      <c r="F413" s="157" t="s">
        <v>1413</v>
      </c>
      <c r="G413" s="157" t="s">
        <v>454</v>
      </c>
      <c r="H413" s="157" t="s">
        <v>333</v>
      </c>
      <c r="I413" s="208" t="s">
        <v>27</v>
      </c>
      <c r="J413" s="187" t="s">
        <v>27</v>
      </c>
      <c r="K413" s="192" t="s">
        <v>1419</v>
      </c>
      <c r="L413" s="193"/>
      <c r="M413" s="220" t="s">
        <v>1291</v>
      </c>
      <c r="N413" s="194"/>
    </row>
    <row r="414" ht="27.75" customHeight="1">
      <c r="A414" s="156" t="str">
        <f t="shared" si="37"/>
        <v>2 ปี 6 เดือน 9 วัน หรือเหลืออีก -922 วัน</v>
      </c>
      <c r="B414" s="113" t="str">
        <f t="shared" si="36"/>
        <v>ทะเบียนผลิต ปกติ</v>
      </c>
      <c r="C414" s="157" t="s">
        <v>1420</v>
      </c>
      <c r="D414" s="161">
        <v>46874.0</v>
      </c>
      <c r="E414" s="196" t="s">
        <v>1421</v>
      </c>
      <c r="F414" s="157" t="s">
        <v>1413</v>
      </c>
      <c r="G414" s="157" t="s">
        <v>446</v>
      </c>
      <c r="H414" s="157" t="s">
        <v>333</v>
      </c>
      <c r="I414" s="208" t="s">
        <v>27</v>
      </c>
      <c r="J414" s="187" t="s">
        <v>1175</v>
      </c>
      <c r="K414" s="188" t="s">
        <v>1422</v>
      </c>
      <c r="L414" s="193"/>
      <c r="M414" s="220" t="s">
        <v>1291</v>
      </c>
      <c r="N414" s="194"/>
    </row>
    <row r="415" ht="27.75" customHeight="1">
      <c r="A415" s="156" t="str">
        <f t="shared" si="37"/>
        <v>0 ปี 7 เดือน 6 วัน หรือเหลืออีก -218 วัน</v>
      </c>
      <c r="B415" s="113" t="str">
        <f t="shared" si="36"/>
        <v>ใบอนุญาตผลิต ปกติ</v>
      </c>
      <c r="C415" s="157">
        <v>3.0512672567E10</v>
      </c>
      <c r="D415" s="161">
        <v>46170.0</v>
      </c>
      <c r="E415" s="196" t="s">
        <v>1421</v>
      </c>
      <c r="F415" s="157" t="s">
        <v>1413</v>
      </c>
      <c r="G415" s="157" t="s">
        <v>454</v>
      </c>
      <c r="H415" s="157" t="s">
        <v>333</v>
      </c>
      <c r="I415" s="208" t="s">
        <v>27</v>
      </c>
      <c r="J415" s="187" t="s">
        <v>1175</v>
      </c>
      <c r="K415" s="192" t="s">
        <v>1423</v>
      </c>
      <c r="L415" s="193"/>
      <c r="M415" s="220" t="s">
        <v>1291</v>
      </c>
      <c r="N415" s="194"/>
    </row>
    <row r="416" ht="27.75" customHeight="1">
      <c r="A416" s="156" t="str">
        <f t="shared" si="37"/>
        <v>2 ปี 6 เดือน 9 วัน หรือเหลืออีก -922 วัน</v>
      </c>
      <c r="B416" s="113" t="str">
        <f t="shared" si="36"/>
        <v>ทะเบียนผลิต ปกติ</v>
      </c>
      <c r="C416" s="157" t="s">
        <v>1424</v>
      </c>
      <c r="D416" s="161">
        <v>46874.0</v>
      </c>
      <c r="E416" s="196" t="s">
        <v>1425</v>
      </c>
      <c r="F416" s="157" t="s">
        <v>1413</v>
      </c>
      <c r="G416" s="157" t="s">
        <v>446</v>
      </c>
      <c r="H416" s="157" t="s">
        <v>333</v>
      </c>
      <c r="I416" s="208" t="s">
        <v>27</v>
      </c>
      <c r="J416" s="187" t="s">
        <v>434</v>
      </c>
      <c r="K416" s="188" t="s">
        <v>1426</v>
      </c>
      <c r="L416" s="193"/>
      <c r="M416" s="220" t="s">
        <v>1291</v>
      </c>
      <c r="N416" s="194"/>
    </row>
    <row r="417" ht="27.75" customHeight="1">
      <c r="A417" s="156" t="str">
        <f t="shared" si="37"/>
        <v>0 ปี 7 เดือน 6 วัน หรือเหลืออีก -218 วัน</v>
      </c>
      <c r="B417" s="113" t="str">
        <f t="shared" si="36"/>
        <v>ใบอนุญาตผลิต ปกติ</v>
      </c>
      <c r="C417" s="157">
        <v>3.0512652567E10</v>
      </c>
      <c r="D417" s="161">
        <v>46170.0</v>
      </c>
      <c r="E417" s="196" t="s">
        <v>1425</v>
      </c>
      <c r="F417" s="157" t="s">
        <v>1413</v>
      </c>
      <c r="G417" s="157" t="s">
        <v>454</v>
      </c>
      <c r="H417" s="157" t="s">
        <v>333</v>
      </c>
      <c r="I417" s="208" t="s">
        <v>27</v>
      </c>
      <c r="J417" s="187" t="s">
        <v>434</v>
      </c>
      <c r="K417" s="192" t="s">
        <v>1427</v>
      </c>
      <c r="L417" s="193"/>
      <c r="M417" s="220" t="s">
        <v>1291</v>
      </c>
      <c r="N417" s="194"/>
    </row>
    <row r="418" ht="27.75" customHeight="1">
      <c r="A418" s="156" t="str">
        <f t="shared" si="37"/>
        <v>1 ปี 2 เดือน 0 วัน หรือเหลืออีก -426 วัน</v>
      </c>
      <c r="B418" s="113" t="str">
        <f t="shared" si="36"/>
        <v>ทะเบียนนำเข้า ปกติ</v>
      </c>
      <c r="C418" s="157" t="s">
        <v>1428</v>
      </c>
      <c r="D418" s="161">
        <v>46378.0</v>
      </c>
      <c r="E418" s="196" t="s">
        <v>1429</v>
      </c>
      <c r="F418" s="157" t="s">
        <v>1430</v>
      </c>
      <c r="G418" s="157" t="s">
        <v>449</v>
      </c>
      <c r="H418" s="157" t="s">
        <v>333</v>
      </c>
      <c r="I418" s="139" t="s">
        <v>27</v>
      </c>
      <c r="J418" s="187" t="s">
        <v>27</v>
      </c>
      <c r="K418" s="188" t="s">
        <v>1431</v>
      </c>
      <c r="L418" s="193"/>
      <c r="M418" s="220" t="s">
        <v>1291</v>
      </c>
      <c r="N418" s="191" t="s">
        <v>1701</v>
      </c>
    </row>
    <row r="419" ht="27.75" customHeight="1">
      <c r="A419" s="156" t="str">
        <f t="shared" si="37"/>
        <v>0 ปี 3 เดือน 5 วัน หรือเหลืออีก -97 วัน</v>
      </c>
      <c r="B419" s="113" t="str">
        <f t="shared" si="36"/>
        <v>ใบอนุญาตนำเข้า ใกล้หมดอายุ ภายใน 1-3 เดือน</v>
      </c>
      <c r="C419" s="157">
        <v>3.0604722568E10</v>
      </c>
      <c r="D419" s="161">
        <v>46049.0</v>
      </c>
      <c r="E419" s="196" t="s">
        <v>1429</v>
      </c>
      <c r="F419" s="157" t="s">
        <v>1430</v>
      </c>
      <c r="G419" s="157" t="s">
        <v>19</v>
      </c>
      <c r="H419" s="157" t="s">
        <v>333</v>
      </c>
      <c r="I419" s="139" t="s">
        <v>27</v>
      </c>
      <c r="J419" s="187" t="s">
        <v>27</v>
      </c>
      <c r="K419" s="192" t="s">
        <v>1433</v>
      </c>
      <c r="L419" s="193"/>
      <c r="M419" s="220" t="s">
        <v>1291</v>
      </c>
      <c r="N419" s="194"/>
    </row>
    <row r="420" ht="27.75" customHeight="1">
      <c r="A420" s="156" t="str">
        <f t="shared" si="37"/>
        <v>0 ปี 7 เดือน 25 วัน หรือเหลืออีก -237 วัน</v>
      </c>
      <c r="B420" s="113" t="str">
        <f t="shared" si="36"/>
        <v>ใบอนุญาตนำเข้า ปกติ</v>
      </c>
      <c r="C420" s="157">
        <v>3.0627162568E10</v>
      </c>
      <c r="D420" s="161">
        <v>46189.0</v>
      </c>
      <c r="E420" s="196" t="s">
        <v>1429</v>
      </c>
      <c r="F420" s="157" t="s">
        <v>1430</v>
      </c>
      <c r="G420" s="157" t="s">
        <v>19</v>
      </c>
      <c r="H420" s="157" t="s">
        <v>333</v>
      </c>
      <c r="I420" s="139" t="s">
        <v>27</v>
      </c>
      <c r="J420" s="187" t="s">
        <v>27</v>
      </c>
      <c r="K420" s="192" t="s">
        <v>1434</v>
      </c>
      <c r="L420" s="193"/>
      <c r="M420" s="220" t="s">
        <v>1291</v>
      </c>
      <c r="N420" s="194"/>
    </row>
    <row r="421" ht="27.75" customHeight="1">
      <c r="A421" s="156" t="str">
        <f t="shared" si="37"/>
        <v>2 ปี 7 เดือน 22 วัน หรือเหลืออีก -965 วัน</v>
      </c>
      <c r="B421" s="113" t="str">
        <f t="shared" si="36"/>
        <v>ทะเบียนนำเข้า ปกติ</v>
      </c>
      <c r="C421" s="157" t="s">
        <v>1435</v>
      </c>
      <c r="D421" s="161">
        <v>46917.0</v>
      </c>
      <c r="E421" s="196" t="s">
        <v>1436</v>
      </c>
      <c r="F421" s="157" t="s">
        <v>1430</v>
      </c>
      <c r="G421" s="157" t="s">
        <v>449</v>
      </c>
      <c r="H421" s="157" t="s">
        <v>333</v>
      </c>
      <c r="I421" s="139" t="s">
        <v>27</v>
      </c>
      <c r="J421" s="187" t="s">
        <v>434</v>
      </c>
      <c r="K421" s="188" t="s">
        <v>1437</v>
      </c>
      <c r="L421" s="193"/>
      <c r="M421" s="220" t="s">
        <v>1291</v>
      </c>
      <c r="N421" s="194" t="s">
        <v>1438</v>
      </c>
    </row>
    <row r="422" ht="27.75" customHeight="1">
      <c r="A422" s="156" t="str">
        <f t="shared" si="37"/>
        <v>ทะเบียนขาด 847 วัน</v>
      </c>
      <c r="B422" s="113" t="str">
        <f t="shared" si="36"/>
        <v>ใบอนุญาตนำเข้า ขาด</v>
      </c>
      <c r="C422" s="157">
        <v>3.0622692565E10</v>
      </c>
      <c r="D422" s="161">
        <v>45105.0</v>
      </c>
      <c r="E422" s="196" t="s">
        <v>1436</v>
      </c>
      <c r="F422" s="157" t="s">
        <v>1430</v>
      </c>
      <c r="G422" s="157" t="s">
        <v>19</v>
      </c>
      <c r="H422" s="157" t="s">
        <v>333</v>
      </c>
      <c r="I422" s="139" t="s">
        <v>27</v>
      </c>
      <c r="J422" s="187" t="s">
        <v>434</v>
      </c>
      <c r="K422" s="188" t="s">
        <v>1439</v>
      </c>
      <c r="L422" s="193"/>
      <c r="M422" s="220" t="s">
        <v>1291</v>
      </c>
      <c r="N422" s="194" t="s">
        <v>1440</v>
      </c>
    </row>
    <row r="423" ht="27.75" customHeight="1">
      <c r="A423" s="156" t="str">
        <f t="shared" si="37"/>
        <v>1 ปี 10 เดือน 0 วัน หรือเหลืออีก -669 วัน</v>
      </c>
      <c r="B423" s="113" t="str">
        <f t="shared" si="36"/>
        <v>ทะเบียนผลิต ปกติ</v>
      </c>
      <c r="C423" s="157" t="s">
        <v>1441</v>
      </c>
      <c r="D423" s="161">
        <v>46621.0</v>
      </c>
      <c r="E423" s="196" t="s">
        <v>1442</v>
      </c>
      <c r="F423" s="157" t="s">
        <v>1430</v>
      </c>
      <c r="G423" s="157" t="s">
        <v>446</v>
      </c>
      <c r="H423" s="157" t="s">
        <v>333</v>
      </c>
      <c r="I423" s="139" t="s">
        <v>27</v>
      </c>
      <c r="J423" s="187">
        <v>1168.0</v>
      </c>
      <c r="K423" s="188" t="s">
        <v>1443</v>
      </c>
      <c r="L423" s="193"/>
      <c r="M423" s="220" t="s">
        <v>1291</v>
      </c>
      <c r="N423" s="194" t="s">
        <v>1438</v>
      </c>
    </row>
    <row r="424" ht="27.75" customHeight="1">
      <c r="A424" s="156" t="str">
        <f t="shared" si="37"/>
        <v>0 ปี 10 เดือน 6 วัน หรือเหลืออีก -310 วัน</v>
      </c>
      <c r="B424" s="113" t="str">
        <f t="shared" si="36"/>
        <v>ใบอนุญาตผลิต ปกติ</v>
      </c>
      <c r="C424" s="157">
        <v>3.0522752567E10</v>
      </c>
      <c r="D424" s="161">
        <v>46262.0</v>
      </c>
      <c r="E424" s="196" t="s">
        <v>1442</v>
      </c>
      <c r="F424" s="157" t="s">
        <v>1430</v>
      </c>
      <c r="G424" s="157" t="s">
        <v>454</v>
      </c>
      <c r="H424" s="157" t="s">
        <v>333</v>
      </c>
      <c r="I424" s="139" t="s">
        <v>27</v>
      </c>
      <c r="J424" s="187">
        <v>1168.0</v>
      </c>
      <c r="K424" s="192" t="s">
        <v>1444</v>
      </c>
      <c r="L424" s="193"/>
      <c r="M424" s="220" t="s">
        <v>1291</v>
      </c>
      <c r="N424" s="194"/>
    </row>
    <row r="425" ht="27.75" customHeight="1">
      <c r="A425" s="156" t="str">
        <f t="shared" si="37"/>
        <v>5 ปี 1 เดือน 20 วัน หรือเหลืออีก -1877 วัน</v>
      </c>
      <c r="B425" s="113" t="str">
        <f t="shared" si="36"/>
        <v>ทะเบียนนำเข้า ปกติ</v>
      </c>
      <c r="C425" s="157" t="s">
        <v>1445</v>
      </c>
      <c r="D425" s="161">
        <v>47829.0</v>
      </c>
      <c r="E425" s="196" t="s">
        <v>1446</v>
      </c>
      <c r="F425" s="157" t="s">
        <v>1430</v>
      </c>
      <c r="G425" s="157" t="s">
        <v>449</v>
      </c>
      <c r="H425" s="157" t="s">
        <v>333</v>
      </c>
      <c r="I425" s="139" t="s">
        <v>1447</v>
      </c>
      <c r="J425" s="187" t="s">
        <v>27</v>
      </c>
      <c r="K425" s="192" t="s">
        <v>1448</v>
      </c>
      <c r="L425" s="193"/>
      <c r="M425" s="220" t="s">
        <v>1291</v>
      </c>
      <c r="N425" s="194"/>
    </row>
    <row r="426" ht="27.75" customHeight="1">
      <c r="A426" s="156" t="str">
        <f t="shared" si="37"/>
        <v>1 ปี 10 เดือน 7 วัน หรือเหลืออีก -676 วัน</v>
      </c>
      <c r="B426" s="113" t="str">
        <f t="shared" si="36"/>
        <v>ทะเบียนนำเข้า ปกติ</v>
      </c>
      <c r="C426" s="157" t="s">
        <v>1449</v>
      </c>
      <c r="D426" s="161">
        <v>46628.0</v>
      </c>
      <c r="E426" s="196" t="s">
        <v>1450</v>
      </c>
      <c r="F426" s="157" t="s">
        <v>1451</v>
      </c>
      <c r="G426" s="157" t="s">
        <v>449</v>
      </c>
      <c r="H426" s="157" t="s">
        <v>333</v>
      </c>
      <c r="I426" s="139" t="s">
        <v>27</v>
      </c>
      <c r="J426" s="187" t="s">
        <v>27</v>
      </c>
      <c r="K426" s="188" t="s">
        <v>1452</v>
      </c>
      <c r="L426" s="193"/>
      <c r="M426" s="220" t="s">
        <v>1291</v>
      </c>
      <c r="N426" s="210" t="s">
        <v>877</v>
      </c>
    </row>
    <row r="427" ht="27.75" customHeight="1">
      <c r="A427" s="156" t="str">
        <f t="shared" si="37"/>
        <v>ทะเบียนขาด 163 วัน</v>
      </c>
      <c r="B427" s="113" t="str">
        <f t="shared" si="36"/>
        <v>ใบอนุญาตนำเข้า ขาด</v>
      </c>
      <c r="C427" s="157">
        <v>3.0620112567E10</v>
      </c>
      <c r="D427" s="161">
        <v>45789.0</v>
      </c>
      <c r="E427" s="196" t="s">
        <v>1450</v>
      </c>
      <c r="F427" s="157" t="s">
        <v>1451</v>
      </c>
      <c r="G427" s="157" t="s">
        <v>19</v>
      </c>
      <c r="H427" s="157" t="s">
        <v>333</v>
      </c>
      <c r="I427" s="139" t="s">
        <v>27</v>
      </c>
      <c r="J427" s="187" t="s">
        <v>27</v>
      </c>
      <c r="K427" s="192" t="s">
        <v>1453</v>
      </c>
      <c r="L427" s="193"/>
      <c r="M427" s="220" t="s">
        <v>1291</v>
      </c>
      <c r="N427" s="194" t="s">
        <v>1050</v>
      </c>
    </row>
    <row r="428" ht="27.75" customHeight="1">
      <c r="A428" s="156" t="str">
        <f t="shared" si="37"/>
        <v>2 ปี 8 เดือน 11 วัน หรือเหลืออีก -985 วัน</v>
      </c>
      <c r="B428" s="113" t="str">
        <f t="shared" si="36"/>
        <v>ทะเบียนนำเข้า ปกติ</v>
      </c>
      <c r="C428" s="157" t="s">
        <v>1454</v>
      </c>
      <c r="D428" s="161">
        <v>46937.0</v>
      </c>
      <c r="E428" s="196" t="s">
        <v>1455</v>
      </c>
      <c r="F428" s="157" t="s">
        <v>1451</v>
      </c>
      <c r="G428" s="157" t="s">
        <v>449</v>
      </c>
      <c r="H428" s="157" t="s">
        <v>333</v>
      </c>
      <c r="I428" s="139" t="s">
        <v>27</v>
      </c>
      <c r="J428" s="187" t="s">
        <v>434</v>
      </c>
      <c r="K428" s="192" t="s">
        <v>1456</v>
      </c>
      <c r="L428" s="193"/>
      <c r="M428" s="220" t="s">
        <v>1291</v>
      </c>
      <c r="N428" s="194"/>
    </row>
    <row r="429" ht="27.75" customHeight="1">
      <c r="A429" s="156" t="str">
        <f t="shared" si="37"/>
        <v>ทะเบียนขาด 796 วัน</v>
      </c>
      <c r="B429" s="113" t="str">
        <f t="shared" si="36"/>
        <v>ใบอนุญาตนำเข้า ขาด</v>
      </c>
      <c r="C429" s="157">
        <v>3.0628462565E10</v>
      </c>
      <c r="D429" s="161">
        <v>45156.0</v>
      </c>
      <c r="E429" s="196" t="s">
        <v>1455</v>
      </c>
      <c r="F429" s="157" t="s">
        <v>1451</v>
      </c>
      <c r="G429" s="157" t="s">
        <v>19</v>
      </c>
      <c r="H429" s="157" t="s">
        <v>333</v>
      </c>
      <c r="I429" s="139" t="s">
        <v>27</v>
      </c>
      <c r="J429" s="187" t="s">
        <v>434</v>
      </c>
      <c r="K429" s="192" t="s">
        <v>1457</v>
      </c>
      <c r="L429" s="193"/>
      <c r="M429" s="220" t="s">
        <v>1291</v>
      </c>
      <c r="N429" s="194" t="s">
        <v>576</v>
      </c>
    </row>
    <row r="430" ht="27.75" customHeight="1">
      <c r="A430" s="156" t="str">
        <f t="shared" si="37"/>
        <v>2 ปี 10 เดือน 21 วัน หรือเหลืออีก -1056 วัน</v>
      </c>
      <c r="B430" s="113" t="str">
        <f t="shared" si="36"/>
        <v>ทะเบียนนำเข้า ปกติ</v>
      </c>
      <c r="C430" s="157" t="s">
        <v>1458</v>
      </c>
      <c r="D430" s="161">
        <v>47008.0</v>
      </c>
      <c r="E430" s="196" t="s">
        <v>1459</v>
      </c>
      <c r="F430" s="157" t="s">
        <v>1451</v>
      </c>
      <c r="G430" s="157" t="s">
        <v>449</v>
      </c>
      <c r="H430" s="157" t="s">
        <v>333</v>
      </c>
      <c r="I430" s="139" t="s">
        <v>27</v>
      </c>
      <c r="J430" s="187" t="s">
        <v>598</v>
      </c>
      <c r="K430" s="192" t="s">
        <v>1460</v>
      </c>
      <c r="L430" s="193"/>
      <c r="M430" s="220" t="s">
        <v>1291</v>
      </c>
      <c r="N430" s="194"/>
    </row>
    <row r="431" ht="27.75" customHeight="1">
      <c r="A431" s="156" t="str">
        <f t="shared" si="37"/>
        <v>ทะเบียนขาด 758 วัน</v>
      </c>
      <c r="B431" s="113" t="str">
        <f t="shared" si="36"/>
        <v>ใบอนุญาตนำเข้า ขาด</v>
      </c>
      <c r="C431" s="157">
        <v>3.0632102565E10</v>
      </c>
      <c r="D431" s="161">
        <v>45194.0</v>
      </c>
      <c r="E431" s="196" t="s">
        <v>1459</v>
      </c>
      <c r="F431" s="157" t="s">
        <v>1451</v>
      </c>
      <c r="G431" s="157" t="s">
        <v>19</v>
      </c>
      <c r="H431" s="157" t="s">
        <v>333</v>
      </c>
      <c r="I431" s="139" t="s">
        <v>27</v>
      </c>
      <c r="J431" s="187" t="s">
        <v>598</v>
      </c>
      <c r="K431" s="192" t="s">
        <v>1461</v>
      </c>
      <c r="L431" s="193"/>
      <c r="M431" s="220" t="s">
        <v>1291</v>
      </c>
      <c r="N431" s="194" t="s">
        <v>576</v>
      </c>
    </row>
    <row r="432" ht="27.75" customHeight="1">
      <c r="A432" s="156" t="str">
        <f t="shared" si="37"/>
        <v>2 ปี 7 เดือน 15 วัน หรือเหลืออีก -958 วัน</v>
      </c>
      <c r="B432" s="113" t="str">
        <f t="shared" si="36"/>
        <v>ทะเบียนนำเข้า ปกติ</v>
      </c>
      <c r="C432" s="157" t="s">
        <v>1462</v>
      </c>
      <c r="D432" s="161">
        <v>46910.0</v>
      </c>
      <c r="E432" s="196" t="s">
        <v>25</v>
      </c>
      <c r="F432" s="157" t="s">
        <v>1463</v>
      </c>
      <c r="G432" s="157" t="s">
        <v>449</v>
      </c>
      <c r="H432" s="157" t="s">
        <v>333</v>
      </c>
      <c r="I432" s="139" t="s">
        <v>27</v>
      </c>
      <c r="J432" s="187" t="s">
        <v>27</v>
      </c>
      <c r="K432" s="192" t="s">
        <v>1464</v>
      </c>
      <c r="L432" s="193"/>
      <c r="M432" s="220" t="s">
        <v>1291</v>
      </c>
      <c r="N432" s="210" t="s">
        <v>877</v>
      </c>
    </row>
    <row r="433" ht="27.75" customHeight="1">
      <c r="A433" s="156" t="str">
        <f t="shared" si="37"/>
        <v>ทะเบียนขาด 758 วัน</v>
      </c>
      <c r="B433" s="113" t="str">
        <f t="shared" si="36"/>
        <v>ใบอนุญาตนำเข้า ขาด</v>
      </c>
      <c r="C433" s="157">
        <v>3.0632272565E10</v>
      </c>
      <c r="D433" s="161">
        <v>45194.0</v>
      </c>
      <c r="E433" s="196" t="s">
        <v>25</v>
      </c>
      <c r="F433" s="157" t="s">
        <v>1463</v>
      </c>
      <c r="G433" s="157" t="s">
        <v>19</v>
      </c>
      <c r="H433" s="157" t="s">
        <v>333</v>
      </c>
      <c r="I433" s="139" t="s">
        <v>27</v>
      </c>
      <c r="J433" s="187" t="s">
        <v>27</v>
      </c>
      <c r="K433" s="192" t="s">
        <v>1465</v>
      </c>
      <c r="L433" s="193"/>
      <c r="M433" s="220" t="s">
        <v>1291</v>
      </c>
      <c r="N433" s="198" t="s">
        <v>1466</v>
      </c>
    </row>
    <row r="434" ht="27.75" customHeight="1">
      <c r="A434" s="156" t="str">
        <f t="shared" si="37"/>
        <v>3 ปี 1 เดือน 13 วัน หรือเหลืออีก -1140 วัน</v>
      </c>
      <c r="B434" s="113" t="str">
        <f t="shared" si="36"/>
        <v>ทะเบียนนำเข้า ปกติ</v>
      </c>
      <c r="C434" s="157" t="s">
        <v>1467</v>
      </c>
      <c r="D434" s="161">
        <v>47092.0</v>
      </c>
      <c r="E434" s="196" t="s">
        <v>1468</v>
      </c>
      <c r="F434" s="157" t="s">
        <v>1463</v>
      </c>
      <c r="G434" s="157" t="s">
        <v>449</v>
      </c>
      <c r="H434" s="157" t="s">
        <v>333</v>
      </c>
      <c r="I434" s="139" t="s">
        <v>27</v>
      </c>
      <c r="J434" s="187" t="s">
        <v>27</v>
      </c>
      <c r="K434" s="192" t="s">
        <v>1469</v>
      </c>
      <c r="L434" s="193"/>
      <c r="M434" s="220" t="s">
        <v>1291</v>
      </c>
      <c r="N434" s="194"/>
    </row>
    <row r="435" ht="27.75" customHeight="1">
      <c r="A435" s="156" t="str">
        <f t="shared" si="37"/>
        <v>ทะเบียนขาด 498 วัน</v>
      </c>
      <c r="B435" s="113" t="str">
        <f t="shared" si="36"/>
        <v>ใบอนุญาตนำเข้า ขาด</v>
      </c>
      <c r="C435" s="157">
        <v>3.0621742566E10</v>
      </c>
      <c r="D435" s="161">
        <v>45454.0</v>
      </c>
      <c r="E435" s="196" t="s">
        <v>1468</v>
      </c>
      <c r="F435" s="157" t="s">
        <v>1463</v>
      </c>
      <c r="G435" s="157" t="s">
        <v>19</v>
      </c>
      <c r="H435" s="157" t="s">
        <v>333</v>
      </c>
      <c r="I435" s="139" t="s">
        <v>27</v>
      </c>
      <c r="J435" s="187" t="s">
        <v>27</v>
      </c>
      <c r="K435" s="192" t="s">
        <v>1470</v>
      </c>
      <c r="L435" s="193"/>
      <c r="M435" s="220" t="s">
        <v>1291</v>
      </c>
      <c r="N435" s="194" t="s">
        <v>1471</v>
      </c>
    </row>
    <row r="436" ht="27.75" customHeight="1">
      <c r="A436" s="156" t="str">
        <f t="shared" si="37"/>
        <v>3 ปี 1 เดือน 13 วัน หรือเหลืออีก -1140 วัน</v>
      </c>
      <c r="B436" s="113" t="str">
        <f t="shared" si="36"/>
        <v>ทะเบียนนำเข้า ปกติ</v>
      </c>
      <c r="C436" s="157" t="s">
        <v>1472</v>
      </c>
      <c r="D436" s="161">
        <v>47092.0</v>
      </c>
      <c r="E436" s="196" t="s">
        <v>1473</v>
      </c>
      <c r="F436" s="157" t="s">
        <v>1463</v>
      </c>
      <c r="G436" s="157" t="s">
        <v>449</v>
      </c>
      <c r="H436" s="157" t="s">
        <v>333</v>
      </c>
      <c r="I436" s="139" t="s">
        <v>27</v>
      </c>
      <c r="J436" s="187" t="s">
        <v>434</v>
      </c>
      <c r="K436" s="192" t="s">
        <v>1474</v>
      </c>
      <c r="L436" s="193"/>
      <c r="M436" s="220" t="s">
        <v>1291</v>
      </c>
      <c r="N436" s="194"/>
    </row>
    <row r="437" ht="27.75" customHeight="1">
      <c r="A437" s="156" t="str">
        <f t="shared" si="37"/>
        <v/>
      </c>
      <c r="B437" s="113" t="str">
        <f t="shared" si="36"/>
        <v/>
      </c>
      <c r="C437" s="157"/>
      <c r="D437" s="161"/>
      <c r="E437" s="196" t="s">
        <v>1473</v>
      </c>
      <c r="F437" s="157" t="s">
        <v>1463</v>
      </c>
      <c r="G437" s="157" t="s">
        <v>19</v>
      </c>
      <c r="H437" s="157" t="s">
        <v>333</v>
      </c>
      <c r="I437" s="139" t="s">
        <v>27</v>
      </c>
      <c r="J437" s="187" t="s">
        <v>434</v>
      </c>
      <c r="K437" s="197"/>
      <c r="L437" s="193"/>
      <c r="M437" s="220" t="s">
        <v>1291</v>
      </c>
      <c r="N437" s="194" t="s">
        <v>1471</v>
      </c>
    </row>
    <row r="438" ht="27.75" customHeight="1">
      <c r="A438" s="156" t="str">
        <f t="shared" si="37"/>
        <v>3 ปี 1 เดือน 13 วัน หรือเหลืออีก -1140 วัน</v>
      </c>
      <c r="B438" s="113" t="str">
        <f t="shared" si="36"/>
        <v>ทะเบียนนำเข้า ปกติ</v>
      </c>
      <c r="C438" s="157" t="s">
        <v>1475</v>
      </c>
      <c r="D438" s="161">
        <v>47092.0</v>
      </c>
      <c r="E438" s="196" t="s">
        <v>1476</v>
      </c>
      <c r="F438" s="157" t="s">
        <v>1463</v>
      </c>
      <c r="G438" s="157" t="s">
        <v>449</v>
      </c>
      <c r="H438" s="157" t="s">
        <v>333</v>
      </c>
      <c r="I438" s="139" t="s">
        <v>27</v>
      </c>
      <c r="J438" s="187" t="s">
        <v>598</v>
      </c>
      <c r="K438" s="192" t="s">
        <v>1477</v>
      </c>
      <c r="L438" s="193"/>
      <c r="M438" s="220" t="s">
        <v>1291</v>
      </c>
      <c r="N438" s="194"/>
    </row>
    <row r="439" ht="27.75" customHeight="1">
      <c r="A439" s="156" t="str">
        <f t="shared" si="37"/>
        <v/>
      </c>
      <c r="B439" s="113" t="str">
        <f t="shared" si="36"/>
        <v/>
      </c>
      <c r="C439" s="157"/>
      <c r="D439" s="161"/>
      <c r="E439" s="196" t="s">
        <v>1476</v>
      </c>
      <c r="F439" s="157" t="s">
        <v>1463</v>
      </c>
      <c r="G439" s="157" t="s">
        <v>19</v>
      </c>
      <c r="H439" s="157" t="s">
        <v>333</v>
      </c>
      <c r="I439" s="139" t="s">
        <v>27</v>
      </c>
      <c r="J439" s="187" t="s">
        <v>598</v>
      </c>
      <c r="K439" s="197"/>
      <c r="L439" s="193"/>
      <c r="M439" s="220" t="s">
        <v>1291</v>
      </c>
      <c r="N439" s="194" t="s">
        <v>1471</v>
      </c>
    </row>
    <row r="440" ht="27.75" customHeight="1">
      <c r="A440" s="156" t="str">
        <f t="shared" ref="A440:A452" si="38">if(D440="","",if(D440&lt;today(),"ทะเบียนขาด "&amp;today()-D440&amp;" วัน",((DATEDIF(today(),D440,"y") &amp; " ปี " &amp; DATEDIF(today(),D440,"ym") &amp; " เดือน "&amp; DATEDIF(today(),D440,"md") &amp; " วัน"))&amp;" หรือเหลืออีก "&amp;ABS(today()-D440)&amp;" วัน"))</f>
        <v>1 ปี 6 เดือน 20 วัน หรือเหลืออีก 567 วัน</v>
      </c>
      <c r="B440" s="113" t="str">
        <f t="shared" si="36"/>
        <v>ทะเบียนนำเข้า ปกติ</v>
      </c>
      <c r="C440" s="157" t="s">
        <v>1478</v>
      </c>
      <c r="D440" s="161">
        <v>46519.0</v>
      </c>
      <c r="E440" s="196" t="s">
        <v>25</v>
      </c>
      <c r="F440" s="196" t="s">
        <v>1479</v>
      </c>
      <c r="G440" s="157" t="s">
        <v>449</v>
      </c>
      <c r="H440" s="157" t="s">
        <v>333</v>
      </c>
      <c r="I440" s="139" t="s">
        <v>27</v>
      </c>
      <c r="J440" s="187" t="s">
        <v>27</v>
      </c>
      <c r="K440" s="199" t="s">
        <v>1480</v>
      </c>
      <c r="L440" s="203"/>
      <c r="M440" s="219" t="s">
        <v>1481</v>
      </c>
      <c r="N440" s="191" t="s">
        <v>574</v>
      </c>
    </row>
    <row r="441" ht="27.75" customHeight="1">
      <c r="A441" s="156" t="str">
        <f t="shared" si="38"/>
        <v>ทะเบียนขาด 133 วัน</v>
      </c>
      <c r="B441" s="113" t="str">
        <f t="shared" si="36"/>
        <v>ใบอนุญาตนำเข้า ขาด</v>
      </c>
      <c r="C441" s="157">
        <v>3.0624262567E10</v>
      </c>
      <c r="D441" s="161">
        <v>45819.0</v>
      </c>
      <c r="E441" s="196" t="s">
        <v>25</v>
      </c>
      <c r="F441" s="196" t="s">
        <v>1479</v>
      </c>
      <c r="G441" s="157" t="s">
        <v>19</v>
      </c>
      <c r="H441" s="157" t="s">
        <v>333</v>
      </c>
      <c r="I441" s="139" t="s">
        <v>27</v>
      </c>
      <c r="J441" s="187" t="s">
        <v>27</v>
      </c>
      <c r="K441" s="199" t="s">
        <v>1482</v>
      </c>
      <c r="L441" s="203"/>
      <c r="M441" s="219" t="s">
        <v>1481</v>
      </c>
      <c r="N441" s="194" t="s">
        <v>1471</v>
      </c>
    </row>
    <row r="442" ht="27.75" customHeight="1">
      <c r="A442" s="156" t="str">
        <f t="shared" si="38"/>
        <v>1 ปี 8 เดือน 29 วัน หรือเหลืออีก 637 วัน</v>
      </c>
      <c r="B442" s="113" t="str">
        <f t="shared" si="36"/>
        <v>ทะเบียนผลิต ปกติ</v>
      </c>
      <c r="C442" s="157" t="s">
        <v>1483</v>
      </c>
      <c r="D442" s="161">
        <v>46589.0</v>
      </c>
      <c r="E442" s="196" t="s">
        <v>1484</v>
      </c>
      <c r="F442" s="196" t="s">
        <v>1479</v>
      </c>
      <c r="G442" s="157" t="s">
        <v>446</v>
      </c>
      <c r="H442" s="157" t="s">
        <v>333</v>
      </c>
      <c r="I442" s="139" t="s">
        <v>27</v>
      </c>
      <c r="J442" s="187" t="s">
        <v>27</v>
      </c>
      <c r="K442" s="199" t="s">
        <v>1485</v>
      </c>
      <c r="L442" s="203"/>
      <c r="M442" s="219" t="s">
        <v>1481</v>
      </c>
      <c r="N442" s="194"/>
    </row>
    <row r="443" ht="27.75" customHeight="1">
      <c r="A443" s="156" t="str">
        <f t="shared" si="38"/>
        <v>0 ปี 10 เดือน 4 วัน หรือเหลืออีก 308 วัน</v>
      </c>
      <c r="B443" s="113" t="str">
        <f t="shared" si="36"/>
        <v>ใบอนุญาตผลิต ปกติ</v>
      </c>
      <c r="C443" s="157">
        <v>3.0538132564E10</v>
      </c>
      <c r="D443" s="161">
        <v>46260.0</v>
      </c>
      <c r="E443" s="196" t="s">
        <v>1484</v>
      </c>
      <c r="F443" s="196" t="s">
        <v>1479</v>
      </c>
      <c r="G443" s="157" t="s">
        <v>454</v>
      </c>
      <c r="H443" s="157" t="s">
        <v>333</v>
      </c>
      <c r="I443" s="139" t="s">
        <v>27</v>
      </c>
      <c r="J443" s="187" t="s">
        <v>27</v>
      </c>
      <c r="K443" s="199" t="s">
        <v>1486</v>
      </c>
      <c r="L443" s="203"/>
      <c r="M443" s="219" t="s">
        <v>1481</v>
      </c>
      <c r="N443" s="194"/>
    </row>
    <row r="444" ht="27.75" customHeight="1">
      <c r="A444" s="156" t="str">
        <f t="shared" si="38"/>
        <v>2 ปี 8 เดือน 11 วัน หรือเหลืออีก 985 วัน</v>
      </c>
      <c r="B444" s="113" t="str">
        <f t="shared" si="36"/>
        <v>ทะเบียนผลิต ปกติ</v>
      </c>
      <c r="C444" s="157" t="s">
        <v>1487</v>
      </c>
      <c r="D444" s="161">
        <v>46937.0</v>
      </c>
      <c r="E444" s="196" t="s">
        <v>1488</v>
      </c>
      <c r="F444" s="196" t="s">
        <v>1479</v>
      </c>
      <c r="G444" s="157" t="s">
        <v>446</v>
      </c>
      <c r="H444" s="157" t="s">
        <v>333</v>
      </c>
      <c r="I444" s="139" t="s">
        <v>27</v>
      </c>
      <c r="J444" s="187" t="s">
        <v>434</v>
      </c>
      <c r="K444" s="199" t="s">
        <v>1489</v>
      </c>
      <c r="L444" s="203"/>
      <c r="M444" s="219" t="s">
        <v>1481</v>
      </c>
      <c r="N444" s="194"/>
    </row>
    <row r="445" ht="27.75" customHeight="1">
      <c r="A445" s="156" t="str">
        <f t="shared" si="38"/>
        <v>0 ปี 9 เดือน 2 วัน หรือเหลืออีก 275 วัน</v>
      </c>
      <c r="B445" s="113" t="str">
        <f t="shared" si="36"/>
        <v>ใบอนุญาตผลิต ปกติ</v>
      </c>
      <c r="C445" s="157">
        <v>3.0520792565E10</v>
      </c>
      <c r="D445" s="161">
        <v>46227.0</v>
      </c>
      <c r="E445" s="196" t="s">
        <v>1488</v>
      </c>
      <c r="F445" s="196" t="s">
        <v>1479</v>
      </c>
      <c r="G445" s="157" t="s">
        <v>454</v>
      </c>
      <c r="H445" s="157" t="s">
        <v>333</v>
      </c>
      <c r="I445" s="139" t="s">
        <v>27</v>
      </c>
      <c r="J445" s="187" t="s">
        <v>434</v>
      </c>
      <c r="K445" s="199" t="s">
        <v>1490</v>
      </c>
      <c r="L445" s="203"/>
      <c r="M445" s="219" t="s">
        <v>1481</v>
      </c>
      <c r="N445" s="194"/>
    </row>
    <row r="446" ht="27.75" customHeight="1">
      <c r="A446" s="156" t="str">
        <f t="shared" si="38"/>
        <v>2 ปี 8 เดือน 28 วัน หรือเหลืออีก 1002 วัน</v>
      </c>
      <c r="B446" s="113" t="str">
        <f t="shared" si="36"/>
        <v>ทะเบียนผลิต ปกติ</v>
      </c>
      <c r="C446" s="157" t="s">
        <v>1491</v>
      </c>
      <c r="D446" s="161">
        <v>46954.0</v>
      </c>
      <c r="E446" s="196" t="s">
        <v>1492</v>
      </c>
      <c r="F446" s="196" t="s">
        <v>1479</v>
      </c>
      <c r="G446" s="157" t="s">
        <v>446</v>
      </c>
      <c r="H446" s="157" t="s">
        <v>333</v>
      </c>
      <c r="I446" s="139" t="s">
        <v>27</v>
      </c>
      <c r="J446" s="187" t="s">
        <v>844</v>
      </c>
      <c r="K446" s="199" t="s">
        <v>1493</v>
      </c>
      <c r="L446" s="203"/>
      <c r="M446" s="219" t="s">
        <v>1481</v>
      </c>
      <c r="N446" s="194"/>
    </row>
    <row r="447" ht="27.75" customHeight="1">
      <c r="A447" s="156" t="str">
        <f t="shared" si="38"/>
        <v>0 ปี 10 เดือน 6 วัน หรือเหลืออีก 310 วัน</v>
      </c>
      <c r="B447" s="113" t="str">
        <f t="shared" si="36"/>
        <v>ใบอนุญาตผลิต ปกติ</v>
      </c>
      <c r="C447" s="157">
        <v>3.0518272566E10</v>
      </c>
      <c r="D447" s="161">
        <v>46262.0</v>
      </c>
      <c r="E447" s="196" t="s">
        <v>1492</v>
      </c>
      <c r="F447" s="196" t="s">
        <v>1479</v>
      </c>
      <c r="G447" s="157" t="s">
        <v>454</v>
      </c>
      <c r="H447" s="157" t="s">
        <v>333</v>
      </c>
      <c r="I447" s="139" t="s">
        <v>27</v>
      </c>
      <c r="J447" s="187" t="s">
        <v>844</v>
      </c>
      <c r="K447" s="199" t="s">
        <v>1494</v>
      </c>
      <c r="L447" s="203"/>
      <c r="M447" s="219" t="s">
        <v>1481</v>
      </c>
      <c r="N447" s="194"/>
    </row>
    <row r="448" ht="27.75" customHeight="1">
      <c r="A448" s="156" t="str">
        <f t="shared" si="38"/>
        <v>3 ปี 1 เดือน 26 วัน หรือเหลืออีก 1153 วัน</v>
      </c>
      <c r="B448" s="113" t="str">
        <f t="shared" si="36"/>
        <v>ทะเบียนนำเข้า ปกติ</v>
      </c>
      <c r="C448" s="157" t="s">
        <v>1495</v>
      </c>
      <c r="D448" s="161">
        <v>47105.0</v>
      </c>
      <c r="E448" s="157" t="s">
        <v>25</v>
      </c>
      <c r="F448" s="196" t="s">
        <v>1496</v>
      </c>
      <c r="G448" s="157" t="s">
        <v>449</v>
      </c>
      <c r="H448" s="157" t="s">
        <v>333</v>
      </c>
      <c r="I448" s="139" t="s">
        <v>27</v>
      </c>
      <c r="J448" s="187" t="s">
        <v>27</v>
      </c>
      <c r="K448" s="199" t="s">
        <v>1497</v>
      </c>
      <c r="L448" s="203"/>
      <c r="M448" s="219" t="s">
        <v>1291</v>
      </c>
      <c r="N448" s="210" t="s">
        <v>1232</v>
      </c>
    </row>
    <row r="449" ht="27.75" customHeight="1">
      <c r="A449" s="156" t="str">
        <f t="shared" si="38"/>
        <v>ทะเบียนขาด 600 วัน</v>
      </c>
      <c r="B449" s="113" t="str">
        <f t="shared" si="36"/>
        <v>ใบอนุญาตนำเข้า ขาด</v>
      </c>
      <c r="C449" s="157">
        <v>3.0609782566E10</v>
      </c>
      <c r="D449" s="161">
        <v>45352.0</v>
      </c>
      <c r="E449" s="157" t="s">
        <v>25</v>
      </c>
      <c r="F449" s="196" t="s">
        <v>1496</v>
      </c>
      <c r="G449" s="157" t="s">
        <v>19</v>
      </c>
      <c r="H449" s="157" t="s">
        <v>333</v>
      </c>
      <c r="I449" s="139" t="s">
        <v>27</v>
      </c>
      <c r="J449" s="187" t="s">
        <v>27</v>
      </c>
      <c r="K449" s="199" t="s">
        <v>1498</v>
      </c>
      <c r="L449" s="203"/>
      <c r="M449" s="219" t="s">
        <v>1291</v>
      </c>
      <c r="N449" s="198" t="s">
        <v>1499</v>
      </c>
    </row>
    <row r="450" ht="27.75" customHeight="1">
      <c r="A450" s="156" t="str">
        <f t="shared" si="38"/>
        <v>3 ปี 10 เดือน 22 วัน หรือเหลืออีก 1422 วัน</v>
      </c>
      <c r="B450" s="113" t="str">
        <f t="shared" si="36"/>
        <v>ทะเบียนนำเข้า ปกติ</v>
      </c>
      <c r="C450" s="157" t="s">
        <v>1500</v>
      </c>
      <c r="D450" s="161">
        <v>47374.0</v>
      </c>
      <c r="E450" s="157" t="s">
        <v>1501</v>
      </c>
      <c r="F450" s="196" t="s">
        <v>1496</v>
      </c>
      <c r="G450" s="157" t="s">
        <v>449</v>
      </c>
      <c r="H450" s="157" t="s">
        <v>333</v>
      </c>
      <c r="I450" s="139" t="s">
        <v>27</v>
      </c>
      <c r="J450" s="187" t="s">
        <v>27</v>
      </c>
      <c r="K450" s="199" t="s">
        <v>1502</v>
      </c>
      <c r="L450" s="203"/>
      <c r="M450" s="219" t="s">
        <v>1291</v>
      </c>
      <c r="N450" s="194"/>
    </row>
    <row r="451" ht="27.75" customHeight="1">
      <c r="A451" s="156" t="str">
        <f t="shared" si="38"/>
        <v>ทะเบียนขาด 90 วัน</v>
      </c>
      <c r="B451" s="113" t="str">
        <f t="shared" si="36"/>
        <v>ใบอนุญาตนำเข้า ขาด</v>
      </c>
      <c r="C451" s="157">
        <v>3.0630622567E10</v>
      </c>
      <c r="D451" s="161">
        <v>45862.0</v>
      </c>
      <c r="E451" s="157" t="s">
        <v>1501</v>
      </c>
      <c r="F451" s="196" t="s">
        <v>1496</v>
      </c>
      <c r="G451" s="157" t="s">
        <v>19</v>
      </c>
      <c r="H451" s="157" t="s">
        <v>333</v>
      </c>
      <c r="I451" s="139" t="s">
        <v>27</v>
      </c>
      <c r="J451" s="187" t="s">
        <v>27</v>
      </c>
      <c r="K451" s="199" t="s">
        <v>1503</v>
      </c>
      <c r="L451" s="203"/>
      <c r="M451" s="219" t="s">
        <v>1291</v>
      </c>
      <c r="N451" s="194" t="s">
        <v>1050</v>
      </c>
    </row>
    <row r="452" ht="27.75" customHeight="1">
      <c r="A452" s="156" t="str">
        <f t="shared" si="38"/>
        <v>3 ปี 10 เดือน 22 วัน หรือเหลืออีก 1422 วัน</v>
      </c>
      <c r="B452" s="113" t="str">
        <f t="shared" si="36"/>
        <v>ทะเบียนนำเข้า ปกติ</v>
      </c>
      <c r="C452" s="157" t="s">
        <v>1504</v>
      </c>
      <c r="D452" s="161">
        <v>47374.0</v>
      </c>
      <c r="E452" s="157" t="s">
        <v>1505</v>
      </c>
      <c r="F452" s="196" t="s">
        <v>1496</v>
      </c>
      <c r="G452" s="157" t="s">
        <v>449</v>
      </c>
      <c r="H452" s="157" t="s">
        <v>333</v>
      </c>
      <c r="I452" s="139" t="s">
        <v>27</v>
      </c>
      <c r="J452" s="187" t="s">
        <v>434</v>
      </c>
      <c r="K452" s="199" t="s">
        <v>1506</v>
      </c>
      <c r="L452" s="203"/>
      <c r="M452" s="219" t="s">
        <v>1291</v>
      </c>
      <c r="N452" s="194"/>
    </row>
    <row r="453" ht="27.75" customHeight="1">
      <c r="A453" s="156"/>
      <c r="B453" s="113"/>
      <c r="C453" s="157"/>
      <c r="D453" s="161"/>
      <c r="E453" s="157"/>
      <c r="F453" s="196"/>
      <c r="G453" s="157"/>
      <c r="H453" s="157"/>
      <c r="I453" s="139"/>
      <c r="J453" s="187"/>
      <c r="K453" s="200"/>
      <c r="L453" s="203"/>
      <c r="M453" s="219" t="s">
        <v>1291</v>
      </c>
      <c r="N453" s="194"/>
    </row>
    <row r="454" ht="27.75" customHeight="1">
      <c r="A454" s="156" t="str">
        <f t="shared" ref="A454:A458" si="39">if(D454="","",if(D454&lt;today(),"ทะเบียนขาด "&amp;today()-D454&amp;" วัน",((DATEDIF(today(),D454,"y") &amp; " ปี " &amp; DATEDIF(today(),D454,"ym") &amp; " เดือน "&amp; DATEDIF(today(),D454,"md") &amp; " วัน"))&amp;" หรือเหลืออีก "&amp;ABS(today()-D454)&amp;" วัน"))</f>
        <v>3 ปี 10 เดือน 22 วัน หรือเหลืออีก 1422 วัน</v>
      </c>
      <c r="B454" s="113" t="str">
        <f t="shared" ref="B454:B458" si="40">if(D454="","",if(today()&gt;D454,G454&amp;" ขาด",if(abs(today()-D454)&lt;=119,G454&amp;" ใกล้หมดอายุ ภายใน 1-3 เดือน",if(and(abs(today()-D454)&gt;=120,abs(today()-D454)&lt;=150),G454&amp;" ใกล้หมดอายุ ภายใน 4-5 เดือน",if(and(abs(today()-D454)&gt;=151,abs(today()-D454)&lt;=180),G454&amp;" จะหมดอายุอีก 6 เดิอน",G454&amp;" ปกติ")))))</f>
        <v>ทะเบียนนำเข้า ปกติ</v>
      </c>
      <c r="C454" s="157" t="s">
        <v>1507</v>
      </c>
      <c r="D454" s="161">
        <v>47374.0</v>
      </c>
      <c r="E454" s="157" t="s">
        <v>1508</v>
      </c>
      <c r="F454" s="196" t="s">
        <v>1496</v>
      </c>
      <c r="G454" s="157" t="s">
        <v>449</v>
      </c>
      <c r="H454" s="157" t="s">
        <v>333</v>
      </c>
      <c r="I454" s="139" t="s">
        <v>27</v>
      </c>
      <c r="J454" s="187" t="s">
        <v>598</v>
      </c>
      <c r="K454" s="199" t="s">
        <v>1509</v>
      </c>
      <c r="L454" s="203"/>
      <c r="M454" s="219" t="s">
        <v>1291</v>
      </c>
      <c r="N454" s="194"/>
    </row>
    <row r="455" ht="27.75" customHeight="1">
      <c r="A455" s="156" t="str">
        <f t="shared" si="39"/>
        <v/>
      </c>
      <c r="B455" s="113" t="str">
        <f t="shared" si="40"/>
        <v/>
      </c>
      <c r="C455" s="157"/>
      <c r="D455" s="161"/>
      <c r="E455" s="157"/>
      <c r="F455" s="196"/>
      <c r="G455" s="157"/>
      <c r="H455" s="157"/>
      <c r="I455" s="139"/>
      <c r="J455" s="187"/>
      <c r="K455" s="200"/>
      <c r="L455" s="203"/>
      <c r="M455" s="219" t="s">
        <v>1291</v>
      </c>
      <c r="N455" s="194"/>
    </row>
    <row r="456" ht="27.75" customHeight="1">
      <c r="A456" s="156" t="str">
        <f t="shared" si="39"/>
        <v>4 ปี 6 เดือน 3 วัน หรือเหลืออีก 1646 วัน</v>
      </c>
      <c r="B456" s="113" t="str">
        <f t="shared" si="40"/>
        <v>ทะเบียนนำเข้า ปกติ</v>
      </c>
      <c r="C456" s="157" t="s">
        <v>1510</v>
      </c>
      <c r="D456" s="161">
        <v>47598.0</v>
      </c>
      <c r="E456" s="157" t="s">
        <v>1511</v>
      </c>
      <c r="F456" s="157" t="s">
        <v>1512</v>
      </c>
      <c r="G456" s="157" t="s">
        <v>449</v>
      </c>
      <c r="H456" s="157" t="s">
        <v>333</v>
      </c>
      <c r="I456" s="139" t="s">
        <v>27</v>
      </c>
      <c r="J456" s="187" t="s">
        <v>27</v>
      </c>
      <c r="K456" s="199" t="s">
        <v>1513</v>
      </c>
      <c r="L456" s="203"/>
      <c r="M456" s="219" t="s">
        <v>1291</v>
      </c>
      <c r="N456" s="194"/>
    </row>
    <row r="457" ht="27.75" customHeight="1">
      <c r="A457" s="156" t="str">
        <f t="shared" si="39"/>
        <v>ทะเบียนขาด 163 วัน</v>
      </c>
      <c r="B457" s="113" t="str">
        <f t="shared" si="40"/>
        <v>ใบอนุญาตนำเข้า ขาด</v>
      </c>
      <c r="C457" s="157">
        <v>3.0619982567E10</v>
      </c>
      <c r="D457" s="161">
        <v>45789.0</v>
      </c>
      <c r="E457" s="157" t="s">
        <v>1511</v>
      </c>
      <c r="F457" s="157" t="s">
        <v>1512</v>
      </c>
      <c r="G457" s="157" t="s">
        <v>19</v>
      </c>
      <c r="H457" s="157" t="s">
        <v>333</v>
      </c>
      <c r="I457" s="139" t="s">
        <v>27</v>
      </c>
      <c r="J457" s="187" t="s">
        <v>27</v>
      </c>
      <c r="K457" s="199" t="s">
        <v>1514</v>
      </c>
      <c r="L457" s="203"/>
      <c r="M457" s="219" t="s">
        <v>1291</v>
      </c>
      <c r="N457" s="194" t="s">
        <v>595</v>
      </c>
    </row>
    <row r="458" ht="27.75" customHeight="1">
      <c r="A458" s="156" t="str">
        <f t="shared" si="39"/>
        <v>4 ปี 8 เดือน 15 วัน หรือเหลืออีก 1719 วัน</v>
      </c>
      <c r="B458" s="113" t="str">
        <f t="shared" si="40"/>
        <v>ทะเบียนนำเข้า ปกติ</v>
      </c>
      <c r="C458" s="157" t="s">
        <v>1515</v>
      </c>
      <c r="D458" s="161">
        <v>47671.0</v>
      </c>
      <c r="E458" s="157" t="s">
        <v>1516</v>
      </c>
      <c r="F458" s="157" t="s">
        <v>1512</v>
      </c>
      <c r="G458" s="157" t="s">
        <v>449</v>
      </c>
      <c r="H458" s="157" t="s">
        <v>333</v>
      </c>
      <c r="I458" s="139" t="s">
        <v>27</v>
      </c>
      <c r="J458" s="187" t="s">
        <v>598</v>
      </c>
      <c r="K458" s="199" t="s">
        <v>1517</v>
      </c>
      <c r="L458" s="203"/>
      <c r="M458" s="219" t="s">
        <v>1291</v>
      </c>
      <c r="N458" s="194"/>
    </row>
    <row r="459" ht="27.75" customHeight="1">
      <c r="A459" s="156"/>
      <c r="B459" s="113"/>
      <c r="C459" s="157"/>
      <c r="D459" s="161"/>
      <c r="E459" s="157" t="s">
        <v>1516</v>
      </c>
      <c r="F459" s="157" t="s">
        <v>1512</v>
      </c>
      <c r="G459" s="157" t="s">
        <v>19</v>
      </c>
      <c r="H459" s="157" t="s">
        <v>333</v>
      </c>
      <c r="I459" s="139" t="s">
        <v>27</v>
      </c>
      <c r="J459" s="187" t="s">
        <v>598</v>
      </c>
      <c r="K459" s="202"/>
      <c r="L459" s="203"/>
      <c r="M459" s="219" t="s">
        <v>1291</v>
      </c>
      <c r="N459" s="209"/>
    </row>
    <row r="460" ht="27.75" customHeight="1">
      <c r="A460" s="156" t="str">
        <f>if(D460="","",if(D460&lt;today(),"ทะเบียนขาด "&amp;today()-D460&amp;" วัน",((DATEDIF(today(),D460,"y") &amp; " ปี " &amp; DATEDIF(today(),D460,"ym") &amp; " เดือน "&amp; DATEDIF(today(),D460,"md") &amp; " วัน"))&amp;" หรือเหลืออีก "&amp;ABS(today()-D460)&amp;" วัน"))</f>
        <v>4 ปี 8 เดือน 25 วัน หรือเหลืออีก 1729 วัน</v>
      </c>
      <c r="B460" s="113" t="str">
        <f>if(D460="","",if(today()&gt;D460,G460&amp;" ขาด",if(abs(today()-D460)&lt;=119,G460&amp;" ใกล้หมดอายุ ภายใน 1-3 เดือน",if(and(abs(today()-D460)&gt;=120,abs(today()-D460)&lt;=150),G460&amp;" ใกล้หมดอายุ ภายใน 4-5 เดือน",if(and(abs(today()-D460)&gt;=151,abs(today()-D460)&lt;=180),G460&amp;" จะหมดอายุอีก 6 เดิอน",G460&amp;" ปกติ")))))</f>
        <v>ทะเบียนนำเข้า ปกติ</v>
      </c>
      <c r="C460" s="157" t="s">
        <v>1518</v>
      </c>
      <c r="D460" s="161">
        <v>47681.0</v>
      </c>
      <c r="E460" s="157" t="s">
        <v>1519</v>
      </c>
      <c r="F460" s="157" t="s">
        <v>1512</v>
      </c>
      <c r="G460" s="157" t="s">
        <v>449</v>
      </c>
      <c r="H460" s="157" t="s">
        <v>333</v>
      </c>
      <c r="I460" s="139" t="s">
        <v>27</v>
      </c>
      <c r="J460" s="187" t="s">
        <v>434</v>
      </c>
      <c r="K460" s="199" t="s">
        <v>1520</v>
      </c>
      <c r="L460" s="203"/>
      <c r="M460" s="219" t="s">
        <v>1291</v>
      </c>
      <c r="N460" s="194"/>
    </row>
    <row r="461" ht="27.75" customHeight="1">
      <c r="A461" s="156"/>
      <c r="B461" s="113"/>
      <c r="C461" s="157"/>
      <c r="D461" s="161"/>
      <c r="E461" s="157" t="s">
        <v>1519</v>
      </c>
      <c r="F461" s="157" t="s">
        <v>1512</v>
      </c>
      <c r="G461" s="157" t="s">
        <v>19</v>
      </c>
      <c r="H461" s="157" t="s">
        <v>333</v>
      </c>
      <c r="I461" s="139" t="s">
        <v>27</v>
      </c>
      <c r="J461" s="187" t="s">
        <v>434</v>
      </c>
      <c r="K461" s="202"/>
      <c r="L461" s="203"/>
      <c r="M461" s="219" t="s">
        <v>1291</v>
      </c>
      <c r="N461" s="209"/>
    </row>
    <row r="462" ht="27.75" customHeight="1">
      <c r="A462" s="156" t="str">
        <f t="shared" ref="A462:A487" si="41">if(D462="","",if(D462&lt;today(),"ทะเบียนขาด "&amp;today()-D462&amp;" วัน",((DATEDIF(today(),D462,"y") &amp; " ปี " &amp; DATEDIF(today(),D462,"ym") &amp; " เดือน "&amp; DATEDIF(today(),D462,"md") &amp; " วัน"))&amp;" หรือเหลืออีก "&amp;ABS(today()-D462)&amp;" วัน"))</f>
        <v>1 ปี 2 เดือน 20 วัน หรือเหลืออีก 446 วัน</v>
      </c>
      <c r="B462" s="113" t="str">
        <f t="shared" ref="B462:B505" si="42">if(D462="","",if(today()&gt;D462,G462&amp;" ขาด",if(abs(today()-D462)&lt;=119,G462&amp;" ใกล้หมดอายุ ภายใน 1-3 เดือน",if(and(abs(today()-D462)&gt;=120,abs(today()-D462)&lt;=150),G462&amp;" ใกล้หมดอายุ ภายใน 4-5 เดือน",if(and(abs(today()-D462)&gt;=151,abs(today()-D462)&lt;=180),G462&amp;" จะหมดอายุอีก 6 เดิอน",G462&amp;" ปกติ")))))</f>
        <v>ทะเบียนนำเข้า ปกติ</v>
      </c>
      <c r="C462" s="157" t="s">
        <v>1521</v>
      </c>
      <c r="D462" s="161">
        <v>46398.0</v>
      </c>
      <c r="E462" s="157" t="s">
        <v>1522</v>
      </c>
      <c r="F462" s="157" t="s">
        <v>1523</v>
      </c>
      <c r="G462" s="157" t="s">
        <v>449</v>
      </c>
      <c r="H462" s="157" t="s">
        <v>333</v>
      </c>
      <c r="I462" s="139" t="s">
        <v>27</v>
      </c>
      <c r="J462" s="187" t="s">
        <v>27</v>
      </c>
      <c r="K462" s="202" t="s">
        <v>1524</v>
      </c>
      <c r="L462" s="203"/>
      <c r="M462" s="219" t="s">
        <v>1291</v>
      </c>
      <c r="N462" s="201" t="s">
        <v>910</v>
      </c>
    </row>
    <row r="463" ht="27.75" customHeight="1">
      <c r="A463" s="156" t="str">
        <f t="shared" si="41"/>
        <v>ทะเบียนขาด 131 วัน</v>
      </c>
      <c r="B463" s="113" t="str">
        <f t="shared" si="42"/>
        <v>ใบอนุญาตนำเข้า ขาด</v>
      </c>
      <c r="C463" s="157">
        <v>3.0624732567E10</v>
      </c>
      <c r="D463" s="161">
        <v>45821.0</v>
      </c>
      <c r="E463" s="157" t="s">
        <v>1522</v>
      </c>
      <c r="F463" s="157" t="s">
        <v>1523</v>
      </c>
      <c r="G463" s="157" t="s">
        <v>19</v>
      </c>
      <c r="H463" s="157" t="s">
        <v>333</v>
      </c>
      <c r="I463" s="139" t="s">
        <v>27</v>
      </c>
      <c r="J463" s="187" t="s">
        <v>27</v>
      </c>
      <c r="K463" s="199" t="s">
        <v>1525</v>
      </c>
      <c r="L463" s="203"/>
      <c r="M463" s="219" t="s">
        <v>1291</v>
      </c>
      <c r="N463" s="194" t="s">
        <v>595</v>
      </c>
    </row>
    <row r="464" ht="27.75" customHeight="1">
      <c r="A464" s="156" t="str">
        <f t="shared" si="41"/>
        <v>1 ปี 11 เดือน 0 วัน หรือเหลืออีก 700 วัน</v>
      </c>
      <c r="B464" s="113" t="str">
        <f t="shared" si="42"/>
        <v>ทะเบียนผลิต ปกติ</v>
      </c>
      <c r="C464" s="157" t="s">
        <v>1526</v>
      </c>
      <c r="D464" s="161">
        <v>46652.0</v>
      </c>
      <c r="E464" s="157" t="s">
        <v>1527</v>
      </c>
      <c r="F464" s="157" t="s">
        <v>1523</v>
      </c>
      <c r="G464" s="157" t="s">
        <v>446</v>
      </c>
      <c r="H464" s="157" t="s">
        <v>333</v>
      </c>
      <c r="I464" s="139" t="s">
        <v>27</v>
      </c>
      <c r="J464" s="187" t="s">
        <v>434</v>
      </c>
      <c r="K464" s="202" t="s">
        <v>1528</v>
      </c>
      <c r="L464" s="203"/>
      <c r="M464" s="219" t="s">
        <v>1291</v>
      </c>
      <c r="N464" s="194"/>
    </row>
    <row r="465" ht="27.75" customHeight="1">
      <c r="A465" s="156" t="str">
        <f t="shared" si="41"/>
        <v>0 ปี 10 เดือน 6 วัน หรือเหลืออีก 310 วัน</v>
      </c>
      <c r="B465" s="113" t="str">
        <f t="shared" si="42"/>
        <v>ใบอนุญาตผลิต ปกติ</v>
      </c>
      <c r="C465" s="157">
        <v>3.0518282566E10</v>
      </c>
      <c r="D465" s="161">
        <v>46262.0</v>
      </c>
      <c r="E465" s="157" t="s">
        <v>1527</v>
      </c>
      <c r="F465" s="157" t="s">
        <v>1523</v>
      </c>
      <c r="G465" s="157" t="s">
        <v>454</v>
      </c>
      <c r="H465" s="157" t="s">
        <v>333</v>
      </c>
      <c r="I465" s="139" t="s">
        <v>27</v>
      </c>
      <c r="J465" s="187" t="s">
        <v>434</v>
      </c>
      <c r="K465" s="199" t="s">
        <v>1529</v>
      </c>
      <c r="L465" s="203"/>
      <c r="M465" s="219" t="s">
        <v>1291</v>
      </c>
      <c r="N465" s="194"/>
    </row>
    <row r="466" ht="27.75" customHeight="1">
      <c r="A466" s="156" t="str">
        <f t="shared" si="41"/>
        <v>1 ปี 1 เดือน 0 วัน หรือเหลืออีก 396 วัน</v>
      </c>
      <c r="B466" s="113" t="str">
        <f t="shared" si="42"/>
        <v>ทะเบียนนำเข้า ปกติ</v>
      </c>
      <c r="C466" s="157" t="s">
        <v>1530</v>
      </c>
      <c r="D466" s="161">
        <v>46348.0</v>
      </c>
      <c r="E466" s="196" t="s">
        <v>1531</v>
      </c>
      <c r="F466" s="157" t="s">
        <v>1532</v>
      </c>
      <c r="G466" s="157" t="s">
        <v>449</v>
      </c>
      <c r="H466" s="157" t="s">
        <v>333</v>
      </c>
      <c r="I466" s="139" t="s">
        <v>27</v>
      </c>
      <c r="J466" s="187" t="s">
        <v>27</v>
      </c>
      <c r="K466" s="202" t="s">
        <v>1533</v>
      </c>
      <c r="L466" s="193"/>
      <c r="M466" s="221" t="s">
        <v>1534</v>
      </c>
      <c r="N466" s="207" t="s">
        <v>1535</v>
      </c>
    </row>
    <row r="467" ht="27.75" customHeight="1">
      <c r="A467" s="156" t="str">
        <f t="shared" si="41"/>
        <v>0 ปี 3 เดือน 13 วัน หรือเหลืออีก 105 วัน</v>
      </c>
      <c r="B467" s="113" t="str">
        <f t="shared" si="42"/>
        <v>ใบอนุญาตนำเข้า ใกล้หมดอายุ ภายใน 1-3 เดือน</v>
      </c>
      <c r="C467" s="157">
        <v>3.0605432568E10</v>
      </c>
      <c r="D467" s="161">
        <v>46057.0</v>
      </c>
      <c r="E467" s="196" t="s">
        <v>1531</v>
      </c>
      <c r="F467" s="157" t="s">
        <v>1532</v>
      </c>
      <c r="G467" s="157" t="s">
        <v>19</v>
      </c>
      <c r="H467" s="157" t="s">
        <v>333</v>
      </c>
      <c r="I467" s="139" t="s">
        <v>27</v>
      </c>
      <c r="J467" s="187" t="s">
        <v>27</v>
      </c>
      <c r="K467" s="199" t="s">
        <v>1536</v>
      </c>
      <c r="L467" s="193"/>
      <c r="M467" s="221" t="s">
        <v>1534</v>
      </c>
      <c r="N467" s="194"/>
    </row>
    <row r="468" ht="27.75" customHeight="1">
      <c r="A468" s="156" t="str">
        <f t="shared" si="41"/>
        <v>1 ปี 6 เดือน 25 วัน หรือเหลืออีก 572 วัน</v>
      </c>
      <c r="B468" s="113" t="str">
        <f t="shared" si="42"/>
        <v>ทะเบียนผลิต ปกติ</v>
      </c>
      <c r="C468" s="157" t="s">
        <v>1537</v>
      </c>
      <c r="D468" s="161">
        <v>46524.0</v>
      </c>
      <c r="E468" s="196" t="s">
        <v>1538</v>
      </c>
      <c r="F468" s="157" t="s">
        <v>1532</v>
      </c>
      <c r="G468" s="157" t="s">
        <v>446</v>
      </c>
      <c r="H468" s="157" t="s">
        <v>333</v>
      </c>
      <c r="I468" s="139" t="s">
        <v>27</v>
      </c>
      <c r="J468" s="187" t="s">
        <v>27</v>
      </c>
      <c r="K468" s="202" t="s">
        <v>1539</v>
      </c>
      <c r="L468" s="193"/>
      <c r="M468" s="221" t="s">
        <v>1534</v>
      </c>
      <c r="N468" s="194"/>
    </row>
    <row r="469" ht="27.75" customHeight="1">
      <c r="A469" s="156" t="str">
        <f t="shared" si="41"/>
        <v>0 ปี 6 เดือน 18 วัน หรือเหลืออีก 200 วัน</v>
      </c>
      <c r="B469" s="113" t="str">
        <f t="shared" si="42"/>
        <v>ใบอนุญาตผลิต ปกติ</v>
      </c>
      <c r="C469" s="157">
        <v>3.0509802566E10</v>
      </c>
      <c r="D469" s="161">
        <v>46152.0</v>
      </c>
      <c r="E469" s="196" t="s">
        <v>1538</v>
      </c>
      <c r="F469" s="157" t="s">
        <v>1532</v>
      </c>
      <c r="G469" s="157" t="s">
        <v>454</v>
      </c>
      <c r="H469" s="157" t="s">
        <v>333</v>
      </c>
      <c r="I469" s="139" t="s">
        <v>27</v>
      </c>
      <c r="J469" s="187" t="s">
        <v>27</v>
      </c>
      <c r="K469" s="199" t="s">
        <v>1540</v>
      </c>
      <c r="L469" s="193"/>
      <c r="M469" s="221" t="s">
        <v>1534</v>
      </c>
      <c r="N469" s="194"/>
    </row>
    <row r="470" ht="27.75" customHeight="1">
      <c r="A470" s="156" t="str">
        <f t="shared" si="41"/>
        <v>1 ปี 6 เดือน 25 วัน หรือเหลืออีก 572 วัน</v>
      </c>
      <c r="B470" s="113" t="str">
        <f t="shared" si="42"/>
        <v>ทะเบียนผลิต ปกติ</v>
      </c>
      <c r="C470" s="157" t="s">
        <v>1541</v>
      </c>
      <c r="D470" s="161">
        <v>46524.0</v>
      </c>
      <c r="E470" s="196" t="s">
        <v>1542</v>
      </c>
      <c r="F470" s="157" t="s">
        <v>1532</v>
      </c>
      <c r="G470" s="157" t="s">
        <v>446</v>
      </c>
      <c r="H470" s="157" t="s">
        <v>333</v>
      </c>
      <c r="I470" s="139" t="s">
        <v>27</v>
      </c>
      <c r="J470" s="187">
        <v>1168.0</v>
      </c>
      <c r="K470" s="202" t="s">
        <v>1543</v>
      </c>
      <c r="L470" s="193"/>
      <c r="M470" s="221" t="s">
        <v>1534</v>
      </c>
      <c r="N470" s="194"/>
    </row>
    <row r="471" ht="27.75" customHeight="1">
      <c r="A471" s="156" t="str">
        <f t="shared" si="41"/>
        <v>0 ปี 6 เดือน 18 วัน หรือเหลืออีก 200 วัน</v>
      </c>
      <c r="B471" s="113" t="str">
        <f t="shared" si="42"/>
        <v>ใบอนุญาตผลิต ปกติ</v>
      </c>
      <c r="C471" s="157">
        <v>3.0509752566E10</v>
      </c>
      <c r="D471" s="161">
        <v>46152.0</v>
      </c>
      <c r="E471" s="196" t="s">
        <v>1542</v>
      </c>
      <c r="F471" s="157" t="s">
        <v>1532</v>
      </c>
      <c r="G471" s="157" t="s">
        <v>454</v>
      </c>
      <c r="H471" s="157" t="s">
        <v>333</v>
      </c>
      <c r="I471" s="139" t="s">
        <v>27</v>
      </c>
      <c r="J471" s="187">
        <v>1168.0</v>
      </c>
      <c r="K471" s="199" t="s">
        <v>1544</v>
      </c>
      <c r="L471" s="193"/>
      <c r="M471" s="221" t="s">
        <v>1534</v>
      </c>
      <c r="N471" s="194"/>
    </row>
    <row r="472" ht="27.75" customHeight="1">
      <c r="A472" s="156" t="str">
        <f t="shared" si="41"/>
        <v>1 ปี 3 เดือน 13 วัน หรือเหลืออีก 470 วัน</v>
      </c>
      <c r="B472" s="113" t="str">
        <f t="shared" si="42"/>
        <v>ทะเบียนนำเข้า ปกติ</v>
      </c>
      <c r="C472" s="157" t="s">
        <v>1545</v>
      </c>
      <c r="D472" s="161">
        <v>46422.0</v>
      </c>
      <c r="E472" s="222" t="s">
        <v>25</v>
      </c>
      <c r="F472" s="157" t="s">
        <v>1546</v>
      </c>
      <c r="G472" s="157" t="s">
        <v>449</v>
      </c>
      <c r="H472" s="157" t="s">
        <v>333</v>
      </c>
      <c r="I472" s="139" t="s">
        <v>27</v>
      </c>
      <c r="J472" s="187" t="s">
        <v>27</v>
      </c>
      <c r="K472" s="202" t="s">
        <v>1547</v>
      </c>
      <c r="L472" s="193"/>
      <c r="M472" s="221" t="s">
        <v>1534</v>
      </c>
      <c r="N472" s="191" t="s">
        <v>574</v>
      </c>
    </row>
    <row r="473" ht="27.75" customHeight="1">
      <c r="A473" s="156" t="str">
        <f t="shared" si="41"/>
        <v>0 ปี 7 เดือน 25 วัน หรือเหลืออีก 237 วัน</v>
      </c>
      <c r="B473" s="113" t="str">
        <f t="shared" si="42"/>
        <v>ใบอนุญาตนำเข้า ปกติ</v>
      </c>
      <c r="C473" s="157">
        <v>3.0627172568E10</v>
      </c>
      <c r="D473" s="161">
        <v>46189.0</v>
      </c>
      <c r="E473" s="222" t="s">
        <v>25</v>
      </c>
      <c r="F473" s="157" t="s">
        <v>1546</v>
      </c>
      <c r="G473" s="157" t="s">
        <v>19</v>
      </c>
      <c r="H473" s="157" t="s">
        <v>333</v>
      </c>
      <c r="I473" s="139" t="s">
        <v>27</v>
      </c>
      <c r="J473" s="187" t="s">
        <v>27</v>
      </c>
      <c r="K473" s="199" t="s">
        <v>1548</v>
      </c>
      <c r="L473" s="193"/>
      <c r="M473" s="221" t="s">
        <v>1534</v>
      </c>
      <c r="N473" s="194"/>
    </row>
    <row r="474" ht="27.75" customHeight="1">
      <c r="A474" s="156" t="str">
        <f t="shared" si="41"/>
        <v>1 ปี 7 เดือน 25 วัน หรือเหลืออีก 602 วัน</v>
      </c>
      <c r="B474" s="113" t="str">
        <f t="shared" si="42"/>
        <v>ทะเบียนผลิต ปกติ</v>
      </c>
      <c r="C474" s="157" t="s">
        <v>1549</v>
      </c>
      <c r="D474" s="161">
        <v>46554.0</v>
      </c>
      <c r="E474" s="196" t="s">
        <v>1550</v>
      </c>
      <c r="F474" s="157" t="s">
        <v>1546</v>
      </c>
      <c r="G474" s="157" t="s">
        <v>446</v>
      </c>
      <c r="H474" s="157" t="s">
        <v>333</v>
      </c>
      <c r="I474" s="139" t="s">
        <v>27</v>
      </c>
      <c r="J474" s="187">
        <v>1168.0</v>
      </c>
      <c r="K474" s="202" t="s">
        <v>1551</v>
      </c>
      <c r="L474" s="193"/>
      <c r="M474" s="221" t="s">
        <v>1534</v>
      </c>
      <c r="N474" s="194"/>
    </row>
    <row r="475" ht="27.75" customHeight="1">
      <c r="A475" s="156" t="str">
        <f t="shared" si="41"/>
        <v>0 ปี 8 เดือน 20 วัน หรือเหลืออีก 263 วัน</v>
      </c>
      <c r="B475" s="113" t="str">
        <f t="shared" si="42"/>
        <v>ใบอนุญาตผลิต ปกติ</v>
      </c>
      <c r="C475" s="157">
        <v>3.0529602564E10</v>
      </c>
      <c r="D475" s="161">
        <v>46215.0</v>
      </c>
      <c r="E475" s="196" t="s">
        <v>1550</v>
      </c>
      <c r="F475" s="157" t="s">
        <v>1546</v>
      </c>
      <c r="G475" s="157" t="s">
        <v>454</v>
      </c>
      <c r="H475" s="157" t="s">
        <v>333</v>
      </c>
      <c r="I475" s="139" t="s">
        <v>27</v>
      </c>
      <c r="J475" s="187">
        <v>1168.0</v>
      </c>
      <c r="K475" s="199" t="s">
        <v>1552</v>
      </c>
      <c r="L475" s="193"/>
      <c r="M475" s="221" t="s">
        <v>1534</v>
      </c>
      <c r="N475" s="194"/>
    </row>
    <row r="476" ht="27.75" customHeight="1">
      <c r="A476" s="156" t="str">
        <f t="shared" si="41"/>
        <v>1 ปี 8 เดือน 29 วัน หรือเหลืออีก 637 วัน</v>
      </c>
      <c r="B476" s="113" t="str">
        <f t="shared" si="42"/>
        <v>ทะเบียนผลิต ปกติ</v>
      </c>
      <c r="C476" s="157" t="s">
        <v>1553</v>
      </c>
      <c r="D476" s="161">
        <v>46589.0</v>
      </c>
      <c r="E476" s="196" t="s">
        <v>1554</v>
      </c>
      <c r="F476" s="157" t="s">
        <v>1546</v>
      </c>
      <c r="G476" s="157" t="s">
        <v>446</v>
      </c>
      <c r="H476" s="157" t="s">
        <v>333</v>
      </c>
      <c r="I476" s="139" t="s">
        <v>27</v>
      </c>
      <c r="J476" s="187" t="s">
        <v>27</v>
      </c>
      <c r="K476" s="202" t="s">
        <v>1555</v>
      </c>
      <c r="L476" s="193"/>
      <c r="M476" s="221" t="s">
        <v>1534</v>
      </c>
      <c r="N476" s="194"/>
    </row>
    <row r="477" ht="27.75" customHeight="1">
      <c r="A477" s="156" t="str">
        <f t="shared" si="41"/>
        <v>0 ปี 9 เดือน 26 วัน หรือเหลืออีก 299 วัน</v>
      </c>
      <c r="B477" s="113" t="str">
        <f t="shared" si="42"/>
        <v>ใบอนุญาตผลิต ปกติ</v>
      </c>
      <c r="C477" s="157">
        <v>3.0535372564E10</v>
      </c>
      <c r="D477" s="161">
        <v>46251.0</v>
      </c>
      <c r="E477" s="196" t="s">
        <v>1554</v>
      </c>
      <c r="F477" s="157" t="s">
        <v>1546</v>
      </c>
      <c r="G477" s="157" t="s">
        <v>454</v>
      </c>
      <c r="H477" s="157" t="s">
        <v>333</v>
      </c>
      <c r="I477" s="139" t="s">
        <v>27</v>
      </c>
      <c r="J477" s="187" t="s">
        <v>27</v>
      </c>
      <c r="K477" s="199" t="s">
        <v>1556</v>
      </c>
      <c r="L477" s="193"/>
      <c r="M477" s="221" t="s">
        <v>1534</v>
      </c>
      <c r="N477" s="194"/>
    </row>
    <row r="478" ht="27.75" customHeight="1">
      <c r="A478" s="156" t="str">
        <f t="shared" si="41"/>
        <v>2 ปี 0 เดือน 20 วัน หรือเหลืออีก 750 วัน</v>
      </c>
      <c r="B478" s="113" t="str">
        <f t="shared" si="42"/>
        <v>ทะเบียนผลิต ปกติ</v>
      </c>
      <c r="C478" s="157" t="s">
        <v>1557</v>
      </c>
      <c r="D478" s="161">
        <v>46702.0</v>
      </c>
      <c r="E478" s="196" t="s">
        <v>1558</v>
      </c>
      <c r="F478" s="157" t="s">
        <v>1546</v>
      </c>
      <c r="G478" s="157" t="s">
        <v>446</v>
      </c>
      <c r="H478" s="157" t="s">
        <v>333</v>
      </c>
      <c r="I478" s="139" t="s">
        <v>27</v>
      </c>
      <c r="J478" s="187" t="s">
        <v>27</v>
      </c>
      <c r="K478" s="202" t="s">
        <v>1559</v>
      </c>
      <c r="L478" s="193"/>
      <c r="M478" s="221" t="s">
        <v>1534</v>
      </c>
      <c r="N478" s="194"/>
    </row>
    <row r="479" ht="27.75" customHeight="1">
      <c r="A479" s="156" t="str">
        <f t="shared" si="41"/>
        <v>1 ปี 0 เดือน 10 วัน หรือเหลืออีก 375 วัน</v>
      </c>
      <c r="B479" s="113" t="str">
        <f t="shared" si="42"/>
        <v>ใบอนุญาตผลิต ปกติ</v>
      </c>
      <c r="C479" s="157">
        <v>3.0522882566E10</v>
      </c>
      <c r="D479" s="161">
        <v>46327.0</v>
      </c>
      <c r="E479" s="196" t="s">
        <v>1558</v>
      </c>
      <c r="F479" s="157" t="s">
        <v>1546</v>
      </c>
      <c r="G479" s="157" t="s">
        <v>454</v>
      </c>
      <c r="H479" s="157" t="s">
        <v>333</v>
      </c>
      <c r="I479" s="139" t="s">
        <v>27</v>
      </c>
      <c r="J479" s="187" t="s">
        <v>27</v>
      </c>
      <c r="K479" s="199" t="s">
        <v>1560</v>
      </c>
      <c r="L479" s="193"/>
      <c r="M479" s="221" t="s">
        <v>1534</v>
      </c>
      <c r="N479" s="194"/>
    </row>
    <row r="480" ht="27.75" customHeight="1">
      <c r="A480" s="156" t="str">
        <f t="shared" si="41"/>
        <v>1 ปี 10 เดือน 7 วัน หรือเหลืออีก 676 วัน</v>
      </c>
      <c r="B480" s="113" t="str">
        <f t="shared" si="42"/>
        <v>ทะเบียนนำเข้า ปกติ</v>
      </c>
      <c r="C480" s="157" t="s">
        <v>1561</v>
      </c>
      <c r="D480" s="161">
        <v>46628.0</v>
      </c>
      <c r="E480" s="196" t="s">
        <v>25</v>
      </c>
      <c r="F480" s="196" t="s">
        <v>1562</v>
      </c>
      <c r="G480" s="157" t="s">
        <v>449</v>
      </c>
      <c r="H480" s="157" t="s">
        <v>333</v>
      </c>
      <c r="I480" s="139" t="s">
        <v>27</v>
      </c>
      <c r="J480" s="187" t="s">
        <v>27</v>
      </c>
      <c r="K480" s="199" t="s">
        <v>1563</v>
      </c>
      <c r="L480" s="203"/>
      <c r="M480" s="223" t="s">
        <v>1534</v>
      </c>
      <c r="N480" s="210" t="s">
        <v>877</v>
      </c>
    </row>
    <row r="481" ht="27.75" customHeight="1">
      <c r="A481" s="156" t="str">
        <f t="shared" si="41"/>
        <v>0 ปี 3 เดือน 5 วัน หรือเหลืออีก 97 วัน</v>
      </c>
      <c r="B481" s="113" t="str">
        <f t="shared" si="42"/>
        <v>ใบอนุญาตนำเข้า ใกล้หมดอายุ ภายใน 1-3 เดือน</v>
      </c>
      <c r="C481" s="157">
        <v>3.0604752568E10</v>
      </c>
      <c r="D481" s="161">
        <v>46049.0</v>
      </c>
      <c r="E481" s="196" t="s">
        <v>25</v>
      </c>
      <c r="F481" s="196" t="s">
        <v>1562</v>
      </c>
      <c r="G481" s="157" t="s">
        <v>19</v>
      </c>
      <c r="H481" s="157" t="s">
        <v>333</v>
      </c>
      <c r="I481" s="139" t="s">
        <v>27</v>
      </c>
      <c r="J481" s="187" t="s">
        <v>27</v>
      </c>
      <c r="K481" s="199" t="s">
        <v>1564</v>
      </c>
      <c r="L481" s="203"/>
      <c r="M481" s="223" t="s">
        <v>1534</v>
      </c>
      <c r="N481" s="194"/>
    </row>
    <row r="482" ht="27.75" customHeight="1">
      <c r="A482" s="156" t="str">
        <f t="shared" si="41"/>
        <v>2 ปี 8 เดือน 11 วัน หรือเหลืออีก 985 วัน</v>
      </c>
      <c r="B482" s="113" t="str">
        <f t="shared" si="42"/>
        <v>ทะเบียนผลิต ปกติ</v>
      </c>
      <c r="C482" s="157" t="s">
        <v>1565</v>
      </c>
      <c r="D482" s="161">
        <v>46937.0</v>
      </c>
      <c r="E482" s="196" t="s">
        <v>1566</v>
      </c>
      <c r="F482" s="196" t="s">
        <v>1562</v>
      </c>
      <c r="G482" s="157" t="s">
        <v>446</v>
      </c>
      <c r="H482" s="157" t="s">
        <v>333</v>
      </c>
      <c r="I482" s="139" t="s">
        <v>27</v>
      </c>
      <c r="J482" s="187" t="s">
        <v>434</v>
      </c>
      <c r="K482" s="202" t="s">
        <v>1567</v>
      </c>
      <c r="L482" s="203"/>
      <c r="M482" s="223" t="s">
        <v>1534</v>
      </c>
      <c r="N482" s="194"/>
    </row>
    <row r="483" ht="27.75" customHeight="1">
      <c r="A483" s="156" t="str">
        <f t="shared" si="41"/>
        <v>0 ปี 9 เดือน 16 วัน หรือเหลืออีก 289 วัน</v>
      </c>
      <c r="B483" s="113" t="str">
        <f t="shared" si="42"/>
        <v>ใบอนุญาตผลิต ปกติ</v>
      </c>
      <c r="C483" s="157">
        <v>3.0516182566E10</v>
      </c>
      <c r="D483" s="161">
        <v>46241.0</v>
      </c>
      <c r="E483" s="196" t="s">
        <v>1566</v>
      </c>
      <c r="F483" s="196" t="s">
        <v>1562</v>
      </c>
      <c r="G483" s="157" t="s">
        <v>454</v>
      </c>
      <c r="H483" s="157" t="s">
        <v>333</v>
      </c>
      <c r="I483" s="139" t="s">
        <v>27</v>
      </c>
      <c r="J483" s="187" t="s">
        <v>434</v>
      </c>
      <c r="K483" s="199" t="s">
        <v>1568</v>
      </c>
      <c r="L483" s="203"/>
      <c r="M483" s="223" t="s">
        <v>1534</v>
      </c>
      <c r="N483" s="194"/>
    </row>
    <row r="484" ht="27.75" customHeight="1">
      <c r="A484" s="156" t="str">
        <f t="shared" si="41"/>
        <v>2 ปี 8 เดือน 18 วัน หรือเหลืออีก 992 วัน</v>
      </c>
      <c r="B484" s="113" t="str">
        <f t="shared" si="42"/>
        <v>ทะเบียนผลิต ปกติ</v>
      </c>
      <c r="C484" s="157" t="s">
        <v>1569</v>
      </c>
      <c r="D484" s="161">
        <v>46944.0</v>
      </c>
      <c r="E484" s="196" t="s">
        <v>1570</v>
      </c>
      <c r="F484" s="196" t="s">
        <v>1562</v>
      </c>
      <c r="G484" s="157" t="s">
        <v>446</v>
      </c>
      <c r="H484" s="157" t="s">
        <v>333</v>
      </c>
      <c r="I484" s="139" t="s">
        <v>27</v>
      </c>
      <c r="J484" s="187" t="s">
        <v>1175</v>
      </c>
      <c r="K484" s="202" t="s">
        <v>1571</v>
      </c>
      <c r="L484" s="203"/>
      <c r="M484" s="223" t="s">
        <v>1534</v>
      </c>
      <c r="N484" s="194"/>
    </row>
    <row r="485" ht="27.75" customHeight="1">
      <c r="A485" s="156" t="str">
        <f t="shared" si="41"/>
        <v>0 ปี 9 เดือน 16 วัน หรือเหลืออีก 289 วัน</v>
      </c>
      <c r="B485" s="113" t="str">
        <f t="shared" si="42"/>
        <v>ใบอนุญาตผลิต ปกติ</v>
      </c>
      <c r="C485" s="157">
        <v>3.0516172566E10</v>
      </c>
      <c r="D485" s="161">
        <v>46241.0</v>
      </c>
      <c r="E485" s="196" t="s">
        <v>1570</v>
      </c>
      <c r="F485" s="196" t="s">
        <v>1562</v>
      </c>
      <c r="G485" s="157" t="s">
        <v>454</v>
      </c>
      <c r="H485" s="157" t="s">
        <v>333</v>
      </c>
      <c r="I485" s="139" t="s">
        <v>27</v>
      </c>
      <c r="J485" s="187" t="s">
        <v>1175</v>
      </c>
      <c r="K485" s="199" t="s">
        <v>1572</v>
      </c>
      <c r="L485" s="203"/>
      <c r="M485" s="223" t="s">
        <v>1534</v>
      </c>
      <c r="N485" s="194"/>
    </row>
    <row r="486" ht="27.75" customHeight="1">
      <c r="A486" s="156" t="str">
        <f t="shared" si="41"/>
        <v>3 ปี 1 เดือน 20 วัน หรือเหลืออีก 1147 วัน</v>
      </c>
      <c r="B486" s="113" t="str">
        <f t="shared" si="42"/>
        <v>ทะเบียนผลิต ปกติ</v>
      </c>
      <c r="C486" s="157" t="s">
        <v>1573</v>
      </c>
      <c r="D486" s="161">
        <v>47099.0</v>
      </c>
      <c r="E486" s="196" t="s">
        <v>1574</v>
      </c>
      <c r="F486" s="196" t="s">
        <v>1562</v>
      </c>
      <c r="G486" s="157" t="s">
        <v>446</v>
      </c>
      <c r="H486" s="157" t="s">
        <v>333</v>
      </c>
      <c r="I486" s="139" t="s">
        <v>27</v>
      </c>
      <c r="J486" s="187" t="s">
        <v>27</v>
      </c>
      <c r="K486" s="199" t="s">
        <v>1575</v>
      </c>
      <c r="L486" s="203"/>
      <c r="M486" s="223" t="s">
        <v>1534</v>
      </c>
      <c r="N486" s="194"/>
    </row>
    <row r="487" ht="27.75" customHeight="1">
      <c r="A487" s="156" t="str">
        <f t="shared" si="41"/>
        <v>0 ปี 2 เดือน 25 วัน หรือเหลืออีก 86 วัน</v>
      </c>
      <c r="B487" s="113" t="str">
        <f t="shared" si="42"/>
        <v>ใบอนุญาตผลิต ใกล้หมดอายุ ภายใน 1-3 เดือน</v>
      </c>
      <c r="C487" s="157">
        <v>3.0500422567E10</v>
      </c>
      <c r="D487" s="161">
        <v>46038.0</v>
      </c>
      <c r="E487" s="196" t="s">
        <v>1574</v>
      </c>
      <c r="F487" s="196" t="s">
        <v>1562</v>
      </c>
      <c r="G487" s="157" t="s">
        <v>454</v>
      </c>
      <c r="H487" s="157" t="s">
        <v>333</v>
      </c>
      <c r="I487" s="139" t="s">
        <v>27</v>
      </c>
      <c r="J487" s="187" t="s">
        <v>27</v>
      </c>
      <c r="K487" s="199" t="s">
        <v>1576</v>
      </c>
      <c r="L487" s="203"/>
      <c r="M487" s="223" t="s">
        <v>1534</v>
      </c>
      <c r="N487" s="194" t="s">
        <v>811</v>
      </c>
    </row>
    <row r="488" ht="27.75" customHeight="1">
      <c r="A488" s="156" t="str">
        <f t="shared" ref="A488:A499" si="43">if(D488="","",if(D488&lt;today(),"ทะเบียนขาด "&amp;today()-D488&amp;" วัน",((DATEDIF(today(),D488,"y") &amp; " ปี " &amp; DATEDIF(today(),D488,"ym") &amp; " เดือน "&amp; DATEDIF(today(),D488,"md") &amp; " วัน"))&amp;" หรือเหลืออีก "&amp;today()-D488&amp;" วัน"))</f>
        <v>1 ปี 3 เดือน 2 วัน หรือเหลืออีก -459 วัน</v>
      </c>
      <c r="B488" s="113" t="str">
        <f t="shared" si="42"/>
        <v>ทะเบียนนำเข้า ปกติ</v>
      </c>
      <c r="C488" s="157" t="s">
        <v>1577</v>
      </c>
      <c r="D488" s="161">
        <v>46411.0</v>
      </c>
      <c r="E488" s="196" t="s">
        <v>1578</v>
      </c>
      <c r="F488" s="157" t="s">
        <v>1579</v>
      </c>
      <c r="G488" s="157" t="s">
        <v>449</v>
      </c>
      <c r="H488" s="157" t="s">
        <v>333</v>
      </c>
      <c r="I488" s="139" t="s">
        <v>27</v>
      </c>
      <c r="J488" s="187" t="s">
        <v>27</v>
      </c>
      <c r="K488" s="192" t="s">
        <v>1580</v>
      </c>
      <c r="L488" s="193"/>
      <c r="M488" s="224" t="s">
        <v>1581</v>
      </c>
      <c r="N488" s="207" t="s">
        <v>1702</v>
      </c>
    </row>
    <row r="489" ht="27.75" customHeight="1">
      <c r="A489" s="156" t="str">
        <f t="shared" si="43"/>
        <v>0 ปี 3 เดือน 5 วัน หรือเหลืออีก -97 วัน</v>
      </c>
      <c r="B489" s="113" t="str">
        <f t="shared" si="42"/>
        <v>ใบอนุญาตนำเข้า ใกล้หมดอายุ ภายใน 1-3 เดือน</v>
      </c>
      <c r="C489" s="157">
        <v>3.0604742568E10</v>
      </c>
      <c r="D489" s="161">
        <v>46049.0</v>
      </c>
      <c r="E489" s="196" t="s">
        <v>1578</v>
      </c>
      <c r="F489" s="157" t="s">
        <v>1579</v>
      </c>
      <c r="G489" s="157" t="s">
        <v>19</v>
      </c>
      <c r="H489" s="157" t="s">
        <v>333</v>
      </c>
      <c r="I489" s="139" t="s">
        <v>27</v>
      </c>
      <c r="J489" s="187" t="s">
        <v>27</v>
      </c>
      <c r="K489" s="192" t="s">
        <v>1583</v>
      </c>
      <c r="L489" s="193"/>
      <c r="M489" s="224" t="s">
        <v>1581</v>
      </c>
      <c r="N489" s="194" t="s">
        <v>1584</v>
      </c>
    </row>
    <row r="490" ht="27.75" customHeight="1">
      <c r="A490" s="156" t="str">
        <f t="shared" si="43"/>
        <v>2 ปี 0 เดือน 20 วัน หรือเหลืออีก -750 วัน</v>
      </c>
      <c r="B490" s="113" t="str">
        <f t="shared" si="42"/>
        <v>ทะเบียนผลิต ปกติ</v>
      </c>
      <c r="C490" s="157" t="s">
        <v>1585</v>
      </c>
      <c r="D490" s="161">
        <v>46702.0</v>
      </c>
      <c r="E490" s="196" t="s">
        <v>1586</v>
      </c>
      <c r="F490" s="157" t="s">
        <v>1579</v>
      </c>
      <c r="G490" s="157" t="s">
        <v>446</v>
      </c>
      <c r="H490" s="157" t="s">
        <v>333</v>
      </c>
      <c r="I490" s="139" t="s">
        <v>27</v>
      </c>
      <c r="J490" s="187" t="s">
        <v>1587</v>
      </c>
      <c r="K490" s="192" t="s">
        <v>1588</v>
      </c>
      <c r="L490" s="193"/>
      <c r="M490" s="224" t="s">
        <v>1581</v>
      </c>
      <c r="N490" s="194"/>
    </row>
    <row r="491" ht="27.75" customHeight="1">
      <c r="A491" s="156" t="str">
        <f t="shared" si="43"/>
        <v>1 ปี 0 เดือน 10 วัน หรือเหลืออีก -375 วัน</v>
      </c>
      <c r="B491" s="113" t="str">
        <f t="shared" si="42"/>
        <v>ใบอนุญาตผลิต ปกติ</v>
      </c>
      <c r="C491" s="157">
        <v>3.0522872566E10</v>
      </c>
      <c r="D491" s="161">
        <v>46327.0</v>
      </c>
      <c r="E491" s="196" t="s">
        <v>1586</v>
      </c>
      <c r="F491" s="157" t="s">
        <v>1579</v>
      </c>
      <c r="G491" s="157" t="s">
        <v>454</v>
      </c>
      <c r="H491" s="157" t="s">
        <v>333</v>
      </c>
      <c r="I491" s="139" t="s">
        <v>27</v>
      </c>
      <c r="J491" s="187" t="s">
        <v>1587</v>
      </c>
      <c r="K491" s="192" t="s">
        <v>1589</v>
      </c>
      <c r="L491" s="193"/>
      <c r="M491" s="224" t="s">
        <v>1581</v>
      </c>
      <c r="N491" s="194"/>
    </row>
    <row r="492" ht="27.75" customHeight="1">
      <c r="A492" s="156" t="str">
        <f t="shared" si="43"/>
        <v>2 ปี 0 เดือน 20 วัน หรือเหลืออีก -750 วัน</v>
      </c>
      <c r="B492" s="113" t="str">
        <f t="shared" si="42"/>
        <v>ทะเบียนผลิต ปกติ</v>
      </c>
      <c r="C492" s="157" t="s">
        <v>1590</v>
      </c>
      <c r="D492" s="161">
        <v>46702.0</v>
      </c>
      <c r="E492" s="196" t="s">
        <v>1591</v>
      </c>
      <c r="F492" s="157" t="s">
        <v>1579</v>
      </c>
      <c r="G492" s="157" t="s">
        <v>446</v>
      </c>
      <c r="H492" s="157" t="s">
        <v>333</v>
      </c>
      <c r="I492" s="139" t="s">
        <v>27</v>
      </c>
      <c r="J492" s="187" t="s">
        <v>27</v>
      </c>
      <c r="K492" s="188" t="s">
        <v>1592</v>
      </c>
      <c r="L492" s="193"/>
      <c r="M492" s="224" t="s">
        <v>1581</v>
      </c>
      <c r="N492" s="194"/>
    </row>
    <row r="493" ht="27.75" customHeight="1">
      <c r="A493" s="156" t="str">
        <f t="shared" si="43"/>
        <v>1 ปี 0 เดือน 10 วัน หรือเหลืออีก -375 วัน</v>
      </c>
      <c r="B493" s="113" t="str">
        <f t="shared" si="42"/>
        <v>ใบอนุญาตผลิต ปกติ</v>
      </c>
      <c r="C493" s="157">
        <v>3.0522862566E10</v>
      </c>
      <c r="D493" s="161">
        <v>46327.0</v>
      </c>
      <c r="E493" s="196" t="s">
        <v>1591</v>
      </c>
      <c r="F493" s="157" t="s">
        <v>1579</v>
      </c>
      <c r="G493" s="157" t="s">
        <v>454</v>
      </c>
      <c r="H493" s="157" t="s">
        <v>333</v>
      </c>
      <c r="I493" s="139" t="s">
        <v>27</v>
      </c>
      <c r="J493" s="187" t="s">
        <v>27</v>
      </c>
      <c r="K493" s="192" t="s">
        <v>1593</v>
      </c>
      <c r="L493" s="193"/>
      <c r="M493" s="224" t="s">
        <v>1581</v>
      </c>
      <c r="N493" s="194"/>
    </row>
    <row r="494" ht="27.75" customHeight="1">
      <c r="A494" s="156" t="str">
        <f t="shared" si="43"/>
        <v>1 ปี 6 เดือน 20 วัน หรือเหลืออีก -567 วัน</v>
      </c>
      <c r="B494" s="113" t="str">
        <f t="shared" si="42"/>
        <v>ทะเบียนนำเข้า ปกติ</v>
      </c>
      <c r="C494" s="157" t="s">
        <v>1594</v>
      </c>
      <c r="D494" s="161">
        <v>46519.0</v>
      </c>
      <c r="E494" s="196" t="s">
        <v>1595</v>
      </c>
      <c r="F494" s="157" t="s">
        <v>1596</v>
      </c>
      <c r="G494" s="157" t="s">
        <v>449</v>
      </c>
      <c r="H494" s="157" t="s">
        <v>333</v>
      </c>
      <c r="I494" s="139" t="s">
        <v>27</v>
      </c>
      <c r="J494" s="187" t="s">
        <v>27</v>
      </c>
      <c r="K494" s="192" t="s">
        <v>1597</v>
      </c>
      <c r="L494" s="193"/>
      <c r="M494" s="224" t="s">
        <v>1581</v>
      </c>
      <c r="N494" s="201" t="s">
        <v>1598</v>
      </c>
    </row>
    <row r="495" ht="27.75" customHeight="1">
      <c r="A495" s="156" t="str">
        <f t="shared" si="43"/>
        <v>ทะเบียนขาด 55 วัน</v>
      </c>
      <c r="B495" s="113" t="str">
        <f t="shared" si="42"/>
        <v>ใบอนุญาตนำเข้า ขาด</v>
      </c>
      <c r="C495" s="157">
        <v>3.0634852567E10</v>
      </c>
      <c r="D495" s="161">
        <v>45897.0</v>
      </c>
      <c r="E495" s="196" t="s">
        <v>1595</v>
      </c>
      <c r="F495" s="157" t="s">
        <v>1596</v>
      </c>
      <c r="G495" s="157" t="s">
        <v>19</v>
      </c>
      <c r="H495" s="157" t="s">
        <v>333</v>
      </c>
      <c r="I495" s="139" t="s">
        <v>27</v>
      </c>
      <c r="J495" s="187" t="s">
        <v>27</v>
      </c>
      <c r="K495" s="192" t="s">
        <v>1599</v>
      </c>
      <c r="L495" s="193"/>
      <c r="M495" s="224" t="s">
        <v>1581</v>
      </c>
      <c r="N495" s="194" t="s">
        <v>595</v>
      </c>
    </row>
    <row r="496" ht="27.75" customHeight="1">
      <c r="A496" s="156" t="str">
        <f t="shared" si="43"/>
        <v>2 ปี 0 เดือน 20 วัน หรือเหลืออีก -750 วัน</v>
      </c>
      <c r="B496" s="113" t="str">
        <f t="shared" si="42"/>
        <v>ทะเบียนผลิต ปกติ</v>
      </c>
      <c r="C496" s="157" t="s">
        <v>1600</v>
      </c>
      <c r="D496" s="161">
        <v>46702.0</v>
      </c>
      <c r="E496" s="196" t="s">
        <v>1601</v>
      </c>
      <c r="F496" s="157" t="s">
        <v>1596</v>
      </c>
      <c r="G496" s="157" t="s">
        <v>446</v>
      </c>
      <c r="H496" s="157" t="s">
        <v>333</v>
      </c>
      <c r="I496" s="139" t="s">
        <v>27</v>
      </c>
      <c r="J496" s="187">
        <v>1168.0</v>
      </c>
      <c r="K496" s="192" t="s">
        <v>1602</v>
      </c>
      <c r="L496" s="193"/>
      <c r="M496" s="224" t="s">
        <v>1581</v>
      </c>
      <c r="N496" s="194"/>
    </row>
    <row r="497" ht="27.75" customHeight="1">
      <c r="A497" s="156" t="str">
        <f t="shared" si="43"/>
        <v>1 ปี 0 เดือน 10 วัน หรือเหลืออีก -375 วัน</v>
      </c>
      <c r="B497" s="113" t="str">
        <f t="shared" si="42"/>
        <v>ใบอนุญาตผลิต ปกติ</v>
      </c>
      <c r="C497" s="157">
        <v>3.0522852566E10</v>
      </c>
      <c r="D497" s="161">
        <v>46327.0</v>
      </c>
      <c r="E497" s="196" t="s">
        <v>1601</v>
      </c>
      <c r="F497" s="157" t="s">
        <v>1596</v>
      </c>
      <c r="G497" s="157" t="s">
        <v>454</v>
      </c>
      <c r="H497" s="157" t="s">
        <v>333</v>
      </c>
      <c r="I497" s="139" t="s">
        <v>27</v>
      </c>
      <c r="J497" s="187">
        <v>1168.0</v>
      </c>
      <c r="K497" s="192" t="s">
        <v>1603</v>
      </c>
      <c r="L497" s="193"/>
      <c r="M497" s="224" t="s">
        <v>1581</v>
      </c>
      <c r="N497" s="194"/>
    </row>
    <row r="498" ht="27.75" customHeight="1">
      <c r="A498" s="156" t="str">
        <f t="shared" si="43"/>
        <v>2 ปี 0 เดือน 20 วัน หรือเหลืออีก -750 วัน</v>
      </c>
      <c r="B498" s="113" t="str">
        <f t="shared" si="42"/>
        <v>ทะเบียนผลิต ปกติ</v>
      </c>
      <c r="C498" s="157" t="s">
        <v>1604</v>
      </c>
      <c r="D498" s="161">
        <v>46702.0</v>
      </c>
      <c r="E498" s="196" t="s">
        <v>1605</v>
      </c>
      <c r="F498" s="157" t="s">
        <v>1596</v>
      </c>
      <c r="G498" s="157" t="s">
        <v>446</v>
      </c>
      <c r="H498" s="157" t="s">
        <v>333</v>
      </c>
      <c r="I498" s="139" t="s">
        <v>27</v>
      </c>
      <c r="J498" s="187" t="s">
        <v>434</v>
      </c>
      <c r="K498" s="192" t="s">
        <v>1606</v>
      </c>
      <c r="L498" s="193"/>
      <c r="M498" s="224" t="s">
        <v>1581</v>
      </c>
      <c r="N498" s="194"/>
    </row>
    <row r="499" ht="27.75" customHeight="1">
      <c r="A499" s="156" t="str">
        <f t="shared" si="43"/>
        <v>1 ปี 0 เดือน 10 วัน หรือเหลืออีก -375 วัน</v>
      </c>
      <c r="B499" s="113" t="str">
        <f t="shared" si="42"/>
        <v>ใบอนุญาตผลิต ปกติ</v>
      </c>
      <c r="C499" s="157">
        <v>3.0522922566E10</v>
      </c>
      <c r="D499" s="161">
        <v>46327.0</v>
      </c>
      <c r="E499" s="196" t="s">
        <v>1605</v>
      </c>
      <c r="F499" s="157" t="s">
        <v>1596</v>
      </c>
      <c r="G499" s="157" t="s">
        <v>454</v>
      </c>
      <c r="H499" s="157" t="s">
        <v>333</v>
      </c>
      <c r="I499" s="139" t="s">
        <v>27</v>
      </c>
      <c r="J499" s="187" t="s">
        <v>434</v>
      </c>
      <c r="K499" s="192" t="s">
        <v>1607</v>
      </c>
      <c r="L499" s="193"/>
      <c r="M499" s="224" t="s">
        <v>1581</v>
      </c>
      <c r="N499" s="194"/>
    </row>
    <row r="500" ht="27.75" customHeight="1">
      <c r="A500" s="156" t="str">
        <f t="shared" ref="A500:A505" si="44">if(D500="","",if(D500&lt;today(),"ทะเบียนขาด "&amp;today()-D500&amp;" วัน",((DATEDIF(today(),D500,"y") &amp; " ปี " &amp; DATEDIF(today(),D500,"ym") &amp; " เดือน "&amp; DATEDIF(today(),D500,"md") &amp; " วัน"))&amp;" หรือเหลืออีก "&amp;ABS(today()-D500)&amp;" วัน"))</f>
        <v>1 ปี 0 เดือน 3 วัน หรือเหลืออีก 368 วัน</v>
      </c>
      <c r="B500" s="113" t="str">
        <f t="shared" si="42"/>
        <v>ใบอนุญาตครอบครอง ปกติ</v>
      </c>
      <c r="C500" s="157" t="s">
        <v>1608</v>
      </c>
      <c r="D500" s="161">
        <v>46320.0</v>
      </c>
      <c r="E500" s="157" t="s">
        <v>532</v>
      </c>
      <c r="F500" s="163"/>
      <c r="G500" s="157" t="s">
        <v>533</v>
      </c>
      <c r="H500" s="157" t="s">
        <v>333</v>
      </c>
      <c r="I500" s="139">
        <v>1168.0</v>
      </c>
      <c r="J500" s="187">
        <v>1168.0</v>
      </c>
      <c r="K500" s="192" t="s">
        <v>1609</v>
      </c>
      <c r="L500" s="203"/>
      <c r="M500" s="225"/>
      <c r="N500" s="194"/>
    </row>
    <row r="501" ht="27.75" customHeight="1">
      <c r="A501" s="156" t="str">
        <f t="shared" si="44"/>
        <v>1 ปี 0 เดือน 3 วัน หรือเหลืออีก 368 วัน</v>
      </c>
      <c r="B501" s="113" t="str">
        <f t="shared" si="42"/>
        <v>ใบอนุญาตครอบครอง ปกติ</v>
      </c>
      <c r="C501" s="157" t="s">
        <v>1610</v>
      </c>
      <c r="D501" s="161">
        <v>46320.0</v>
      </c>
      <c r="E501" s="157" t="s">
        <v>534</v>
      </c>
      <c r="F501" s="163"/>
      <c r="G501" s="157" t="s">
        <v>533</v>
      </c>
      <c r="H501" s="157" t="s">
        <v>333</v>
      </c>
      <c r="I501" s="139" t="s">
        <v>434</v>
      </c>
      <c r="J501" s="187" t="s">
        <v>434</v>
      </c>
      <c r="K501" s="192" t="s">
        <v>1611</v>
      </c>
      <c r="L501" s="203"/>
      <c r="M501" s="225"/>
      <c r="N501" s="194"/>
    </row>
    <row r="502" ht="27.75" customHeight="1">
      <c r="A502" s="156" t="str">
        <f t="shared" si="44"/>
        <v>1 ปี 0 เดือน 3 วัน หรือเหลืออีก 368 วัน</v>
      </c>
      <c r="B502" s="113" t="str">
        <f t="shared" si="42"/>
        <v>ใบอนุญาตครอบครอง ปกติ</v>
      </c>
      <c r="C502" s="157" t="s">
        <v>1612</v>
      </c>
      <c r="D502" s="161">
        <v>46320.0</v>
      </c>
      <c r="E502" s="157" t="s">
        <v>536</v>
      </c>
      <c r="F502" s="163"/>
      <c r="G502" s="157" t="s">
        <v>533</v>
      </c>
      <c r="H502" s="157" t="s">
        <v>333</v>
      </c>
      <c r="I502" s="139" t="s">
        <v>27</v>
      </c>
      <c r="J502" s="187" t="s">
        <v>27</v>
      </c>
      <c r="K502" s="192" t="s">
        <v>1613</v>
      </c>
      <c r="L502" s="203"/>
      <c r="M502" s="225"/>
      <c r="N502" s="194"/>
    </row>
    <row r="503" ht="27.75" customHeight="1">
      <c r="A503" s="156" t="str">
        <f t="shared" si="44"/>
        <v>1 ปี 0 เดือน 3 วัน หรือเหลืออีก 368 วัน</v>
      </c>
      <c r="B503" s="113" t="str">
        <f t="shared" si="42"/>
        <v>ใบอนุญาตครอบครอง ปกติ</v>
      </c>
      <c r="C503" s="157" t="s">
        <v>1614</v>
      </c>
      <c r="D503" s="161">
        <v>46320.0</v>
      </c>
      <c r="E503" s="157" t="s">
        <v>1615</v>
      </c>
      <c r="F503" s="163"/>
      <c r="G503" s="157" t="s">
        <v>533</v>
      </c>
      <c r="H503" s="157" t="s">
        <v>333</v>
      </c>
      <c r="I503" s="139" t="s">
        <v>844</v>
      </c>
      <c r="J503" s="187" t="s">
        <v>844</v>
      </c>
      <c r="K503" s="192" t="s">
        <v>1616</v>
      </c>
      <c r="L503" s="203"/>
      <c r="M503" s="225"/>
      <c r="N503" s="194"/>
    </row>
    <row r="504" ht="27.75" customHeight="1">
      <c r="A504" s="156" t="str">
        <f t="shared" si="44"/>
        <v>0 ปี 8 เดือน 11 วัน หรือเหลืออีก 254 วัน</v>
      </c>
      <c r="B504" s="113" t="str">
        <f t="shared" si="42"/>
        <v>ใบอนุญาตครอบครอง ปกติ</v>
      </c>
      <c r="C504" s="157" t="s">
        <v>1617</v>
      </c>
      <c r="D504" s="161">
        <v>46206.0</v>
      </c>
      <c r="E504" s="157" t="s">
        <v>1618</v>
      </c>
      <c r="F504" s="163"/>
      <c r="G504" s="157" t="s">
        <v>533</v>
      </c>
      <c r="H504" s="157" t="s">
        <v>333</v>
      </c>
      <c r="I504" s="139" t="s">
        <v>598</v>
      </c>
      <c r="J504" s="187" t="s">
        <v>598</v>
      </c>
      <c r="K504" s="192" t="s">
        <v>1619</v>
      </c>
      <c r="L504" s="203"/>
      <c r="M504" s="225"/>
      <c r="N504" s="194"/>
    </row>
    <row r="505" ht="27.75" customHeight="1">
      <c r="A505" s="156" t="str">
        <f t="shared" si="44"/>
        <v>2 ปี 10 เดือน 30 วัน หรือเหลืออีก 1065 วัน</v>
      </c>
      <c r="B505" s="113" t="str">
        <f t="shared" si="42"/>
        <v>ใบอนุญาตครอบครอง ปกติ</v>
      </c>
      <c r="C505" s="157">
        <v>3.0907802568E10</v>
      </c>
      <c r="D505" s="161">
        <v>47017.0</v>
      </c>
      <c r="E505" s="157" t="s">
        <v>536</v>
      </c>
      <c r="F505" s="157" t="s">
        <v>725</v>
      </c>
      <c r="G505" s="157" t="s">
        <v>533</v>
      </c>
      <c r="H505" s="157" t="s">
        <v>333</v>
      </c>
      <c r="I505" s="139"/>
      <c r="J505" s="187" t="s">
        <v>27</v>
      </c>
      <c r="K505" s="192" t="s">
        <v>1620</v>
      </c>
      <c r="L505" s="203"/>
      <c r="M505" s="225"/>
      <c r="N505" s="194"/>
    </row>
    <row r="506" ht="27.75" customHeight="1">
      <c r="A506" s="156"/>
      <c r="B506" s="113"/>
      <c r="C506" s="157"/>
      <c r="D506" s="161"/>
      <c r="E506" s="157"/>
      <c r="F506" s="157"/>
      <c r="G506" s="157"/>
      <c r="H506" s="157"/>
      <c r="I506" s="139"/>
      <c r="J506" s="187"/>
      <c r="K506" s="200"/>
      <c r="L506" s="203"/>
      <c r="M506" s="225"/>
      <c r="N506" s="194"/>
    </row>
    <row r="507" ht="27.75" customHeight="1">
      <c r="A507" s="156"/>
      <c r="B507" s="113"/>
      <c r="C507" s="157"/>
      <c r="D507" s="161"/>
      <c r="E507" s="157"/>
      <c r="F507" s="157"/>
      <c r="G507" s="157"/>
      <c r="H507" s="157"/>
      <c r="I507" s="139"/>
      <c r="J507" s="187"/>
      <c r="K507" s="200"/>
      <c r="L507" s="203"/>
      <c r="M507" s="225"/>
      <c r="N507" s="194"/>
    </row>
    <row r="508" ht="27.75" customHeight="1">
      <c r="A508" s="156"/>
      <c r="B508" s="113"/>
      <c r="C508" s="157"/>
      <c r="D508" s="161"/>
      <c r="E508" s="157"/>
      <c r="F508" s="157"/>
      <c r="G508" s="157"/>
      <c r="H508" s="157"/>
      <c r="I508" s="139"/>
      <c r="J508" s="187"/>
      <c r="K508" s="200"/>
      <c r="L508" s="203"/>
      <c r="M508" s="225"/>
      <c r="N508" s="194"/>
    </row>
    <row r="509" ht="27.75" customHeight="1">
      <c r="A509" s="156"/>
      <c r="B509" s="113"/>
      <c r="C509" s="157"/>
      <c r="D509" s="161"/>
      <c r="E509" s="157"/>
      <c r="F509" s="157"/>
      <c r="G509" s="157"/>
      <c r="H509" s="157"/>
      <c r="I509" s="139"/>
      <c r="J509" s="187"/>
      <c r="K509" s="200"/>
      <c r="L509" s="203"/>
      <c r="M509" s="225"/>
      <c r="N509" s="194"/>
    </row>
    <row r="510" ht="27.75" customHeight="1">
      <c r="A510" s="156"/>
      <c r="B510" s="113"/>
      <c r="C510" s="157"/>
      <c r="D510" s="161"/>
      <c r="E510" s="157"/>
      <c r="F510" s="157"/>
      <c r="G510" s="157"/>
      <c r="H510" s="157"/>
      <c r="I510" s="139"/>
      <c r="J510" s="187"/>
      <c r="K510" s="200"/>
      <c r="L510" s="203"/>
      <c r="M510" s="225"/>
      <c r="N510" s="194"/>
    </row>
    <row r="511" ht="27.75" customHeight="1">
      <c r="A511" s="156"/>
      <c r="B511" s="113"/>
      <c r="C511" s="157"/>
      <c r="D511" s="161"/>
      <c r="E511" s="157"/>
      <c r="F511" s="157"/>
      <c r="G511" s="157"/>
      <c r="H511" s="157"/>
      <c r="I511" s="139"/>
      <c r="J511" s="187"/>
      <c r="K511" s="200"/>
      <c r="L511" s="203"/>
      <c r="M511" s="225"/>
      <c r="N511" s="194"/>
    </row>
    <row r="512" ht="27.75" customHeight="1">
      <c r="A512" s="156"/>
      <c r="B512" s="113"/>
      <c r="C512" s="157"/>
      <c r="D512" s="161"/>
      <c r="E512" s="157"/>
      <c r="F512" s="157"/>
      <c r="G512" s="157"/>
      <c r="H512" s="157"/>
      <c r="I512" s="139"/>
      <c r="J512" s="187"/>
      <c r="K512" s="200"/>
      <c r="L512" s="203"/>
      <c r="M512" s="225"/>
      <c r="N512" s="194"/>
    </row>
    <row r="513" ht="27.75" customHeight="1">
      <c r="A513" s="156"/>
      <c r="B513" s="113"/>
      <c r="C513" s="157"/>
      <c r="D513" s="161"/>
      <c r="E513" s="157"/>
      <c r="F513" s="157"/>
      <c r="G513" s="157"/>
      <c r="H513" s="157"/>
      <c r="I513" s="139"/>
      <c r="J513" s="187"/>
      <c r="K513" s="200"/>
      <c r="L513" s="203"/>
      <c r="M513" s="225"/>
      <c r="N513" s="194"/>
    </row>
    <row r="514" ht="27.75" customHeight="1">
      <c r="A514" s="156"/>
      <c r="B514" s="113"/>
      <c r="C514" s="157"/>
      <c r="D514" s="161"/>
      <c r="E514" s="157"/>
      <c r="F514" s="157"/>
      <c r="G514" s="157"/>
      <c r="H514" s="157"/>
      <c r="I514" s="139"/>
      <c r="J514" s="187"/>
      <c r="K514" s="200"/>
      <c r="L514" s="203"/>
      <c r="M514" s="225"/>
      <c r="N514" s="194"/>
    </row>
    <row r="515" ht="27.75" customHeight="1">
      <c r="A515" s="156"/>
      <c r="B515" s="113"/>
      <c r="C515" s="157"/>
      <c r="D515" s="161"/>
      <c r="E515" s="157"/>
      <c r="F515" s="157"/>
      <c r="G515" s="157"/>
      <c r="H515" s="157"/>
      <c r="I515" s="139"/>
      <c r="J515" s="187"/>
      <c r="K515" s="200"/>
      <c r="L515" s="203"/>
      <c r="M515" s="225"/>
      <c r="N515" s="194"/>
    </row>
    <row r="516" ht="27.75" customHeight="1">
      <c r="A516" s="156"/>
      <c r="B516" s="113"/>
      <c r="C516" s="157"/>
      <c r="D516" s="161"/>
      <c r="E516" s="157"/>
      <c r="F516" s="157"/>
      <c r="G516" s="157"/>
      <c r="H516" s="157"/>
      <c r="I516" s="139"/>
      <c r="J516" s="187"/>
      <c r="K516" s="200"/>
      <c r="L516" s="203"/>
      <c r="M516" s="225"/>
      <c r="N516" s="194"/>
    </row>
    <row r="517" ht="27.75" customHeight="1">
      <c r="A517" s="156"/>
      <c r="B517" s="113"/>
      <c r="C517" s="157"/>
      <c r="D517" s="161"/>
      <c r="E517" s="157"/>
      <c r="F517" s="157"/>
      <c r="G517" s="157"/>
      <c r="H517" s="157"/>
      <c r="I517" s="139"/>
      <c r="J517" s="187"/>
      <c r="K517" s="200"/>
      <c r="L517" s="203"/>
      <c r="M517" s="225"/>
      <c r="N517" s="194"/>
    </row>
    <row r="518" ht="27.75" customHeight="1">
      <c r="A518" s="156"/>
      <c r="B518" s="113"/>
      <c r="C518" s="157"/>
      <c r="D518" s="161"/>
      <c r="E518" s="157"/>
      <c r="F518" s="157"/>
      <c r="G518" s="157"/>
      <c r="H518" s="157"/>
      <c r="I518" s="139"/>
      <c r="J518" s="187"/>
      <c r="K518" s="200"/>
      <c r="L518" s="203"/>
      <c r="M518" s="225"/>
      <c r="N518" s="194"/>
    </row>
    <row r="519" ht="27.75" customHeight="1">
      <c r="A519" s="156"/>
      <c r="B519" s="113"/>
      <c r="C519" s="157"/>
      <c r="D519" s="161"/>
      <c r="E519" s="157"/>
      <c r="F519" s="157"/>
      <c r="G519" s="157"/>
      <c r="H519" s="157"/>
      <c r="I519" s="139"/>
      <c r="J519" s="187"/>
      <c r="K519" s="200"/>
      <c r="L519" s="203"/>
      <c r="M519" s="225"/>
      <c r="N519" s="194"/>
    </row>
    <row r="520" ht="27.75" customHeight="1">
      <c r="A520" s="156"/>
      <c r="B520" s="113"/>
      <c r="C520" s="157"/>
      <c r="D520" s="161"/>
      <c r="E520" s="157"/>
      <c r="F520" s="157"/>
      <c r="G520" s="157"/>
      <c r="H520" s="157"/>
      <c r="I520" s="139"/>
      <c r="J520" s="187"/>
      <c r="K520" s="200"/>
      <c r="L520" s="203"/>
      <c r="M520" s="225"/>
      <c r="N520" s="194"/>
    </row>
    <row r="521" ht="27.75" customHeight="1">
      <c r="A521" s="156"/>
      <c r="B521" s="113"/>
      <c r="C521" s="157"/>
      <c r="D521" s="161"/>
      <c r="E521" s="157"/>
      <c r="F521" s="157"/>
      <c r="G521" s="157"/>
      <c r="H521" s="157"/>
      <c r="I521" s="139"/>
      <c r="J521" s="187"/>
      <c r="K521" s="200"/>
      <c r="L521" s="203"/>
      <c r="M521" s="225"/>
      <c r="N521" s="194"/>
    </row>
    <row r="522" ht="27.75" customHeight="1">
      <c r="A522" s="156"/>
      <c r="B522" s="113"/>
      <c r="C522" s="157"/>
      <c r="D522" s="161"/>
      <c r="E522" s="157"/>
      <c r="F522" s="157"/>
      <c r="G522" s="157"/>
      <c r="H522" s="157"/>
      <c r="I522" s="139"/>
      <c r="J522" s="187"/>
      <c r="K522" s="200"/>
      <c r="L522" s="203"/>
      <c r="M522" s="225"/>
      <c r="N522" s="194"/>
    </row>
    <row r="523" ht="27.75" customHeight="1">
      <c r="A523" s="156"/>
      <c r="B523" s="113"/>
      <c r="C523" s="157"/>
      <c r="D523" s="161"/>
      <c r="E523" s="157"/>
      <c r="F523" s="157"/>
      <c r="G523" s="157"/>
      <c r="H523" s="157"/>
      <c r="I523" s="139"/>
      <c r="J523" s="187"/>
      <c r="K523" s="200"/>
      <c r="L523" s="203"/>
      <c r="M523" s="225"/>
      <c r="N523" s="194"/>
    </row>
    <row r="524" ht="27.75" customHeight="1">
      <c r="A524" s="156"/>
      <c r="B524" s="113"/>
      <c r="C524" s="157"/>
      <c r="D524" s="161"/>
      <c r="E524" s="157"/>
      <c r="F524" s="157"/>
      <c r="G524" s="157"/>
      <c r="H524" s="157"/>
      <c r="I524" s="139"/>
      <c r="J524" s="187"/>
      <c r="K524" s="200"/>
      <c r="L524" s="203"/>
      <c r="M524" s="225"/>
      <c r="N524" s="194"/>
    </row>
    <row r="525" ht="27.75" customHeight="1">
      <c r="A525" s="156"/>
      <c r="B525" s="113"/>
      <c r="C525" s="157"/>
      <c r="D525" s="161"/>
      <c r="E525" s="157"/>
      <c r="F525" s="157"/>
      <c r="G525" s="157"/>
      <c r="H525" s="157"/>
      <c r="I525" s="139"/>
      <c r="J525" s="187"/>
      <c r="K525" s="200"/>
      <c r="L525" s="203"/>
      <c r="M525" s="225"/>
      <c r="N525" s="194"/>
    </row>
    <row r="526" ht="27.75" customHeight="1">
      <c r="A526" s="156" t="str">
        <f t="shared" ref="A526:A528" si="45">if(D526="","",if(D526&lt;today(),"ทะเบียนขาด "&amp;today()-D526&amp;" วัน",((DATEDIF(today(),D526,"y") &amp; " ปี " &amp; DATEDIF(today(),D526,"ym") &amp; " เดือน "&amp; DATEDIF(today(),D526,"md") &amp; " วัน"))&amp;" หรือเหลืออีก "&amp;today()-D526&amp;" วัน"))</f>
        <v>ทะเบียนขาด 427 วัน</v>
      </c>
      <c r="B526" s="113" t="str">
        <f t="shared" ref="B526:B567" si="46">if(D526="","",if(today()&gt;D526,G526&amp;" ขาด",if(abs(today()-D526)&lt;=119,G526&amp;" ใกล้หมดอายุ ภายใน 1-3 เดือน",if(and(abs(today()-D526)&gt;=120,abs(today()-D526)&lt;=150),G526&amp;" ใกล้หมดอายุ ภายใน 4-5 เดือน",if(and(abs(today()-D526)&gt;=151,abs(today()-D526)&lt;=180),G526&amp;" จะหมดอายุอีก 6 เดิอน",G526&amp;" ปกติ")))))</f>
        <v>ใบอนุญาตนำเข้า ขาด</v>
      </c>
      <c r="C526" s="157">
        <v>3.0608232567E10</v>
      </c>
      <c r="D526" s="161">
        <v>45525.0</v>
      </c>
      <c r="E526" s="196" t="s">
        <v>813</v>
      </c>
      <c r="F526" s="157" t="s">
        <v>352</v>
      </c>
      <c r="G526" s="157" t="s">
        <v>19</v>
      </c>
      <c r="H526" s="157" t="s">
        <v>333</v>
      </c>
      <c r="I526" s="139" t="s">
        <v>27</v>
      </c>
      <c r="J526" s="187" t="s">
        <v>27</v>
      </c>
      <c r="K526" s="192" t="s">
        <v>1621</v>
      </c>
      <c r="L526" s="189" t="s">
        <v>1622</v>
      </c>
      <c r="M526" s="226"/>
      <c r="N526" s="194"/>
    </row>
    <row r="527" ht="27.75" customHeight="1">
      <c r="A527" s="156" t="str">
        <f t="shared" si="45"/>
        <v>ทะเบียนขาด 421 วัน</v>
      </c>
      <c r="B527" s="113" t="str">
        <f t="shared" si="46"/>
        <v>ใบอนุญาตนำเข้า ขาด</v>
      </c>
      <c r="C527" s="157">
        <v>3.0609122567E10</v>
      </c>
      <c r="D527" s="161">
        <v>45531.0</v>
      </c>
      <c r="E527" s="196" t="s">
        <v>813</v>
      </c>
      <c r="F527" s="157" t="s">
        <v>352</v>
      </c>
      <c r="G527" s="157" t="s">
        <v>19</v>
      </c>
      <c r="H527" s="157" t="s">
        <v>333</v>
      </c>
      <c r="I527" s="139" t="s">
        <v>27</v>
      </c>
      <c r="J527" s="187" t="s">
        <v>27</v>
      </c>
      <c r="K527" s="192" t="s">
        <v>1623</v>
      </c>
      <c r="L527" s="189" t="s">
        <v>1624</v>
      </c>
      <c r="M527" s="226"/>
      <c r="N527" s="194"/>
    </row>
    <row r="528" ht="27.75" customHeight="1">
      <c r="A528" s="156" t="str">
        <f t="shared" si="45"/>
        <v>ทะเบียนขาด 421 วัน</v>
      </c>
      <c r="B528" s="113" t="str">
        <f t="shared" si="46"/>
        <v>ใบอนุญาตนำเข้า ขาด</v>
      </c>
      <c r="C528" s="157">
        <v>3.0609132567E10</v>
      </c>
      <c r="D528" s="161">
        <v>45531.0</v>
      </c>
      <c r="E528" s="196" t="s">
        <v>813</v>
      </c>
      <c r="F528" s="157" t="s">
        <v>352</v>
      </c>
      <c r="G528" s="157" t="s">
        <v>19</v>
      </c>
      <c r="H528" s="157" t="s">
        <v>333</v>
      </c>
      <c r="I528" s="139" t="s">
        <v>27</v>
      </c>
      <c r="J528" s="187" t="s">
        <v>27</v>
      </c>
      <c r="K528" s="192" t="s">
        <v>1625</v>
      </c>
      <c r="L528" s="189" t="s">
        <v>1624</v>
      </c>
      <c r="M528" s="226"/>
      <c r="N528" s="194"/>
    </row>
    <row r="529" ht="27.75" customHeight="1">
      <c r="A529" s="156" t="str">
        <f>if(D529="","",if(D529&lt;today(),"ทะเบียนขาด "&amp;today()-D529&amp;" วัน",((DATEDIF(today(),D529,"y") &amp; " ปี " &amp; DATEDIF(today(),D529,"ym") &amp; " เดือน "&amp; DATEDIF(today(),D529,"md") &amp; " วัน"))&amp;" หรือเหลืออีก "&amp;ABS(today()-D529)&amp;" วัน"))</f>
        <v>ทะเบียนขาด 786 วัน</v>
      </c>
      <c r="B529" s="113" t="str">
        <f t="shared" si="46"/>
        <v>ใบอนุญาตนำเข้า ขาด</v>
      </c>
      <c r="C529" s="157">
        <v>3.0609282566E10</v>
      </c>
      <c r="D529" s="161">
        <v>45166.0</v>
      </c>
      <c r="E529" s="157" t="s">
        <v>25</v>
      </c>
      <c r="F529" s="157" t="s">
        <v>352</v>
      </c>
      <c r="G529" s="157" t="s">
        <v>19</v>
      </c>
      <c r="H529" s="157" t="s">
        <v>333</v>
      </c>
      <c r="I529" s="139" t="s">
        <v>27</v>
      </c>
      <c r="J529" s="187" t="s">
        <v>27</v>
      </c>
      <c r="K529" s="192" t="s">
        <v>1626</v>
      </c>
      <c r="L529" s="193"/>
      <c r="M529" s="227"/>
      <c r="N529" s="194"/>
    </row>
    <row r="530" ht="27.75" customHeight="1">
      <c r="A530" s="156" t="str">
        <f t="shared" ref="A530:A531" si="47">if(D530="","",if(D530&lt;today(),"ทะเบียนขาด "&amp;today()-D530&amp;" วัน",((DATEDIF(today(),D530,"y") &amp; " ปี " &amp; DATEDIF(today(),D530,"ym") &amp; " เดือน "&amp; DATEDIF(today(),D530,"md") &amp; " วัน"))&amp;" หรือเหลืออีก "&amp;today()-D530&amp;" วัน"))</f>
        <v>ทะเบียนขาด 786 วัน</v>
      </c>
      <c r="B530" s="113" t="str">
        <f t="shared" si="46"/>
        <v>ใบอนุญาตนำเข้า ขาด</v>
      </c>
      <c r="C530" s="157">
        <v>3.0609272566E10</v>
      </c>
      <c r="D530" s="161">
        <v>45166.0</v>
      </c>
      <c r="E530" s="196" t="s">
        <v>813</v>
      </c>
      <c r="F530" s="206" t="s">
        <v>814</v>
      </c>
      <c r="G530" s="157" t="s">
        <v>19</v>
      </c>
      <c r="H530" s="157" t="s">
        <v>333</v>
      </c>
      <c r="I530" s="139" t="s">
        <v>27</v>
      </c>
      <c r="J530" s="187" t="s">
        <v>27</v>
      </c>
      <c r="K530" s="192" t="s">
        <v>1627</v>
      </c>
      <c r="L530" s="203"/>
      <c r="M530" s="225"/>
      <c r="N530" s="194"/>
    </row>
    <row r="531" ht="27.75" customHeight="1">
      <c r="A531" s="156" t="str">
        <f t="shared" si="47"/>
        <v>ทะเบียนขาด 786 วัน</v>
      </c>
      <c r="B531" s="113" t="str">
        <f t="shared" si="46"/>
        <v>ใบอนุญาตนำเข้า ขาด</v>
      </c>
      <c r="C531" s="157">
        <v>3.0619182566E10</v>
      </c>
      <c r="D531" s="161">
        <v>45166.0</v>
      </c>
      <c r="E531" s="196" t="s">
        <v>813</v>
      </c>
      <c r="F531" s="206" t="s">
        <v>814</v>
      </c>
      <c r="G531" s="157" t="s">
        <v>19</v>
      </c>
      <c r="H531" s="157" t="s">
        <v>333</v>
      </c>
      <c r="I531" s="139" t="s">
        <v>27</v>
      </c>
      <c r="J531" s="187" t="s">
        <v>27</v>
      </c>
      <c r="K531" s="192" t="s">
        <v>1628</v>
      </c>
      <c r="L531" s="203"/>
      <c r="M531" s="225"/>
      <c r="N531" s="194"/>
    </row>
    <row r="532" ht="27.75" customHeight="1">
      <c r="A532" s="156" t="str">
        <f t="shared" ref="A532:A533" si="48">if(D532="","",if(D532&lt;today(),"ทะเบียนขาด "&amp;today()-D532&amp;" วัน",((DATEDIF(today(),D532,"y") &amp; " ปี " &amp; DATEDIF(today(),D532,"ym") &amp; " เดือน "&amp; DATEDIF(today(),D532,"md") &amp; " วัน"))&amp;" หรือเหลืออีก "&amp;ABS(today()-D532)&amp;" วัน"))</f>
        <v>ทะเบียนขาด 1118 วัน</v>
      </c>
      <c r="B532" s="113" t="str">
        <f t="shared" si="46"/>
        <v>ใบอนุญาตนำเข้า ขาด</v>
      </c>
      <c r="C532" s="157">
        <v>3.0611022565E10</v>
      </c>
      <c r="D532" s="161">
        <v>44834.0</v>
      </c>
      <c r="E532" s="157" t="s">
        <v>351</v>
      </c>
      <c r="F532" s="157" t="s">
        <v>352</v>
      </c>
      <c r="G532" s="157" t="s">
        <v>19</v>
      </c>
      <c r="H532" s="157" t="s">
        <v>333</v>
      </c>
      <c r="I532" s="139" t="s">
        <v>27</v>
      </c>
      <c r="J532" s="187" t="s">
        <v>27</v>
      </c>
      <c r="K532" s="188" t="s">
        <v>1629</v>
      </c>
      <c r="L532" s="203"/>
      <c r="M532" s="225"/>
      <c r="N532" s="194"/>
    </row>
    <row r="533" ht="27.75" customHeight="1">
      <c r="A533" s="156" t="str">
        <f t="shared" si="48"/>
        <v>ทะเบียนขาด 1210 วัน</v>
      </c>
      <c r="B533" s="113" t="str">
        <f t="shared" si="46"/>
        <v>ใบอนุญาตนำเข้า ขาด</v>
      </c>
      <c r="C533" s="157">
        <v>3.0636122564E10</v>
      </c>
      <c r="D533" s="161">
        <v>44742.0</v>
      </c>
      <c r="E533" s="157" t="s">
        <v>351</v>
      </c>
      <c r="F533" s="157" t="s">
        <v>352</v>
      </c>
      <c r="G533" s="157" t="s">
        <v>19</v>
      </c>
      <c r="H533" s="157" t="s">
        <v>333</v>
      </c>
      <c r="I533" s="139" t="s">
        <v>27</v>
      </c>
      <c r="J533" s="187" t="s">
        <v>27</v>
      </c>
      <c r="K533" s="188" t="s">
        <v>1630</v>
      </c>
      <c r="L533" s="203"/>
      <c r="M533" s="225"/>
      <c r="N533" s="194"/>
    </row>
    <row r="534" ht="27.75" customHeight="1">
      <c r="A534" s="156" t="str">
        <f t="shared" ref="A534:A536" si="49">if(D534="","",if(D534&lt;today(),"ทะเบียนขาด "&amp;today()-D534&amp;" วัน",((DATEDIF(today(),D534,"y") &amp; " ปี " &amp; DATEDIF(today(),D534,"ym") &amp; " เดือน "&amp; DATEDIF(today(),D534,"md") &amp; " วัน"))&amp;" หรือเหลืออีก "&amp;today()-D534&amp;" วัน"))</f>
        <v>ทะเบียนขาด 1118 วัน</v>
      </c>
      <c r="B534" s="113" t="str">
        <f t="shared" si="46"/>
        <v>ใบอนุญาตนำเข้า ขาด</v>
      </c>
      <c r="C534" s="157">
        <v>3.0610882565E10</v>
      </c>
      <c r="D534" s="161">
        <v>44834.0</v>
      </c>
      <c r="E534" s="196" t="s">
        <v>813</v>
      </c>
      <c r="F534" s="206" t="s">
        <v>814</v>
      </c>
      <c r="G534" s="157" t="s">
        <v>19</v>
      </c>
      <c r="H534" s="157" t="s">
        <v>333</v>
      </c>
      <c r="I534" s="139" t="s">
        <v>27</v>
      </c>
      <c r="J534" s="187" t="s">
        <v>27</v>
      </c>
      <c r="K534" s="188" t="s">
        <v>1631</v>
      </c>
      <c r="L534" s="203"/>
      <c r="M534" s="225"/>
      <c r="N534" s="194"/>
    </row>
    <row r="535" ht="27.75" customHeight="1">
      <c r="A535" s="156" t="str">
        <f t="shared" si="49"/>
        <v>0 ปี 11 เดือน 0 วัน หรือเหลืออีก -335 วัน</v>
      </c>
      <c r="B535" s="113" t="str">
        <f t="shared" si="46"/>
        <v>ทะเบียนผลิต ปกติ</v>
      </c>
      <c r="C535" s="157" t="s">
        <v>1632</v>
      </c>
      <c r="D535" s="161">
        <v>46287.0</v>
      </c>
      <c r="E535" s="157" t="s">
        <v>1633</v>
      </c>
      <c r="F535" s="157" t="s">
        <v>352</v>
      </c>
      <c r="G535" s="157" t="s">
        <v>446</v>
      </c>
      <c r="H535" s="157" t="s">
        <v>333</v>
      </c>
      <c r="I535" s="139" t="s">
        <v>27</v>
      </c>
      <c r="J535" s="187" t="s">
        <v>27</v>
      </c>
      <c r="K535" s="188" t="s">
        <v>1634</v>
      </c>
      <c r="L535" s="203"/>
      <c r="M535" s="225"/>
      <c r="N535" s="194" t="s">
        <v>1635</v>
      </c>
    </row>
    <row r="536" ht="27.75" customHeight="1">
      <c r="A536" s="156" t="str">
        <f t="shared" si="49"/>
        <v>ทะเบียนขาด 725 วัน</v>
      </c>
      <c r="B536" s="228" t="str">
        <f t="shared" si="46"/>
        <v>ใบอนุญาตผลิต ขาด</v>
      </c>
      <c r="C536" s="157">
        <v>3.0551852564E10</v>
      </c>
      <c r="D536" s="161">
        <v>45227.0</v>
      </c>
      <c r="E536" s="157" t="s">
        <v>1633</v>
      </c>
      <c r="F536" s="157" t="s">
        <v>352</v>
      </c>
      <c r="G536" s="157" t="s">
        <v>454</v>
      </c>
      <c r="H536" s="157" t="s">
        <v>333</v>
      </c>
      <c r="I536" s="139" t="s">
        <v>27</v>
      </c>
      <c r="J536" s="187" t="s">
        <v>27</v>
      </c>
      <c r="K536" s="192" t="s">
        <v>1636</v>
      </c>
      <c r="L536" s="203"/>
      <c r="M536" s="225"/>
      <c r="N536" s="194" t="s">
        <v>1635</v>
      </c>
    </row>
    <row r="537" ht="27.75" customHeight="1">
      <c r="A537" s="156" t="str">
        <f>if(D537="","",if(D537&lt;today(),"ทะเบียนขาด "&amp;today()-D537&amp;" วัน",((DATEDIF(today(),D537,"y") &amp; " ปี " &amp; DATEDIF(today(),D537,"ym") &amp; " เดือน "&amp; DATEDIF(today(),D537,"md") &amp; " วัน"))&amp;" หรือเหลืออีก "&amp;ABS(today()-D537)&amp;" วัน"))</f>
        <v>ทะเบียนขาด 1579 วัน</v>
      </c>
      <c r="B537" s="113" t="str">
        <f t="shared" si="46"/>
        <v>ใบอนุญาตส่งออก ขาด</v>
      </c>
      <c r="C537" s="157">
        <v>3.0701772564E10</v>
      </c>
      <c r="D537" s="161">
        <v>44373.0</v>
      </c>
      <c r="E537" s="196" t="s">
        <v>671</v>
      </c>
      <c r="F537" s="157" t="s">
        <v>1637</v>
      </c>
      <c r="G537" s="157" t="s">
        <v>1638</v>
      </c>
      <c r="H537" s="157" t="s">
        <v>333</v>
      </c>
      <c r="I537" s="139" t="s">
        <v>1639</v>
      </c>
      <c r="J537" s="187"/>
      <c r="K537" s="188" t="s">
        <v>1640</v>
      </c>
      <c r="L537" s="203"/>
      <c r="M537" s="225"/>
      <c r="N537" s="194"/>
    </row>
    <row r="538" ht="27.75" customHeight="1">
      <c r="A538" s="229" t="str">
        <f t="shared" ref="A538:A543" si="50">if(D538="","",if(D538&lt;today(),"ทะเบียนขาด "&amp;today()-D538&amp;" วัน",((DATEDIF(today(),D538,"y") &amp; " ปี " &amp; DATEDIF(today(),D538,"ym") &amp; " เดือน "&amp; DATEDIF(today(),D538,"md") &amp; " วัน"))&amp;" หรือเหลืออีก "&amp;today()-D538&amp;" วัน"))</f>
        <v>0 ปี 11 เดือน 0 วัน หรือเหลืออีก -335 วัน</v>
      </c>
      <c r="B538" s="230" t="str">
        <f t="shared" si="46"/>
        <v>ทะเบียนผลิต ปกติ</v>
      </c>
      <c r="C538" s="231" t="s">
        <v>1641</v>
      </c>
      <c r="D538" s="232">
        <v>46287.0</v>
      </c>
      <c r="E538" s="231" t="s">
        <v>1642</v>
      </c>
      <c r="F538" s="231" t="s">
        <v>352</v>
      </c>
      <c r="G538" s="231" t="s">
        <v>446</v>
      </c>
      <c r="H538" s="231" t="s">
        <v>333</v>
      </c>
      <c r="I538" s="231" t="s">
        <v>434</v>
      </c>
      <c r="J538" s="231" t="s">
        <v>434</v>
      </c>
      <c r="K538" s="233" t="s">
        <v>1643</v>
      </c>
      <c r="L538" s="203"/>
      <c r="M538" s="225"/>
      <c r="N538" s="234" t="s">
        <v>1644</v>
      </c>
    </row>
    <row r="539" ht="27.75" customHeight="1">
      <c r="A539" s="229" t="str">
        <f t="shared" si="50"/>
        <v>ทะเบียนขาด 1447 วัน</v>
      </c>
      <c r="B539" s="230" t="str">
        <f t="shared" si="46"/>
        <v>ใบอนุญาตผลิต ขาด</v>
      </c>
      <c r="C539" s="231" t="s">
        <v>1645</v>
      </c>
      <c r="D539" s="232">
        <v>44505.0</v>
      </c>
      <c r="E539" s="231" t="s">
        <v>1646</v>
      </c>
      <c r="F539" s="231" t="s">
        <v>352</v>
      </c>
      <c r="G539" s="231" t="s">
        <v>454</v>
      </c>
      <c r="H539" s="231" t="s">
        <v>333</v>
      </c>
      <c r="I539" s="231" t="s">
        <v>27</v>
      </c>
      <c r="J539" s="231" t="s">
        <v>434</v>
      </c>
      <c r="K539" s="233" t="s">
        <v>1647</v>
      </c>
      <c r="L539" s="203"/>
      <c r="M539" s="225"/>
      <c r="N539" s="234" t="s">
        <v>1635</v>
      </c>
    </row>
    <row r="540" ht="27.75" customHeight="1">
      <c r="A540" s="156" t="str">
        <f t="shared" si="50"/>
        <v>1 ปี 11 เดือน 19 วัน หรือเหลืออีก -719 วัน</v>
      </c>
      <c r="B540" s="113" t="str">
        <f t="shared" si="46"/>
        <v>ทะเบียนผลิต ปกติ</v>
      </c>
      <c r="C540" s="157" t="s">
        <v>1648</v>
      </c>
      <c r="D540" s="161">
        <v>46671.0</v>
      </c>
      <c r="E540" s="196" t="s">
        <v>1649</v>
      </c>
      <c r="F540" s="157" t="s">
        <v>1430</v>
      </c>
      <c r="G540" s="157" t="s">
        <v>446</v>
      </c>
      <c r="H540" s="157" t="s">
        <v>333</v>
      </c>
      <c r="I540" s="139" t="s">
        <v>27</v>
      </c>
      <c r="J540" s="187" t="s">
        <v>434</v>
      </c>
      <c r="K540" s="188" t="s">
        <v>1650</v>
      </c>
      <c r="L540" s="203"/>
      <c r="M540" s="225"/>
      <c r="N540" s="194" t="s">
        <v>1635</v>
      </c>
    </row>
    <row r="541" ht="27.75" customHeight="1">
      <c r="A541" s="156" t="str">
        <f t="shared" si="50"/>
        <v>ทะเบียนขาด 1073 วัน</v>
      </c>
      <c r="B541" s="113" t="str">
        <f t="shared" si="46"/>
        <v>ใบอนุญาตผลิต ขาด</v>
      </c>
      <c r="C541" s="157">
        <v>3.0554872564E10</v>
      </c>
      <c r="D541" s="161">
        <v>44879.0</v>
      </c>
      <c r="E541" s="196" t="s">
        <v>1649</v>
      </c>
      <c r="F541" s="157" t="s">
        <v>1430</v>
      </c>
      <c r="G541" s="157" t="s">
        <v>454</v>
      </c>
      <c r="H541" s="157" t="s">
        <v>333</v>
      </c>
      <c r="I541" s="139" t="s">
        <v>27</v>
      </c>
      <c r="J541" s="187" t="s">
        <v>434</v>
      </c>
      <c r="K541" s="188" t="s">
        <v>1651</v>
      </c>
      <c r="L541" s="203"/>
      <c r="M541" s="225"/>
      <c r="N541" s="194" t="s">
        <v>1635</v>
      </c>
    </row>
    <row r="542" ht="27.75" customHeight="1">
      <c r="A542" s="235" t="str">
        <f t="shared" si="50"/>
        <v>1 ปี 8 เดือน 29 วัน หรือเหลืออีก -637 วัน</v>
      </c>
      <c r="B542" s="236" t="str">
        <f t="shared" si="46"/>
        <v>ทะเบียนผลิต ปกติ</v>
      </c>
      <c r="C542" s="237" t="s">
        <v>1652</v>
      </c>
      <c r="D542" s="238">
        <v>46589.0</v>
      </c>
      <c r="E542" s="239" t="s">
        <v>843</v>
      </c>
      <c r="F542" s="237" t="s">
        <v>826</v>
      </c>
      <c r="G542" s="237" t="s">
        <v>446</v>
      </c>
      <c r="H542" s="237" t="s">
        <v>333</v>
      </c>
      <c r="I542" s="237" t="s">
        <v>27</v>
      </c>
      <c r="J542" s="237" t="s">
        <v>27</v>
      </c>
      <c r="K542" s="240" t="s">
        <v>1653</v>
      </c>
      <c r="L542" s="203"/>
      <c r="M542" s="225"/>
      <c r="N542" s="241" t="s">
        <v>1635</v>
      </c>
    </row>
    <row r="543" ht="27.75" customHeight="1">
      <c r="A543" s="235" t="str">
        <f t="shared" si="50"/>
        <v>ทะเบียนขาด 797 วัน</v>
      </c>
      <c r="B543" s="236" t="str">
        <f t="shared" si="46"/>
        <v>ใบอนุญาตผลิต ขาด</v>
      </c>
      <c r="C543" s="237">
        <v>3.0535382564E10</v>
      </c>
      <c r="D543" s="238">
        <v>45155.0</v>
      </c>
      <c r="E543" s="239" t="s">
        <v>843</v>
      </c>
      <c r="F543" s="237" t="s">
        <v>826</v>
      </c>
      <c r="G543" s="237" t="s">
        <v>454</v>
      </c>
      <c r="H543" s="237" t="s">
        <v>333</v>
      </c>
      <c r="I543" s="237" t="s">
        <v>27</v>
      </c>
      <c r="J543" s="237" t="s">
        <v>27</v>
      </c>
      <c r="K543" s="240" t="s">
        <v>1654</v>
      </c>
      <c r="L543" s="203"/>
      <c r="M543" s="225"/>
      <c r="N543" s="241" t="s">
        <v>1635</v>
      </c>
    </row>
    <row r="544" ht="27.75" customHeight="1">
      <c r="A544" s="162" t="str">
        <f t="shared" ref="A544:A548" si="51">if(D544="","",if(D544&lt;today(),"ทะเบียนขาด "&amp;today()-D544&amp;" วัน",((DATEDIF(today(),D544,"y") &amp; " ปี " &amp; DATEDIF(today(),D544,"ym") &amp; " เดือน "&amp; DATEDIF(today(),D544,"md") &amp; " วัน"))&amp;" หรือเหลืออีก "&amp;ABS(today()-D544)&amp;" วัน"))</f>
        <v>ทะเบียนขาด 964 วัน</v>
      </c>
      <c r="B544" s="113" t="str">
        <f t="shared" si="46"/>
        <v>ใบอนุญาตนำเข้า ขาด</v>
      </c>
      <c r="C544" s="157">
        <v>3.0607292565E10</v>
      </c>
      <c r="D544" s="161">
        <v>44988.0</v>
      </c>
      <c r="E544" s="157" t="s">
        <v>25</v>
      </c>
      <c r="F544" s="157" t="s">
        <v>331</v>
      </c>
      <c r="G544" s="157" t="s">
        <v>19</v>
      </c>
      <c r="H544" s="157" t="s">
        <v>333</v>
      </c>
      <c r="I544" s="139" t="s">
        <v>27</v>
      </c>
      <c r="J544" s="187" t="s">
        <v>27</v>
      </c>
      <c r="K544" s="188" t="s">
        <v>1655</v>
      </c>
      <c r="L544" s="203"/>
      <c r="M544" s="225"/>
      <c r="N544" s="194"/>
    </row>
    <row r="545" ht="27.75" customHeight="1">
      <c r="A545" s="156" t="str">
        <f t="shared" si="51"/>
        <v>ทะเบียนขาด 834 วัน</v>
      </c>
      <c r="B545" s="113" t="str">
        <f t="shared" si="46"/>
        <v>ใบอนุญาตผลิต ขาด</v>
      </c>
      <c r="C545" s="157">
        <v>3.0519842565E10</v>
      </c>
      <c r="D545" s="161">
        <v>45118.0</v>
      </c>
      <c r="E545" s="196" t="s">
        <v>1019</v>
      </c>
      <c r="F545" s="196" t="s">
        <v>1013</v>
      </c>
      <c r="G545" s="157" t="s">
        <v>454</v>
      </c>
      <c r="H545" s="157" t="s">
        <v>333</v>
      </c>
      <c r="I545" s="139" t="s">
        <v>27</v>
      </c>
      <c r="J545" s="187" t="s">
        <v>434</v>
      </c>
      <c r="K545" s="199" t="s">
        <v>1656</v>
      </c>
      <c r="L545" s="203"/>
      <c r="M545" s="225"/>
      <c r="N545" s="194" t="s">
        <v>1657</v>
      </c>
    </row>
    <row r="546" ht="27.75" customHeight="1">
      <c r="A546" s="156" t="str">
        <f t="shared" si="51"/>
        <v>ทะเบียนขาด 839 วัน</v>
      </c>
      <c r="B546" s="113" t="str">
        <f t="shared" si="46"/>
        <v>ใบอนุญาตนำเข้า ขาด</v>
      </c>
      <c r="C546" s="157">
        <v>3.0623512565E10</v>
      </c>
      <c r="D546" s="161">
        <v>45113.0</v>
      </c>
      <c r="E546" s="196" t="s">
        <v>1027</v>
      </c>
      <c r="F546" s="196" t="s">
        <v>1028</v>
      </c>
      <c r="G546" s="157" t="s">
        <v>19</v>
      </c>
      <c r="H546" s="157" t="s">
        <v>333</v>
      </c>
      <c r="I546" s="139" t="s">
        <v>27</v>
      </c>
      <c r="J546" s="187" t="s">
        <v>27</v>
      </c>
      <c r="K546" s="202" t="s">
        <v>1658</v>
      </c>
      <c r="L546" s="203"/>
      <c r="M546" s="225"/>
      <c r="N546" s="194" t="s">
        <v>451</v>
      </c>
    </row>
    <row r="547" ht="27.75" customHeight="1">
      <c r="A547" s="156" t="str">
        <f t="shared" si="51"/>
        <v>0 ปี 11 เดือน 29 วัน หรือเหลืออีก 364 วัน</v>
      </c>
      <c r="B547" s="113" t="str">
        <f t="shared" si="46"/>
        <v>ทะเบียนนำเข้า ปกติ</v>
      </c>
      <c r="C547" s="157" t="s">
        <v>1659</v>
      </c>
      <c r="D547" s="161">
        <v>46316.0</v>
      </c>
      <c r="E547" s="196" t="s">
        <v>1660</v>
      </c>
      <c r="F547" s="196" t="s">
        <v>1112</v>
      </c>
      <c r="G547" s="157" t="s">
        <v>449</v>
      </c>
      <c r="H547" s="157" t="s">
        <v>333</v>
      </c>
      <c r="I547" s="208" t="s">
        <v>1661</v>
      </c>
      <c r="J547" s="187" t="s">
        <v>1661</v>
      </c>
      <c r="K547" s="202" t="s">
        <v>1662</v>
      </c>
      <c r="L547" s="203"/>
      <c r="M547" s="225"/>
      <c r="N547" s="194"/>
    </row>
    <row r="548" ht="27.75" customHeight="1">
      <c r="A548" s="156" t="str">
        <f t="shared" si="51"/>
        <v>ทะเบียนขาด 1436 วัน</v>
      </c>
      <c r="B548" s="113" t="str">
        <f t="shared" si="46"/>
        <v>ใบอนุญาตนำเข้า ขาด</v>
      </c>
      <c r="C548" s="157" t="s">
        <v>1663</v>
      </c>
      <c r="D548" s="161">
        <v>44516.0</v>
      </c>
      <c r="E548" s="196" t="s">
        <v>1660</v>
      </c>
      <c r="F548" s="196" t="s">
        <v>1112</v>
      </c>
      <c r="G548" s="157" t="s">
        <v>19</v>
      </c>
      <c r="H548" s="157" t="s">
        <v>333</v>
      </c>
      <c r="I548" s="208" t="s">
        <v>1661</v>
      </c>
      <c r="J548" s="187" t="s">
        <v>1661</v>
      </c>
      <c r="K548" s="202" t="s">
        <v>1664</v>
      </c>
      <c r="L548" s="203"/>
      <c r="M548" s="225"/>
      <c r="N548" s="194"/>
    </row>
    <row r="549" ht="27.75" customHeight="1">
      <c r="A549" s="156" t="str">
        <f t="shared" ref="A549:A550" si="52">if(D549="","",if(D549&lt;today(),"ทะเบียนขาด "&amp;today()-D549&amp;" วัน",((DATEDIF(today(),D549,"y") &amp; " ปี " &amp; DATEDIF(today(),D549,"ym") &amp; " เดือน "&amp; DATEDIF(today(),D549,"md") &amp; " วัน"))&amp;" หรือเหลืออีก "&amp;today()-D549&amp;" วัน"))</f>
        <v>ทะเบียนขาด 87 วัน</v>
      </c>
      <c r="B549" s="113" t="str">
        <f t="shared" si="46"/>
        <v>ทะเบียนนำเข้า ขาด</v>
      </c>
      <c r="C549" s="157" t="s">
        <v>1665</v>
      </c>
      <c r="D549" s="161">
        <v>45865.0</v>
      </c>
      <c r="E549" s="196" t="s">
        <v>1666</v>
      </c>
      <c r="F549" s="157" t="s">
        <v>826</v>
      </c>
      <c r="G549" s="157" t="s">
        <v>449</v>
      </c>
      <c r="H549" s="157" t="s">
        <v>333</v>
      </c>
      <c r="I549" s="208" t="s">
        <v>726</v>
      </c>
      <c r="J549" s="187" t="s">
        <v>726</v>
      </c>
      <c r="K549" s="188" t="s">
        <v>1667</v>
      </c>
      <c r="L549" s="203"/>
      <c r="M549" s="225"/>
      <c r="N549" s="194"/>
    </row>
    <row r="550" ht="27.75" customHeight="1">
      <c r="A550" s="156" t="str">
        <f t="shared" si="52"/>
        <v>ทะเบียนขาด 1443 วัน</v>
      </c>
      <c r="B550" s="113" t="str">
        <f t="shared" si="46"/>
        <v>ใบอนุญาตนำเข้า ขาด</v>
      </c>
      <c r="C550" s="157" t="s">
        <v>1668</v>
      </c>
      <c r="D550" s="161">
        <v>44509.0</v>
      </c>
      <c r="E550" s="196" t="s">
        <v>1666</v>
      </c>
      <c r="F550" s="157" t="s">
        <v>826</v>
      </c>
      <c r="G550" s="157" t="s">
        <v>19</v>
      </c>
      <c r="H550" s="157" t="s">
        <v>333</v>
      </c>
      <c r="I550" s="208" t="s">
        <v>726</v>
      </c>
      <c r="J550" s="187" t="s">
        <v>726</v>
      </c>
      <c r="K550" s="188" t="s">
        <v>1669</v>
      </c>
      <c r="L550" s="203"/>
      <c r="M550" s="225"/>
      <c r="N550" s="194"/>
    </row>
    <row r="551" ht="27.75" customHeight="1">
      <c r="A551" s="156" t="str">
        <f t="shared" ref="A551:A567" si="53">if(D551="","",if(D551&lt;today(),"ทะเบียนขาด "&amp;today()-D551&amp;" วัน",((DATEDIF(today(),D551,"y") &amp; " ปี " &amp; DATEDIF(today(),D551,"ym") &amp; " เดือน "&amp; DATEDIF(today(),D551,"md") &amp; " วัน"))&amp;" หรือเหลืออีก "&amp;ABS(today()-D551)&amp;" วัน"))</f>
        <v>ทะเบียนขาด 840 วัน</v>
      </c>
      <c r="B551" s="113" t="str">
        <f t="shared" si="46"/>
        <v>ใบอนุญาตผลิต ขาด</v>
      </c>
      <c r="C551" s="157">
        <v>3.0525842564E10</v>
      </c>
      <c r="D551" s="161">
        <v>45112.0</v>
      </c>
      <c r="E551" s="157" t="s">
        <v>1133</v>
      </c>
      <c r="F551" s="196" t="s">
        <v>1129</v>
      </c>
      <c r="G551" s="157" t="s">
        <v>454</v>
      </c>
      <c r="H551" s="157" t="s">
        <v>333</v>
      </c>
      <c r="I551" s="139" t="s">
        <v>27</v>
      </c>
      <c r="J551" s="187">
        <v>1168.0</v>
      </c>
      <c r="K551" s="202" t="s">
        <v>1670</v>
      </c>
      <c r="L551" s="203"/>
      <c r="M551" s="225"/>
      <c r="N551" s="194" t="s">
        <v>451</v>
      </c>
    </row>
    <row r="552" ht="27.75" customHeight="1">
      <c r="A552" s="156" t="str">
        <f t="shared" si="53"/>
        <v>ทะเบียนขาด 860 วัน</v>
      </c>
      <c r="B552" s="113" t="str">
        <f t="shared" si="46"/>
        <v>ใบอนุญาตผลิต ขาด</v>
      </c>
      <c r="C552" s="157">
        <v>3.0521492564E10</v>
      </c>
      <c r="D552" s="161">
        <v>45092.0</v>
      </c>
      <c r="E552" s="196" t="s">
        <v>1542</v>
      </c>
      <c r="F552" s="157" t="s">
        <v>1532</v>
      </c>
      <c r="G552" s="157" t="s">
        <v>454</v>
      </c>
      <c r="H552" s="157" t="s">
        <v>333</v>
      </c>
      <c r="I552" s="139" t="s">
        <v>27</v>
      </c>
      <c r="J552" s="187">
        <v>1168.0</v>
      </c>
      <c r="K552" s="202" t="s">
        <v>1671</v>
      </c>
      <c r="L552" s="203"/>
      <c r="M552" s="225"/>
      <c r="N552" s="194" t="s">
        <v>451</v>
      </c>
    </row>
    <row r="553" ht="27.75" customHeight="1">
      <c r="A553" s="156" t="str">
        <f t="shared" si="53"/>
        <v>ทะเบียนขาด 840 วัน</v>
      </c>
      <c r="B553" s="113" t="str">
        <f t="shared" si="46"/>
        <v>ใบอนุญาตผลิต ขาด</v>
      </c>
      <c r="C553" s="157">
        <v>3.0525832564E10</v>
      </c>
      <c r="D553" s="161">
        <v>45112.0</v>
      </c>
      <c r="E553" s="157" t="s">
        <v>1137</v>
      </c>
      <c r="F553" s="196" t="s">
        <v>1129</v>
      </c>
      <c r="G553" s="157" t="s">
        <v>454</v>
      </c>
      <c r="H553" s="157" t="s">
        <v>333</v>
      </c>
      <c r="I553" s="139" t="s">
        <v>27</v>
      </c>
      <c r="J553" s="187" t="s">
        <v>434</v>
      </c>
      <c r="K553" s="202" t="s">
        <v>1672</v>
      </c>
      <c r="L553" s="203"/>
      <c r="M553" s="225"/>
      <c r="N553" s="194" t="s">
        <v>451</v>
      </c>
    </row>
    <row r="554" ht="27.75" customHeight="1">
      <c r="A554" s="156" t="str">
        <f t="shared" si="53"/>
        <v>ทะเบียนขาด 860 วัน</v>
      </c>
      <c r="B554" s="113" t="str">
        <f t="shared" si="46"/>
        <v>ใบอนุญาตผลิต ขาด</v>
      </c>
      <c r="C554" s="157">
        <v>3.0521502564E10</v>
      </c>
      <c r="D554" s="161">
        <v>45092.0</v>
      </c>
      <c r="E554" s="196" t="s">
        <v>1538</v>
      </c>
      <c r="F554" s="157" t="s">
        <v>1532</v>
      </c>
      <c r="G554" s="157" t="s">
        <v>454</v>
      </c>
      <c r="H554" s="157" t="s">
        <v>333</v>
      </c>
      <c r="I554" s="139" t="s">
        <v>27</v>
      </c>
      <c r="J554" s="187" t="s">
        <v>27</v>
      </c>
      <c r="K554" s="202" t="s">
        <v>1673</v>
      </c>
      <c r="L554" s="203"/>
      <c r="M554" s="225"/>
      <c r="N554" s="194" t="s">
        <v>451</v>
      </c>
    </row>
    <row r="555" ht="27.75" customHeight="1">
      <c r="A555" s="156" t="str">
        <f t="shared" si="53"/>
        <v>ทะเบียนขาด 543 วัน</v>
      </c>
      <c r="B555" s="113" t="str">
        <f t="shared" si="46"/>
        <v>ใบอนุญาตผลิต ขาด</v>
      </c>
      <c r="C555" s="157">
        <v>3.0512632565E10</v>
      </c>
      <c r="D555" s="161">
        <v>45409.0</v>
      </c>
      <c r="E555" s="196" t="s">
        <v>1241</v>
      </c>
      <c r="F555" s="157" t="s">
        <v>1230</v>
      </c>
      <c r="G555" s="157" t="s">
        <v>454</v>
      </c>
      <c r="H555" s="157" t="s">
        <v>333</v>
      </c>
      <c r="I555" s="139" t="s">
        <v>27</v>
      </c>
      <c r="J555" s="187" t="s">
        <v>1175</v>
      </c>
      <c r="K555" s="199" t="s">
        <v>1674</v>
      </c>
      <c r="L555" s="203"/>
      <c r="M555" s="225"/>
      <c r="N555" s="194"/>
    </row>
    <row r="556" ht="27.75" customHeight="1">
      <c r="A556" s="242" t="str">
        <f t="shared" si="53"/>
        <v>ทะเบียนขาด 853 วัน</v>
      </c>
      <c r="B556" s="243" t="str">
        <f t="shared" si="46"/>
        <v>ทะเบียนนำเข้า ขาด</v>
      </c>
      <c r="C556" s="244" t="s">
        <v>334</v>
      </c>
      <c r="D556" s="245">
        <v>45099.0</v>
      </c>
      <c r="E556" s="244" t="s">
        <v>335</v>
      </c>
      <c r="F556" s="244" t="s">
        <v>336</v>
      </c>
      <c r="G556" s="244" t="s">
        <v>449</v>
      </c>
      <c r="H556" s="244" t="s">
        <v>333</v>
      </c>
      <c r="I556" s="244" t="s">
        <v>27</v>
      </c>
      <c r="J556" s="244" t="s">
        <v>27</v>
      </c>
      <c r="K556" s="246" t="s">
        <v>1675</v>
      </c>
      <c r="L556" s="247"/>
      <c r="M556" s="248"/>
      <c r="N556" s="249" t="s">
        <v>1676</v>
      </c>
    </row>
    <row r="557" ht="27.75" customHeight="1">
      <c r="A557" s="250" t="str">
        <f t="shared" si="53"/>
        <v>ทะเบียนขาด 902 วัน</v>
      </c>
      <c r="B557" s="243" t="str">
        <f t="shared" si="46"/>
        <v>ใบอนุญาตนำเข้า ขาด</v>
      </c>
      <c r="C557" s="244">
        <v>3.0615782565E10</v>
      </c>
      <c r="D557" s="245">
        <v>45050.0</v>
      </c>
      <c r="E557" s="244" t="s">
        <v>335</v>
      </c>
      <c r="F557" s="244" t="s">
        <v>336</v>
      </c>
      <c r="G557" s="244" t="s">
        <v>19</v>
      </c>
      <c r="H557" s="244" t="s">
        <v>333</v>
      </c>
      <c r="I557" s="244" t="s">
        <v>27</v>
      </c>
      <c r="J557" s="244" t="s">
        <v>27</v>
      </c>
      <c r="K557" s="246" t="s">
        <v>1677</v>
      </c>
      <c r="L557" s="247"/>
      <c r="M557" s="248"/>
      <c r="N557" s="251"/>
    </row>
    <row r="558" ht="27.75" customHeight="1">
      <c r="A558" s="242" t="str">
        <f t="shared" si="53"/>
        <v>ทะเบียนขาด 471 วัน</v>
      </c>
      <c r="B558" s="243" t="str">
        <f t="shared" si="46"/>
        <v>ทะเบียนผลิต ขาด</v>
      </c>
      <c r="C558" s="244" t="s">
        <v>1678</v>
      </c>
      <c r="D558" s="245">
        <v>45481.0</v>
      </c>
      <c r="E558" s="244" t="s">
        <v>1679</v>
      </c>
      <c r="F558" s="244" t="s">
        <v>1680</v>
      </c>
      <c r="G558" s="244" t="s">
        <v>446</v>
      </c>
      <c r="H558" s="244" t="s">
        <v>333</v>
      </c>
      <c r="I558" s="244" t="s">
        <v>27</v>
      </c>
      <c r="J558" s="244" t="s">
        <v>27</v>
      </c>
      <c r="K558" s="252" t="s">
        <v>1681</v>
      </c>
      <c r="L558" s="247"/>
      <c r="M558" s="248"/>
      <c r="N558" s="253" t="s">
        <v>1682</v>
      </c>
    </row>
    <row r="559" ht="27.75" customHeight="1">
      <c r="A559" s="242" t="str">
        <f t="shared" si="53"/>
        <v>ทะเบียนขาด 471 วัน</v>
      </c>
      <c r="B559" s="243" t="str">
        <f t="shared" si="46"/>
        <v>ใบอนุญาตผลิต ขาด</v>
      </c>
      <c r="C559" s="244">
        <v>3.0529552564E10</v>
      </c>
      <c r="D559" s="245">
        <v>45481.0</v>
      </c>
      <c r="E559" s="244" t="s">
        <v>1679</v>
      </c>
      <c r="F559" s="244" t="s">
        <v>1683</v>
      </c>
      <c r="G559" s="244" t="s">
        <v>454</v>
      </c>
      <c r="H559" s="244" t="s">
        <v>333</v>
      </c>
      <c r="I559" s="244" t="s">
        <v>27</v>
      </c>
      <c r="J559" s="244" t="s">
        <v>27</v>
      </c>
      <c r="K559" s="254" t="s">
        <v>1684</v>
      </c>
      <c r="L559" s="247"/>
      <c r="M559" s="248"/>
    </row>
    <row r="560" ht="27.75" customHeight="1">
      <c r="A560" s="242" t="str">
        <f t="shared" si="53"/>
        <v>ทะเบียนขาด 471 วัน</v>
      </c>
      <c r="B560" s="243" t="str">
        <f t="shared" si="46"/>
        <v>ทะเบียนผลิต ขาด</v>
      </c>
      <c r="C560" s="244" t="s">
        <v>1685</v>
      </c>
      <c r="D560" s="245">
        <v>45481.0</v>
      </c>
      <c r="E560" s="244" t="s">
        <v>1686</v>
      </c>
      <c r="F560" s="244" t="s">
        <v>1683</v>
      </c>
      <c r="G560" s="244" t="s">
        <v>446</v>
      </c>
      <c r="H560" s="244" t="s">
        <v>333</v>
      </c>
      <c r="I560" s="244" t="s">
        <v>27</v>
      </c>
      <c r="J560" s="244" t="s">
        <v>27</v>
      </c>
      <c r="K560" s="252" t="s">
        <v>1687</v>
      </c>
      <c r="L560" s="247"/>
      <c r="M560" s="248"/>
    </row>
    <row r="561" ht="27.75" customHeight="1">
      <c r="A561" s="242" t="str">
        <f t="shared" si="53"/>
        <v>ทะเบียนขาด 471 วัน</v>
      </c>
      <c r="B561" s="243" t="str">
        <f t="shared" si="46"/>
        <v>ใบอนุญาตผลิต ขาด</v>
      </c>
      <c r="C561" s="244">
        <v>3.0529572564E10</v>
      </c>
      <c r="D561" s="245">
        <v>45481.0</v>
      </c>
      <c r="E561" s="244" t="s">
        <v>1686</v>
      </c>
      <c r="F561" s="244" t="s">
        <v>1683</v>
      </c>
      <c r="G561" s="244" t="s">
        <v>454</v>
      </c>
      <c r="H561" s="244" t="s">
        <v>333</v>
      </c>
      <c r="I561" s="244" t="s">
        <v>27</v>
      </c>
      <c r="J561" s="244" t="s">
        <v>27</v>
      </c>
      <c r="K561" s="254" t="s">
        <v>1688</v>
      </c>
      <c r="L561" s="247"/>
      <c r="M561" s="248"/>
    </row>
    <row r="562" ht="27.75" customHeight="1">
      <c r="A562" s="242" t="str">
        <f t="shared" si="53"/>
        <v>ทะเบียนขาด 471 วัน</v>
      </c>
      <c r="B562" s="243" t="str">
        <f t="shared" si="46"/>
        <v>ทะเบียนผลิต ขาด</v>
      </c>
      <c r="C562" s="244" t="s">
        <v>1689</v>
      </c>
      <c r="D562" s="245">
        <v>45481.0</v>
      </c>
      <c r="E562" s="244" t="s">
        <v>1690</v>
      </c>
      <c r="F562" s="244" t="s">
        <v>1683</v>
      </c>
      <c r="G562" s="244" t="s">
        <v>446</v>
      </c>
      <c r="H562" s="244" t="s">
        <v>333</v>
      </c>
      <c r="I562" s="244" t="s">
        <v>27</v>
      </c>
      <c r="J562" s="244" t="s">
        <v>27</v>
      </c>
      <c r="K562" s="252" t="s">
        <v>1691</v>
      </c>
      <c r="L562" s="247"/>
      <c r="M562" s="248"/>
    </row>
    <row r="563" ht="27.75" customHeight="1">
      <c r="A563" s="242" t="str">
        <f t="shared" si="53"/>
        <v>ทะเบียนขาด 471 วัน</v>
      </c>
      <c r="B563" s="243" t="str">
        <f t="shared" si="46"/>
        <v>ใบอนุญาตผลิต ขาด</v>
      </c>
      <c r="C563" s="244">
        <v>3.0529562564E10</v>
      </c>
      <c r="D563" s="245">
        <v>45481.0</v>
      </c>
      <c r="E563" s="244" t="s">
        <v>1690</v>
      </c>
      <c r="F563" s="244" t="s">
        <v>1683</v>
      </c>
      <c r="G563" s="244" t="s">
        <v>454</v>
      </c>
      <c r="H563" s="244" t="s">
        <v>333</v>
      </c>
      <c r="I563" s="244" t="s">
        <v>27</v>
      </c>
      <c r="J563" s="244" t="s">
        <v>27</v>
      </c>
      <c r="K563" s="254" t="s">
        <v>1692</v>
      </c>
      <c r="L563" s="247"/>
      <c r="M563" s="248"/>
    </row>
    <row r="564" ht="27.75" customHeight="1">
      <c r="A564" s="156" t="str">
        <f t="shared" si="53"/>
        <v>1 ปี 7 เดือน 25 วัน หรือเหลืออีก 602 วัน</v>
      </c>
      <c r="B564" s="113" t="str">
        <f t="shared" si="46"/>
        <v>ทะเบียนผลิต ปกติ</v>
      </c>
      <c r="C564" s="157" t="s">
        <v>1693</v>
      </c>
      <c r="D564" s="161">
        <v>46554.0</v>
      </c>
      <c r="E564" s="157" t="s">
        <v>1694</v>
      </c>
      <c r="F564" s="157" t="s">
        <v>1523</v>
      </c>
      <c r="G564" s="157" t="s">
        <v>446</v>
      </c>
      <c r="H564" s="157" t="s">
        <v>333</v>
      </c>
      <c r="I564" s="139" t="s">
        <v>27</v>
      </c>
      <c r="J564" s="187" t="s">
        <v>27</v>
      </c>
      <c r="K564" s="202" t="s">
        <v>1695</v>
      </c>
      <c r="L564" s="203"/>
      <c r="M564" s="225"/>
      <c r="N564" s="255" t="s">
        <v>1696</v>
      </c>
    </row>
    <row r="565" ht="27.75" customHeight="1">
      <c r="A565" s="156" t="str">
        <f t="shared" si="53"/>
        <v>ทะเบียนขาด 467 วัน</v>
      </c>
      <c r="B565" s="113" t="str">
        <f t="shared" si="46"/>
        <v>ใบอนุญาตผลิต ขาด</v>
      </c>
      <c r="C565" s="157">
        <v>3.0529612564E10</v>
      </c>
      <c r="D565" s="161">
        <v>45485.0</v>
      </c>
      <c r="E565" s="157" t="s">
        <v>1694</v>
      </c>
      <c r="F565" s="157" t="s">
        <v>1523</v>
      </c>
      <c r="G565" s="157" t="s">
        <v>454</v>
      </c>
      <c r="H565" s="157" t="s">
        <v>333</v>
      </c>
      <c r="I565" s="139" t="s">
        <v>27</v>
      </c>
      <c r="J565" s="187" t="s">
        <v>27</v>
      </c>
      <c r="K565" s="199" t="s">
        <v>1697</v>
      </c>
      <c r="L565" s="203"/>
      <c r="M565" s="225"/>
      <c r="N565" s="194"/>
    </row>
    <row r="566" ht="27.75" customHeight="1">
      <c r="A566" s="156" t="str">
        <f t="shared" si="53"/>
        <v>ทะเบียนขาด 55 วัน</v>
      </c>
      <c r="B566" s="113" t="str">
        <f t="shared" si="46"/>
        <v>ใบอนุญาตนำเข้า ขาด</v>
      </c>
      <c r="C566" s="157">
        <v>3.0634672567E10</v>
      </c>
      <c r="D566" s="161">
        <v>45897.0</v>
      </c>
      <c r="E566" s="157" t="s">
        <v>25</v>
      </c>
      <c r="F566" s="157" t="s">
        <v>356</v>
      </c>
      <c r="G566" s="157" t="s">
        <v>19</v>
      </c>
      <c r="H566" s="157" t="s">
        <v>333</v>
      </c>
      <c r="I566" s="139" t="s">
        <v>27</v>
      </c>
      <c r="J566" s="187" t="s">
        <v>27</v>
      </c>
      <c r="K566" s="192" t="s">
        <v>1698</v>
      </c>
      <c r="L566" s="193"/>
      <c r="M566" s="213" t="s">
        <v>992</v>
      </c>
      <c r="N566" s="194" t="s">
        <v>1699</v>
      </c>
    </row>
    <row r="567" ht="27.75" customHeight="1">
      <c r="A567" s="156" t="str">
        <f t="shared" si="53"/>
        <v>0 ปี 3 เดือน 13 วัน หรือเหลืออีก 105 วัน</v>
      </c>
      <c r="B567" s="113" t="str">
        <f t="shared" si="46"/>
        <v>ใบอนุญาตนำเข้า ใกล้หมดอายุ ภายใน 1-3 เดือน</v>
      </c>
      <c r="C567" s="157">
        <v>3.0605422568E10</v>
      </c>
      <c r="D567" s="161">
        <v>46057.0</v>
      </c>
      <c r="E567" s="157" t="s">
        <v>25</v>
      </c>
      <c r="F567" s="157" t="s">
        <v>356</v>
      </c>
      <c r="G567" s="157" t="s">
        <v>19</v>
      </c>
      <c r="H567" s="157" t="s">
        <v>333</v>
      </c>
      <c r="I567" s="139" t="s">
        <v>27</v>
      </c>
      <c r="J567" s="187" t="s">
        <v>27</v>
      </c>
      <c r="K567" s="192" t="s">
        <v>1700</v>
      </c>
      <c r="L567" s="193"/>
      <c r="M567" s="213" t="s">
        <v>992</v>
      </c>
      <c r="N567" s="194" t="s">
        <v>1699</v>
      </c>
    </row>
    <row r="568" ht="27.75" customHeight="1">
      <c r="A568" s="182"/>
      <c r="B568" s="183"/>
      <c r="C568" s="120"/>
      <c r="D568" s="177"/>
      <c r="E568" s="120"/>
      <c r="F568" s="120"/>
      <c r="G568" s="120"/>
      <c r="H568" s="120"/>
      <c r="I568" s="120"/>
      <c r="J568" s="256"/>
      <c r="K568" s="121"/>
      <c r="L568" s="120"/>
      <c r="M568" s="257"/>
      <c r="N568" s="258"/>
    </row>
    <row r="569" ht="27.75" customHeight="1">
      <c r="A569" s="182"/>
      <c r="B569" s="184"/>
      <c r="C569" s="179"/>
      <c r="D569" s="180"/>
      <c r="E569" s="179"/>
      <c r="F569" s="179"/>
      <c r="G569" s="179"/>
      <c r="H569" s="179"/>
      <c r="I569" s="179"/>
      <c r="J569" s="256"/>
      <c r="K569" s="121"/>
      <c r="L569" s="120"/>
      <c r="M569" s="257"/>
      <c r="N569" s="259"/>
    </row>
    <row r="570" ht="27.75" customHeight="1">
      <c r="A570" s="182"/>
      <c r="B570" s="183"/>
      <c r="C570" s="120"/>
      <c r="D570" s="177"/>
      <c r="E570" s="120"/>
      <c r="F570" s="120"/>
      <c r="G570" s="120"/>
      <c r="H570" s="120"/>
      <c r="I570" s="120"/>
      <c r="J570" s="256"/>
      <c r="K570" s="121"/>
      <c r="L570" s="120"/>
      <c r="M570" s="257"/>
      <c r="N570" s="258"/>
    </row>
    <row r="571" ht="27.75" customHeight="1">
      <c r="A571" s="182"/>
      <c r="B571" s="184"/>
      <c r="C571" s="179"/>
      <c r="D571" s="180"/>
      <c r="E571" s="179"/>
      <c r="F571" s="179"/>
      <c r="G571" s="179"/>
      <c r="H571" s="179"/>
      <c r="I571" s="179"/>
      <c r="J571" s="256"/>
      <c r="K571" s="121"/>
      <c r="L571" s="120"/>
      <c r="M571" s="257"/>
      <c r="N571" s="259"/>
    </row>
    <row r="572" ht="27.75" customHeight="1">
      <c r="A572" s="182"/>
      <c r="B572" s="183"/>
      <c r="C572" s="120"/>
      <c r="D572" s="177"/>
      <c r="E572" s="120"/>
      <c r="F572" s="120"/>
      <c r="G572" s="120"/>
      <c r="H572" s="120"/>
      <c r="I572" s="120"/>
      <c r="J572" s="256"/>
      <c r="K572" s="121"/>
      <c r="L572" s="120"/>
      <c r="M572" s="257"/>
      <c r="N572" s="258"/>
    </row>
    <row r="573" ht="27.75" customHeight="1">
      <c r="A573" s="182"/>
      <c r="B573" s="184"/>
      <c r="C573" s="179"/>
      <c r="D573" s="180"/>
      <c r="E573" s="179"/>
      <c r="F573" s="179"/>
      <c r="G573" s="179"/>
      <c r="H573" s="179"/>
      <c r="I573" s="179"/>
      <c r="J573" s="256"/>
      <c r="K573" s="121"/>
      <c r="L573" s="120"/>
      <c r="M573" s="257"/>
      <c r="N573" s="259"/>
    </row>
    <row r="574" ht="27.75" customHeight="1">
      <c r="A574" s="182"/>
      <c r="B574" s="183"/>
      <c r="C574" s="120"/>
      <c r="D574" s="177"/>
      <c r="E574" s="120"/>
      <c r="F574" s="120"/>
      <c r="G574" s="120"/>
      <c r="H574" s="120"/>
      <c r="I574" s="120"/>
      <c r="J574" s="256"/>
      <c r="K574" s="121"/>
      <c r="L574" s="120"/>
      <c r="M574" s="257"/>
      <c r="N574" s="258"/>
    </row>
    <row r="575" ht="27.75" customHeight="1">
      <c r="A575" s="182"/>
      <c r="B575" s="184"/>
      <c r="C575" s="179"/>
      <c r="D575" s="180"/>
      <c r="E575" s="179"/>
      <c r="F575" s="179"/>
      <c r="G575" s="179"/>
      <c r="H575" s="179"/>
      <c r="I575" s="179"/>
      <c r="J575" s="256"/>
      <c r="K575" s="121"/>
      <c r="L575" s="120"/>
      <c r="M575" s="257"/>
      <c r="N575" s="259"/>
    </row>
    <row r="576" ht="27.75" customHeight="1">
      <c r="A576" s="182"/>
      <c r="B576" s="183"/>
      <c r="C576" s="120"/>
      <c r="D576" s="177"/>
      <c r="E576" s="120"/>
      <c r="F576" s="120"/>
      <c r="G576" s="120"/>
      <c r="H576" s="120"/>
      <c r="I576" s="120"/>
      <c r="J576" s="256"/>
      <c r="K576" s="121"/>
      <c r="L576" s="120"/>
      <c r="M576" s="257"/>
      <c r="N576" s="258"/>
    </row>
    <row r="577" ht="27.75" customHeight="1">
      <c r="A577" s="182"/>
      <c r="B577" s="184"/>
      <c r="C577" s="179"/>
      <c r="D577" s="180"/>
      <c r="E577" s="179"/>
      <c r="F577" s="179"/>
      <c r="G577" s="179"/>
      <c r="H577" s="179"/>
      <c r="I577" s="179"/>
      <c r="J577" s="256"/>
      <c r="K577" s="121"/>
      <c r="L577" s="120"/>
      <c r="M577" s="257"/>
      <c r="N577" s="259"/>
    </row>
    <row r="578" ht="27.75" customHeight="1">
      <c r="A578" s="182"/>
      <c r="B578" s="183"/>
      <c r="C578" s="120"/>
      <c r="D578" s="177"/>
      <c r="E578" s="120"/>
      <c r="F578" s="120"/>
      <c r="G578" s="120"/>
      <c r="H578" s="120"/>
      <c r="I578" s="120"/>
      <c r="J578" s="256"/>
      <c r="K578" s="121"/>
      <c r="L578" s="120"/>
      <c r="M578" s="257"/>
      <c r="N578" s="258"/>
    </row>
    <row r="579" ht="27.75" customHeight="1">
      <c r="A579" s="182"/>
      <c r="B579" s="184"/>
      <c r="C579" s="179"/>
      <c r="D579" s="180"/>
      <c r="E579" s="179"/>
      <c r="F579" s="179"/>
      <c r="G579" s="179"/>
      <c r="H579" s="179"/>
      <c r="I579" s="179"/>
      <c r="J579" s="256"/>
      <c r="K579" s="121"/>
      <c r="L579" s="120"/>
      <c r="M579" s="257"/>
      <c r="N579" s="259"/>
    </row>
    <row r="580" ht="27.75" customHeight="1">
      <c r="A580" s="182"/>
      <c r="B580" s="183"/>
      <c r="C580" s="120"/>
      <c r="D580" s="177"/>
      <c r="E580" s="120"/>
      <c r="F580" s="120"/>
      <c r="G580" s="120"/>
      <c r="H580" s="120"/>
      <c r="I580" s="120"/>
      <c r="J580" s="256"/>
      <c r="K580" s="121"/>
      <c r="L580" s="120"/>
      <c r="M580" s="257"/>
      <c r="N580" s="258"/>
    </row>
    <row r="581" ht="27.75" customHeight="1">
      <c r="A581" s="182"/>
      <c r="B581" s="184"/>
      <c r="C581" s="179"/>
      <c r="D581" s="180"/>
      <c r="E581" s="179"/>
      <c r="F581" s="179"/>
      <c r="G581" s="179"/>
      <c r="H581" s="179"/>
      <c r="I581" s="179"/>
      <c r="J581" s="256"/>
      <c r="K581" s="121"/>
      <c r="L581" s="120"/>
      <c r="M581" s="257"/>
      <c r="N581" s="259"/>
    </row>
    <row r="582" ht="27.75" customHeight="1">
      <c r="A582" s="182"/>
      <c r="B582" s="183"/>
      <c r="C582" s="120"/>
      <c r="D582" s="177"/>
      <c r="E582" s="120"/>
      <c r="F582" s="120"/>
      <c r="G582" s="120"/>
      <c r="H582" s="120"/>
      <c r="I582" s="120"/>
      <c r="J582" s="256"/>
      <c r="K582" s="121"/>
      <c r="L582" s="120"/>
      <c r="M582" s="257"/>
      <c r="N582" s="258"/>
    </row>
    <row r="583" ht="27.75" customHeight="1">
      <c r="A583" s="182"/>
      <c r="B583" s="184"/>
      <c r="C583" s="179"/>
      <c r="D583" s="180"/>
      <c r="E583" s="179"/>
      <c r="F583" s="179"/>
      <c r="G583" s="179"/>
      <c r="H583" s="179"/>
      <c r="I583" s="179"/>
      <c r="J583" s="256"/>
      <c r="K583" s="121"/>
      <c r="L583" s="120"/>
      <c r="M583" s="257"/>
      <c r="N583" s="259"/>
    </row>
    <row r="584" ht="27.75" customHeight="1">
      <c r="A584" s="182"/>
      <c r="B584" s="183"/>
      <c r="C584" s="120"/>
      <c r="D584" s="177"/>
      <c r="E584" s="120"/>
      <c r="F584" s="120"/>
      <c r="G584" s="120"/>
      <c r="H584" s="120"/>
      <c r="I584" s="120"/>
      <c r="J584" s="256"/>
      <c r="K584" s="121"/>
      <c r="L584" s="120"/>
      <c r="M584" s="257"/>
      <c r="N584" s="258"/>
    </row>
    <row r="585" ht="27.75" customHeight="1">
      <c r="A585" s="182"/>
      <c r="B585" s="184"/>
      <c r="C585" s="179"/>
      <c r="D585" s="180"/>
      <c r="E585" s="179"/>
      <c r="F585" s="179"/>
      <c r="G585" s="179"/>
      <c r="H585" s="179"/>
      <c r="I585" s="179"/>
      <c r="J585" s="256"/>
      <c r="K585" s="121"/>
      <c r="L585" s="120"/>
      <c r="M585" s="257"/>
      <c r="N585" s="259"/>
    </row>
    <row r="586" ht="27.75" customHeight="1">
      <c r="A586" s="182"/>
      <c r="B586" s="183"/>
      <c r="C586" s="120"/>
      <c r="D586" s="177"/>
      <c r="E586" s="120"/>
      <c r="F586" s="120"/>
      <c r="G586" s="120"/>
      <c r="H586" s="120"/>
      <c r="I586" s="120"/>
      <c r="J586" s="256"/>
      <c r="K586" s="121"/>
      <c r="L586" s="120"/>
      <c r="M586" s="257"/>
      <c r="N586" s="258"/>
    </row>
    <row r="587" ht="27.75" customHeight="1">
      <c r="A587" s="182"/>
      <c r="B587" s="184"/>
      <c r="C587" s="179"/>
      <c r="D587" s="180"/>
      <c r="E587" s="179"/>
      <c r="F587" s="179"/>
      <c r="G587" s="179"/>
      <c r="H587" s="179"/>
      <c r="I587" s="179"/>
      <c r="J587" s="256"/>
      <c r="K587" s="121"/>
      <c r="L587" s="120"/>
      <c r="M587" s="257"/>
      <c r="N587" s="259"/>
    </row>
    <row r="588" ht="27.75" customHeight="1">
      <c r="A588" s="182"/>
      <c r="B588" s="183"/>
      <c r="C588" s="120"/>
      <c r="D588" s="177"/>
      <c r="E588" s="120"/>
      <c r="F588" s="120"/>
      <c r="G588" s="120"/>
      <c r="H588" s="120"/>
      <c r="I588" s="120"/>
      <c r="J588" s="256"/>
      <c r="K588" s="121"/>
      <c r="L588" s="120"/>
      <c r="M588" s="257"/>
      <c r="N588" s="258"/>
    </row>
    <row r="589" ht="27.75" customHeight="1">
      <c r="A589" s="182"/>
      <c r="B589" s="184"/>
      <c r="C589" s="179"/>
      <c r="D589" s="180"/>
      <c r="E589" s="179"/>
      <c r="F589" s="179"/>
      <c r="G589" s="179"/>
      <c r="H589" s="179"/>
      <c r="I589" s="179"/>
      <c r="J589" s="256"/>
      <c r="K589" s="121"/>
      <c r="L589" s="120"/>
      <c r="M589" s="257"/>
      <c r="N589" s="259"/>
    </row>
    <row r="590" ht="27.75" customHeight="1">
      <c r="A590" s="182"/>
      <c r="B590" s="183"/>
      <c r="C590" s="120"/>
      <c r="D590" s="177"/>
      <c r="E590" s="120"/>
      <c r="F590" s="120"/>
      <c r="G590" s="120"/>
      <c r="H590" s="120"/>
      <c r="I590" s="120"/>
      <c r="J590" s="256"/>
      <c r="K590" s="121"/>
      <c r="L590" s="120"/>
      <c r="M590" s="257"/>
      <c r="N590" s="258"/>
    </row>
    <row r="591" ht="27.75" customHeight="1">
      <c r="A591" s="182"/>
      <c r="B591" s="184"/>
      <c r="C591" s="179"/>
      <c r="D591" s="180"/>
      <c r="E591" s="179"/>
      <c r="F591" s="179"/>
      <c r="G591" s="179"/>
      <c r="H591" s="179"/>
      <c r="I591" s="179"/>
      <c r="J591" s="256"/>
      <c r="K591" s="121"/>
      <c r="L591" s="120"/>
      <c r="M591" s="257"/>
      <c r="N591" s="259"/>
    </row>
    <row r="592" ht="27.75" customHeight="1">
      <c r="A592" s="182"/>
      <c r="B592" s="183"/>
      <c r="C592" s="120"/>
      <c r="D592" s="177"/>
      <c r="E592" s="120"/>
      <c r="F592" s="120"/>
      <c r="G592" s="120"/>
      <c r="H592" s="120"/>
      <c r="I592" s="120"/>
      <c r="J592" s="256"/>
      <c r="K592" s="121"/>
      <c r="L592" s="120"/>
      <c r="M592" s="257"/>
      <c r="N592" s="258"/>
    </row>
    <row r="593" ht="27.75" customHeight="1">
      <c r="A593" s="182"/>
      <c r="B593" s="184"/>
      <c r="C593" s="179"/>
      <c r="D593" s="180"/>
      <c r="E593" s="179"/>
      <c r="F593" s="179"/>
      <c r="G593" s="179"/>
      <c r="H593" s="179"/>
      <c r="I593" s="179"/>
      <c r="J593" s="256"/>
      <c r="K593" s="121"/>
      <c r="L593" s="120"/>
      <c r="M593" s="257"/>
      <c r="N593" s="259"/>
    </row>
    <row r="594" ht="27.75" customHeight="1">
      <c r="A594" s="182"/>
      <c r="B594" s="183"/>
      <c r="C594" s="120"/>
      <c r="D594" s="177"/>
      <c r="E594" s="120"/>
      <c r="F594" s="120"/>
      <c r="G594" s="120"/>
      <c r="H594" s="120"/>
      <c r="I594" s="120"/>
      <c r="J594" s="256"/>
      <c r="K594" s="121"/>
      <c r="L594" s="120"/>
      <c r="M594" s="257"/>
      <c r="N594" s="258"/>
    </row>
    <row r="595" ht="27.75" customHeight="1">
      <c r="A595" s="182"/>
      <c r="B595" s="184"/>
      <c r="C595" s="179"/>
      <c r="D595" s="180"/>
      <c r="E595" s="179"/>
      <c r="F595" s="179"/>
      <c r="G595" s="179"/>
      <c r="H595" s="179"/>
      <c r="I595" s="179"/>
      <c r="J595" s="256"/>
      <c r="K595" s="121"/>
      <c r="L595" s="120"/>
      <c r="M595" s="257"/>
      <c r="N595" s="259"/>
    </row>
    <row r="596" ht="27.75" customHeight="1">
      <c r="A596" s="182"/>
      <c r="B596" s="183"/>
      <c r="C596" s="120"/>
      <c r="D596" s="177"/>
      <c r="E596" s="120"/>
      <c r="F596" s="120"/>
      <c r="G596" s="120"/>
      <c r="H596" s="120"/>
      <c r="I596" s="120"/>
      <c r="J596" s="256"/>
      <c r="K596" s="121"/>
      <c r="L596" s="120"/>
      <c r="M596" s="257"/>
      <c r="N596" s="258"/>
    </row>
    <row r="597" ht="27.75" customHeight="1">
      <c r="A597" s="182"/>
      <c r="B597" s="184"/>
      <c r="C597" s="179"/>
      <c r="D597" s="180"/>
      <c r="E597" s="179"/>
      <c r="F597" s="179"/>
      <c r="G597" s="179"/>
      <c r="H597" s="179"/>
      <c r="I597" s="179"/>
      <c r="J597" s="256"/>
      <c r="K597" s="121"/>
      <c r="L597" s="120"/>
      <c r="M597" s="257"/>
      <c r="N597" s="259"/>
    </row>
    <row r="598" ht="27.75" customHeight="1">
      <c r="A598" s="182"/>
      <c r="B598" s="183"/>
      <c r="C598" s="120"/>
      <c r="D598" s="177"/>
      <c r="E598" s="120"/>
      <c r="F598" s="120"/>
      <c r="G598" s="120"/>
      <c r="H598" s="120"/>
      <c r="I598" s="120"/>
      <c r="J598" s="256"/>
      <c r="K598" s="121"/>
      <c r="L598" s="120"/>
      <c r="M598" s="257"/>
      <c r="N598" s="258"/>
    </row>
    <row r="599" ht="27.75" customHeight="1">
      <c r="A599" s="182"/>
      <c r="B599" s="184"/>
      <c r="C599" s="179"/>
      <c r="D599" s="180"/>
      <c r="E599" s="179"/>
      <c r="F599" s="179"/>
      <c r="G599" s="179"/>
      <c r="H599" s="179"/>
      <c r="I599" s="179"/>
      <c r="J599" s="256"/>
      <c r="K599" s="121"/>
      <c r="L599" s="120"/>
      <c r="M599" s="257"/>
      <c r="N599" s="259"/>
    </row>
    <row r="600" ht="27.75" customHeight="1">
      <c r="A600" s="182"/>
      <c r="B600" s="183"/>
      <c r="C600" s="120"/>
      <c r="D600" s="177"/>
      <c r="E600" s="120"/>
      <c r="F600" s="120"/>
      <c r="G600" s="120"/>
      <c r="H600" s="120"/>
      <c r="I600" s="120"/>
      <c r="J600" s="256"/>
      <c r="K600" s="121"/>
      <c r="L600" s="120"/>
      <c r="M600" s="257"/>
      <c r="N600" s="258"/>
    </row>
    <row r="601" ht="27.75" customHeight="1">
      <c r="A601" s="182"/>
      <c r="B601" s="184"/>
      <c r="C601" s="179"/>
      <c r="D601" s="180"/>
      <c r="E601" s="179"/>
      <c r="F601" s="179"/>
      <c r="G601" s="179"/>
      <c r="H601" s="179"/>
      <c r="I601" s="179"/>
      <c r="J601" s="256"/>
      <c r="K601" s="121"/>
      <c r="L601" s="120"/>
      <c r="M601" s="257"/>
      <c r="N601" s="259"/>
    </row>
    <row r="602" ht="27.75" customHeight="1">
      <c r="A602" s="182"/>
      <c r="B602" s="183"/>
      <c r="C602" s="120"/>
      <c r="D602" s="177"/>
      <c r="E602" s="120"/>
      <c r="F602" s="120"/>
      <c r="G602" s="120"/>
      <c r="H602" s="120"/>
      <c r="I602" s="120"/>
      <c r="J602" s="256"/>
      <c r="K602" s="121"/>
      <c r="L602" s="120"/>
      <c r="M602" s="257"/>
      <c r="N602" s="258"/>
    </row>
    <row r="603" ht="27.75" customHeight="1">
      <c r="A603" s="182"/>
      <c r="B603" s="184"/>
      <c r="C603" s="179"/>
      <c r="D603" s="180"/>
      <c r="E603" s="179"/>
      <c r="F603" s="179"/>
      <c r="G603" s="179"/>
      <c r="H603" s="179"/>
      <c r="I603" s="179"/>
      <c r="J603" s="256"/>
      <c r="K603" s="121"/>
      <c r="L603" s="120"/>
      <c r="M603" s="257"/>
      <c r="N603" s="259"/>
    </row>
    <row r="604" ht="27.75" customHeight="1">
      <c r="A604" s="182"/>
      <c r="B604" s="183"/>
      <c r="C604" s="120"/>
      <c r="D604" s="177"/>
      <c r="E604" s="120"/>
      <c r="F604" s="120"/>
      <c r="G604" s="120"/>
      <c r="H604" s="120"/>
      <c r="I604" s="120"/>
      <c r="J604" s="256"/>
      <c r="K604" s="121"/>
      <c r="L604" s="120"/>
      <c r="M604" s="257"/>
      <c r="N604" s="258"/>
    </row>
    <row r="605" ht="27.75" customHeight="1">
      <c r="A605" s="182"/>
      <c r="B605" s="184"/>
      <c r="C605" s="179"/>
      <c r="D605" s="180"/>
      <c r="E605" s="179"/>
      <c r="F605" s="179"/>
      <c r="G605" s="179"/>
      <c r="H605" s="179"/>
      <c r="I605" s="179"/>
      <c r="J605" s="256"/>
      <c r="K605" s="121"/>
      <c r="L605" s="120"/>
      <c r="M605" s="257"/>
      <c r="N605" s="259"/>
    </row>
    <row r="606" ht="27.75" customHeight="1">
      <c r="A606" s="182"/>
      <c r="B606" s="183"/>
      <c r="C606" s="120"/>
      <c r="D606" s="177"/>
      <c r="E606" s="120"/>
      <c r="F606" s="120"/>
      <c r="G606" s="120"/>
      <c r="H606" s="120"/>
      <c r="I606" s="120"/>
      <c r="J606" s="256"/>
      <c r="K606" s="121"/>
      <c r="L606" s="120"/>
      <c r="M606" s="257"/>
      <c r="N606" s="258"/>
    </row>
    <row r="607" ht="27.75" customHeight="1">
      <c r="A607" s="182"/>
      <c r="B607" s="184"/>
      <c r="C607" s="179"/>
      <c r="D607" s="180"/>
      <c r="E607" s="179"/>
      <c r="F607" s="179"/>
      <c r="G607" s="179"/>
      <c r="H607" s="179"/>
      <c r="I607" s="179"/>
      <c r="J607" s="256"/>
      <c r="K607" s="121"/>
      <c r="L607" s="120"/>
      <c r="M607" s="257"/>
      <c r="N607" s="259"/>
    </row>
    <row r="608" ht="27.75" customHeight="1">
      <c r="A608" s="182"/>
      <c r="B608" s="183"/>
      <c r="C608" s="120"/>
      <c r="D608" s="177"/>
      <c r="E608" s="120"/>
      <c r="F608" s="120"/>
      <c r="G608" s="120"/>
      <c r="H608" s="120"/>
      <c r="I608" s="120"/>
      <c r="J608" s="256"/>
      <c r="K608" s="121"/>
      <c r="L608" s="120"/>
      <c r="M608" s="257"/>
      <c r="N608" s="258"/>
    </row>
    <row r="609" ht="27.75" customHeight="1">
      <c r="A609" s="182"/>
      <c r="B609" s="184"/>
      <c r="C609" s="179"/>
      <c r="D609" s="180"/>
      <c r="E609" s="179"/>
      <c r="F609" s="179"/>
      <c r="G609" s="179"/>
      <c r="H609" s="179"/>
      <c r="I609" s="179"/>
      <c r="J609" s="256"/>
      <c r="K609" s="121"/>
      <c r="L609" s="120"/>
      <c r="M609" s="257"/>
      <c r="N609" s="259"/>
    </row>
    <row r="610" ht="27.75" customHeight="1">
      <c r="A610" s="182"/>
      <c r="B610" s="183"/>
      <c r="C610" s="120"/>
      <c r="D610" s="177"/>
      <c r="E610" s="120"/>
      <c r="F610" s="120"/>
      <c r="G610" s="120"/>
      <c r="H610" s="120"/>
      <c r="I610" s="120"/>
      <c r="J610" s="256"/>
      <c r="K610" s="121"/>
      <c r="L610" s="120"/>
      <c r="M610" s="257"/>
      <c r="N610" s="258"/>
    </row>
    <row r="611" ht="27.75" customHeight="1">
      <c r="A611" s="182"/>
      <c r="B611" s="184"/>
      <c r="C611" s="179"/>
      <c r="D611" s="180"/>
      <c r="E611" s="179"/>
      <c r="F611" s="179"/>
      <c r="G611" s="179"/>
      <c r="H611" s="179"/>
      <c r="I611" s="179"/>
      <c r="J611" s="256"/>
      <c r="K611" s="121"/>
      <c r="L611" s="120"/>
      <c r="M611" s="257"/>
      <c r="N611" s="259"/>
    </row>
    <row r="612" ht="27.75" customHeight="1">
      <c r="A612" s="182"/>
      <c r="B612" s="183"/>
      <c r="C612" s="120"/>
      <c r="D612" s="177"/>
      <c r="E612" s="120"/>
      <c r="F612" s="120"/>
      <c r="G612" s="120"/>
      <c r="H612" s="120"/>
      <c r="I612" s="120"/>
      <c r="J612" s="256"/>
      <c r="K612" s="121"/>
      <c r="L612" s="120"/>
      <c r="M612" s="257"/>
      <c r="N612" s="258"/>
    </row>
    <row r="613" ht="27.75" customHeight="1">
      <c r="A613" s="182"/>
      <c r="B613" s="184"/>
      <c r="C613" s="179"/>
      <c r="D613" s="180"/>
      <c r="E613" s="179"/>
      <c r="F613" s="179"/>
      <c r="G613" s="179"/>
      <c r="H613" s="179"/>
      <c r="I613" s="179"/>
      <c r="J613" s="256"/>
      <c r="K613" s="121"/>
      <c r="L613" s="120"/>
      <c r="M613" s="257"/>
      <c r="N613" s="259"/>
    </row>
    <row r="614" ht="27.75" customHeight="1">
      <c r="A614" s="182"/>
      <c r="B614" s="183"/>
      <c r="C614" s="120"/>
      <c r="D614" s="177"/>
      <c r="E614" s="120"/>
      <c r="F614" s="120"/>
      <c r="G614" s="120"/>
      <c r="H614" s="120"/>
      <c r="I614" s="120"/>
      <c r="J614" s="256"/>
      <c r="K614" s="121"/>
      <c r="L614" s="120"/>
      <c r="M614" s="257"/>
      <c r="N614" s="258"/>
    </row>
    <row r="615" ht="27.75" customHeight="1">
      <c r="A615" s="182"/>
      <c r="B615" s="184"/>
      <c r="C615" s="179"/>
      <c r="D615" s="180"/>
      <c r="E615" s="179"/>
      <c r="F615" s="179"/>
      <c r="G615" s="179"/>
      <c r="H615" s="179"/>
      <c r="I615" s="179"/>
      <c r="J615" s="256"/>
      <c r="K615" s="121"/>
      <c r="L615" s="120"/>
      <c r="M615" s="257"/>
      <c r="N615" s="259"/>
    </row>
    <row r="616" ht="27.75" customHeight="1">
      <c r="A616" s="182"/>
      <c r="B616" s="183"/>
      <c r="C616" s="120"/>
      <c r="D616" s="177"/>
      <c r="E616" s="120"/>
      <c r="F616" s="120"/>
      <c r="G616" s="120"/>
      <c r="H616" s="120"/>
      <c r="I616" s="120"/>
      <c r="J616" s="256"/>
      <c r="K616" s="121"/>
      <c r="L616" s="120"/>
      <c r="M616" s="257"/>
      <c r="N616" s="258"/>
    </row>
    <row r="617" ht="27.75" customHeight="1">
      <c r="A617" s="182"/>
      <c r="B617" s="184"/>
      <c r="C617" s="179"/>
      <c r="D617" s="180"/>
      <c r="E617" s="179"/>
      <c r="F617" s="179"/>
      <c r="G617" s="179"/>
      <c r="H617" s="179"/>
      <c r="I617" s="179"/>
      <c r="J617" s="256"/>
      <c r="K617" s="121"/>
      <c r="L617" s="120"/>
      <c r="M617" s="257"/>
      <c r="N617" s="259"/>
    </row>
    <row r="618" ht="27.75" customHeight="1">
      <c r="A618" s="182"/>
      <c r="B618" s="183"/>
      <c r="C618" s="120"/>
      <c r="D618" s="177"/>
      <c r="E618" s="120"/>
      <c r="F618" s="120"/>
      <c r="G618" s="120"/>
      <c r="H618" s="120"/>
      <c r="I618" s="120"/>
      <c r="J618" s="256"/>
      <c r="K618" s="121"/>
      <c r="L618" s="120"/>
      <c r="M618" s="257"/>
      <c r="N618" s="258"/>
    </row>
    <row r="619" ht="27.75" customHeight="1">
      <c r="A619" s="182"/>
      <c r="B619" s="184"/>
      <c r="C619" s="179"/>
      <c r="D619" s="180"/>
      <c r="E619" s="179"/>
      <c r="F619" s="179"/>
      <c r="G619" s="179"/>
      <c r="H619" s="179"/>
      <c r="I619" s="179"/>
      <c r="J619" s="256"/>
      <c r="K619" s="121"/>
      <c r="L619" s="120"/>
      <c r="M619" s="257"/>
      <c r="N619" s="259"/>
    </row>
    <row r="620" ht="27.75" customHeight="1">
      <c r="A620" s="182"/>
      <c r="B620" s="183"/>
      <c r="C620" s="120"/>
      <c r="D620" s="177"/>
      <c r="E620" s="120"/>
      <c r="F620" s="120"/>
      <c r="G620" s="120"/>
      <c r="H620" s="120"/>
      <c r="I620" s="120"/>
      <c r="J620" s="256"/>
      <c r="K620" s="121"/>
      <c r="L620" s="120"/>
      <c r="M620" s="257"/>
      <c r="N620" s="258"/>
    </row>
    <row r="621" ht="27.75" customHeight="1">
      <c r="A621" s="182"/>
      <c r="B621" s="184"/>
      <c r="C621" s="179"/>
      <c r="D621" s="180"/>
      <c r="E621" s="179"/>
      <c r="F621" s="179"/>
      <c r="G621" s="179"/>
      <c r="H621" s="179"/>
      <c r="I621" s="179"/>
      <c r="J621" s="256"/>
      <c r="K621" s="121"/>
      <c r="L621" s="120"/>
      <c r="M621" s="257"/>
      <c r="N621" s="259"/>
    </row>
    <row r="622" ht="27.75" customHeight="1">
      <c r="A622" s="182"/>
      <c r="B622" s="183"/>
      <c r="C622" s="120"/>
      <c r="D622" s="177"/>
      <c r="E622" s="120"/>
      <c r="F622" s="120"/>
      <c r="G622" s="120"/>
      <c r="H622" s="120"/>
      <c r="I622" s="120"/>
      <c r="J622" s="256"/>
      <c r="K622" s="121"/>
      <c r="L622" s="120"/>
      <c r="M622" s="257"/>
      <c r="N622" s="258"/>
    </row>
    <row r="623" ht="27.75" customHeight="1">
      <c r="A623" s="182"/>
      <c r="B623" s="184"/>
      <c r="C623" s="179"/>
      <c r="D623" s="180"/>
      <c r="E623" s="179"/>
      <c r="F623" s="179"/>
      <c r="G623" s="179"/>
      <c r="H623" s="179"/>
      <c r="I623" s="179"/>
      <c r="J623" s="256"/>
      <c r="K623" s="121"/>
      <c r="L623" s="120"/>
      <c r="M623" s="257"/>
      <c r="N623" s="259"/>
    </row>
    <row r="624" ht="27.75" customHeight="1">
      <c r="A624" s="182"/>
      <c r="B624" s="183"/>
      <c r="C624" s="120"/>
      <c r="D624" s="177"/>
      <c r="E624" s="120"/>
      <c r="F624" s="120"/>
      <c r="G624" s="120"/>
      <c r="H624" s="120"/>
      <c r="I624" s="120"/>
      <c r="J624" s="256"/>
      <c r="K624" s="121"/>
      <c r="L624" s="120"/>
      <c r="M624" s="257"/>
      <c r="N624" s="258"/>
    </row>
    <row r="625" ht="27.75" customHeight="1">
      <c r="A625" s="182"/>
      <c r="B625" s="184"/>
      <c r="C625" s="179"/>
      <c r="D625" s="180"/>
      <c r="E625" s="179"/>
      <c r="F625" s="179"/>
      <c r="G625" s="179"/>
      <c r="H625" s="179"/>
      <c r="I625" s="179"/>
      <c r="J625" s="256"/>
      <c r="K625" s="121"/>
      <c r="L625" s="120"/>
      <c r="M625" s="257"/>
      <c r="N625" s="259"/>
    </row>
    <row r="626" ht="27.75" customHeight="1">
      <c r="A626" s="182"/>
      <c r="B626" s="183"/>
      <c r="C626" s="120"/>
      <c r="D626" s="177"/>
      <c r="E626" s="120"/>
      <c r="F626" s="120"/>
      <c r="G626" s="120"/>
      <c r="H626" s="120"/>
      <c r="I626" s="120"/>
      <c r="J626" s="256"/>
      <c r="K626" s="121"/>
      <c r="L626" s="120"/>
      <c r="M626" s="257"/>
      <c r="N626" s="258"/>
    </row>
    <row r="627" ht="27.75" customHeight="1">
      <c r="A627" s="182"/>
      <c r="B627" s="184"/>
      <c r="C627" s="179"/>
      <c r="D627" s="180"/>
      <c r="E627" s="179"/>
      <c r="F627" s="179"/>
      <c r="G627" s="179"/>
      <c r="H627" s="179"/>
      <c r="I627" s="179"/>
      <c r="J627" s="256"/>
      <c r="K627" s="121"/>
      <c r="L627" s="120"/>
      <c r="M627" s="257"/>
      <c r="N627" s="259"/>
    </row>
    <row r="628" ht="27.75" customHeight="1">
      <c r="A628" s="182"/>
      <c r="B628" s="183"/>
      <c r="C628" s="120"/>
      <c r="D628" s="177"/>
      <c r="E628" s="120"/>
      <c r="F628" s="120"/>
      <c r="G628" s="120"/>
      <c r="H628" s="120"/>
      <c r="I628" s="120"/>
      <c r="J628" s="256"/>
      <c r="K628" s="121"/>
      <c r="L628" s="120"/>
      <c r="M628" s="257"/>
      <c r="N628" s="258"/>
    </row>
    <row r="629" ht="27.75" customHeight="1">
      <c r="A629" s="182"/>
      <c r="B629" s="184"/>
      <c r="C629" s="179"/>
      <c r="D629" s="180"/>
      <c r="E629" s="179"/>
      <c r="F629" s="179"/>
      <c r="G629" s="179"/>
      <c r="H629" s="179"/>
      <c r="I629" s="179"/>
      <c r="J629" s="256"/>
      <c r="K629" s="121"/>
      <c r="L629" s="120"/>
      <c r="M629" s="257"/>
      <c r="N629" s="259"/>
    </row>
    <row r="630" ht="27.75" customHeight="1">
      <c r="A630" s="182"/>
      <c r="B630" s="183"/>
      <c r="C630" s="120"/>
      <c r="D630" s="177"/>
      <c r="E630" s="120"/>
      <c r="F630" s="120"/>
      <c r="G630" s="120"/>
      <c r="H630" s="120"/>
      <c r="I630" s="120"/>
      <c r="J630" s="256"/>
      <c r="K630" s="121"/>
      <c r="L630" s="120"/>
      <c r="M630" s="257"/>
      <c r="N630" s="258"/>
    </row>
    <row r="631" ht="27.75" customHeight="1">
      <c r="A631" s="182"/>
      <c r="B631" s="184"/>
      <c r="C631" s="179"/>
      <c r="D631" s="180"/>
      <c r="E631" s="179"/>
      <c r="F631" s="179"/>
      <c r="G631" s="179"/>
      <c r="H631" s="179"/>
      <c r="I631" s="179"/>
      <c r="J631" s="256"/>
      <c r="K631" s="121"/>
      <c r="L631" s="120"/>
      <c r="M631" s="257"/>
      <c r="N631" s="259"/>
    </row>
    <row r="632" ht="27.75" customHeight="1">
      <c r="A632" s="182"/>
      <c r="B632" s="183"/>
      <c r="C632" s="120"/>
      <c r="D632" s="177"/>
      <c r="E632" s="120"/>
      <c r="F632" s="120"/>
      <c r="G632" s="120"/>
      <c r="H632" s="120"/>
      <c r="I632" s="120"/>
      <c r="J632" s="256"/>
      <c r="K632" s="121"/>
      <c r="L632" s="120"/>
      <c r="M632" s="257"/>
      <c r="N632" s="258"/>
    </row>
    <row r="633" ht="27.75" customHeight="1">
      <c r="A633" s="182"/>
      <c r="B633" s="184"/>
      <c r="C633" s="179"/>
      <c r="D633" s="180"/>
      <c r="E633" s="179"/>
      <c r="F633" s="179"/>
      <c r="G633" s="179"/>
      <c r="H633" s="179"/>
      <c r="I633" s="179"/>
      <c r="J633" s="256"/>
      <c r="K633" s="121"/>
      <c r="L633" s="120"/>
      <c r="M633" s="257"/>
      <c r="N633" s="259"/>
    </row>
    <row r="634" ht="27.75" customHeight="1">
      <c r="A634" s="182"/>
      <c r="B634" s="183"/>
      <c r="C634" s="120"/>
      <c r="D634" s="177"/>
      <c r="E634" s="120"/>
      <c r="F634" s="120"/>
      <c r="G634" s="120"/>
      <c r="H634" s="120"/>
      <c r="I634" s="120"/>
      <c r="J634" s="256"/>
      <c r="K634" s="121"/>
      <c r="L634" s="120"/>
      <c r="M634" s="257"/>
      <c r="N634" s="258"/>
    </row>
    <row r="635" ht="27.75" customHeight="1">
      <c r="A635" s="182"/>
      <c r="B635" s="184"/>
      <c r="C635" s="179"/>
      <c r="D635" s="180"/>
      <c r="E635" s="179"/>
      <c r="F635" s="179"/>
      <c r="G635" s="179"/>
      <c r="H635" s="179"/>
      <c r="I635" s="179"/>
      <c r="J635" s="256"/>
      <c r="K635" s="121"/>
      <c r="L635" s="120"/>
      <c r="M635" s="257"/>
      <c r="N635" s="259"/>
    </row>
    <row r="636" ht="27.75" customHeight="1">
      <c r="A636" s="182"/>
      <c r="B636" s="183"/>
      <c r="C636" s="120"/>
      <c r="D636" s="177"/>
      <c r="E636" s="120"/>
      <c r="F636" s="120"/>
      <c r="G636" s="120"/>
      <c r="H636" s="120"/>
      <c r="I636" s="120"/>
      <c r="J636" s="256"/>
      <c r="K636" s="121"/>
      <c r="L636" s="120"/>
      <c r="M636" s="257"/>
      <c r="N636" s="258"/>
    </row>
    <row r="637" ht="27.75" customHeight="1">
      <c r="A637" s="182"/>
      <c r="B637" s="184"/>
      <c r="C637" s="179"/>
      <c r="D637" s="180"/>
      <c r="E637" s="179"/>
      <c r="F637" s="179"/>
      <c r="G637" s="179"/>
      <c r="H637" s="179"/>
      <c r="I637" s="179"/>
      <c r="J637" s="256"/>
      <c r="K637" s="121"/>
      <c r="L637" s="120"/>
      <c r="M637" s="257"/>
      <c r="N637" s="259"/>
    </row>
    <row r="638" ht="27.75" customHeight="1">
      <c r="A638" s="182"/>
      <c r="B638" s="183"/>
      <c r="C638" s="120"/>
      <c r="D638" s="177"/>
      <c r="E638" s="120"/>
      <c r="F638" s="120"/>
      <c r="G638" s="120"/>
      <c r="H638" s="120"/>
      <c r="I638" s="120"/>
      <c r="J638" s="256"/>
      <c r="K638" s="121"/>
      <c r="L638" s="120"/>
      <c r="M638" s="257"/>
      <c r="N638" s="258"/>
    </row>
    <row r="639" ht="27.75" customHeight="1">
      <c r="A639" s="182"/>
      <c r="B639" s="184"/>
      <c r="C639" s="179"/>
      <c r="D639" s="180"/>
      <c r="E639" s="179"/>
      <c r="F639" s="179"/>
      <c r="G639" s="179"/>
      <c r="H639" s="179"/>
      <c r="I639" s="179"/>
      <c r="J639" s="256"/>
      <c r="K639" s="121"/>
      <c r="L639" s="120"/>
      <c r="M639" s="257"/>
      <c r="N639" s="259"/>
    </row>
    <row r="640" ht="27.75" customHeight="1">
      <c r="A640" s="182"/>
      <c r="B640" s="183"/>
      <c r="C640" s="120"/>
      <c r="D640" s="177"/>
      <c r="E640" s="120"/>
      <c r="F640" s="120"/>
      <c r="G640" s="120"/>
      <c r="H640" s="120"/>
      <c r="I640" s="120"/>
      <c r="J640" s="256"/>
      <c r="K640" s="121"/>
      <c r="L640" s="120"/>
      <c r="M640" s="257"/>
      <c r="N640" s="258"/>
    </row>
    <row r="641" ht="27.75" customHeight="1">
      <c r="A641" s="182"/>
      <c r="B641" s="184"/>
      <c r="C641" s="179"/>
      <c r="D641" s="180"/>
      <c r="E641" s="179"/>
      <c r="F641" s="179"/>
      <c r="G641" s="179"/>
      <c r="H641" s="179"/>
      <c r="I641" s="179"/>
      <c r="J641" s="256"/>
      <c r="K641" s="121"/>
      <c r="L641" s="120"/>
      <c r="M641" s="257"/>
      <c r="N641" s="259"/>
    </row>
    <row r="642" ht="27.75" customHeight="1">
      <c r="A642" s="182"/>
      <c r="B642" s="183"/>
      <c r="C642" s="120"/>
      <c r="D642" s="177"/>
      <c r="E642" s="120"/>
      <c r="F642" s="120"/>
      <c r="G642" s="120"/>
      <c r="H642" s="120"/>
      <c r="I642" s="120"/>
      <c r="J642" s="256"/>
      <c r="K642" s="121"/>
      <c r="L642" s="120"/>
      <c r="M642" s="257"/>
      <c r="N642" s="258"/>
    </row>
    <row r="643" ht="27.75" customHeight="1">
      <c r="A643" s="182"/>
      <c r="B643" s="184"/>
      <c r="C643" s="179"/>
      <c r="D643" s="180"/>
      <c r="E643" s="179"/>
      <c r="F643" s="179"/>
      <c r="G643" s="179"/>
      <c r="H643" s="179"/>
      <c r="I643" s="179"/>
      <c r="J643" s="256"/>
      <c r="K643" s="121"/>
      <c r="L643" s="120"/>
      <c r="M643" s="257"/>
      <c r="N643" s="259"/>
    </row>
    <row r="644" ht="27.75" customHeight="1">
      <c r="A644" s="182"/>
      <c r="B644" s="183"/>
      <c r="C644" s="120"/>
      <c r="D644" s="177"/>
      <c r="E644" s="120"/>
      <c r="F644" s="120"/>
      <c r="G644" s="120"/>
      <c r="H644" s="120"/>
      <c r="I644" s="120"/>
      <c r="J644" s="256"/>
      <c r="K644" s="121"/>
      <c r="L644" s="120"/>
      <c r="M644" s="257"/>
      <c r="N644" s="258"/>
    </row>
    <row r="645" ht="27.75" customHeight="1">
      <c r="A645" s="182"/>
      <c r="B645" s="184"/>
      <c r="C645" s="179"/>
      <c r="D645" s="180"/>
      <c r="E645" s="179"/>
      <c r="F645" s="179"/>
      <c r="G645" s="179"/>
      <c r="H645" s="179"/>
      <c r="I645" s="179"/>
      <c r="J645" s="256"/>
      <c r="K645" s="121"/>
      <c r="L645" s="120"/>
      <c r="M645" s="257"/>
      <c r="N645" s="259"/>
    </row>
    <row r="646" ht="27.75" customHeight="1">
      <c r="A646" s="182"/>
      <c r="B646" s="183"/>
      <c r="C646" s="120"/>
      <c r="D646" s="177"/>
      <c r="E646" s="120"/>
      <c r="F646" s="120"/>
      <c r="G646" s="120"/>
      <c r="H646" s="120"/>
      <c r="I646" s="120"/>
      <c r="J646" s="256"/>
      <c r="K646" s="121"/>
      <c r="L646" s="120"/>
      <c r="M646" s="257"/>
      <c r="N646" s="258"/>
    </row>
    <row r="647" ht="27.75" customHeight="1">
      <c r="A647" s="182"/>
      <c r="B647" s="184"/>
      <c r="C647" s="179"/>
      <c r="D647" s="180"/>
      <c r="E647" s="179"/>
      <c r="F647" s="179"/>
      <c r="G647" s="179"/>
      <c r="H647" s="179"/>
      <c r="I647" s="179"/>
      <c r="J647" s="256"/>
      <c r="K647" s="121"/>
      <c r="L647" s="120"/>
      <c r="M647" s="257"/>
      <c r="N647" s="259"/>
    </row>
    <row r="648" ht="27.75" customHeight="1">
      <c r="A648" s="182"/>
      <c r="B648" s="183"/>
      <c r="C648" s="120"/>
      <c r="D648" s="177"/>
      <c r="E648" s="120"/>
      <c r="F648" s="120"/>
      <c r="G648" s="120"/>
      <c r="H648" s="120"/>
      <c r="I648" s="120"/>
      <c r="J648" s="256"/>
      <c r="K648" s="121"/>
      <c r="L648" s="120"/>
      <c r="M648" s="257"/>
      <c r="N648" s="258"/>
    </row>
    <row r="649" ht="27.75" customHeight="1">
      <c r="A649" s="182"/>
      <c r="B649" s="184"/>
      <c r="C649" s="179"/>
      <c r="D649" s="180"/>
      <c r="E649" s="179"/>
      <c r="F649" s="179"/>
      <c r="G649" s="179"/>
      <c r="H649" s="179"/>
      <c r="I649" s="179"/>
      <c r="J649" s="256"/>
      <c r="K649" s="121"/>
      <c r="L649" s="120"/>
      <c r="M649" s="257"/>
      <c r="N649" s="259"/>
    </row>
    <row r="650" ht="27.75" customHeight="1">
      <c r="A650" s="182"/>
      <c r="B650" s="183"/>
      <c r="C650" s="120"/>
      <c r="D650" s="177"/>
      <c r="E650" s="120"/>
      <c r="F650" s="120"/>
      <c r="G650" s="120"/>
      <c r="H650" s="120"/>
      <c r="I650" s="120"/>
      <c r="J650" s="256"/>
      <c r="K650" s="121"/>
      <c r="L650" s="120"/>
      <c r="M650" s="257"/>
      <c r="N650" s="258"/>
    </row>
    <row r="651" ht="27.75" customHeight="1">
      <c r="A651" s="182"/>
      <c r="B651" s="184"/>
      <c r="C651" s="179"/>
      <c r="D651" s="180"/>
      <c r="E651" s="179"/>
      <c r="F651" s="179"/>
      <c r="G651" s="179"/>
      <c r="H651" s="179"/>
      <c r="I651" s="179"/>
      <c r="J651" s="256"/>
      <c r="K651" s="121"/>
      <c r="L651" s="120"/>
      <c r="M651" s="257"/>
      <c r="N651" s="259"/>
    </row>
    <row r="652" ht="27.75" customHeight="1">
      <c r="A652" s="182"/>
      <c r="B652" s="183"/>
      <c r="C652" s="120"/>
      <c r="D652" s="177"/>
      <c r="E652" s="120"/>
      <c r="F652" s="120"/>
      <c r="G652" s="120"/>
      <c r="H652" s="120"/>
      <c r="I652" s="120"/>
      <c r="J652" s="256"/>
      <c r="K652" s="121"/>
      <c r="L652" s="120"/>
      <c r="M652" s="257"/>
      <c r="N652" s="258"/>
    </row>
    <row r="653" ht="27.75" customHeight="1">
      <c r="A653" s="182"/>
      <c r="B653" s="184"/>
      <c r="C653" s="179"/>
      <c r="D653" s="180"/>
      <c r="E653" s="179"/>
      <c r="F653" s="179"/>
      <c r="G653" s="179"/>
      <c r="H653" s="179"/>
      <c r="I653" s="179"/>
      <c r="J653" s="256"/>
      <c r="K653" s="121"/>
      <c r="L653" s="120"/>
      <c r="M653" s="257"/>
      <c r="N653" s="259"/>
    </row>
    <row r="654" ht="27.75" customHeight="1">
      <c r="A654" s="182"/>
      <c r="B654" s="183"/>
      <c r="C654" s="120"/>
      <c r="D654" s="177"/>
      <c r="E654" s="120"/>
      <c r="F654" s="120"/>
      <c r="G654" s="120"/>
      <c r="H654" s="120"/>
      <c r="I654" s="120"/>
      <c r="J654" s="256"/>
      <c r="K654" s="121"/>
      <c r="L654" s="120"/>
      <c r="M654" s="257"/>
      <c r="N654" s="258"/>
    </row>
    <row r="655" ht="27.75" customHeight="1">
      <c r="A655" s="182"/>
      <c r="B655" s="184"/>
      <c r="C655" s="179"/>
      <c r="D655" s="180"/>
      <c r="E655" s="179"/>
      <c r="F655" s="179"/>
      <c r="G655" s="179"/>
      <c r="H655" s="179"/>
      <c r="I655" s="179"/>
      <c r="J655" s="256"/>
      <c r="K655" s="121"/>
      <c r="L655" s="120"/>
      <c r="M655" s="257"/>
      <c r="N655" s="259"/>
    </row>
    <row r="656" ht="27.75" customHeight="1">
      <c r="A656" s="182"/>
      <c r="B656" s="183"/>
      <c r="C656" s="120"/>
      <c r="D656" s="177"/>
      <c r="E656" s="120"/>
      <c r="F656" s="120"/>
      <c r="G656" s="120"/>
      <c r="H656" s="120"/>
      <c r="I656" s="120"/>
      <c r="J656" s="256"/>
      <c r="K656" s="121"/>
      <c r="L656" s="120"/>
      <c r="M656" s="257"/>
      <c r="N656" s="258"/>
    </row>
    <row r="657" ht="27.75" customHeight="1">
      <c r="A657" s="182"/>
      <c r="B657" s="184"/>
      <c r="C657" s="179"/>
      <c r="D657" s="180"/>
      <c r="E657" s="179"/>
      <c r="F657" s="179"/>
      <c r="G657" s="179"/>
      <c r="H657" s="179"/>
      <c r="I657" s="179"/>
      <c r="J657" s="256"/>
      <c r="K657" s="121"/>
      <c r="L657" s="120"/>
      <c r="M657" s="257"/>
      <c r="N657" s="259"/>
    </row>
    <row r="658" ht="27.75" customHeight="1">
      <c r="A658" s="182"/>
      <c r="B658" s="183"/>
      <c r="C658" s="120"/>
      <c r="D658" s="177"/>
      <c r="E658" s="120"/>
      <c r="F658" s="120"/>
      <c r="G658" s="120"/>
      <c r="H658" s="120"/>
      <c r="I658" s="120"/>
      <c r="J658" s="256"/>
      <c r="K658" s="121"/>
      <c r="L658" s="120"/>
      <c r="M658" s="257"/>
      <c r="N658" s="258"/>
    </row>
    <row r="659" ht="27.75" customHeight="1">
      <c r="A659" s="182"/>
      <c r="B659" s="184"/>
      <c r="C659" s="179"/>
      <c r="D659" s="180"/>
      <c r="E659" s="179"/>
      <c r="F659" s="179"/>
      <c r="G659" s="179"/>
      <c r="H659" s="179"/>
      <c r="I659" s="179"/>
      <c r="J659" s="256"/>
      <c r="K659" s="121"/>
      <c r="L659" s="120"/>
      <c r="M659" s="257"/>
      <c r="N659" s="259"/>
    </row>
    <row r="660" ht="27.75" customHeight="1">
      <c r="A660" s="182"/>
      <c r="B660" s="183"/>
      <c r="C660" s="120"/>
      <c r="D660" s="177"/>
      <c r="E660" s="120"/>
      <c r="F660" s="120"/>
      <c r="G660" s="120"/>
      <c r="H660" s="120"/>
      <c r="I660" s="120"/>
      <c r="J660" s="256"/>
      <c r="K660" s="121"/>
      <c r="L660" s="120"/>
      <c r="M660" s="257"/>
      <c r="N660" s="258"/>
    </row>
    <row r="661" ht="27.75" customHeight="1">
      <c r="A661" s="182"/>
      <c r="B661" s="184"/>
      <c r="C661" s="179"/>
      <c r="D661" s="180"/>
      <c r="E661" s="179"/>
      <c r="F661" s="179"/>
      <c r="G661" s="179"/>
      <c r="H661" s="179"/>
      <c r="I661" s="179"/>
      <c r="J661" s="256"/>
      <c r="K661" s="121"/>
      <c r="L661" s="120"/>
      <c r="M661" s="257"/>
      <c r="N661" s="259"/>
    </row>
    <row r="662" ht="27.75" customHeight="1">
      <c r="A662" s="182"/>
      <c r="B662" s="183"/>
      <c r="C662" s="120"/>
      <c r="D662" s="177"/>
      <c r="E662" s="120"/>
      <c r="F662" s="120"/>
      <c r="G662" s="120"/>
      <c r="H662" s="120"/>
      <c r="I662" s="120"/>
      <c r="J662" s="256"/>
      <c r="K662" s="121"/>
      <c r="L662" s="120"/>
      <c r="M662" s="257"/>
      <c r="N662" s="258"/>
    </row>
    <row r="663" ht="27.75" customHeight="1">
      <c r="A663" s="182"/>
      <c r="B663" s="184"/>
      <c r="C663" s="179"/>
      <c r="D663" s="180"/>
      <c r="E663" s="179"/>
      <c r="F663" s="179"/>
      <c r="G663" s="179"/>
      <c r="H663" s="179"/>
      <c r="I663" s="179"/>
      <c r="J663" s="256"/>
      <c r="K663" s="121"/>
      <c r="L663" s="120"/>
      <c r="M663" s="257"/>
      <c r="N663" s="259"/>
    </row>
    <row r="664" ht="27.75" customHeight="1">
      <c r="A664" s="182"/>
      <c r="B664" s="183"/>
      <c r="C664" s="120"/>
      <c r="D664" s="177"/>
      <c r="E664" s="120"/>
      <c r="F664" s="120"/>
      <c r="G664" s="120"/>
      <c r="H664" s="120"/>
      <c r="I664" s="120"/>
      <c r="J664" s="256"/>
      <c r="K664" s="121"/>
      <c r="L664" s="120"/>
      <c r="M664" s="257"/>
      <c r="N664" s="258"/>
    </row>
    <row r="665" ht="27.75" customHeight="1">
      <c r="A665" s="182"/>
      <c r="B665" s="184"/>
      <c r="C665" s="179"/>
      <c r="D665" s="180"/>
      <c r="E665" s="179"/>
      <c r="F665" s="179"/>
      <c r="G665" s="179"/>
      <c r="H665" s="179"/>
      <c r="I665" s="179"/>
      <c r="J665" s="256"/>
      <c r="K665" s="121"/>
      <c r="L665" s="120"/>
      <c r="M665" s="257"/>
      <c r="N665" s="259"/>
    </row>
    <row r="666" ht="27.75" customHeight="1">
      <c r="A666" s="182"/>
      <c r="B666" s="183"/>
      <c r="C666" s="120"/>
      <c r="D666" s="177"/>
      <c r="E666" s="120"/>
      <c r="F666" s="120"/>
      <c r="G666" s="120"/>
      <c r="H666" s="120"/>
      <c r="I666" s="120"/>
      <c r="J666" s="256"/>
      <c r="K666" s="121"/>
      <c r="L666" s="120"/>
      <c r="M666" s="257"/>
      <c r="N666" s="258"/>
    </row>
    <row r="667" ht="27.75" customHeight="1">
      <c r="A667" s="182"/>
      <c r="B667" s="184"/>
      <c r="C667" s="179"/>
      <c r="D667" s="180"/>
      <c r="E667" s="179"/>
      <c r="F667" s="179"/>
      <c r="G667" s="179"/>
      <c r="H667" s="179"/>
      <c r="I667" s="179"/>
      <c r="J667" s="256"/>
      <c r="K667" s="121"/>
      <c r="L667" s="120"/>
      <c r="M667" s="257"/>
      <c r="N667" s="259"/>
    </row>
    <row r="668" ht="27.75" customHeight="1">
      <c r="A668" s="182"/>
      <c r="B668" s="183"/>
      <c r="C668" s="120"/>
      <c r="D668" s="177"/>
      <c r="E668" s="120"/>
      <c r="F668" s="120"/>
      <c r="G668" s="120"/>
      <c r="H668" s="120"/>
      <c r="I668" s="120"/>
      <c r="J668" s="256"/>
      <c r="K668" s="121"/>
      <c r="L668" s="120"/>
      <c r="M668" s="257"/>
      <c r="N668" s="258"/>
    </row>
    <row r="669" ht="27.75" customHeight="1">
      <c r="A669" s="182"/>
      <c r="B669" s="184"/>
      <c r="C669" s="179"/>
      <c r="D669" s="180"/>
      <c r="E669" s="179"/>
      <c r="F669" s="179"/>
      <c r="G669" s="179"/>
      <c r="H669" s="179"/>
      <c r="I669" s="179"/>
      <c r="J669" s="256"/>
      <c r="K669" s="121"/>
      <c r="L669" s="120"/>
      <c r="M669" s="257"/>
      <c r="N669" s="259"/>
    </row>
    <row r="670" ht="27.75" customHeight="1">
      <c r="A670" s="182"/>
      <c r="B670" s="183"/>
      <c r="C670" s="120"/>
      <c r="D670" s="177"/>
      <c r="E670" s="120"/>
      <c r="F670" s="120"/>
      <c r="G670" s="120"/>
      <c r="H670" s="120"/>
      <c r="I670" s="120"/>
      <c r="J670" s="256"/>
      <c r="K670" s="121"/>
      <c r="L670" s="120"/>
      <c r="M670" s="257"/>
      <c r="N670" s="258"/>
    </row>
    <row r="671" ht="27.75" customHeight="1">
      <c r="A671" s="182"/>
      <c r="B671" s="184"/>
      <c r="C671" s="179"/>
      <c r="D671" s="180"/>
      <c r="E671" s="179"/>
      <c r="F671" s="179"/>
      <c r="G671" s="179"/>
      <c r="H671" s="179"/>
      <c r="I671" s="179"/>
      <c r="J671" s="256"/>
      <c r="K671" s="121"/>
      <c r="L671" s="120"/>
      <c r="M671" s="257"/>
      <c r="N671" s="259"/>
    </row>
    <row r="672" ht="27.75" customHeight="1">
      <c r="A672" s="182"/>
      <c r="B672" s="183"/>
      <c r="C672" s="120"/>
      <c r="D672" s="177"/>
      <c r="E672" s="120"/>
      <c r="F672" s="120"/>
      <c r="G672" s="120"/>
      <c r="H672" s="120"/>
      <c r="I672" s="120"/>
      <c r="J672" s="256"/>
      <c r="K672" s="121"/>
      <c r="L672" s="120"/>
      <c r="M672" s="257"/>
      <c r="N672" s="258"/>
    </row>
    <row r="673" ht="27.75" customHeight="1">
      <c r="A673" s="182"/>
      <c r="B673" s="184"/>
      <c r="C673" s="179"/>
      <c r="D673" s="180"/>
      <c r="E673" s="179"/>
      <c r="F673" s="179"/>
      <c r="G673" s="179"/>
      <c r="H673" s="179"/>
      <c r="I673" s="179"/>
      <c r="J673" s="256"/>
      <c r="K673" s="121"/>
      <c r="L673" s="120"/>
      <c r="M673" s="257"/>
      <c r="N673" s="259"/>
    </row>
    <row r="674" ht="27.75" customHeight="1">
      <c r="A674" s="182"/>
      <c r="B674" s="183"/>
      <c r="C674" s="120"/>
      <c r="D674" s="177"/>
      <c r="E674" s="120"/>
      <c r="F674" s="120"/>
      <c r="G674" s="120"/>
      <c r="H674" s="120"/>
      <c r="I674" s="120"/>
      <c r="J674" s="256"/>
      <c r="K674" s="121"/>
      <c r="L674" s="120"/>
      <c r="M674" s="257"/>
      <c r="N674" s="258"/>
    </row>
    <row r="675" ht="27.75" customHeight="1">
      <c r="A675" s="182"/>
      <c r="B675" s="184"/>
      <c r="C675" s="179"/>
      <c r="D675" s="180"/>
      <c r="E675" s="179"/>
      <c r="F675" s="179"/>
      <c r="G675" s="179"/>
      <c r="H675" s="179"/>
      <c r="I675" s="179"/>
      <c r="J675" s="256"/>
      <c r="K675" s="121"/>
      <c r="L675" s="120"/>
      <c r="M675" s="257"/>
      <c r="N675" s="259"/>
    </row>
    <row r="676" ht="27.75" customHeight="1">
      <c r="A676" s="182"/>
      <c r="B676" s="183"/>
      <c r="C676" s="120"/>
      <c r="D676" s="177"/>
      <c r="E676" s="120"/>
      <c r="F676" s="120"/>
      <c r="G676" s="120"/>
      <c r="H676" s="120"/>
      <c r="I676" s="120"/>
      <c r="J676" s="256"/>
      <c r="K676" s="121"/>
      <c r="L676" s="120"/>
      <c r="M676" s="257"/>
      <c r="N676" s="258"/>
    </row>
    <row r="677" ht="27.75" customHeight="1">
      <c r="A677" s="182"/>
      <c r="B677" s="184"/>
      <c r="C677" s="179"/>
      <c r="D677" s="180"/>
      <c r="E677" s="179"/>
      <c r="F677" s="179"/>
      <c r="G677" s="179"/>
      <c r="H677" s="179"/>
      <c r="I677" s="179"/>
      <c r="J677" s="256"/>
      <c r="K677" s="121"/>
      <c r="L677" s="120"/>
      <c r="M677" s="257"/>
      <c r="N677" s="259"/>
    </row>
    <row r="678" ht="27.75" customHeight="1">
      <c r="A678" s="182"/>
      <c r="B678" s="183"/>
      <c r="C678" s="120"/>
      <c r="D678" s="177"/>
      <c r="E678" s="120"/>
      <c r="F678" s="120"/>
      <c r="G678" s="120"/>
      <c r="H678" s="120"/>
      <c r="I678" s="120"/>
      <c r="J678" s="256"/>
      <c r="K678" s="121"/>
      <c r="L678" s="120"/>
      <c r="M678" s="257"/>
      <c r="N678" s="258"/>
    </row>
    <row r="679" ht="27.75" customHeight="1">
      <c r="A679" s="182"/>
      <c r="B679" s="184"/>
      <c r="C679" s="179"/>
      <c r="D679" s="180"/>
      <c r="E679" s="179"/>
      <c r="F679" s="179"/>
      <c r="G679" s="179"/>
      <c r="H679" s="179"/>
      <c r="I679" s="179"/>
      <c r="J679" s="256"/>
      <c r="K679" s="121"/>
      <c r="L679" s="120"/>
      <c r="M679" s="257"/>
      <c r="N679" s="259"/>
    </row>
    <row r="680" ht="27.75" customHeight="1">
      <c r="A680" s="182"/>
      <c r="B680" s="183"/>
      <c r="C680" s="120"/>
      <c r="D680" s="177"/>
      <c r="E680" s="120"/>
      <c r="F680" s="120"/>
      <c r="G680" s="120"/>
      <c r="H680" s="120"/>
      <c r="I680" s="120"/>
      <c r="J680" s="256"/>
      <c r="K680" s="121"/>
      <c r="L680" s="120"/>
      <c r="M680" s="257"/>
      <c r="N680" s="258"/>
    </row>
    <row r="681" ht="27.75" customHeight="1">
      <c r="A681" s="182"/>
      <c r="B681" s="184"/>
      <c r="C681" s="179"/>
      <c r="D681" s="180"/>
      <c r="E681" s="179"/>
      <c r="F681" s="179"/>
      <c r="G681" s="179"/>
      <c r="H681" s="179"/>
      <c r="I681" s="179"/>
      <c r="J681" s="256"/>
      <c r="K681" s="121"/>
      <c r="L681" s="120"/>
      <c r="M681" s="257"/>
      <c r="N681" s="259"/>
    </row>
    <row r="682" ht="27.75" customHeight="1">
      <c r="A682" s="182"/>
      <c r="B682" s="183"/>
      <c r="C682" s="120"/>
      <c r="D682" s="177"/>
      <c r="E682" s="120"/>
      <c r="F682" s="120"/>
      <c r="G682" s="120"/>
      <c r="H682" s="120"/>
      <c r="I682" s="120"/>
      <c r="J682" s="256"/>
      <c r="K682" s="121"/>
      <c r="L682" s="120"/>
      <c r="M682" s="257"/>
      <c r="N682" s="258"/>
    </row>
    <row r="683" ht="27.75" customHeight="1">
      <c r="A683" s="182"/>
      <c r="B683" s="184"/>
      <c r="C683" s="179"/>
      <c r="D683" s="180"/>
      <c r="E683" s="179"/>
      <c r="F683" s="179"/>
      <c r="G683" s="179"/>
      <c r="H683" s="179"/>
      <c r="I683" s="179"/>
      <c r="J683" s="256"/>
      <c r="K683" s="121"/>
      <c r="L683" s="120"/>
      <c r="M683" s="257"/>
      <c r="N683" s="259"/>
    </row>
    <row r="684" ht="27.75" customHeight="1">
      <c r="A684" s="182"/>
      <c r="B684" s="183"/>
      <c r="C684" s="120"/>
      <c r="D684" s="177"/>
      <c r="E684" s="120"/>
      <c r="F684" s="120"/>
      <c r="G684" s="120"/>
      <c r="H684" s="120"/>
      <c r="I684" s="120"/>
      <c r="J684" s="256"/>
      <c r="K684" s="121"/>
      <c r="L684" s="120"/>
      <c r="M684" s="257"/>
      <c r="N684" s="258"/>
    </row>
    <row r="685" ht="27.75" customHeight="1">
      <c r="A685" s="182"/>
      <c r="B685" s="184"/>
      <c r="C685" s="179"/>
      <c r="D685" s="180"/>
      <c r="E685" s="179"/>
      <c r="F685" s="179"/>
      <c r="G685" s="179"/>
      <c r="H685" s="179"/>
      <c r="I685" s="179"/>
      <c r="J685" s="256"/>
      <c r="K685" s="121"/>
      <c r="L685" s="120"/>
      <c r="M685" s="257"/>
      <c r="N685" s="259"/>
    </row>
    <row r="686" ht="27.75" customHeight="1">
      <c r="A686" s="182"/>
      <c r="B686" s="183"/>
      <c r="C686" s="120"/>
      <c r="D686" s="177"/>
      <c r="E686" s="120"/>
      <c r="F686" s="120"/>
      <c r="G686" s="120"/>
      <c r="H686" s="120"/>
      <c r="I686" s="120"/>
      <c r="J686" s="256"/>
      <c r="K686" s="121"/>
      <c r="L686" s="120"/>
      <c r="M686" s="257"/>
      <c r="N686" s="258"/>
    </row>
    <row r="687" ht="27.75" customHeight="1">
      <c r="A687" s="182"/>
      <c r="B687" s="184"/>
      <c r="C687" s="179"/>
      <c r="D687" s="180"/>
      <c r="E687" s="179"/>
      <c r="F687" s="179"/>
      <c r="G687" s="179"/>
      <c r="H687" s="179"/>
      <c r="I687" s="179"/>
      <c r="J687" s="256"/>
      <c r="K687" s="121"/>
      <c r="L687" s="120"/>
      <c r="M687" s="257"/>
      <c r="N687" s="259"/>
    </row>
    <row r="688" ht="27.75" customHeight="1">
      <c r="A688" s="182"/>
      <c r="B688" s="183"/>
      <c r="C688" s="120"/>
      <c r="D688" s="177"/>
      <c r="E688" s="120"/>
      <c r="F688" s="120"/>
      <c r="G688" s="120"/>
      <c r="H688" s="120"/>
      <c r="I688" s="120"/>
      <c r="J688" s="256"/>
      <c r="K688" s="121"/>
      <c r="L688" s="120"/>
      <c r="M688" s="257"/>
      <c r="N688" s="258"/>
    </row>
    <row r="689" ht="27.75" customHeight="1">
      <c r="A689" s="182"/>
      <c r="B689" s="184"/>
      <c r="C689" s="179"/>
      <c r="D689" s="180"/>
      <c r="E689" s="179"/>
      <c r="F689" s="179"/>
      <c r="G689" s="179"/>
      <c r="H689" s="179"/>
      <c r="I689" s="179"/>
      <c r="J689" s="256"/>
      <c r="K689" s="121"/>
      <c r="L689" s="120"/>
      <c r="M689" s="257"/>
      <c r="N689" s="259"/>
    </row>
    <row r="690" ht="27.75" customHeight="1">
      <c r="A690" s="182"/>
      <c r="B690" s="183"/>
      <c r="C690" s="120"/>
      <c r="D690" s="177"/>
      <c r="E690" s="120"/>
      <c r="F690" s="120"/>
      <c r="G690" s="120"/>
      <c r="H690" s="120"/>
      <c r="I690" s="120"/>
      <c r="J690" s="256"/>
      <c r="K690" s="121"/>
      <c r="L690" s="120"/>
      <c r="M690" s="257"/>
      <c r="N690" s="258"/>
    </row>
    <row r="691" ht="27.75" customHeight="1">
      <c r="A691" s="182"/>
      <c r="B691" s="184"/>
      <c r="C691" s="179"/>
      <c r="D691" s="180"/>
      <c r="E691" s="179"/>
      <c r="F691" s="179"/>
      <c r="G691" s="179"/>
      <c r="H691" s="179"/>
      <c r="I691" s="179"/>
      <c r="J691" s="256"/>
      <c r="K691" s="121"/>
      <c r="L691" s="120"/>
      <c r="M691" s="257"/>
      <c r="N691" s="259"/>
    </row>
    <row r="692" ht="27.75" customHeight="1">
      <c r="A692" s="182"/>
      <c r="B692" s="183"/>
      <c r="C692" s="120"/>
      <c r="D692" s="177"/>
      <c r="E692" s="120"/>
      <c r="F692" s="120"/>
      <c r="G692" s="120"/>
      <c r="H692" s="120"/>
      <c r="I692" s="120"/>
      <c r="J692" s="256"/>
      <c r="K692" s="121"/>
      <c r="L692" s="120"/>
      <c r="M692" s="257"/>
      <c r="N692" s="258"/>
    </row>
    <row r="693" ht="27.75" customHeight="1">
      <c r="A693" s="182"/>
      <c r="B693" s="184"/>
      <c r="C693" s="179"/>
      <c r="D693" s="180"/>
      <c r="E693" s="179"/>
      <c r="F693" s="179"/>
      <c r="G693" s="179"/>
      <c r="H693" s="179"/>
      <c r="I693" s="179"/>
      <c r="J693" s="256"/>
      <c r="K693" s="121"/>
      <c r="L693" s="120"/>
      <c r="M693" s="257"/>
      <c r="N693" s="259"/>
    </row>
    <row r="694" ht="27.75" customHeight="1">
      <c r="A694" s="182"/>
      <c r="B694" s="183"/>
      <c r="C694" s="120"/>
      <c r="D694" s="177"/>
      <c r="E694" s="120"/>
      <c r="F694" s="120"/>
      <c r="G694" s="120"/>
      <c r="H694" s="120"/>
      <c r="I694" s="120"/>
      <c r="J694" s="256"/>
      <c r="K694" s="121"/>
      <c r="L694" s="120"/>
      <c r="M694" s="257"/>
      <c r="N694" s="258"/>
    </row>
    <row r="695" ht="27.75" customHeight="1">
      <c r="A695" s="182"/>
      <c r="B695" s="184"/>
      <c r="C695" s="179"/>
      <c r="D695" s="180"/>
      <c r="E695" s="179"/>
      <c r="F695" s="179"/>
      <c r="G695" s="179"/>
      <c r="H695" s="179"/>
      <c r="I695" s="179"/>
      <c r="J695" s="256"/>
      <c r="K695" s="121"/>
      <c r="L695" s="120"/>
      <c r="M695" s="257"/>
      <c r="N695" s="259"/>
    </row>
    <row r="696" ht="27.75" customHeight="1">
      <c r="A696" s="182"/>
      <c r="B696" s="183"/>
      <c r="C696" s="120"/>
      <c r="D696" s="177"/>
      <c r="E696" s="120"/>
      <c r="F696" s="120"/>
      <c r="G696" s="120"/>
      <c r="H696" s="120"/>
      <c r="I696" s="120"/>
      <c r="J696" s="256"/>
      <c r="K696" s="121"/>
      <c r="L696" s="120"/>
      <c r="M696" s="257"/>
      <c r="N696" s="258"/>
    </row>
    <row r="697" ht="27.75" customHeight="1">
      <c r="A697" s="182"/>
      <c r="B697" s="184"/>
      <c r="C697" s="179"/>
      <c r="D697" s="180"/>
      <c r="E697" s="179"/>
      <c r="F697" s="179"/>
      <c r="G697" s="179"/>
      <c r="H697" s="179"/>
      <c r="I697" s="179"/>
      <c r="J697" s="256"/>
      <c r="K697" s="121"/>
      <c r="L697" s="120"/>
      <c r="M697" s="257"/>
      <c r="N697" s="259"/>
    </row>
    <row r="698" ht="27.75" customHeight="1">
      <c r="A698" s="182"/>
      <c r="B698" s="183"/>
      <c r="C698" s="120"/>
      <c r="D698" s="177"/>
      <c r="E698" s="120"/>
      <c r="F698" s="120"/>
      <c r="G698" s="120"/>
      <c r="H698" s="120"/>
      <c r="I698" s="120"/>
      <c r="J698" s="256"/>
      <c r="K698" s="121"/>
      <c r="L698" s="120"/>
      <c r="M698" s="257"/>
      <c r="N698" s="258"/>
    </row>
    <row r="699" ht="27.75" customHeight="1">
      <c r="A699" s="182"/>
      <c r="B699" s="184"/>
      <c r="C699" s="179"/>
      <c r="D699" s="180"/>
      <c r="E699" s="179"/>
      <c r="F699" s="179"/>
      <c r="G699" s="179"/>
      <c r="H699" s="179"/>
      <c r="I699" s="179"/>
      <c r="J699" s="256"/>
      <c r="K699" s="121"/>
      <c r="L699" s="120"/>
      <c r="M699" s="257"/>
      <c r="N699" s="259"/>
    </row>
    <row r="700" ht="27.75" customHeight="1">
      <c r="A700" s="182"/>
      <c r="B700" s="183"/>
      <c r="C700" s="120"/>
      <c r="D700" s="177"/>
      <c r="E700" s="120"/>
      <c r="F700" s="120"/>
      <c r="G700" s="120"/>
      <c r="H700" s="120"/>
      <c r="I700" s="120"/>
      <c r="J700" s="256"/>
      <c r="K700" s="121"/>
      <c r="L700" s="120"/>
      <c r="M700" s="257"/>
      <c r="N700" s="258"/>
    </row>
    <row r="701" ht="27.75" customHeight="1">
      <c r="A701" s="182"/>
      <c r="B701" s="184"/>
      <c r="C701" s="179"/>
      <c r="D701" s="180"/>
      <c r="E701" s="179"/>
      <c r="F701" s="179"/>
      <c r="G701" s="179"/>
      <c r="H701" s="179"/>
      <c r="I701" s="179"/>
      <c r="J701" s="256"/>
      <c r="K701" s="121"/>
      <c r="L701" s="120"/>
      <c r="M701" s="257"/>
      <c r="N701" s="259"/>
    </row>
    <row r="702" ht="27.75" customHeight="1">
      <c r="A702" s="182"/>
      <c r="B702" s="183"/>
      <c r="C702" s="120"/>
      <c r="D702" s="177"/>
      <c r="E702" s="120"/>
      <c r="F702" s="120"/>
      <c r="G702" s="120"/>
      <c r="H702" s="120"/>
      <c r="I702" s="120"/>
      <c r="J702" s="256"/>
      <c r="K702" s="121"/>
      <c r="L702" s="120"/>
      <c r="M702" s="257"/>
      <c r="N702" s="258"/>
    </row>
    <row r="703" ht="27.75" customHeight="1">
      <c r="A703" s="182"/>
      <c r="B703" s="184"/>
      <c r="C703" s="179"/>
      <c r="D703" s="180"/>
      <c r="E703" s="179"/>
      <c r="F703" s="179"/>
      <c r="G703" s="179"/>
      <c r="H703" s="179"/>
      <c r="I703" s="179"/>
      <c r="J703" s="256"/>
      <c r="K703" s="121"/>
      <c r="L703" s="120"/>
      <c r="M703" s="257"/>
      <c r="N703" s="259"/>
    </row>
    <row r="704" ht="27.75" customHeight="1">
      <c r="A704" s="182"/>
      <c r="B704" s="183"/>
      <c r="C704" s="120"/>
      <c r="D704" s="177"/>
      <c r="E704" s="120"/>
      <c r="F704" s="120"/>
      <c r="G704" s="120"/>
      <c r="H704" s="120"/>
      <c r="I704" s="120"/>
      <c r="J704" s="256"/>
      <c r="K704" s="121"/>
      <c r="L704" s="120"/>
      <c r="M704" s="257"/>
      <c r="N704" s="258"/>
    </row>
    <row r="705" ht="27.75" customHeight="1">
      <c r="A705" s="182"/>
      <c r="B705" s="184"/>
      <c r="C705" s="179"/>
      <c r="D705" s="180"/>
      <c r="E705" s="179"/>
      <c r="F705" s="179"/>
      <c r="G705" s="179"/>
      <c r="H705" s="179"/>
      <c r="I705" s="179"/>
      <c r="J705" s="256"/>
      <c r="K705" s="121"/>
      <c r="L705" s="120"/>
      <c r="M705" s="257"/>
      <c r="N705" s="259"/>
    </row>
    <row r="706" ht="27.75" customHeight="1">
      <c r="A706" s="182"/>
      <c r="B706" s="183"/>
      <c r="C706" s="120"/>
      <c r="D706" s="177"/>
      <c r="E706" s="120"/>
      <c r="F706" s="120"/>
      <c r="G706" s="120"/>
      <c r="H706" s="120"/>
      <c r="I706" s="120"/>
      <c r="J706" s="256"/>
      <c r="K706" s="121"/>
      <c r="L706" s="120"/>
      <c r="M706" s="257"/>
      <c r="N706" s="258"/>
    </row>
    <row r="707" ht="27.75" customHeight="1">
      <c r="A707" s="182"/>
      <c r="B707" s="184"/>
      <c r="C707" s="179"/>
      <c r="D707" s="180"/>
      <c r="E707" s="179"/>
      <c r="F707" s="179"/>
      <c r="G707" s="179"/>
      <c r="H707" s="179"/>
      <c r="I707" s="179"/>
      <c r="J707" s="256"/>
      <c r="K707" s="121"/>
      <c r="L707" s="120"/>
      <c r="M707" s="257"/>
      <c r="N707" s="259"/>
    </row>
    <row r="708" ht="27.75" customHeight="1">
      <c r="A708" s="182"/>
      <c r="B708" s="183"/>
      <c r="C708" s="120"/>
      <c r="D708" s="177"/>
      <c r="E708" s="120"/>
      <c r="F708" s="120"/>
      <c r="G708" s="120"/>
      <c r="H708" s="120"/>
      <c r="I708" s="120"/>
      <c r="J708" s="256"/>
      <c r="K708" s="121"/>
      <c r="L708" s="120"/>
      <c r="M708" s="257"/>
      <c r="N708" s="258"/>
    </row>
    <row r="709" ht="27.75" customHeight="1">
      <c r="A709" s="182"/>
      <c r="B709" s="184"/>
      <c r="C709" s="179"/>
      <c r="D709" s="180"/>
      <c r="E709" s="179"/>
      <c r="F709" s="179"/>
      <c r="G709" s="179"/>
      <c r="H709" s="179"/>
      <c r="I709" s="179"/>
      <c r="J709" s="256"/>
      <c r="K709" s="121"/>
      <c r="L709" s="120"/>
      <c r="M709" s="257"/>
      <c r="N709" s="259"/>
    </row>
    <row r="710" ht="27.75" customHeight="1">
      <c r="A710" s="182"/>
      <c r="B710" s="183"/>
      <c r="C710" s="120"/>
      <c r="D710" s="177"/>
      <c r="E710" s="120"/>
      <c r="F710" s="120"/>
      <c r="G710" s="120"/>
      <c r="H710" s="120"/>
      <c r="I710" s="120"/>
      <c r="J710" s="256"/>
      <c r="K710" s="121"/>
      <c r="L710" s="120"/>
      <c r="M710" s="257"/>
      <c r="N710" s="258"/>
    </row>
    <row r="711" ht="27.75" customHeight="1">
      <c r="A711" s="182"/>
      <c r="B711" s="184"/>
      <c r="C711" s="179"/>
      <c r="D711" s="180"/>
      <c r="E711" s="179"/>
      <c r="F711" s="179"/>
      <c r="G711" s="179"/>
      <c r="H711" s="179"/>
      <c r="I711" s="179"/>
      <c r="J711" s="256"/>
      <c r="K711" s="121"/>
      <c r="L711" s="120"/>
      <c r="M711" s="257"/>
      <c r="N711" s="259"/>
    </row>
    <row r="712" ht="27.75" customHeight="1">
      <c r="A712" s="182"/>
      <c r="B712" s="183"/>
      <c r="C712" s="120"/>
      <c r="D712" s="177"/>
      <c r="E712" s="120"/>
      <c r="F712" s="120"/>
      <c r="G712" s="120"/>
      <c r="H712" s="120"/>
      <c r="I712" s="120"/>
      <c r="J712" s="256"/>
      <c r="K712" s="121"/>
      <c r="L712" s="120"/>
      <c r="M712" s="257"/>
      <c r="N712" s="258"/>
    </row>
    <row r="713" ht="27.75" customHeight="1">
      <c r="A713" s="182"/>
      <c r="B713" s="184"/>
      <c r="C713" s="179"/>
      <c r="D713" s="180"/>
      <c r="E713" s="179"/>
      <c r="F713" s="179"/>
      <c r="G713" s="179"/>
      <c r="H713" s="179"/>
      <c r="I713" s="179"/>
      <c r="J713" s="256"/>
      <c r="K713" s="121"/>
      <c r="L713" s="120"/>
      <c r="M713" s="257"/>
      <c r="N713" s="259"/>
    </row>
    <row r="714" ht="27.75" customHeight="1">
      <c r="A714" s="182"/>
      <c r="B714" s="183"/>
      <c r="C714" s="120"/>
      <c r="D714" s="177"/>
      <c r="E714" s="120"/>
      <c r="F714" s="120"/>
      <c r="G714" s="120"/>
      <c r="H714" s="120"/>
      <c r="I714" s="120"/>
      <c r="J714" s="256"/>
      <c r="K714" s="121"/>
      <c r="L714" s="120"/>
      <c r="M714" s="257"/>
      <c r="N714" s="258"/>
    </row>
    <row r="715" ht="27.75" customHeight="1">
      <c r="A715" s="182"/>
      <c r="B715" s="184"/>
      <c r="C715" s="179"/>
      <c r="D715" s="180"/>
      <c r="E715" s="179"/>
      <c r="F715" s="179"/>
      <c r="G715" s="179"/>
      <c r="H715" s="179"/>
      <c r="I715" s="179"/>
      <c r="J715" s="256"/>
      <c r="K715" s="121"/>
      <c r="L715" s="120"/>
      <c r="M715" s="257"/>
      <c r="N715" s="259"/>
    </row>
    <row r="716" ht="27.75" customHeight="1">
      <c r="A716" s="182"/>
      <c r="B716" s="183"/>
      <c r="C716" s="120"/>
      <c r="D716" s="177"/>
      <c r="E716" s="120"/>
      <c r="F716" s="120"/>
      <c r="G716" s="120"/>
      <c r="H716" s="120"/>
      <c r="I716" s="120"/>
      <c r="J716" s="256"/>
      <c r="K716" s="121"/>
      <c r="L716" s="120"/>
      <c r="M716" s="257"/>
      <c r="N716" s="258"/>
    </row>
    <row r="717" ht="27.75" customHeight="1">
      <c r="A717" s="182"/>
      <c r="B717" s="184"/>
      <c r="C717" s="179"/>
      <c r="D717" s="180"/>
      <c r="E717" s="179"/>
      <c r="F717" s="179"/>
      <c r="G717" s="179"/>
      <c r="H717" s="179"/>
      <c r="I717" s="179"/>
      <c r="J717" s="256"/>
      <c r="K717" s="121"/>
      <c r="L717" s="120"/>
      <c r="M717" s="257"/>
      <c r="N717" s="259"/>
    </row>
    <row r="718" ht="27.75" customHeight="1">
      <c r="A718" s="182"/>
      <c r="B718" s="183"/>
      <c r="C718" s="120"/>
      <c r="D718" s="177"/>
      <c r="E718" s="120"/>
      <c r="F718" s="120"/>
      <c r="G718" s="120"/>
      <c r="H718" s="120"/>
      <c r="I718" s="120"/>
      <c r="J718" s="256"/>
      <c r="K718" s="121"/>
      <c r="L718" s="120"/>
      <c r="M718" s="257"/>
      <c r="N718" s="258"/>
    </row>
    <row r="719" ht="27.75" customHeight="1">
      <c r="A719" s="182"/>
      <c r="B719" s="184"/>
      <c r="C719" s="179"/>
      <c r="D719" s="180"/>
      <c r="E719" s="179"/>
      <c r="F719" s="179"/>
      <c r="G719" s="179"/>
      <c r="H719" s="179"/>
      <c r="I719" s="179"/>
      <c r="J719" s="256"/>
      <c r="K719" s="121"/>
      <c r="L719" s="120"/>
      <c r="M719" s="257"/>
      <c r="N719" s="259"/>
    </row>
    <row r="720" ht="27.75" customHeight="1">
      <c r="A720" s="182"/>
      <c r="B720" s="183"/>
      <c r="C720" s="120"/>
      <c r="D720" s="177"/>
      <c r="E720" s="120"/>
      <c r="F720" s="120"/>
      <c r="G720" s="120"/>
      <c r="H720" s="120"/>
      <c r="I720" s="120"/>
      <c r="J720" s="256"/>
      <c r="K720" s="121"/>
      <c r="L720" s="120"/>
      <c r="M720" s="257"/>
      <c r="N720" s="258"/>
    </row>
    <row r="721" ht="27.75" customHeight="1">
      <c r="A721" s="182"/>
      <c r="B721" s="184"/>
      <c r="C721" s="179"/>
      <c r="D721" s="180"/>
      <c r="E721" s="179"/>
      <c r="F721" s="179"/>
      <c r="G721" s="179"/>
      <c r="H721" s="179"/>
      <c r="I721" s="179"/>
      <c r="J721" s="256"/>
      <c r="K721" s="121"/>
      <c r="L721" s="120"/>
      <c r="M721" s="257"/>
      <c r="N721" s="259"/>
    </row>
    <row r="722" ht="27.75" customHeight="1">
      <c r="A722" s="182"/>
      <c r="B722" s="183"/>
      <c r="C722" s="120"/>
      <c r="D722" s="177"/>
      <c r="E722" s="120"/>
      <c r="F722" s="120"/>
      <c r="G722" s="120"/>
      <c r="H722" s="120"/>
      <c r="I722" s="120"/>
      <c r="J722" s="256"/>
      <c r="K722" s="121"/>
      <c r="L722" s="120"/>
      <c r="M722" s="257"/>
      <c r="N722" s="258"/>
    </row>
    <row r="723" ht="27.75" customHeight="1">
      <c r="A723" s="182"/>
      <c r="B723" s="184"/>
      <c r="C723" s="179"/>
      <c r="D723" s="180"/>
      <c r="E723" s="179"/>
      <c r="F723" s="179"/>
      <c r="G723" s="179"/>
      <c r="H723" s="179"/>
      <c r="I723" s="179"/>
      <c r="J723" s="256"/>
      <c r="K723" s="121"/>
      <c r="L723" s="120"/>
      <c r="M723" s="257"/>
      <c r="N723" s="259"/>
    </row>
    <row r="724" ht="27.75" customHeight="1">
      <c r="A724" s="182"/>
      <c r="B724" s="183"/>
      <c r="C724" s="120"/>
      <c r="D724" s="177"/>
      <c r="E724" s="120"/>
      <c r="F724" s="120"/>
      <c r="G724" s="120"/>
      <c r="H724" s="120"/>
      <c r="I724" s="120"/>
      <c r="J724" s="256"/>
      <c r="K724" s="121"/>
      <c r="L724" s="120"/>
      <c r="M724" s="257"/>
      <c r="N724" s="258"/>
    </row>
    <row r="725" ht="27.75" customHeight="1">
      <c r="A725" s="182"/>
      <c r="B725" s="184"/>
      <c r="C725" s="179"/>
      <c r="D725" s="180"/>
      <c r="E725" s="179"/>
      <c r="F725" s="179"/>
      <c r="G725" s="179"/>
      <c r="H725" s="179"/>
      <c r="I725" s="179"/>
      <c r="J725" s="256"/>
      <c r="K725" s="121"/>
      <c r="L725" s="120"/>
      <c r="M725" s="257"/>
      <c r="N725" s="259"/>
    </row>
    <row r="726" ht="27.75" customHeight="1">
      <c r="A726" s="182"/>
      <c r="B726" s="183"/>
      <c r="C726" s="120"/>
      <c r="D726" s="177"/>
      <c r="E726" s="120"/>
      <c r="F726" s="120"/>
      <c r="G726" s="120"/>
      <c r="H726" s="120"/>
      <c r="I726" s="120"/>
      <c r="J726" s="256"/>
      <c r="K726" s="121"/>
      <c r="L726" s="120"/>
      <c r="M726" s="257"/>
      <c r="N726" s="258"/>
    </row>
    <row r="727" ht="27.75" customHeight="1">
      <c r="A727" s="182"/>
      <c r="B727" s="184"/>
      <c r="C727" s="179"/>
      <c r="D727" s="180"/>
      <c r="E727" s="179"/>
      <c r="F727" s="179"/>
      <c r="G727" s="179"/>
      <c r="H727" s="179"/>
      <c r="I727" s="179"/>
      <c r="J727" s="256"/>
      <c r="K727" s="121"/>
      <c r="L727" s="120"/>
      <c r="M727" s="257"/>
      <c r="N727" s="259"/>
    </row>
    <row r="728" ht="27.75" customHeight="1">
      <c r="A728" s="182"/>
      <c r="B728" s="183"/>
      <c r="C728" s="120"/>
      <c r="D728" s="177"/>
      <c r="E728" s="120"/>
      <c r="F728" s="120"/>
      <c r="G728" s="120"/>
      <c r="H728" s="120"/>
      <c r="I728" s="120"/>
      <c r="J728" s="256"/>
      <c r="K728" s="121"/>
      <c r="L728" s="120"/>
      <c r="M728" s="257"/>
      <c r="N728" s="258"/>
    </row>
    <row r="729" ht="27.75" customHeight="1">
      <c r="A729" s="182"/>
      <c r="B729" s="184"/>
      <c r="C729" s="179"/>
      <c r="D729" s="180"/>
      <c r="E729" s="179"/>
      <c r="F729" s="179"/>
      <c r="G729" s="179"/>
      <c r="H729" s="179"/>
      <c r="I729" s="179"/>
      <c r="J729" s="256"/>
      <c r="K729" s="121"/>
      <c r="L729" s="120"/>
      <c r="M729" s="257"/>
      <c r="N729" s="259"/>
    </row>
    <row r="730" ht="27.75" customHeight="1">
      <c r="A730" s="182"/>
      <c r="B730" s="183"/>
      <c r="C730" s="120"/>
      <c r="D730" s="177"/>
      <c r="E730" s="120"/>
      <c r="F730" s="120"/>
      <c r="G730" s="120"/>
      <c r="H730" s="120"/>
      <c r="I730" s="120"/>
      <c r="J730" s="256"/>
      <c r="K730" s="121"/>
      <c r="L730" s="120"/>
      <c r="M730" s="257"/>
      <c r="N730" s="258"/>
    </row>
    <row r="731" ht="27.75" customHeight="1">
      <c r="A731" s="182"/>
      <c r="B731" s="184"/>
      <c r="C731" s="179"/>
      <c r="D731" s="180"/>
      <c r="E731" s="179"/>
      <c r="F731" s="179"/>
      <c r="G731" s="179"/>
      <c r="H731" s="179"/>
      <c r="I731" s="179"/>
      <c r="J731" s="256"/>
      <c r="K731" s="121"/>
      <c r="L731" s="120"/>
      <c r="M731" s="257"/>
      <c r="N731" s="259"/>
    </row>
    <row r="732" ht="27.75" customHeight="1">
      <c r="A732" s="182"/>
      <c r="B732" s="183"/>
      <c r="C732" s="120"/>
      <c r="D732" s="177"/>
      <c r="E732" s="120"/>
      <c r="F732" s="120"/>
      <c r="G732" s="120"/>
      <c r="H732" s="120"/>
      <c r="I732" s="120"/>
      <c r="J732" s="256"/>
      <c r="K732" s="121"/>
      <c r="L732" s="120"/>
      <c r="M732" s="257"/>
      <c r="N732" s="258"/>
    </row>
    <row r="733" ht="27.75" customHeight="1">
      <c r="A733" s="182"/>
      <c r="B733" s="184"/>
      <c r="C733" s="179"/>
      <c r="D733" s="180"/>
      <c r="E733" s="179"/>
      <c r="F733" s="179"/>
      <c r="G733" s="179"/>
      <c r="H733" s="179"/>
      <c r="I733" s="179"/>
      <c r="J733" s="256"/>
      <c r="K733" s="121"/>
      <c r="L733" s="120"/>
      <c r="M733" s="257"/>
      <c r="N733" s="259"/>
    </row>
    <row r="734" ht="27.75" customHeight="1">
      <c r="A734" s="182"/>
      <c r="B734" s="183"/>
      <c r="C734" s="120"/>
      <c r="D734" s="177"/>
      <c r="E734" s="120"/>
      <c r="F734" s="120"/>
      <c r="G734" s="120"/>
      <c r="H734" s="120"/>
      <c r="I734" s="120"/>
      <c r="J734" s="256"/>
      <c r="K734" s="121"/>
      <c r="L734" s="120"/>
      <c r="M734" s="257"/>
      <c r="N734" s="258"/>
    </row>
    <row r="735" ht="27.75" customHeight="1">
      <c r="A735" s="182"/>
      <c r="B735" s="184"/>
      <c r="C735" s="179"/>
      <c r="D735" s="180"/>
      <c r="E735" s="179"/>
      <c r="F735" s="179"/>
      <c r="G735" s="179"/>
      <c r="H735" s="179"/>
      <c r="I735" s="179"/>
      <c r="J735" s="256"/>
      <c r="K735" s="121"/>
      <c r="L735" s="120"/>
      <c r="M735" s="257"/>
      <c r="N735" s="259"/>
    </row>
    <row r="736" ht="27.75" customHeight="1">
      <c r="A736" s="182"/>
      <c r="B736" s="183"/>
      <c r="C736" s="120"/>
      <c r="D736" s="177"/>
      <c r="E736" s="120"/>
      <c r="F736" s="120"/>
      <c r="G736" s="120"/>
      <c r="H736" s="120"/>
      <c r="I736" s="120"/>
      <c r="J736" s="256"/>
      <c r="K736" s="121"/>
      <c r="L736" s="120"/>
      <c r="M736" s="257"/>
      <c r="N736" s="258"/>
    </row>
    <row r="737" ht="27.75" customHeight="1">
      <c r="A737" s="182"/>
      <c r="B737" s="184"/>
      <c r="C737" s="179"/>
      <c r="D737" s="180"/>
      <c r="E737" s="179"/>
      <c r="F737" s="179"/>
      <c r="G737" s="179"/>
      <c r="H737" s="179"/>
      <c r="I737" s="179"/>
      <c r="J737" s="256"/>
      <c r="K737" s="121"/>
      <c r="L737" s="120"/>
      <c r="M737" s="257"/>
      <c r="N737" s="259"/>
    </row>
    <row r="738" ht="27.75" customHeight="1">
      <c r="A738" s="182"/>
      <c r="B738" s="183"/>
      <c r="C738" s="120"/>
      <c r="D738" s="177"/>
      <c r="E738" s="120"/>
      <c r="F738" s="120"/>
      <c r="G738" s="120"/>
      <c r="H738" s="120"/>
      <c r="I738" s="120"/>
      <c r="J738" s="256"/>
      <c r="K738" s="121"/>
      <c r="L738" s="120"/>
      <c r="M738" s="257"/>
      <c r="N738" s="258"/>
    </row>
    <row r="739" ht="27.75" customHeight="1">
      <c r="A739" s="182"/>
      <c r="B739" s="184"/>
      <c r="C739" s="179"/>
      <c r="D739" s="180"/>
      <c r="E739" s="179"/>
      <c r="F739" s="179"/>
      <c r="G739" s="179"/>
      <c r="H739" s="179"/>
      <c r="I739" s="179"/>
      <c r="J739" s="256"/>
      <c r="K739" s="121"/>
      <c r="L739" s="120"/>
      <c r="M739" s="257"/>
      <c r="N739" s="259"/>
    </row>
    <row r="740" ht="27.75" customHeight="1">
      <c r="A740" s="182"/>
      <c r="B740" s="183"/>
      <c r="C740" s="120"/>
      <c r="D740" s="177"/>
      <c r="E740" s="120"/>
      <c r="F740" s="120"/>
      <c r="G740" s="120"/>
      <c r="H740" s="120"/>
      <c r="I740" s="120"/>
      <c r="J740" s="256"/>
      <c r="K740" s="121"/>
      <c r="L740" s="120"/>
      <c r="M740" s="257"/>
      <c r="N740" s="258"/>
    </row>
    <row r="741" ht="27.75" customHeight="1">
      <c r="A741" s="182"/>
      <c r="B741" s="184"/>
      <c r="C741" s="179"/>
      <c r="D741" s="180"/>
      <c r="E741" s="179"/>
      <c r="F741" s="179"/>
      <c r="G741" s="179"/>
      <c r="H741" s="179"/>
      <c r="I741" s="179"/>
      <c r="J741" s="256"/>
      <c r="K741" s="121"/>
      <c r="L741" s="120"/>
      <c r="M741" s="257"/>
      <c r="N741" s="259"/>
    </row>
    <row r="742" ht="27.75" customHeight="1">
      <c r="A742" s="182"/>
      <c r="B742" s="183"/>
      <c r="C742" s="120"/>
      <c r="D742" s="177"/>
      <c r="E742" s="120"/>
      <c r="F742" s="120"/>
      <c r="G742" s="120"/>
      <c r="H742" s="120"/>
      <c r="I742" s="120"/>
      <c r="J742" s="256"/>
      <c r="K742" s="121"/>
      <c r="L742" s="120"/>
      <c r="M742" s="257"/>
      <c r="N742" s="258"/>
    </row>
    <row r="743" ht="27.75" customHeight="1">
      <c r="A743" s="182"/>
      <c r="B743" s="184"/>
      <c r="C743" s="179"/>
      <c r="D743" s="180"/>
      <c r="E743" s="179"/>
      <c r="F743" s="179"/>
      <c r="G743" s="179"/>
      <c r="H743" s="179"/>
      <c r="I743" s="179"/>
      <c r="J743" s="256"/>
      <c r="K743" s="121"/>
      <c r="L743" s="120"/>
      <c r="M743" s="257"/>
      <c r="N743" s="259"/>
    </row>
    <row r="744" ht="27.75" customHeight="1">
      <c r="A744" s="182"/>
      <c r="B744" s="183"/>
      <c r="C744" s="120"/>
      <c r="D744" s="177"/>
      <c r="E744" s="120"/>
      <c r="F744" s="120"/>
      <c r="G744" s="120"/>
      <c r="H744" s="120"/>
      <c r="I744" s="120"/>
      <c r="J744" s="256"/>
      <c r="K744" s="121"/>
      <c r="L744" s="120"/>
      <c r="M744" s="257"/>
      <c r="N744" s="258"/>
    </row>
    <row r="745" ht="27.75" customHeight="1">
      <c r="A745" s="182"/>
      <c r="B745" s="184"/>
      <c r="C745" s="179"/>
      <c r="D745" s="180"/>
      <c r="E745" s="179"/>
      <c r="F745" s="179"/>
      <c r="G745" s="179"/>
      <c r="H745" s="179"/>
      <c r="I745" s="179"/>
      <c r="J745" s="256"/>
      <c r="K745" s="121"/>
      <c r="L745" s="120"/>
      <c r="M745" s="257"/>
      <c r="N745" s="259"/>
    </row>
    <row r="746" ht="27.75" customHeight="1">
      <c r="A746" s="182"/>
      <c r="B746" s="183"/>
      <c r="C746" s="120"/>
      <c r="D746" s="177"/>
      <c r="E746" s="120"/>
      <c r="F746" s="120"/>
      <c r="G746" s="120"/>
      <c r="H746" s="120"/>
      <c r="I746" s="120"/>
      <c r="J746" s="256"/>
      <c r="K746" s="121"/>
      <c r="L746" s="120"/>
      <c r="M746" s="257"/>
      <c r="N746" s="258"/>
    </row>
    <row r="747" ht="27.75" customHeight="1">
      <c r="A747" s="182"/>
      <c r="B747" s="184"/>
      <c r="C747" s="179"/>
      <c r="D747" s="180"/>
      <c r="E747" s="179"/>
      <c r="F747" s="179"/>
      <c r="G747" s="179"/>
      <c r="H747" s="179"/>
      <c r="I747" s="179"/>
      <c r="J747" s="256"/>
      <c r="K747" s="121"/>
      <c r="L747" s="120"/>
      <c r="M747" s="257"/>
      <c r="N747" s="259"/>
    </row>
    <row r="748" ht="27.75" customHeight="1">
      <c r="A748" s="182"/>
      <c r="B748" s="183"/>
      <c r="C748" s="120"/>
      <c r="D748" s="177"/>
      <c r="E748" s="120"/>
      <c r="F748" s="120"/>
      <c r="G748" s="120"/>
      <c r="H748" s="120"/>
      <c r="I748" s="120"/>
      <c r="J748" s="256"/>
      <c r="K748" s="121"/>
      <c r="L748" s="120"/>
      <c r="M748" s="257"/>
      <c r="N748" s="258"/>
    </row>
    <row r="749" ht="27.75" customHeight="1">
      <c r="A749" s="182"/>
      <c r="B749" s="184"/>
      <c r="C749" s="179"/>
      <c r="D749" s="180"/>
      <c r="E749" s="179"/>
      <c r="F749" s="179"/>
      <c r="G749" s="179"/>
      <c r="H749" s="179"/>
      <c r="I749" s="179"/>
      <c r="J749" s="256"/>
      <c r="K749" s="121"/>
      <c r="L749" s="120"/>
      <c r="M749" s="257"/>
      <c r="N749" s="259"/>
    </row>
    <row r="750" ht="27.75" customHeight="1">
      <c r="A750" s="182"/>
      <c r="B750" s="183"/>
      <c r="C750" s="120"/>
      <c r="D750" s="177"/>
      <c r="E750" s="120"/>
      <c r="F750" s="120"/>
      <c r="G750" s="120"/>
      <c r="H750" s="120"/>
      <c r="I750" s="120"/>
      <c r="J750" s="256"/>
      <c r="K750" s="121"/>
      <c r="L750" s="120"/>
      <c r="M750" s="257"/>
      <c r="N750" s="258"/>
    </row>
    <row r="751" ht="27.75" customHeight="1">
      <c r="A751" s="182"/>
      <c r="B751" s="184"/>
      <c r="C751" s="179"/>
      <c r="D751" s="180"/>
      <c r="E751" s="179"/>
      <c r="F751" s="179"/>
      <c r="G751" s="179"/>
      <c r="H751" s="179"/>
      <c r="I751" s="179"/>
      <c r="J751" s="256"/>
      <c r="K751" s="121"/>
      <c r="L751" s="120"/>
      <c r="M751" s="257"/>
      <c r="N751" s="259"/>
    </row>
    <row r="752" ht="27.75" customHeight="1">
      <c r="A752" s="182"/>
      <c r="B752" s="183"/>
      <c r="C752" s="120"/>
      <c r="D752" s="177"/>
      <c r="E752" s="120"/>
      <c r="F752" s="120"/>
      <c r="G752" s="120"/>
      <c r="H752" s="120"/>
      <c r="I752" s="120"/>
      <c r="J752" s="256"/>
      <c r="K752" s="121"/>
      <c r="L752" s="120"/>
      <c r="M752" s="257"/>
      <c r="N752" s="258"/>
    </row>
    <row r="753" ht="27.75" customHeight="1">
      <c r="A753" s="182"/>
      <c r="B753" s="184"/>
      <c r="C753" s="179"/>
      <c r="D753" s="180"/>
      <c r="E753" s="179"/>
      <c r="F753" s="179"/>
      <c r="G753" s="179"/>
      <c r="H753" s="179"/>
      <c r="I753" s="179"/>
      <c r="J753" s="256"/>
      <c r="K753" s="121"/>
      <c r="L753" s="120"/>
      <c r="M753" s="257"/>
      <c r="N753" s="259"/>
    </row>
    <row r="754" ht="27.75" customHeight="1">
      <c r="A754" s="182"/>
      <c r="B754" s="183"/>
      <c r="C754" s="120"/>
      <c r="D754" s="177"/>
      <c r="E754" s="120"/>
      <c r="F754" s="120"/>
      <c r="G754" s="120"/>
      <c r="H754" s="120"/>
      <c r="I754" s="120"/>
      <c r="J754" s="256"/>
      <c r="K754" s="121"/>
      <c r="L754" s="120"/>
      <c r="M754" s="257"/>
      <c r="N754" s="258"/>
    </row>
    <row r="755" ht="27.75" customHeight="1">
      <c r="A755" s="182"/>
      <c r="B755" s="184"/>
      <c r="C755" s="179"/>
      <c r="D755" s="180"/>
      <c r="E755" s="179"/>
      <c r="F755" s="179"/>
      <c r="G755" s="179"/>
      <c r="H755" s="179"/>
      <c r="I755" s="179"/>
      <c r="J755" s="256"/>
      <c r="K755" s="121"/>
      <c r="L755" s="120"/>
      <c r="M755" s="257"/>
      <c r="N755" s="259"/>
    </row>
    <row r="756" ht="27.75" customHeight="1">
      <c r="A756" s="182"/>
      <c r="B756" s="183"/>
      <c r="C756" s="120"/>
      <c r="D756" s="177"/>
      <c r="E756" s="120"/>
      <c r="F756" s="120"/>
      <c r="G756" s="120"/>
      <c r="H756" s="120"/>
      <c r="I756" s="120"/>
      <c r="J756" s="256"/>
      <c r="K756" s="121"/>
      <c r="L756" s="120"/>
      <c r="M756" s="257"/>
      <c r="N756" s="258"/>
    </row>
    <row r="757" ht="27.75" customHeight="1">
      <c r="A757" s="182"/>
      <c r="B757" s="184"/>
      <c r="C757" s="179"/>
      <c r="D757" s="180"/>
      <c r="E757" s="179"/>
      <c r="F757" s="179"/>
      <c r="G757" s="179"/>
      <c r="H757" s="179"/>
      <c r="I757" s="179"/>
      <c r="J757" s="256"/>
      <c r="K757" s="121"/>
      <c r="L757" s="120"/>
      <c r="M757" s="257"/>
      <c r="N757" s="259"/>
    </row>
    <row r="758" ht="27.75" customHeight="1">
      <c r="A758" s="182"/>
      <c r="B758" s="183"/>
      <c r="C758" s="120"/>
      <c r="D758" s="177"/>
      <c r="E758" s="120"/>
      <c r="F758" s="120"/>
      <c r="G758" s="120"/>
      <c r="H758" s="120"/>
      <c r="I758" s="120"/>
      <c r="J758" s="256"/>
      <c r="K758" s="121"/>
      <c r="L758" s="120"/>
      <c r="M758" s="257"/>
      <c r="N758" s="258"/>
    </row>
    <row r="759" ht="27.75" customHeight="1">
      <c r="A759" s="182"/>
      <c r="B759" s="184"/>
      <c r="C759" s="179"/>
      <c r="D759" s="180"/>
      <c r="E759" s="179"/>
      <c r="F759" s="179"/>
      <c r="G759" s="179"/>
      <c r="H759" s="179"/>
      <c r="I759" s="179"/>
      <c r="J759" s="256"/>
      <c r="K759" s="121"/>
      <c r="L759" s="120"/>
      <c r="M759" s="257"/>
      <c r="N759" s="259"/>
    </row>
    <row r="760" ht="27.75" customHeight="1">
      <c r="A760" s="182"/>
      <c r="B760" s="183"/>
      <c r="C760" s="120"/>
      <c r="D760" s="177"/>
      <c r="E760" s="120"/>
      <c r="F760" s="120"/>
      <c r="G760" s="120"/>
      <c r="H760" s="120"/>
      <c r="I760" s="120"/>
      <c r="J760" s="256"/>
      <c r="K760" s="121"/>
      <c r="L760" s="120"/>
      <c r="M760" s="257"/>
      <c r="N760" s="258"/>
    </row>
    <row r="761" ht="27.75" customHeight="1">
      <c r="A761" s="182"/>
      <c r="B761" s="184"/>
      <c r="C761" s="179"/>
      <c r="D761" s="180"/>
      <c r="E761" s="179"/>
      <c r="F761" s="179"/>
      <c r="G761" s="179"/>
      <c r="H761" s="179"/>
      <c r="I761" s="179"/>
      <c r="J761" s="256"/>
      <c r="K761" s="121"/>
      <c r="L761" s="120"/>
      <c r="M761" s="257"/>
      <c r="N761" s="259"/>
    </row>
    <row r="762" ht="27.75" customHeight="1">
      <c r="A762" s="182"/>
      <c r="B762" s="183"/>
      <c r="C762" s="120"/>
      <c r="D762" s="177"/>
      <c r="E762" s="120"/>
      <c r="F762" s="120"/>
      <c r="G762" s="120"/>
      <c r="H762" s="120"/>
      <c r="I762" s="120"/>
      <c r="J762" s="256"/>
      <c r="K762" s="121"/>
      <c r="L762" s="120"/>
      <c r="M762" s="257"/>
      <c r="N762" s="258"/>
    </row>
    <row r="763" ht="27.75" customHeight="1">
      <c r="A763" s="182"/>
      <c r="B763" s="184"/>
      <c r="C763" s="179"/>
      <c r="D763" s="180"/>
      <c r="E763" s="179"/>
      <c r="F763" s="179"/>
      <c r="G763" s="179"/>
      <c r="H763" s="179"/>
      <c r="I763" s="179"/>
      <c r="J763" s="256"/>
      <c r="K763" s="121"/>
      <c r="L763" s="120"/>
      <c r="M763" s="257"/>
      <c r="N763" s="259"/>
    </row>
    <row r="764" ht="27.75" customHeight="1">
      <c r="A764" s="182"/>
      <c r="B764" s="183"/>
      <c r="C764" s="120"/>
      <c r="D764" s="177"/>
      <c r="E764" s="120"/>
      <c r="F764" s="120"/>
      <c r="G764" s="120"/>
      <c r="H764" s="120"/>
      <c r="I764" s="120"/>
      <c r="J764" s="256"/>
      <c r="K764" s="121"/>
      <c r="L764" s="120"/>
      <c r="M764" s="257"/>
      <c r="N764" s="258"/>
    </row>
    <row r="765" ht="27.75" customHeight="1">
      <c r="A765" s="182"/>
      <c r="B765" s="184"/>
      <c r="C765" s="179"/>
      <c r="D765" s="180"/>
      <c r="E765" s="179"/>
      <c r="F765" s="179"/>
      <c r="G765" s="179"/>
      <c r="H765" s="179"/>
      <c r="I765" s="179"/>
      <c r="J765" s="256"/>
      <c r="K765" s="121"/>
      <c r="L765" s="120"/>
      <c r="M765" s="257"/>
      <c r="N765" s="259"/>
    </row>
    <row r="766" ht="27.75" customHeight="1">
      <c r="A766" s="182"/>
      <c r="B766" s="183"/>
      <c r="C766" s="120"/>
      <c r="D766" s="177"/>
      <c r="E766" s="120"/>
      <c r="F766" s="120"/>
      <c r="G766" s="120"/>
      <c r="H766" s="120"/>
      <c r="I766" s="120"/>
      <c r="J766" s="256"/>
      <c r="K766" s="121"/>
      <c r="L766" s="120"/>
      <c r="M766" s="257"/>
      <c r="N766" s="258"/>
    </row>
    <row r="767" ht="27.75" customHeight="1">
      <c r="A767" s="182"/>
      <c r="B767" s="184"/>
      <c r="C767" s="179"/>
      <c r="D767" s="180"/>
      <c r="E767" s="179"/>
      <c r="F767" s="179"/>
      <c r="G767" s="179"/>
      <c r="H767" s="179"/>
      <c r="I767" s="179"/>
      <c r="J767" s="256"/>
      <c r="K767" s="121"/>
      <c r="L767" s="120"/>
      <c r="M767" s="257"/>
      <c r="N767" s="259"/>
    </row>
    <row r="768" ht="27.75" customHeight="1">
      <c r="A768" s="182"/>
      <c r="B768" s="183"/>
      <c r="C768" s="120"/>
      <c r="D768" s="177"/>
      <c r="E768" s="120"/>
      <c r="F768" s="120"/>
      <c r="G768" s="120"/>
      <c r="H768" s="120"/>
      <c r="I768" s="120"/>
      <c r="J768" s="256"/>
      <c r="K768" s="121"/>
      <c r="L768" s="120"/>
      <c r="M768" s="257"/>
      <c r="N768" s="258"/>
    </row>
    <row r="769" ht="27.75" customHeight="1">
      <c r="A769" s="182"/>
      <c r="B769" s="184"/>
      <c r="C769" s="179"/>
      <c r="D769" s="180"/>
      <c r="E769" s="179"/>
      <c r="F769" s="179"/>
      <c r="G769" s="179"/>
      <c r="H769" s="179"/>
      <c r="I769" s="179"/>
      <c r="J769" s="256"/>
      <c r="K769" s="121"/>
      <c r="L769" s="120"/>
      <c r="M769" s="257"/>
      <c r="N769" s="259"/>
    </row>
    <row r="770" ht="27.75" customHeight="1">
      <c r="A770" s="182"/>
      <c r="B770" s="183"/>
      <c r="C770" s="120"/>
      <c r="D770" s="177"/>
      <c r="E770" s="120"/>
      <c r="F770" s="120"/>
      <c r="G770" s="120"/>
      <c r="H770" s="120"/>
      <c r="I770" s="120"/>
      <c r="J770" s="256"/>
      <c r="K770" s="121"/>
      <c r="L770" s="120"/>
      <c r="M770" s="257"/>
      <c r="N770" s="258"/>
    </row>
    <row r="771" ht="27.75" customHeight="1">
      <c r="A771" s="182"/>
      <c r="B771" s="184"/>
      <c r="C771" s="179"/>
      <c r="D771" s="180"/>
      <c r="E771" s="179"/>
      <c r="F771" s="179"/>
      <c r="G771" s="179"/>
      <c r="H771" s="179"/>
      <c r="I771" s="179"/>
      <c r="J771" s="256"/>
      <c r="K771" s="121"/>
      <c r="L771" s="120"/>
      <c r="M771" s="257"/>
      <c r="N771" s="259"/>
    </row>
    <row r="772" ht="27.75" customHeight="1">
      <c r="A772" s="182"/>
      <c r="B772" s="183"/>
      <c r="C772" s="120"/>
      <c r="D772" s="177"/>
      <c r="E772" s="120"/>
      <c r="F772" s="120"/>
      <c r="G772" s="120"/>
      <c r="H772" s="120"/>
      <c r="I772" s="120"/>
      <c r="J772" s="256"/>
      <c r="K772" s="121"/>
      <c r="L772" s="120"/>
      <c r="M772" s="257"/>
      <c r="N772" s="258"/>
    </row>
    <row r="773" ht="27.75" customHeight="1">
      <c r="A773" s="182"/>
      <c r="B773" s="184"/>
      <c r="C773" s="179"/>
      <c r="D773" s="180"/>
      <c r="E773" s="179"/>
      <c r="F773" s="179"/>
      <c r="G773" s="179"/>
      <c r="H773" s="179"/>
      <c r="I773" s="179"/>
      <c r="J773" s="256"/>
      <c r="K773" s="121"/>
      <c r="L773" s="120"/>
      <c r="M773" s="257"/>
      <c r="N773" s="259"/>
    </row>
    <row r="774" ht="27.75" customHeight="1">
      <c r="A774" s="182"/>
      <c r="B774" s="183"/>
      <c r="C774" s="120"/>
      <c r="D774" s="177"/>
      <c r="E774" s="120"/>
      <c r="F774" s="120"/>
      <c r="G774" s="120"/>
      <c r="H774" s="120"/>
      <c r="I774" s="120"/>
      <c r="J774" s="256"/>
      <c r="K774" s="121"/>
      <c r="L774" s="120"/>
      <c r="M774" s="257"/>
      <c r="N774" s="258"/>
    </row>
    <row r="775" ht="27.75" customHeight="1">
      <c r="A775" s="182"/>
      <c r="B775" s="184"/>
      <c r="C775" s="179"/>
      <c r="D775" s="180"/>
      <c r="E775" s="179"/>
      <c r="F775" s="179"/>
      <c r="G775" s="179"/>
      <c r="H775" s="179"/>
      <c r="I775" s="179"/>
      <c r="J775" s="256"/>
      <c r="K775" s="121"/>
      <c r="L775" s="120"/>
      <c r="M775" s="257"/>
      <c r="N775" s="259"/>
    </row>
    <row r="776" ht="27.75" customHeight="1">
      <c r="A776" s="182"/>
      <c r="B776" s="183"/>
      <c r="C776" s="120"/>
      <c r="D776" s="177"/>
      <c r="E776" s="120"/>
      <c r="F776" s="120"/>
      <c r="G776" s="120"/>
      <c r="H776" s="120"/>
      <c r="I776" s="120"/>
      <c r="J776" s="256"/>
      <c r="K776" s="121"/>
      <c r="L776" s="120"/>
      <c r="M776" s="257"/>
      <c r="N776" s="258"/>
    </row>
    <row r="777" ht="27.75" customHeight="1">
      <c r="A777" s="182"/>
      <c r="B777" s="184"/>
      <c r="C777" s="179"/>
      <c r="D777" s="180"/>
      <c r="E777" s="179"/>
      <c r="F777" s="179"/>
      <c r="G777" s="179"/>
      <c r="H777" s="179"/>
      <c r="I777" s="179"/>
      <c r="J777" s="256"/>
      <c r="K777" s="121"/>
      <c r="L777" s="120"/>
      <c r="M777" s="257"/>
      <c r="N777" s="259"/>
    </row>
    <row r="778" ht="27.75" customHeight="1">
      <c r="A778" s="182"/>
      <c r="B778" s="183"/>
      <c r="C778" s="120"/>
      <c r="D778" s="177"/>
      <c r="E778" s="120"/>
      <c r="F778" s="120"/>
      <c r="G778" s="120"/>
      <c r="H778" s="120"/>
      <c r="I778" s="120"/>
      <c r="J778" s="256"/>
      <c r="K778" s="121"/>
      <c r="L778" s="120"/>
      <c r="M778" s="257"/>
      <c r="N778" s="258"/>
    </row>
    <row r="779" ht="27.75" customHeight="1">
      <c r="A779" s="182"/>
      <c r="B779" s="184"/>
      <c r="C779" s="179"/>
      <c r="D779" s="180"/>
      <c r="E779" s="179"/>
      <c r="F779" s="179"/>
      <c r="G779" s="179"/>
      <c r="H779" s="179"/>
      <c r="I779" s="179"/>
      <c r="J779" s="256"/>
      <c r="K779" s="121"/>
      <c r="L779" s="120"/>
      <c r="M779" s="257"/>
      <c r="N779" s="259"/>
    </row>
    <row r="780" ht="27.75" customHeight="1">
      <c r="A780" s="182"/>
      <c r="B780" s="183"/>
      <c r="C780" s="120"/>
      <c r="D780" s="177"/>
      <c r="E780" s="120"/>
      <c r="F780" s="120"/>
      <c r="G780" s="120"/>
      <c r="H780" s="120"/>
      <c r="I780" s="120"/>
      <c r="J780" s="256"/>
      <c r="K780" s="121"/>
      <c r="L780" s="120"/>
      <c r="M780" s="257"/>
      <c r="N780" s="258"/>
    </row>
    <row r="781" ht="27.75" customHeight="1">
      <c r="A781" s="182"/>
      <c r="B781" s="184"/>
      <c r="C781" s="179"/>
      <c r="D781" s="180"/>
      <c r="E781" s="179"/>
      <c r="F781" s="179"/>
      <c r="G781" s="179"/>
      <c r="H781" s="179"/>
      <c r="I781" s="179"/>
      <c r="J781" s="256"/>
      <c r="K781" s="121"/>
      <c r="L781" s="120"/>
      <c r="M781" s="257"/>
      <c r="N781" s="259"/>
    </row>
    <row r="782" ht="27.75" customHeight="1">
      <c r="A782" s="182"/>
      <c r="B782" s="183"/>
      <c r="C782" s="120"/>
      <c r="D782" s="177"/>
      <c r="E782" s="120"/>
      <c r="F782" s="120"/>
      <c r="G782" s="120"/>
      <c r="H782" s="120"/>
      <c r="I782" s="120"/>
      <c r="J782" s="256"/>
      <c r="K782" s="121"/>
      <c r="L782" s="120"/>
      <c r="M782" s="257"/>
      <c r="N782" s="258"/>
    </row>
    <row r="783" ht="27.75" customHeight="1">
      <c r="A783" s="182"/>
      <c r="B783" s="184"/>
      <c r="C783" s="179"/>
      <c r="D783" s="180"/>
      <c r="E783" s="179"/>
      <c r="F783" s="179"/>
      <c r="G783" s="179"/>
      <c r="H783" s="179"/>
      <c r="I783" s="179"/>
      <c r="J783" s="256"/>
      <c r="K783" s="121"/>
      <c r="L783" s="120"/>
      <c r="M783" s="257"/>
      <c r="N783" s="259"/>
    </row>
    <row r="784" ht="27.75" customHeight="1">
      <c r="A784" s="182"/>
      <c r="B784" s="183"/>
      <c r="C784" s="120"/>
      <c r="D784" s="177"/>
      <c r="E784" s="120"/>
      <c r="F784" s="120"/>
      <c r="G784" s="120"/>
      <c r="H784" s="120"/>
      <c r="I784" s="120"/>
      <c r="J784" s="256"/>
      <c r="K784" s="121"/>
      <c r="L784" s="120"/>
      <c r="M784" s="257"/>
      <c r="N784" s="258"/>
    </row>
    <row r="785" ht="27.75" customHeight="1">
      <c r="A785" s="182"/>
      <c r="B785" s="184"/>
      <c r="C785" s="179"/>
      <c r="D785" s="180"/>
      <c r="E785" s="179"/>
      <c r="F785" s="179"/>
      <c r="G785" s="179"/>
      <c r="H785" s="179"/>
      <c r="I785" s="179"/>
      <c r="J785" s="256"/>
      <c r="K785" s="121"/>
      <c r="L785" s="120"/>
      <c r="M785" s="257"/>
      <c r="N785" s="259"/>
    </row>
    <row r="786" ht="27.75" customHeight="1">
      <c r="A786" s="182"/>
      <c r="B786" s="183"/>
      <c r="C786" s="120"/>
      <c r="D786" s="177"/>
      <c r="E786" s="120"/>
      <c r="F786" s="120"/>
      <c r="G786" s="120"/>
      <c r="H786" s="120"/>
      <c r="I786" s="120"/>
      <c r="J786" s="256"/>
      <c r="K786" s="121"/>
      <c r="L786" s="120"/>
      <c r="M786" s="257"/>
      <c r="N786" s="258"/>
    </row>
    <row r="787" ht="27.75" customHeight="1">
      <c r="A787" s="182"/>
      <c r="B787" s="184"/>
      <c r="C787" s="179"/>
      <c r="D787" s="180"/>
      <c r="E787" s="179"/>
      <c r="F787" s="179"/>
      <c r="G787" s="179"/>
      <c r="H787" s="179"/>
      <c r="I787" s="179"/>
      <c r="J787" s="256"/>
      <c r="K787" s="121"/>
      <c r="L787" s="120"/>
      <c r="M787" s="257"/>
      <c r="N787" s="259"/>
    </row>
    <row r="788" ht="27.75" customHeight="1">
      <c r="A788" s="182"/>
      <c r="B788" s="183"/>
      <c r="C788" s="120"/>
      <c r="D788" s="177"/>
      <c r="E788" s="120"/>
      <c r="F788" s="120"/>
      <c r="G788" s="120"/>
      <c r="H788" s="120"/>
      <c r="I788" s="120"/>
      <c r="J788" s="256"/>
      <c r="K788" s="121"/>
      <c r="L788" s="120"/>
      <c r="M788" s="257"/>
      <c r="N788" s="258"/>
    </row>
    <row r="789" ht="27.75" customHeight="1">
      <c r="A789" s="182"/>
      <c r="B789" s="184"/>
      <c r="C789" s="179"/>
      <c r="D789" s="180"/>
      <c r="E789" s="179"/>
      <c r="F789" s="179"/>
      <c r="G789" s="179"/>
      <c r="H789" s="179"/>
      <c r="I789" s="179"/>
      <c r="J789" s="256"/>
      <c r="K789" s="121"/>
      <c r="L789" s="120"/>
      <c r="M789" s="257"/>
      <c r="N789" s="259"/>
    </row>
    <row r="790" ht="27.75" customHeight="1">
      <c r="A790" s="182"/>
      <c r="B790" s="183"/>
      <c r="C790" s="120"/>
      <c r="D790" s="177"/>
      <c r="E790" s="120"/>
      <c r="F790" s="120"/>
      <c r="G790" s="120"/>
      <c r="H790" s="120"/>
      <c r="I790" s="120"/>
      <c r="J790" s="256"/>
      <c r="K790" s="121"/>
      <c r="L790" s="120"/>
      <c r="M790" s="257"/>
      <c r="N790" s="258"/>
    </row>
    <row r="791" ht="27.75" customHeight="1">
      <c r="A791" s="182"/>
      <c r="B791" s="184"/>
      <c r="C791" s="179"/>
      <c r="D791" s="180"/>
      <c r="E791" s="179"/>
      <c r="F791" s="179"/>
      <c r="G791" s="179"/>
      <c r="H791" s="179"/>
      <c r="I791" s="179"/>
      <c r="J791" s="256"/>
      <c r="K791" s="121"/>
      <c r="L791" s="120"/>
      <c r="M791" s="257"/>
      <c r="N791" s="259"/>
    </row>
    <row r="792" ht="27.75" customHeight="1">
      <c r="A792" s="182"/>
      <c r="B792" s="183"/>
      <c r="C792" s="120"/>
      <c r="D792" s="177"/>
      <c r="E792" s="120"/>
      <c r="F792" s="120"/>
      <c r="G792" s="120"/>
      <c r="H792" s="120"/>
      <c r="I792" s="120"/>
      <c r="J792" s="256"/>
      <c r="K792" s="121"/>
      <c r="L792" s="120"/>
      <c r="M792" s="257"/>
      <c r="N792" s="258"/>
    </row>
    <row r="793" ht="27.75" customHeight="1">
      <c r="A793" s="182"/>
      <c r="B793" s="184"/>
      <c r="C793" s="179"/>
      <c r="D793" s="180"/>
      <c r="E793" s="179"/>
      <c r="F793" s="179"/>
      <c r="G793" s="179"/>
      <c r="H793" s="179"/>
      <c r="I793" s="179"/>
      <c r="J793" s="256"/>
      <c r="K793" s="121"/>
      <c r="L793" s="120"/>
      <c r="M793" s="257"/>
      <c r="N793" s="259"/>
    </row>
    <row r="794" ht="27.75" customHeight="1">
      <c r="A794" s="182"/>
      <c r="B794" s="183"/>
      <c r="C794" s="120"/>
      <c r="D794" s="177"/>
      <c r="E794" s="120"/>
      <c r="F794" s="120"/>
      <c r="G794" s="120"/>
      <c r="H794" s="120"/>
      <c r="I794" s="120"/>
      <c r="J794" s="256"/>
      <c r="K794" s="121"/>
      <c r="L794" s="120"/>
      <c r="M794" s="257"/>
      <c r="N794" s="258"/>
    </row>
    <row r="795" ht="27.75" customHeight="1">
      <c r="A795" s="182"/>
      <c r="B795" s="184"/>
      <c r="C795" s="179"/>
      <c r="D795" s="180"/>
      <c r="E795" s="179"/>
      <c r="F795" s="179"/>
      <c r="G795" s="179"/>
      <c r="H795" s="179"/>
      <c r="I795" s="179"/>
      <c r="J795" s="256"/>
      <c r="K795" s="121"/>
      <c r="L795" s="120"/>
      <c r="M795" s="257"/>
      <c r="N795" s="259"/>
    </row>
    <row r="796" ht="27.75" customHeight="1">
      <c r="A796" s="182"/>
      <c r="B796" s="183"/>
      <c r="C796" s="120"/>
      <c r="D796" s="177"/>
      <c r="E796" s="120"/>
      <c r="F796" s="120"/>
      <c r="G796" s="120"/>
      <c r="H796" s="120"/>
      <c r="I796" s="120"/>
      <c r="J796" s="256"/>
      <c r="K796" s="121"/>
      <c r="L796" s="120"/>
      <c r="M796" s="257"/>
      <c r="N796" s="258"/>
    </row>
    <row r="797" ht="27.75" customHeight="1">
      <c r="A797" s="182"/>
      <c r="B797" s="184"/>
      <c r="C797" s="179"/>
      <c r="D797" s="180"/>
      <c r="E797" s="179"/>
      <c r="F797" s="179"/>
      <c r="G797" s="179"/>
      <c r="H797" s="179"/>
      <c r="I797" s="179"/>
      <c r="J797" s="256"/>
      <c r="K797" s="121"/>
      <c r="L797" s="120"/>
      <c r="M797" s="257"/>
      <c r="N797" s="259"/>
    </row>
    <row r="798" ht="27.75" customHeight="1">
      <c r="A798" s="182"/>
      <c r="B798" s="183"/>
      <c r="C798" s="120"/>
      <c r="D798" s="177"/>
      <c r="E798" s="120"/>
      <c r="F798" s="120"/>
      <c r="G798" s="120"/>
      <c r="H798" s="120"/>
      <c r="I798" s="120"/>
      <c r="J798" s="256"/>
      <c r="K798" s="121"/>
      <c r="L798" s="120"/>
      <c r="M798" s="257"/>
      <c r="N798" s="258"/>
    </row>
    <row r="799" ht="27.75" customHeight="1">
      <c r="A799" s="182"/>
      <c r="B799" s="184"/>
      <c r="C799" s="179"/>
      <c r="D799" s="180"/>
      <c r="E799" s="179"/>
      <c r="F799" s="179"/>
      <c r="G799" s="179"/>
      <c r="H799" s="179"/>
      <c r="I799" s="179"/>
      <c r="J799" s="256"/>
      <c r="K799" s="121"/>
      <c r="L799" s="120"/>
      <c r="M799" s="257"/>
      <c r="N799" s="259"/>
    </row>
    <row r="800" ht="27.75" customHeight="1">
      <c r="A800" s="182"/>
      <c r="B800" s="183"/>
      <c r="C800" s="120"/>
      <c r="D800" s="177"/>
      <c r="E800" s="120"/>
      <c r="F800" s="120"/>
      <c r="G800" s="120"/>
      <c r="H800" s="120"/>
      <c r="I800" s="120"/>
      <c r="J800" s="256"/>
      <c r="K800" s="121"/>
      <c r="L800" s="120"/>
      <c r="M800" s="257"/>
      <c r="N800" s="258"/>
    </row>
    <row r="801" ht="27.75" customHeight="1">
      <c r="A801" s="182"/>
      <c r="B801" s="184"/>
      <c r="C801" s="179"/>
      <c r="D801" s="180"/>
      <c r="E801" s="179"/>
      <c r="F801" s="179"/>
      <c r="G801" s="179"/>
      <c r="H801" s="179"/>
      <c r="I801" s="179"/>
      <c r="J801" s="256"/>
      <c r="K801" s="121"/>
      <c r="L801" s="120"/>
      <c r="M801" s="257"/>
      <c r="N801" s="259"/>
    </row>
    <row r="802" ht="27.75" customHeight="1">
      <c r="A802" s="182"/>
      <c r="B802" s="183"/>
      <c r="C802" s="120"/>
      <c r="D802" s="177"/>
      <c r="E802" s="120"/>
      <c r="F802" s="120"/>
      <c r="G802" s="120"/>
      <c r="H802" s="120"/>
      <c r="I802" s="120"/>
      <c r="J802" s="256"/>
      <c r="K802" s="121"/>
      <c r="L802" s="120"/>
      <c r="M802" s="257"/>
      <c r="N802" s="258"/>
    </row>
    <row r="803" ht="27.75" customHeight="1">
      <c r="A803" s="182"/>
      <c r="B803" s="184"/>
      <c r="C803" s="179"/>
      <c r="D803" s="180"/>
      <c r="E803" s="179"/>
      <c r="F803" s="179"/>
      <c r="G803" s="179"/>
      <c r="H803" s="179"/>
      <c r="I803" s="179"/>
      <c r="J803" s="256"/>
      <c r="K803" s="121"/>
      <c r="L803" s="120"/>
      <c r="M803" s="257"/>
      <c r="N803" s="259"/>
    </row>
    <row r="804" ht="27.75" customHeight="1">
      <c r="A804" s="182"/>
      <c r="B804" s="183"/>
      <c r="C804" s="120"/>
      <c r="D804" s="177"/>
      <c r="E804" s="120"/>
      <c r="F804" s="120"/>
      <c r="G804" s="120"/>
      <c r="H804" s="120"/>
      <c r="I804" s="120"/>
      <c r="J804" s="256"/>
      <c r="K804" s="121"/>
      <c r="L804" s="120"/>
      <c r="M804" s="257"/>
      <c r="N804" s="258"/>
    </row>
    <row r="805" ht="27.75" customHeight="1">
      <c r="A805" s="182"/>
      <c r="B805" s="184"/>
      <c r="C805" s="179"/>
      <c r="D805" s="180"/>
      <c r="E805" s="179"/>
      <c r="F805" s="179"/>
      <c r="G805" s="179"/>
      <c r="H805" s="179"/>
      <c r="I805" s="179"/>
      <c r="J805" s="256"/>
      <c r="K805" s="121"/>
      <c r="L805" s="120"/>
      <c r="M805" s="257"/>
      <c r="N805" s="259"/>
    </row>
    <row r="806" ht="27.75" customHeight="1">
      <c r="A806" s="182"/>
      <c r="B806" s="183"/>
      <c r="C806" s="120"/>
      <c r="D806" s="177"/>
      <c r="E806" s="120"/>
      <c r="F806" s="120"/>
      <c r="G806" s="120"/>
      <c r="H806" s="120"/>
      <c r="I806" s="120"/>
      <c r="J806" s="256"/>
      <c r="K806" s="121"/>
      <c r="L806" s="120"/>
      <c r="M806" s="257"/>
      <c r="N806" s="258"/>
    </row>
    <row r="807" ht="27.75" customHeight="1">
      <c r="A807" s="182"/>
      <c r="B807" s="184"/>
      <c r="C807" s="179"/>
      <c r="D807" s="180"/>
      <c r="E807" s="179"/>
      <c r="F807" s="179"/>
      <c r="G807" s="179"/>
      <c r="H807" s="179"/>
      <c r="I807" s="179"/>
      <c r="J807" s="256"/>
      <c r="K807" s="121"/>
      <c r="L807" s="120"/>
      <c r="M807" s="257"/>
      <c r="N807" s="259"/>
    </row>
    <row r="808" ht="27.75" customHeight="1">
      <c r="A808" s="182"/>
      <c r="B808" s="183"/>
      <c r="C808" s="120"/>
      <c r="D808" s="177"/>
      <c r="E808" s="120"/>
      <c r="F808" s="120"/>
      <c r="G808" s="120"/>
      <c r="H808" s="120"/>
      <c r="I808" s="120"/>
      <c r="J808" s="256"/>
      <c r="K808" s="121"/>
      <c r="L808" s="120"/>
      <c r="M808" s="257"/>
      <c r="N808" s="258"/>
    </row>
    <row r="809" ht="27.75" customHeight="1">
      <c r="A809" s="182"/>
      <c r="B809" s="184"/>
      <c r="C809" s="179"/>
      <c r="D809" s="180"/>
      <c r="E809" s="179"/>
      <c r="F809" s="179"/>
      <c r="G809" s="179"/>
      <c r="H809" s="179"/>
      <c r="I809" s="179"/>
      <c r="J809" s="256"/>
      <c r="K809" s="121"/>
      <c r="L809" s="120"/>
      <c r="M809" s="257"/>
      <c r="N809" s="259"/>
    </row>
    <row r="810" ht="27.75" customHeight="1">
      <c r="A810" s="182"/>
      <c r="B810" s="183"/>
      <c r="C810" s="120"/>
      <c r="D810" s="177"/>
      <c r="E810" s="120"/>
      <c r="F810" s="120"/>
      <c r="G810" s="120"/>
      <c r="H810" s="120"/>
      <c r="I810" s="120"/>
      <c r="J810" s="256"/>
      <c r="K810" s="121"/>
      <c r="L810" s="120"/>
      <c r="M810" s="257"/>
      <c r="N810" s="258"/>
    </row>
    <row r="811" ht="27.75" customHeight="1">
      <c r="A811" s="182"/>
      <c r="B811" s="184"/>
      <c r="C811" s="179"/>
      <c r="D811" s="180"/>
      <c r="E811" s="179"/>
      <c r="F811" s="179"/>
      <c r="G811" s="179"/>
      <c r="H811" s="179"/>
      <c r="I811" s="179"/>
      <c r="J811" s="256"/>
      <c r="K811" s="121"/>
      <c r="L811" s="120"/>
      <c r="M811" s="257"/>
      <c r="N811" s="259"/>
    </row>
    <row r="812" ht="27.75" customHeight="1">
      <c r="A812" s="182"/>
      <c r="B812" s="183"/>
      <c r="C812" s="120"/>
      <c r="D812" s="177"/>
      <c r="E812" s="120"/>
      <c r="F812" s="120"/>
      <c r="G812" s="120"/>
      <c r="H812" s="120"/>
      <c r="I812" s="120"/>
      <c r="J812" s="256"/>
      <c r="K812" s="121"/>
      <c r="L812" s="120"/>
      <c r="M812" s="257"/>
      <c r="N812" s="258"/>
    </row>
    <row r="813" ht="27.75" customHeight="1">
      <c r="A813" s="182"/>
      <c r="B813" s="184"/>
      <c r="C813" s="179"/>
      <c r="D813" s="180"/>
      <c r="E813" s="179"/>
      <c r="F813" s="179"/>
      <c r="G813" s="179"/>
      <c r="H813" s="179"/>
      <c r="I813" s="179"/>
      <c r="J813" s="256"/>
      <c r="K813" s="121"/>
      <c r="L813" s="120"/>
      <c r="M813" s="257"/>
      <c r="N813" s="259"/>
    </row>
    <row r="814" ht="27.75" customHeight="1">
      <c r="A814" s="182"/>
      <c r="B814" s="183"/>
      <c r="C814" s="120"/>
      <c r="D814" s="177"/>
      <c r="E814" s="120"/>
      <c r="F814" s="120"/>
      <c r="G814" s="120"/>
      <c r="H814" s="120"/>
      <c r="I814" s="120"/>
      <c r="J814" s="256"/>
      <c r="K814" s="121"/>
      <c r="L814" s="120"/>
      <c r="M814" s="257"/>
      <c r="N814" s="258"/>
    </row>
    <row r="815" ht="27.75" customHeight="1">
      <c r="A815" s="182"/>
      <c r="B815" s="184"/>
      <c r="C815" s="179"/>
      <c r="D815" s="180"/>
      <c r="E815" s="179"/>
      <c r="F815" s="179"/>
      <c r="G815" s="179"/>
      <c r="H815" s="179"/>
      <c r="I815" s="179"/>
      <c r="J815" s="256"/>
      <c r="K815" s="121"/>
      <c r="L815" s="120"/>
      <c r="M815" s="257"/>
      <c r="N815" s="259"/>
    </row>
    <row r="816" ht="27.75" customHeight="1">
      <c r="A816" s="182"/>
      <c r="B816" s="183"/>
      <c r="C816" s="120"/>
      <c r="D816" s="177"/>
      <c r="E816" s="120"/>
      <c r="F816" s="120"/>
      <c r="G816" s="120"/>
      <c r="H816" s="120"/>
      <c r="I816" s="120"/>
      <c r="J816" s="256"/>
      <c r="K816" s="121"/>
      <c r="L816" s="120"/>
      <c r="M816" s="257"/>
      <c r="N816" s="258"/>
    </row>
    <row r="817" ht="27.75" customHeight="1">
      <c r="A817" s="182"/>
      <c r="B817" s="184"/>
      <c r="C817" s="179"/>
      <c r="D817" s="180"/>
      <c r="E817" s="179"/>
      <c r="F817" s="179"/>
      <c r="G817" s="179"/>
      <c r="H817" s="179"/>
      <c r="I817" s="179"/>
      <c r="J817" s="256"/>
      <c r="K817" s="121"/>
      <c r="L817" s="120"/>
      <c r="M817" s="257"/>
      <c r="N817" s="259"/>
    </row>
    <row r="818" ht="27.75" customHeight="1">
      <c r="A818" s="182"/>
      <c r="B818" s="183"/>
      <c r="C818" s="120"/>
      <c r="D818" s="177"/>
      <c r="E818" s="120"/>
      <c r="F818" s="120"/>
      <c r="G818" s="120"/>
      <c r="H818" s="120"/>
      <c r="I818" s="120"/>
      <c r="J818" s="256"/>
      <c r="K818" s="121"/>
      <c r="L818" s="120"/>
      <c r="M818" s="257"/>
      <c r="N818" s="258"/>
    </row>
    <row r="819" ht="27.75" customHeight="1">
      <c r="A819" s="182"/>
      <c r="B819" s="184"/>
      <c r="C819" s="179"/>
      <c r="D819" s="180"/>
      <c r="E819" s="179"/>
      <c r="F819" s="179"/>
      <c r="G819" s="179"/>
      <c r="H819" s="179"/>
      <c r="I819" s="179"/>
      <c r="J819" s="256"/>
      <c r="K819" s="121"/>
      <c r="L819" s="120"/>
      <c r="M819" s="257"/>
      <c r="N819" s="259"/>
    </row>
    <row r="820" ht="27.75" customHeight="1">
      <c r="A820" s="182"/>
      <c r="B820" s="183"/>
      <c r="C820" s="120"/>
      <c r="D820" s="177"/>
      <c r="E820" s="120"/>
      <c r="F820" s="120"/>
      <c r="G820" s="120"/>
      <c r="H820" s="120"/>
      <c r="I820" s="120"/>
      <c r="J820" s="256"/>
      <c r="K820" s="121"/>
      <c r="L820" s="120"/>
      <c r="M820" s="257"/>
      <c r="N820" s="258"/>
    </row>
    <row r="821" ht="27.75" customHeight="1">
      <c r="A821" s="182"/>
      <c r="B821" s="184"/>
      <c r="C821" s="179"/>
      <c r="D821" s="180"/>
      <c r="E821" s="179"/>
      <c r="F821" s="179"/>
      <c r="G821" s="179"/>
      <c r="H821" s="179"/>
      <c r="I821" s="179"/>
      <c r="J821" s="256"/>
      <c r="K821" s="121"/>
      <c r="L821" s="120"/>
      <c r="M821" s="257"/>
      <c r="N821" s="259"/>
    </row>
    <row r="822" ht="27.75" customHeight="1">
      <c r="A822" s="182"/>
      <c r="B822" s="183"/>
      <c r="C822" s="120"/>
      <c r="D822" s="177"/>
      <c r="E822" s="120"/>
      <c r="F822" s="120"/>
      <c r="G822" s="120"/>
      <c r="H822" s="120"/>
      <c r="I822" s="120"/>
      <c r="J822" s="256"/>
      <c r="K822" s="121"/>
      <c r="L822" s="120"/>
      <c r="M822" s="257"/>
      <c r="N822" s="258"/>
    </row>
    <row r="823" ht="27.75" customHeight="1">
      <c r="A823" s="182"/>
      <c r="B823" s="184"/>
      <c r="C823" s="179"/>
      <c r="D823" s="180"/>
      <c r="E823" s="179"/>
      <c r="F823" s="179"/>
      <c r="G823" s="179"/>
      <c r="H823" s="179"/>
      <c r="I823" s="179"/>
      <c r="J823" s="256"/>
      <c r="K823" s="121"/>
      <c r="L823" s="120"/>
      <c r="M823" s="257"/>
      <c r="N823" s="259"/>
    </row>
    <row r="824" ht="27.75" customHeight="1">
      <c r="A824" s="182"/>
      <c r="B824" s="183"/>
      <c r="C824" s="120"/>
      <c r="D824" s="177"/>
      <c r="E824" s="120"/>
      <c r="F824" s="120"/>
      <c r="G824" s="120"/>
      <c r="H824" s="120"/>
      <c r="I824" s="120"/>
      <c r="J824" s="256"/>
      <c r="K824" s="121"/>
      <c r="L824" s="120"/>
      <c r="M824" s="257"/>
      <c r="N824" s="258"/>
    </row>
    <row r="825" ht="27.75" customHeight="1">
      <c r="A825" s="182"/>
      <c r="B825" s="184"/>
      <c r="C825" s="179"/>
      <c r="D825" s="180"/>
      <c r="E825" s="179"/>
      <c r="F825" s="179"/>
      <c r="G825" s="179"/>
      <c r="H825" s="179"/>
      <c r="I825" s="179"/>
      <c r="J825" s="256"/>
      <c r="K825" s="121"/>
      <c r="L825" s="120"/>
      <c r="M825" s="257"/>
      <c r="N825" s="259"/>
    </row>
    <row r="826" ht="27.75" customHeight="1">
      <c r="A826" s="182"/>
      <c r="B826" s="183"/>
      <c r="C826" s="120"/>
      <c r="D826" s="177"/>
      <c r="E826" s="120"/>
      <c r="F826" s="120"/>
      <c r="G826" s="120"/>
      <c r="H826" s="120"/>
      <c r="I826" s="120"/>
      <c r="J826" s="256"/>
      <c r="K826" s="121"/>
      <c r="L826" s="120"/>
      <c r="M826" s="257"/>
      <c r="N826" s="258"/>
    </row>
    <row r="827" ht="27.75" customHeight="1">
      <c r="A827" s="182"/>
      <c r="B827" s="184"/>
      <c r="C827" s="179"/>
      <c r="D827" s="180"/>
      <c r="E827" s="179"/>
      <c r="F827" s="179"/>
      <c r="G827" s="179"/>
      <c r="H827" s="179"/>
      <c r="I827" s="179"/>
      <c r="J827" s="256"/>
      <c r="K827" s="121"/>
      <c r="L827" s="120"/>
      <c r="M827" s="257"/>
      <c r="N827" s="259"/>
    </row>
    <row r="828" ht="27.75" customHeight="1">
      <c r="A828" s="182"/>
      <c r="B828" s="183"/>
      <c r="C828" s="120"/>
      <c r="D828" s="177"/>
      <c r="E828" s="120"/>
      <c r="F828" s="120"/>
      <c r="G828" s="120"/>
      <c r="H828" s="120"/>
      <c r="I828" s="120"/>
      <c r="J828" s="256"/>
      <c r="K828" s="121"/>
      <c r="L828" s="120"/>
      <c r="M828" s="257"/>
      <c r="N828" s="258"/>
    </row>
    <row r="829" ht="27.75" customHeight="1">
      <c r="A829" s="182"/>
      <c r="B829" s="184"/>
      <c r="C829" s="179"/>
      <c r="D829" s="180"/>
      <c r="E829" s="179"/>
      <c r="F829" s="179"/>
      <c r="G829" s="179"/>
      <c r="H829" s="179"/>
      <c r="I829" s="179"/>
      <c r="J829" s="256"/>
      <c r="K829" s="121"/>
      <c r="L829" s="120"/>
      <c r="M829" s="257"/>
      <c r="N829" s="259"/>
    </row>
    <row r="830" ht="27.75" customHeight="1">
      <c r="A830" s="182"/>
      <c r="B830" s="183"/>
      <c r="C830" s="120"/>
      <c r="D830" s="177"/>
      <c r="E830" s="120"/>
      <c r="F830" s="120"/>
      <c r="G830" s="120"/>
      <c r="H830" s="120"/>
      <c r="I830" s="120"/>
      <c r="J830" s="256"/>
      <c r="K830" s="121"/>
      <c r="L830" s="120"/>
      <c r="M830" s="257"/>
      <c r="N830" s="258"/>
    </row>
    <row r="831" ht="27.75" customHeight="1">
      <c r="A831" s="182"/>
      <c r="B831" s="184"/>
      <c r="C831" s="179"/>
      <c r="D831" s="180"/>
      <c r="E831" s="179"/>
      <c r="F831" s="179"/>
      <c r="G831" s="179"/>
      <c r="H831" s="179"/>
      <c r="I831" s="179"/>
      <c r="J831" s="256"/>
      <c r="K831" s="121"/>
      <c r="L831" s="120"/>
      <c r="M831" s="257"/>
      <c r="N831" s="259"/>
    </row>
    <row r="832" ht="27.75" customHeight="1">
      <c r="A832" s="182"/>
      <c r="B832" s="183"/>
      <c r="C832" s="120"/>
      <c r="D832" s="177"/>
      <c r="E832" s="120"/>
      <c r="F832" s="120"/>
      <c r="G832" s="120"/>
      <c r="H832" s="120"/>
      <c r="I832" s="120"/>
      <c r="J832" s="256"/>
      <c r="K832" s="121"/>
      <c r="L832" s="120"/>
      <c r="M832" s="257"/>
      <c r="N832" s="258"/>
    </row>
    <row r="833" ht="27.75" customHeight="1">
      <c r="A833" s="182"/>
      <c r="B833" s="184"/>
      <c r="C833" s="179"/>
      <c r="D833" s="180"/>
      <c r="E833" s="179"/>
      <c r="F833" s="179"/>
      <c r="G833" s="179"/>
      <c r="H833" s="179"/>
      <c r="I833" s="179"/>
      <c r="J833" s="256"/>
      <c r="K833" s="121"/>
      <c r="L833" s="120"/>
      <c r="M833" s="257"/>
      <c r="N833" s="259"/>
    </row>
    <row r="834" ht="27.75" customHeight="1">
      <c r="A834" s="182"/>
      <c r="B834" s="183"/>
      <c r="C834" s="120"/>
      <c r="D834" s="177"/>
      <c r="E834" s="120"/>
      <c r="F834" s="120"/>
      <c r="G834" s="120"/>
      <c r="H834" s="120"/>
      <c r="I834" s="120"/>
      <c r="J834" s="256"/>
      <c r="K834" s="121"/>
      <c r="L834" s="120"/>
      <c r="M834" s="257"/>
      <c r="N834" s="258"/>
    </row>
    <row r="835" ht="27.75" customHeight="1">
      <c r="A835" s="182"/>
      <c r="B835" s="184"/>
      <c r="C835" s="179"/>
      <c r="D835" s="180"/>
      <c r="E835" s="179"/>
      <c r="F835" s="179"/>
      <c r="G835" s="179"/>
      <c r="H835" s="179"/>
      <c r="I835" s="179"/>
      <c r="J835" s="256"/>
      <c r="K835" s="121"/>
      <c r="L835" s="120"/>
      <c r="M835" s="257"/>
      <c r="N835" s="259"/>
    </row>
    <row r="836" ht="27.75" customHeight="1">
      <c r="A836" s="182"/>
      <c r="B836" s="183"/>
      <c r="C836" s="120"/>
      <c r="D836" s="177"/>
      <c r="E836" s="120"/>
      <c r="F836" s="120"/>
      <c r="G836" s="120"/>
      <c r="H836" s="120"/>
      <c r="I836" s="120"/>
      <c r="J836" s="256"/>
      <c r="K836" s="121"/>
      <c r="L836" s="120"/>
      <c r="M836" s="257"/>
      <c r="N836" s="258"/>
    </row>
    <row r="837" ht="27.75" customHeight="1">
      <c r="A837" s="182"/>
      <c r="B837" s="184"/>
      <c r="C837" s="179"/>
      <c r="D837" s="180"/>
      <c r="E837" s="179"/>
      <c r="F837" s="179"/>
      <c r="G837" s="179"/>
      <c r="H837" s="179"/>
      <c r="I837" s="179"/>
      <c r="J837" s="256"/>
      <c r="K837" s="121"/>
      <c r="L837" s="120"/>
      <c r="M837" s="257"/>
      <c r="N837" s="259"/>
    </row>
    <row r="838" ht="27.75" customHeight="1">
      <c r="A838" s="182"/>
      <c r="B838" s="183"/>
      <c r="C838" s="120"/>
      <c r="D838" s="177"/>
      <c r="E838" s="120"/>
      <c r="F838" s="120"/>
      <c r="G838" s="120"/>
      <c r="H838" s="120"/>
      <c r="I838" s="120"/>
      <c r="J838" s="256"/>
      <c r="K838" s="121"/>
      <c r="L838" s="120"/>
      <c r="M838" s="257"/>
      <c r="N838" s="258"/>
    </row>
    <row r="839" ht="27.75" customHeight="1">
      <c r="A839" s="182"/>
      <c r="B839" s="184"/>
      <c r="C839" s="179"/>
      <c r="D839" s="180"/>
      <c r="E839" s="179"/>
      <c r="F839" s="179"/>
      <c r="G839" s="179"/>
      <c r="H839" s="179"/>
      <c r="I839" s="179"/>
      <c r="J839" s="256"/>
      <c r="K839" s="121"/>
      <c r="L839" s="120"/>
      <c r="M839" s="257"/>
      <c r="N839" s="259"/>
    </row>
    <row r="840" ht="27.75" customHeight="1">
      <c r="A840" s="182"/>
      <c r="B840" s="183"/>
      <c r="C840" s="120"/>
      <c r="D840" s="177"/>
      <c r="E840" s="120"/>
      <c r="F840" s="120"/>
      <c r="G840" s="120"/>
      <c r="H840" s="120"/>
      <c r="I840" s="120"/>
      <c r="J840" s="256"/>
      <c r="K840" s="121"/>
      <c r="L840" s="120"/>
      <c r="M840" s="257"/>
      <c r="N840" s="258"/>
    </row>
    <row r="841" ht="27.75" customHeight="1">
      <c r="A841" s="182"/>
      <c r="B841" s="184"/>
      <c r="C841" s="179"/>
      <c r="D841" s="180"/>
      <c r="E841" s="179"/>
      <c r="F841" s="179"/>
      <c r="G841" s="179"/>
      <c r="H841" s="179"/>
      <c r="I841" s="179"/>
      <c r="J841" s="256"/>
      <c r="K841" s="121"/>
      <c r="L841" s="120"/>
      <c r="M841" s="257"/>
      <c r="N841" s="259"/>
    </row>
    <row r="842" ht="27.75" customHeight="1">
      <c r="A842" s="182"/>
      <c r="B842" s="183"/>
      <c r="C842" s="120"/>
      <c r="D842" s="177"/>
      <c r="E842" s="120"/>
      <c r="F842" s="120"/>
      <c r="G842" s="120"/>
      <c r="H842" s="120"/>
      <c r="I842" s="120"/>
      <c r="J842" s="256"/>
      <c r="K842" s="121"/>
      <c r="L842" s="120"/>
      <c r="M842" s="257"/>
      <c r="N842" s="258"/>
    </row>
    <row r="843" ht="27.75" customHeight="1">
      <c r="A843" s="182"/>
      <c r="B843" s="184"/>
      <c r="C843" s="179"/>
      <c r="D843" s="180"/>
      <c r="E843" s="179"/>
      <c r="F843" s="179"/>
      <c r="G843" s="179"/>
      <c r="H843" s="179"/>
      <c r="I843" s="179"/>
      <c r="J843" s="256"/>
      <c r="K843" s="121"/>
      <c r="L843" s="120"/>
      <c r="M843" s="257"/>
      <c r="N843" s="259"/>
    </row>
    <row r="844" ht="27.75" customHeight="1">
      <c r="A844" s="182"/>
      <c r="B844" s="183"/>
      <c r="C844" s="120"/>
      <c r="D844" s="177"/>
      <c r="E844" s="120"/>
      <c r="F844" s="120"/>
      <c r="G844" s="120"/>
      <c r="H844" s="120"/>
      <c r="I844" s="120"/>
      <c r="J844" s="256"/>
      <c r="K844" s="121"/>
      <c r="L844" s="120"/>
      <c r="M844" s="257"/>
      <c r="N844" s="258"/>
    </row>
    <row r="845" ht="27.75" customHeight="1">
      <c r="A845" s="182"/>
      <c r="B845" s="184"/>
      <c r="C845" s="179"/>
      <c r="D845" s="180"/>
      <c r="E845" s="179"/>
      <c r="F845" s="179"/>
      <c r="G845" s="179"/>
      <c r="H845" s="179"/>
      <c r="I845" s="179"/>
      <c r="J845" s="256"/>
      <c r="K845" s="121"/>
      <c r="L845" s="120"/>
      <c r="M845" s="257"/>
      <c r="N845" s="259"/>
    </row>
    <row r="846" ht="27.75" customHeight="1">
      <c r="A846" s="182"/>
      <c r="B846" s="183"/>
      <c r="C846" s="120"/>
      <c r="D846" s="177"/>
      <c r="E846" s="120"/>
      <c r="F846" s="120"/>
      <c r="G846" s="120"/>
      <c r="H846" s="120"/>
      <c r="I846" s="120"/>
      <c r="J846" s="256"/>
      <c r="K846" s="121"/>
      <c r="L846" s="120"/>
      <c r="M846" s="257"/>
      <c r="N846" s="258"/>
    </row>
    <row r="847" ht="27.75" customHeight="1">
      <c r="A847" s="182"/>
      <c r="B847" s="184"/>
      <c r="C847" s="179"/>
      <c r="D847" s="180"/>
      <c r="E847" s="179"/>
      <c r="F847" s="179"/>
      <c r="G847" s="179"/>
      <c r="H847" s="179"/>
      <c r="I847" s="179"/>
      <c r="J847" s="256"/>
      <c r="K847" s="121"/>
      <c r="L847" s="120"/>
      <c r="M847" s="257"/>
      <c r="N847" s="259"/>
    </row>
    <row r="848" ht="27.75" customHeight="1">
      <c r="A848" s="182"/>
      <c r="B848" s="183"/>
      <c r="C848" s="120"/>
      <c r="D848" s="177"/>
      <c r="E848" s="120"/>
      <c r="F848" s="120"/>
      <c r="G848" s="120"/>
      <c r="H848" s="120"/>
      <c r="I848" s="120"/>
      <c r="J848" s="256"/>
      <c r="K848" s="121"/>
      <c r="L848" s="120"/>
      <c r="M848" s="257"/>
      <c r="N848" s="258"/>
    </row>
    <row r="849" ht="27.75" customHeight="1">
      <c r="A849" s="182"/>
      <c r="B849" s="184"/>
      <c r="C849" s="179"/>
      <c r="D849" s="180"/>
      <c r="E849" s="179"/>
      <c r="F849" s="179"/>
      <c r="G849" s="179"/>
      <c r="H849" s="179"/>
      <c r="I849" s="179"/>
      <c r="J849" s="256"/>
      <c r="K849" s="121"/>
      <c r="L849" s="120"/>
      <c r="M849" s="257"/>
      <c r="N849" s="259"/>
    </row>
    <row r="850" ht="27.75" customHeight="1">
      <c r="A850" s="182"/>
      <c r="B850" s="183"/>
      <c r="C850" s="120"/>
      <c r="D850" s="177"/>
      <c r="E850" s="120"/>
      <c r="F850" s="120"/>
      <c r="G850" s="120"/>
      <c r="H850" s="120"/>
      <c r="I850" s="120"/>
      <c r="J850" s="256"/>
      <c r="K850" s="121"/>
      <c r="L850" s="120"/>
      <c r="M850" s="257"/>
      <c r="N850" s="258"/>
    </row>
    <row r="851" ht="27.75" customHeight="1">
      <c r="A851" s="182"/>
      <c r="B851" s="184"/>
      <c r="C851" s="179"/>
      <c r="D851" s="180"/>
      <c r="E851" s="179"/>
      <c r="F851" s="179"/>
      <c r="G851" s="179"/>
      <c r="H851" s="179"/>
      <c r="I851" s="179"/>
      <c r="J851" s="256"/>
      <c r="K851" s="121"/>
      <c r="L851" s="120"/>
      <c r="M851" s="257"/>
      <c r="N851" s="259"/>
    </row>
    <row r="852" ht="27.75" customHeight="1">
      <c r="A852" s="182"/>
      <c r="B852" s="183"/>
      <c r="C852" s="120"/>
      <c r="D852" s="177"/>
      <c r="E852" s="120"/>
      <c r="F852" s="120"/>
      <c r="G852" s="120"/>
      <c r="H852" s="120"/>
      <c r="I852" s="120"/>
      <c r="J852" s="256"/>
      <c r="K852" s="121"/>
      <c r="L852" s="120"/>
      <c r="M852" s="257"/>
      <c r="N852" s="258"/>
    </row>
    <row r="853" ht="27.75" customHeight="1">
      <c r="A853" s="182"/>
      <c r="B853" s="184"/>
      <c r="C853" s="179"/>
      <c r="D853" s="180"/>
      <c r="E853" s="179"/>
      <c r="F853" s="179"/>
      <c r="G853" s="179"/>
      <c r="H853" s="179"/>
      <c r="I853" s="179"/>
      <c r="J853" s="256"/>
      <c r="K853" s="121"/>
      <c r="L853" s="120"/>
      <c r="M853" s="257"/>
      <c r="N853" s="259"/>
    </row>
    <row r="854" ht="27.75" customHeight="1">
      <c r="A854" s="182"/>
      <c r="B854" s="183"/>
      <c r="C854" s="120"/>
      <c r="D854" s="177"/>
      <c r="E854" s="120"/>
      <c r="F854" s="120"/>
      <c r="G854" s="120"/>
      <c r="H854" s="120"/>
      <c r="I854" s="120"/>
      <c r="J854" s="256"/>
      <c r="K854" s="121"/>
      <c r="L854" s="120"/>
      <c r="M854" s="257"/>
      <c r="N854" s="258"/>
    </row>
    <row r="855" ht="27.75" customHeight="1">
      <c r="A855" s="182"/>
      <c r="B855" s="184"/>
      <c r="C855" s="179"/>
      <c r="D855" s="180"/>
      <c r="E855" s="179"/>
      <c r="F855" s="179"/>
      <c r="G855" s="179"/>
      <c r="H855" s="179"/>
      <c r="I855" s="179"/>
      <c r="J855" s="256"/>
      <c r="K855" s="121"/>
      <c r="L855" s="120"/>
      <c r="M855" s="257"/>
      <c r="N855" s="259"/>
    </row>
    <row r="856" ht="27.75" customHeight="1">
      <c r="A856" s="182"/>
      <c r="B856" s="183"/>
      <c r="C856" s="120"/>
      <c r="D856" s="177"/>
      <c r="E856" s="120"/>
      <c r="F856" s="120"/>
      <c r="G856" s="120"/>
      <c r="H856" s="120"/>
      <c r="I856" s="120"/>
      <c r="J856" s="256"/>
      <c r="K856" s="121"/>
      <c r="L856" s="120"/>
      <c r="M856" s="257"/>
      <c r="N856" s="258"/>
    </row>
    <row r="857" ht="27.75" customHeight="1">
      <c r="A857" s="182"/>
      <c r="B857" s="184"/>
      <c r="C857" s="179"/>
      <c r="D857" s="180"/>
      <c r="E857" s="179"/>
      <c r="F857" s="179"/>
      <c r="G857" s="179"/>
      <c r="H857" s="179"/>
      <c r="I857" s="179"/>
      <c r="J857" s="256"/>
      <c r="K857" s="121"/>
      <c r="L857" s="120"/>
      <c r="M857" s="257"/>
      <c r="N857" s="259"/>
    </row>
    <row r="858" ht="27.75" customHeight="1">
      <c r="A858" s="182"/>
      <c r="B858" s="183"/>
      <c r="C858" s="120"/>
      <c r="D858" s="177"/>
      <c r="E858" s="120"/>
      <c r="F858" s="120"/>
      <c r="G858" s="120"/>
      <c r="H858" s="120"/>
      <c r="I858" s="120"/>
      <c r="J858" s="256"/>
      <c r="K858" s="121"/>
      <c r="L858" s="120"/>
      <c r="M858" s="257"/>
      <c r="N858" s="258"/>
    </row>
    <row r="859" ht="27.75" customHeight="1">
      <c r="A859" s="182"/>
      <c r="B859" s="184"/>
      <c r="C859" s="179"/>
      <c r="D859" s="180"/>
      <c r="E859" s="179"/>
      <c r="F859" s="179"/>
      <c r="G859" s="179"/>
      <c r="H859" s="179"/>
      <c r="I859" s="179"/>
      <c r="J859" s="256"/>
      <c r="K859" s="121"/>
      <c r="L859" s="120"/>
      <c r="M859" s="257"/>
      <c r="N859" s="259"/>
    </row>
    <row r="860" ht="27.75" customHeight="1">
      <c r="A860" s="182"/>
      <c r="B860" s="183"/>
      <c r="C860" s="120"/>
      <c r="D860" s="177"/>
      <c r="E860" s="120"/>
      <c r="F860" s="120"/>
      <c r="G860" s="120"/>
      <c r="H860" s="120"/>
      <c r="I860" s="120"/>
      <c r="J860" s="256"/>
      <c r="K860" s="121"/>
      <c r="L860" s="120"/>
      <c r="M860" s="257"/>
      <c r="N860" s="258"/>
    </row>
    <row r="861" ht="27.75" customHeight="1">
      <c r="A861" s="182"/>
      <c r="B861" s="184"/>
      <c r="C861" s="179"/>
      <c r="D861" s="180"/>
      <c r="E861" s="179"/>
      <c r="F861" s="179"/>
      <c r="G861" s="179"/>
      <c r="H861" s="179"/>
      <c r="I861" s="179"/>
      <c r="J861" s="256"/>
      <c r="K861" s="121"/>
      <c r="L861" s="120"/>
      <c r="M861" s="257"/>
      <c r="N861" s="259"/>
    </row>
    <row r="862" ht="27.75" customHeight="1">
      <c r="A862" s="182"/>
      <c r="B862" s="183"/>
      <c r="C862" s="120"/>
      <c r="D862" s="177"/>
      <c r="E862" s="120"/>
      <c r="F862" s="120"/>
      <c r="G862" s="120"/>
      <c r="H862" s="120"/>
      <c r="I862" s="120"/>
      <c r="J862" s="256"/>
      <c r="K862" s="121"/>
      <c r="L862" s="120"/>
      <c r="M862" s="257"/>
      <c r="N862" s="258"/>
    </row>
    <row r="863" ht="27.75" customHeight="1">
      <c r="A863" s="182"/>
      <c r="B863" s="184"/>
      <c r="C863" s="179"/>
      <c r="D863" s="180"/>
      <c r="E863" s="179"/>
      <c r="F863" s="179"/>
      <c r="G863" s="179"/>
      <c r="H863" s="179"/>
      <c r="I863" s="179"/>
      <c r="J863" s="256"/>
      <c r="K863" s="121"/>
      <c r="L863" s="120"/>
      <c r="M863" s="257"/>
      <c r="N863" s="259"/>
    </row>
    <row r="864" ht="27.75" customHeight="1">
      <c r="A864" s="182"/>
      <c r="B864" s="183"/>
      <c r="C864" s="120"/>
      <c r="D864" s="177"/>
      <c r="E864" s="120"/>
      <c r="F864" s="120"/>
      <c r="G864" s="120"/>
      <c r="H864" s="120"/>
      <c r="I864" s="120"/>
      <c r="J864" s="256"/>
      <c r="K864" s="121"/>
      <c r="L864" s="120"/>
      <c r="M864" s="257"/>
      <c r="N864" s="258"/>
    </row>
    <row r="865" ht="27.75" customHeight="1">
      <c r="A865" s="182"/>
      <c r="B865" s="184"/>
      <c r="C865" s="179"/>
      <c r="D865" s="180"/>
      <c r="E865" s="179"/>
      <c r="F865" s="179"/>
      <c r="G865" s="179"/>
      <c r="H865" s="179"/>
      <c r="I865" s="179"/>
      <c r="J865" s="256"/>
      <c r="K865" s="121"/>
      <c r="L865" s="120"/>
      <c r="M865" s="257"/>
      <c r="N865" s="259"/>
    </row>
    <row r="866" ht="27.75" customHeight="1">
      <c r="A866" s="182"/>
      <c r="B866" s="183"/>
      <c r="C866" s="120"/>
      <c r="D866" s="177"/>
      <c r="E866" s="120"/>
      <c r="F866" s="120"/>
      <c r="G866" s="120"/>
      <c r="H866" s="120"/>
      <c r="I866" s="120"/>
      <c r="J866" s="256"/>
      <c r="K866" s="121"/>
      <c r="L866" s="120"/>
      <c r="M866" s="257"/>
      <c r="N866" s="258"/>
    </row>
    <row r="867" ht="27.75" customHeight="1">
      <c r="A867" s="182"/>
      <c r="B867" s="184"/>
      <c r="C867" s="179"/>
      <c r="D867" s="180"/>
      <c r="E867" s="179"/>
      <c r="F867" s="179"/>
      <c r="G867" s="179"/>
      <c r="H867" s="179"/>
      <c r="I867" s="179"/>
      <c r="J867" s="256"/>
      <c r="K867" s="121"/>
      <c r="L867" s="120"/>
      <c r="M867" s="257"/>
      <c r="N867" s="259"/>
    </row>
    <row r="868" ht="27.75" customHeight="1">
      <c r="A868" s="182"/>
      <c r="B868" s="183"/>
      <c r="C868" s="120"/>
      <c r="D868" s="177"/>
      <c r="E868" s="120"/>
      <c r="F868" s="120"/>
      <c r="G868" s="120"/>
      <c r="H868" s="120"/>
      <c r="I868" s="120"/>
      <c r="J868" s="256"/>
      <c r="K868" s="121"/>
      <c r="L868" s="120"/>
      <c r="M868" s="257"/>
      <c r="N868" s="258"/>
    </row>
    <row r="869" ht="27.75" customHeight="1">
      <c r="A869" s="182"/>
      <c r="B869" s="184"/>
      <c r="C869" s="179"/>
      <c r="D869" s="180"/>
      <c r="E869" s="179"/>
      <c r="F869" s="179"/>
      <c r="G869" s="179"/>
      <c r="H869" s="179"/>
      <c r="I869" s="179"/>
      <c r="J869" s="256"/>
      <c r="K869" s="121"/>
      <c r="L869" s="120"/>
      <c r="M869" s="257"/>
      <c r="N869" s="259"/>
    </row>
    <row r="870" ht="27.75" customHeight="1">
      <c r="A870" s="182"/>
      <c r="B870" s="183"/>
      <c r="C870" s="120"/>
      <c r="D870" s="177"/>
      <c r="E870" s="120"/>
      <c r="F870" s="120"/>
      <c r="G870" s="120"/>
      <c r="H870" s="120"/>
      <c r="I870" s="120"/>
      <c r="J870" s="256"/>
      <c r="K870" s="121"/>
      <c r="L870" s="120"/>
      <c r="M870" s="257"/>
      <c r="N870" s="258"/>
    </row>
    <row r="871" ht="27.75" customHeight="1">
      <c r="A871" s="182"/>
      <c r="B871" s="184"/>
      <c r="C871" s="179"/>
      <c r="D871" s="180"/>
      <c r="E871" s="179"/>
      <c r="F871" s="179"/>
      <c r="G871" s="179"/>
      <c r="H871" s="179"/>
      <c r="I871" s="179"/>
      <c r="J871" s="256"/>
      <c r="K871" s="121"/>
      <c r="L871" s="120"/>
      <c r="M871" s="257"/>
      <c r="N871" s="259"/>
    </row>
    <row r="872" ht="27.75" customHeight="1">
      <c r="A872" s="182"/>
      <c r="B872" s="183"/>
      <c r="C872" s="120"/>
      <c r="D872" s="177"/>
      <c r="E872" s="120"/>
      <c r="F872" s="120"/>
      <c r="G872" s="120"/>
      <c r="H872" s="120"/>
      <c r="I872" s="120"/>
      <c r="J872" s="256"/>
      <c r="K872" s="121"/>
      <c r="L872" s="120"/>
      <c r="M872" s="257"/>
      <c r="N872" s="258"/>
    </row>
    <row r="873" ht="27.75" customHeight="1">
      <c r="A873" s="182"/>
      <c r="B873" s="184"/>
      <c r="C873" s="179"/>
      <c r="D873" s="180"/>
      <c r="E873" s="179"/>
      <c r="F873" s="179"/>
      <c r="G873" s="179"/>
      <c r="H873" s="179"/>
      <c r="I873" s="179"/>
      <c r="J873" s="256"/>
      <c r="K873" s="121"/>
      <c r="L873" s="120"/>
      <c r="M873" s="257"/>
      <c r="N873" s="259"/>
    </row>
    <row r="874" ht="27.75" customHeight="1">
      <c r="A874" s="182"/>
      <c r="B874" s="183"/>
      <c r="C874" s="120"/>
      <c r="D874" s="177"/>
      <c r="E874" s="120"/>
      <c r="F874" s="120"/>
      <c r="G874" s="120"/>
      <c r="H874" s="120"/>
      <c r="I874" s="120"/>
      <c r="J874" s="256"/>
      <c r="K874" s="121"/>
      <c r="L874" s="120"/>
      <c r="M874" s="257"/>
      <c r="N874" s="258"/>
    </row>
    <row r="875" ht="27.75" customHeight="1">
      <c r="A875" s="182"/>
      <c r="B875" s="184"/>
      <c r="C875" s="179"/>
      <c r="D875" s="180"/>
      <c r="E875" s="179"/>
      <c r="F875" s="179"/>
      <c r="G875" s="179"/>
      <c r="H875" s="179"/>
      <c r="I875" s="179"/>
      <c r="J875" s="256"/>
      <c r="K875" s="121"/>
      <c r="L875" s="120"/>
      <c r="M875" s="257"/>
      <c r="N875" s="259"/>
    </row>
    <row r="876" ht="27.75" customHeight="1">
      <c r="A876" s="182"/>
      <c r="B876" s="183"/>
      <c r="C876" s="120"/>
      <c r="D876" s="177"/>
      <c r="E876" s="120"/>
      <c r="F876" s="120"/>
      <c r="G876" s="120"/>
      <c r="H876" s="120"/>
      <c r="I876" s="120"/>
      <c r="J876" s="256"/>
      <c r="K876" s="121"/>
      <c r="L876" s="120"/>
      <c r="M876" s="257"/>
      <c r="N876" s="258"/>
    </row>
    <row r="877" ht="27.75" customHeight="1">
      <c r="A877" s="182"/>
      <c r="B877" s="184"/>
      <c r="C877" s="179"/>
      <c r="D877" s="180"/>
      <c r="E877" s="179"/>
      <c r="F877" s="179"/>
      <c r="G877" s="179"/>
      <c r="H877" s="179"/>
      <c r="I877" s="179"/>
      <c r="J877" s="256"/>
      <c r="K877" s="121"/>
      <c r="L877" s="120"/>
      <c r="M877" s="257"/>
      <c r="N877" s="259"/>
    </row>
    <row r="878" ht="27.75" customHeight="1">
      <c r="A878" s="182"/>
      <c r="B878" s="183"/>
      <c r="C878" s="120"/>
      <c r="D878" s="177"/>
      <c r="E878" s="120"/>
      <c r="F878" s="120"/>
      <c r="G878" s="120"/>
      <c r="H878" s="120"/>
      <c r="I878" s="120"/>
      <c r="J878" s="256"/>
      <c r="K878" s="121"/>
      <c r="L878" s="120"/>
      <c r="M878" s="257"/>
      <c r="N878" s="258"/>
    </row>
    <row r="879" ht="27.75" customHeight="1">
      <c r="A879" s="182"/>
      <c r="B879" s="184"/>
      <c r="C879" s="179"/>
      <c r="D879" s="180"/>
      <c r="E879" s="179"/>
      <c r="F879" s="179"/>
      <c r="G879" s="179"/>
      <c r="H879" s="179"/>
      <c r="I879" s="179"/>
      <c r="J879" s="256"/>
      <c r="K879" s="121"/>
      <c r="L879" s="120"/>
      <c r="M879" s="257"/>
      <c r="N879" s="259"/>
    </row>
    <row r="880" ht="27.75" customHeight="1">
      <c r="A880" s="182"/>
      <c r="B880" s="183"/>
      <c r="C880" s="120"/>
      <c r="D880" s="177"/>
      <c r="E880" s="120"/>
      <c r="F880" s="120"/>
      <c r="G880" s="120"/>
      <c r="H880" s="120"/>
      <c r="I880" s="120"/>
      <c r="J880" s="256"/>
      <c r="K880" s="121"/>
      <c r="L880" s="120"/>
      <c r="M880" s="257"/>
      <c r="N880" s="258"/>
    </row>
    <row r="881" ht="27.75" customHeight="1">
      <c r="A881" s="182"/>
      <c r="B881" s="184"/>
      <c r="C881" s="179"/>
      <c r="D881" s="180"/>
      <c r="E881" s="179"/>
      <c r="F881" s="179"/>
      <c r="G881" s="179"/>
      <c r="H881" s="179"/>
      <c r="I881" s="179"/>
      <c r="J881" s="256"/>
      <c r="K881" s="121"/>
      <c r="L881" s="120"/>
      <c r="M881" s="257"/>
      <c r="N881" s="259"/>
    </row>
    <row r="882" ht="27.75" customHeight="1">
      <c r="A882" s="182"/>
      <c r="B882" s="183"/>
      <c r="C882" s="120"/>
      <c r="D882" s="177"/>
      <c r="E882" s="120"/>
      <c r="F882" s="120"/>
      <c r="G882" s="120"/>
      <c r="H882" s="120"/>
      <c r="I882" s="120"/>
      <c r="J882" s="256"/>
      <c r="K882" s="121"/>
      <c r="L882" s="120"/>
      <c r="M882" s="257"/>
      <c r="N882" s="258"/>
    </row>
    <row r="883" ht="27.75" customHeight="1">
      <c r="A883" s="182"/>
      <c r="B883" s="184"/>
      <c r="C883" s="179"/>
      <c r="D883" s="180"/>
      <c r="E883" s="179"/>
      <c r="F883" s="179"/>
      <c r="G883" s="179"/>
      <c r="H883" s="179"/>
      <c r="I883" s="179"/>
      <c r="J883" s="256"/>
      <c r="K883" s="121"/>
      <c r="L883" s="120"/>
      <c r="M883" s="257"/>
      <c r="N883" s="259"/>
    </row>
    <row r="884" ht="27.75" customHeight="1">
      <c r="A884" s="182"/>
      <c r="B884" s="183"/>
      <c r="C884" s="120"/>
      <c r="D884" s="177"/>
      <c r="E884" s="120"/>
      <c r="F884" s="120"/>
      <c r="G884" s="120"/>
      <c r="H884" s="120"/>
      <c r="I884" s="120"/>
      <c r="J884" s="256"/>
      <c r="K884" s="121"/>
      <c r="L884" s="120"/>
      <c r="M884" s="257"/>
      <c r="N884" s="258"/>
    </row>
    <row r="885" ht="27.75" customHeight="1">
      <c r="A885" s="182"/>
      <c r="B885" s="184"/>
      <c r="C885" s="179"/>
      <c r="D885" s="180"/>
      <c r="E885" s="179"/>
      <c r="F885" s="179"/>
      <c r="G885" s="179"/>
      <c r="H885" s="179"/>
      <c r="I885" s="179"/>
      <c r="J885" s="256"/>
      <c r="K885" s="121"/>
      <c r="L885" s="120"/>
      <c r="M885" s="257"/>
      <c r="N885" s="259"/>
    </row>
    <row r="886" ht="27.75" customHeight="1">
      <c r="A886" s="182"/>
      <c r="B886" s="183"/>
      <c r="C886" s="120"/>
      <c r="D886" s="177"/>
      <c r="E886" s="120"/>
      <c r="F886" s="120"/>
      <c r="G886" s="120"/>
      <c r="H886" s="120"/>
      <c r="I886" s="120"/>
      <c r="J886" s="256"/>
      <c r="K886" s="121"/>
      <c r="L886" s="120"/>
      <c r="M886" s="257"/>
      <c r="N886" s="258"/>
    </row>
    <row r="887" ht="27.75" customHeight="1">
      <c r="A887" s="182"/>
      <c r="B887" s="184"/>
      <c r="C887" s="179"/>
      <c r="D887" s="180"/>
      <c r="E887" s="179"/>
      <c r="F887" s="179"/>
      <c r="G887" s="179"/>
      <c r="H887" s="179"/>
      <c r="I887" s="179"/>
      <c r="J887" s="256"/>
      <c r="K887" s="121"/>
      <c r="L887" s="120"/>
      <c r="M887" s="257"/>
      <c r="N887" s="259"/>
    </row>
    <row r="888" ht="27.75" customHeight="1">
      <c r="A888" s="182"/>
      <c r="B888" s="183"/>
      <c r="C888" s="120"/>
      <c r="D888" s="177"/>
      <c r="E888" s="120"/>
      <c r="F888" s="120"/>
      <c r="G888" s="120"/>
      <c r="H888" s="120"/>
      <c r="I888" s="120"/>
      <c r="J888" s="256"/>
      <c r="K888" s="121"/>
      <c r="L888" s="120"/>
      <c r="M888" s="257"/>
      <c r="N888" s="258"/>
    </row>
    <row r="889" ht="27.75" customHeight="1">
      <c r="A889" s="182"/>
      <c r="B889" s="184"/>
      <c r="C889" s="179"/>
      <c r="D889" s="180"/>
      <c r="E889" s="179"/>
      <c r="F889" s="179"/>
      <c r="G889" s="179"/>
      <c r="H889" s="179"/>
      <c r="I889" s="179"/>
      <c r="J889" s="256"/>
      <c r="K889" s="121"/>
      <c r="L889" s="120"/>
      <c r="M889" s="257"/>
      <c r="N889" s="259"/>
    </row>
    <row r="890" ht="27.75" customHeight="1">
      <c r="A890" s="182"/>
      <c r="B890" s="183"/>
      <c r="C890" s="120"/>
      <c r="D890" s="177"/>
      <c r="E890" s="120"/>
      <c r="F890" s="120"/>
      <c r="G890" s="120"/>
      <c r="H890" s="120"/>
      <c r="I890" s="120"/>
      <c r="J890" s="256"/>
      <c r="K890" s="121"/>
      <c r="L890" s="120"/>
      <c r="M890" s="257"/>
      <c r="N890" s="258"/>
    </row>
    <row r="891" ht="27.75" customHeight="1">
      <c r="A891" s="182"/>
      <c r="B891" s="184"/>
      <c r="C891" s="179"/>
      <c r="D891" s="180"/>
      <c r="E891" s="179"/>
      <c r="F891" s="179"/>
      <c r="G891" s="179"/>
      <c r="H891" s="179"/>
      <c r="I891" s="179"/>
      <c r="J891" s="256"/>
      <c r="K891" s="121"/>
      <c r="L891" s="120"/>
      <c r="M891" s="257"/>
      <c r="N891" s="259"/>
    </row>
    <row r="892" ht="27.75" customHeight="1">
      <c r="A892" s="182"/>
      <c r="B892" s="183"/>
      <c r="C892" s="120"/>
      <c r="D892" s="177"/>
      <c r="E892" s="120"/>
      <c r="F892" s="120"/>
      <c r="G892" s="120"/>
      <c r="H892" s="120"/>
      <c r="I892" s="120"/>
      <c r="J892" s="256"/>
      <c r="K892" s="121"/>
      <c r="L892" s="120"/>
      <c r="M892" s="257"/>
      <c r="N892" s="258"/>
    </row>
    <row r="893" ht="27.75" customHeight="1">
      <c r="A893" s="182"/>
      <c r="B893" s="184"/>
      <c r="C893" s="179"/>
      <c r="D893" s="180"/>
      <c r="E893" s="179"/>
      <c r="F893" s="179"/>
      <c r="G893" s="179"/>
      <c r="H893" s="179"/>
      <c r="I893" s="179"/>
      <c r="J893" s="256"/>
      <c r="K893" s="121"/>
      <c r="L893" s="120"/>
      <c r="M893" s="257"/>
      <c r="N893" s="259"/>
    </row>
    <row r="894" ht="27.75" customHeight="1">
      <c r="A894" s="182"/>
      <c r="B894" s="183"/>
      <c r="C894" s="120"/>
      <c r="D894" s="177"/>
      <c r="E894" s="120"/>
      <c r="F894" s="120"/>
      <c r="G894" s="120"/>
      <c r="H894" s="120"/>
      <c r="I894" s="120"/>
      <c r="J894" s="256"/>
      <c r="K894" s="121"/>
      <c r="L894" s="120"/>
      <c r="M894" s="257"/>
      <c r="N894" s="258"/>
    </row>
    <row r="895" ht="27.75" customHeight="1">
      <c r="A895" s="182"/>
      <c r="B895" s="184"/>
      <c r="C895" s="179"/>
      <c r="D895" s="180"/>
      <c r="E895" s="179"/>
      <c r="F895" s="179"/>
      <c r="G895" s="179"/>
      <c r="H895" s="179"/>
      <c r="I895" s="179"/>
      <c r="J895" s="256"/>
      <c r="K895" s="121"/>
      <c r="L895" s="120"/>
      <c r="M895" s="257"/>
      <c r="N895" s="259"/>
    </row>
    <row r="896" ht="27.75" customHeight="1">
      <c r="A896" s="182"/>
      <c r="B896" s="183"/>
      <c r="C896" s="120"/>
      <c r="D896" s="177"/>
      <c r="E896" s="120"/>
      <c r="F896" s="120"/>
      <c r="G896" s="120"/>
      <c r="H896" s="120"/>
      <c r="I896" s="120"/>
      <c r="J896" s="256"/>
      <c r="K896" s="121"/>
      <c r="L896" s="120"/>
      <c r="M896" s="257"/>
      <c r="N896" s="258"/>
    </row>
    <row r="897" ht="27.75" customHeight="1">
      <c r="A897" s="182"/>
      <c r="B897" s="184"/>
      <c r="C897" s="179"/>
      <c r="D897" s="180"/>
      <c r="E897" s="179"/>
      <c r="F897" s="179"/>
      <c r="G897" s="179"/>
      <c r="H897" s="179"/>
      <c r="I897" s="179"/>
      <c r="J897" s="256"/>
      <c r="K897" s="121"/>
      <c r="L897" s="120"/>
      <c r="M897" s="257"/>
      <c r="N897" s="259"/>
    </row>
    <row r="898" ht="27.75" customHeight="1">
      <c r="A898" s="182"/>
      <c r="B898" s="183"/>
      <c r="C898" s="120"/>
      <c r="D898" s="177"/>
      <c r="E898" s="120"/>
      <c r="F898" s="120"/>
      <c r="G898" s="120"/>
      <c r="H898" s="120"/>
      <c r="I898" s="120"/>
      <c r="J898" s="256"/>
      <c r="K898" s="121"/>
      <c r="L898" s="120"/>
      <c r="M898" s="257"/>
      <c r="N898" s="258"/>
    </row>
    <row r="899" ht="27.75" customHeight="1">
      <c r="A899" s="182"/>
      <c r="B899" s="184"/>
      <c r="C899" s="179"/>
      <c r="D899" s="180"/>
      <c r="E899" s="179"/>
      <c r="F899" s="179"/>
      <c r="G899" s="179"/>
      <c r="H899" s="179"/>
      <c r="I899" s="179"/>
      <c r="J899" s="256"/>
      <c r="K899" s="121"/>
      <c r="L899" s="120"/>
      <c r="M899" s="257"/>
      <c r="N899" s="259"/>
    </row>
    <row r="900" ht="27.75" customHeight="1">
      <c r="A900" s="182"/>
      <c r="B900" s="183"/>
      <c r="C900" s="120"/>
      <c r="D900" s="177"/>
      <c r="E900" s="120"/>
      <c r="F900" s="120"/>
      <c r="G900" s="120"/>
      <c r="H900" s="120"/>
      <c r="I900" s="120"/>
      <c r="J900" s="256"/>
      <c r="K900" s="121"/>
      <c r="L900" s="120"/>
      <c r="M900" s="257"/>
      <c r="N900" s="258"/>
    </row>
    <row r="901" ht="27.75" customHeight="1">
      <c r="A901" s="182"/>
      <c r="B901" s="184"/>
      <c r="C901" s="179"/>
      <c r="D901" s="180"/>
      <c r="E901" s="179"/>
      <c r="F901" s="179"/>
      <c r="G901" s="179"/>
      <c r="H901" s="179"/>
      <c r="I901" s="179"/>
      <c r="J901" s="256"/>
      <c r="K901" s="121"/>
      <c r="L901" s="120"/>
      <c r="M901" s="257"/>
      <c r="N901" s="259"/>
    </row>
    <row r="902" ht="27.75" customHeight="1">
      <c r="A902" s="182"/>
      <c r="B902" s="183"/>
      <c r="C902" s="120"/>
      <c r="D902" s="177"/>
      <c r="E902" s="120"/>
      <c r="F902" s="120"/>
      <c r="G902" s="120"/>
      <c r="H902" s="120"/>
      <c r="I902" s="120"/>
      <c r="J902" s="256"/>
      <c r="K902" s="121"/>
      <c r="L902" s="120"/>
      <c r="M902" s="257"/>
      <c r="N902" s="258"/>
    </row>
    <row r="903" ht="27.75" customHeight="1">
      <c r="A903" s="182"/>
      <c r="B903" s="184"/>
      <c r="C903" s="179"/>
      <c r="D903" s="180"/>
      <c r="E903" s="179"/>
      <c r="F903" s="179"/>
      <c r="G903" s="179"/>
      <c r="H903" s="179"/>
      <c r="I903" s="179"/>
      <c r="J903" s="256"/>
      <c r="K903" s="121"/>
      <c r="L903" s="120"/>
      <c r="M903" s="257"/>
      <c r="N903" s="259"/>
    </row>
    <row r="904" ht="27.75" customHeight="1">
      <c r="A904" s="182"/>
      <c r="B904" s="183"/>
      <c r="C904" s="120"/>
      <c r="D904" s="177"/>
      <c r="E904" s="120"/>
      <c r="F904" s="120"/>
      <c r="G904" s="120"/>
      <c r="H904" s="120"/>
      <c r="I904" s="120"/>
      <c r="J904" s="256"/>
      <c r="K904" s="121"/>
      <c r="L904" s="120"/>
      <c r="M904" s="257"/>
      <c r="N904" s="258"/>
    </row>
    <row r="905" ht="27.75" customHeight="1">
      <c r="A905" s="182"/>
      <c r="B905" s="184"/>
      <c r="C905" s="179"/>
      <c r="D905" s="180"/>
      <c r="E905" s="179"/>
      <c r="F905" s="179"/>
      <c r="G905" s="179"/>
      <c r="H905" s="179"/>
      <c r="I905" s="179"/>
      <c r="J905" s="256"/>
      <c r="K905" s="121"/>
      <c r="L905" s="120"/>
      <c r="M905" s="257"/>
      <c r="N905" s="259"/>
    </row>
    <row r="906" ht="27.75" customHeight="1">
      <c r="A906" s="182"/>
      <c r="B906" s="183"/>
      <c r="C906" s="120"/>
      <c r="D906" s="177"/>
      <c r="E906" s="120"/>
      <c r="F906" s="120"/>
      <c r="G906" s="120"/>
      <c r="H906" s="120"/>
      <c r="I906" s="120"/>
      <c r="J906" s="256"/>
      <c r="K906" s="121"/>
      <c r="L906" s="120"/>
      <c r="M906" s="257"/>
      <c r="N906" s="258"/>
    </row>
    <row r="907" ht="27.75" customHeight="1">
      <c r="A907" s="182"/>
      <c r="B907" s="184"/>
      <c r="C907" s="179"/>
      <c r="D907" s="180"/>
      <c r="E907" s="179"/>
      <c r="F907" s="179"/>
      <c r="G907" s="179"/>
      <c r="H907" s="179"/>
      <c r="I907" s="179"/>
      <c r="J907" s="256"/>
      <c r="K907" s="121"/>
      <c r="L907" s="120"/>
      <c r="M907" s="257"/>
      <c r="N907" s="259"/>
    </row>
    <row r="908" ht="27.75" customHeight="1">
      <c r="A908" s="182"/>
      <c r="B908" s="183"/>
      <c r="C908" s="120"/>
      <c r="D908" s="177"/>
      <c r="E908" s="120"/>
      <c r="F908" s="120"/>
      <c r="G908" s="120"/>
      <c r="H908" s="120"/>
      <c r="I908" s="120"/>
      <c r="J908" s="256"/>
      <c r="K908" s="121"/>
      <c r="L908" s="120"/>
      <c r="M908" s="257"/>
      <c r="N908" s="258"/>
    </row>
    <row r="909" ht="27.75" customHeight="1">
      <c r="A909" s="182"/>
      <c r="B909" s="184"/>
      <c r="C909" s="179"/>
      <c r="D909" s="180"/>
      <c r="E909" s="179"/>
      <c r="F909" s="179"/>
      <c r="G909" s="179"/>
      <c r="H909" s="179"/>
      <c r="I909" s="179"/>
      <c r="J909" s="256"/>
      <c r="K909" s="121"/>
      <c r="L909" s="120"/>
      <c r="M909" s="257"/>
      <c r="N909" s="259"/>
    </row>
    <row r="910" ht="27.75" customHeight="1">
      <c r="A910" s="182"/>
      <c r="B910" s="183"/>
      <c r="C910" s="120"/>
      <c r="D910" s="177"/>
      <c r="E910" s="120"/>
      <c r="F910" s="120"/>
      <c r="G910" s="120"/>
      <c r="H910" s="120"/>
      <c r="I910" s="120"/>
      <c r="J910" s="256"/>
      <c r="K910" s="121"/>
      <c r="L910" s="120"/>
      <c r="M910" s="257"/>
      <c r="N910" s="258"/>
    </row>
    <row r="911" ht="27.75" customHeight="1">
      <c r="A911" s="182"/>
      <c r="B911" s="184"/>
      <c r="C911" s="179"/>
      <c r="D911" s="180"/>
      <c r="E911" s="179"/>
      <c r="F911" s="179"/>
      <c r="G911" s="179"/>
      <c r="H911" s="179"/>
      <c r="I911" s="179"/>
      <c r="J911" s="256"/>
      <c r="K911" s="121"/>
      <c r="L911" s="120"/>
      <c r="M911" s="257"/>
      <c r="N911" s="259"/>
    </row>
    <row r="912" ht="27.75" customHeight="1">
      <c r="A912" s="182"/>
      <c r="B912" s="183"/>
      <c r="C912" s="120"/>
      <c r="D912" s="177"/>
      <c r="E912" s="120"/>
      <c r="F912" s="120"/>
      <c r="G912" s="120"/>
      <c r="H912" s="120"/>
      <c r="I912" s="120"/>
      <c r="J912" s="256"/>
      <c r="K912" s="121"/>
      <c r="L912" s="120"/>
      <c r="M912" s="257"/>
      <c r="N912" s="258"/>
    </row>
    <row r="913" ht="27.75" customHeight="1">
      <c r="A913" s="182"/>
      <c r="B913" s="184"/>
      <c r="C913" s="179"/>
      <c r="D913" s="180"/>
      <c r="E913" s="179"/>
      <c r="F913" s="179"/>
      <c r="G913" s="179"/>
      <c r="H913" s="179"/>
      <c r="I913" s="179"/>
      <c r="J913" s="256"/>
      <c r="K913" s="121"/>
      <c r="L913" s="120"/>
      <c r="M913" s="257"/>
      <c r="N913" s="259"/>
    </row>
    <row r="914" ht="27.75" customHeight="1">
      <c r="A914" s="182"/>
      <c r="B914" s="183"/>
      <c r="C914" s="120"/>
      <c r="D914" s="177"/>
      <c r="E914" s="120"/>
      <c r="F914" s="120"/>
      <c r="G914" s="120"/>
      <c r="H914" s="120"/>
      <c r="I914" s="120"/>
      <c r="J914" s="256"/>
      <c r="K914" s="121"/>
      <c r="L914" s="120"/>
      <c r="M914" s="257"/>
      <c r="N914" s="258"/>
    </row>
    <row r="915" ht="27.75" customHeight="1">
      <c r="A915" s="182"/>
      <c r="B915" s="184"/>
      <c r="C915" s="179"/>
      <c r="D915" s="180"/>
      <c r="E915" s="179"/>
      <c r="F915" s="179"/>
      <c r="G915" s="179"/>
      <c r="H915" s="179"/>
      <c r="I915" s="179"/>
      <c r="J915" s="256"/>
      <c r="K915" s="121"/>
      <c r="L915" s="120"/>
      <c r="M915" s="257"/>
      <c r="N915" s="259"/>
    </row>
    <row r="916" ht="27.75" customHeight="1">
      <c r="A916" s="182"/>
      <c r="B916" s="183"/>
      <c r="C916" s="120"/>
      <c r="D916" s="177"/>
      <c r="E916" s="120"/>
      <c r="F916" s="120"/>
      <c r="G916" s="120"/>
      <c r="H916" s="120"/>
      <c r="I916" s="120"/>
      <c r="J916" s="256"/>
      <c r="K916" s="121"/>
      <c r="L916" s="120"/>
      <c r="M916" s="257"/>
      <c r="N916" s="258"/>
    </row>
    <row r="917" ht="27.75" customHeight="1">
      <c r="A917" s="182"/>
      <c r="B917" s="184"/>
      <c r="C917" s="179"/>
      <c r="D917" s="180"/>
      <c r="E917" s="179"/>
      <c r="F917" s="179"/>
      <c r="G917" s="179"/>
      <c r="H917" s="179"/>
      <c r="I917" s="179"/>
      <c r="J917" s="256"/>
      <c r="K917" s="121"/>
      <c r="L917" s="120"/>
      <c r="M917" s="257"/>
      <c r="N917" s="259"/>
    </row>
    <row r="918" ht="27.75" customHeight="1">
      <c r="A918" s="182"/>
      <c r="B918" s="183"/>
      <c r="C918" s="120"/>
      <c r="D918" s="177"/>
      <c r="E918" s="120"/>
      <c r="F918" s="120"/>
      <c r="G918" s="120"/>
      <c r="H918" s="120"/>
      <c r="I918" s="120"/>
      <c r="J918" s="256"/>
      <c r="K918" s="121"/>
      <c r="L918" s="120"/>
      <c r="M918" s="257"/>
      <c r="N918" s="258"/>
    </row>
    <row r="919" ht="27.75" customHeight="1">
      <c r="A919" s="182"/>
      <c r="B919" s="184"/>
      <c r="C919" s="179"/>
      <c r="D919" s="180"/>
      <c r="E919" s="179"/>
      <c r="F919" s="179"/>
      <c r="G919" s="179"/>
      <c r="H919" s="179"/>
      <c r="I919" s="179"/>
      <c r="J919" s="256"/>
      <c r="K919" s="121"/>
      <c r="L919" s="120"/>
      <c r="M919" s="257"/>
      <c r="N919" s="259"/>
    </row>
    <row r="920" ht="27.75" customHeight="1">
      <c r="A920" s="182"/>
      <c r="B920" s="183"/>
      <c r="C920" s="120"/>
      <c r="D920" s="177"/>
      <c r="E920" s="120"/>
      <c r="F920" s="120"/>
      <c r="G920" s="120"/>
      <c r="H920" s="120"/>
      <c r="I920" s="120"/>
      <c r="J920" s="256"/>
      <c r="K920" s="121"/>
      <c r="L920" s="120"/>
      <c r="M920" s="257"/>
      <c r="N920" s="258"/>
    </row>
    <row r="921" ht="27.75" customHeight="1">
      <c r="A921" s="182"/>
      <c r="B921" s="184"/>
      <c r="C921" s="179"/>
      <c r="D921" s="180"/>
      <c r="E921" s="179"/>
      <c r="F921" s="179"/>
      <c r="G921" s="179"/>
      <c r="H921" s="179"/>
      <c r="I921" s="179"/>
      <c r="J921" s="256"/>
      <c r="K921" s="121"/>
      <c r="L921" s="120"/>
      <c r="M921" s="257"/>
      <c r="N921" s="259"/>
    </row>
    <row r="922" ht="27.75" customHeight="1">
      <c r="A922" s="182"/>
      <c r="B922" s="183"/>
      <c r="C922" s="120"/>
      <c r="D922" s="177"/>
      <c r="E922" s="120"/>
      <c r="F922" s="120"/>
      <c r="G922" s="120"/>
      <c r="H922" s="120"/>
      <c r="I922" s="120"/>
      <c r="J922" s="256"/>
      <c r="K922" s="121"/>
      <c r="L922" s="120"/>
      <c r="M922" s="257"/>
      <c r="N922" s="258"/>
    </row>
    <row r="923" ht="27.75" customHeight="1">
      <c r="A923" s="182"/>
      <c r="B923" s="184"/>
      <c r="C923" s="179"/>
      <c r="D923" s="180"/>
      <c r="E923" s="179"/>
      <c r="F923" s="179"/>
      <c r="G923" s="179"/>
      <c r="H923" s="179"/>
      <c r="I923" s="179"/>
      <c r="J923" s="256"/>
      <c r="K923" s="121"/>
      <c r="L923" s="120"/>
      <c r="M923" s="257"/>
      <c r="N923" s="259"/>
    </row>
    <row r="924" ht="27.75" customHeight="1">
      <c r="A924" s="182"/>
      <c r="B924" s="183"/>
      <c r="C924" s="120"/>
      <c r="D924" s="177"/>
      <c r="E924" s="120"/>
      <c r="F924" s="120"/>
      <c r="G924" s="120"/>
      <c r="H924" s="120"/>
      <c r="I924" s="120"/>
      <c r="J924" s="256"/>
      <c r="K924" s="121"/>
      <c r="L924" s="120"/>
      <c r="M924" s="257"/>
      <c r="N924" s="258"/>
    </row>
    <row r="925" ht="27.75" customHeight="1">
      <c r="A925" s="182"/>
      <c r="B925" s="184"/>
      <c r="C925" s="179"/>
      <c r="D925" s="180"/>
      <c r="E925" s="179"/>
      <c r="F925" s="179"/>
      <c r="G925" s="179"/>
      <c r="H925" s="179"/>
      <c r="I925" s="179"/>
      <c r="J925" s="256"/>
      <c r="K925" s="121"/>
      <c r="L925" s="120"/>
      <c r="M925" s="257"/>
      <c r="N925" s="259"/>
    </row>
    <row r="926" ht="27.75" customHeight="1">
      <c r="A926" s="182"/>
      <c r="B926" s="183"/>
      <c r="C926" s="120"/>
      <c r="D926" s="177"/>
      <c r="E926" s="120"/>
      <c r="F926" s="120"/>
      <c r="G926" s="120"/>
      <c r="H926" s="120"/>
      <c r="I926" s="120"/>
      <c r="J926" s="256"/>
      <c r="K926" s="121"/>
      <c r="L926" s="120"/>
      <c r="M926" s="257"/>
      <c r="N926" s="258"/>
    </row>
    <row r="927" ht="27.75" customHeight="1">
      <c r="A927" s="182"/>
      <c r="B927" s="184"/>
      <c r="C927" s="179"/>
      <c r="D927" s="180"/>
      <c r="E927" s="179"/>
      <c r="F927" s="179"/>
      <c r="G927" s="179"/>
      <c r="H927" s="179"/>
      <c r="I927" s="179"/>
      <c r="J927" s="256"/>
      <c r="K927" s="121"/>
      <c r="L927" s="120"/>
      <c r="M927" s="257"/>
      <c r="N927" s="259"/>
    </row>
    <row r="928" ht="27.75" customHeight="1">
      <c r="A928" s="182"/>
      <c r="B928" s="183"/>
      <c r="C928" s="120"/>
      <c r="D928" s="177"/>
      <c r="E928" s="120"/>
      <c r="F928" s="120"/>
      <c r="G928" s="120"/>
      <c r="H928" s="120"/>
      <c r="I928" s="120"/>
      <c r="J928" s="256"/>
      <c r="K928" s="121"/>
      <c r="L928" s="120"/>
      <c r="M928" s="257"/>
      <c r="N928" s="258"/>
    </row>
    <row r="929" ht="27.75" customHeight="1">
      <c r="A929" s="182"/>
      <c r="B929" s="184"/>
      <c r="C929" s="179"/>
      <c r="D929" s="180"/>
      <c r="E929" s="179"/>
      <c r="F929" s="179"/>
      <c r="G929" s="179"/>
      <c r="H929" s="179"/>
      <c r="I929" s="179"/>
      <c r="J929" s="256"/>
      <c r="K929" s="121"/>
      <c r="L929" s="120"/>
      <c r="M929" s="257"/>
      <c r="N929" s="259"/>
    </row>
    <row r="930" ht="27.75" customHeight="1">
      <c r="A930" s="182"/>
      <c r="B930" s="183"/>
      <c r="C930" s="120"/>
      <c r="D930" s="177"/>
      <c r="E930" s="120"/>
      <c r="F930" s="120"/>
      <c r="G930" s="120"/>
      <c r="H930" s="120"/>
      <c r="I930" s="120"/>
      <c r="J930" s="256"/>
      <c r="K930" s="121"/>
      <c r="L930" s="120"/>
      <c r="M930" s="257"/>
      <c r="N930" s="258"/>
    </row>
    <row r="931" ht="27.75" customHeight="1">
      <c r="A931" s="182"/>
      <c r="B931" s="184"/>
      <c r="C931" s="179"/>
      <c r="D931" s="180"/>
      <c r="E931" s="179"/>
      <c r="F931" s="179"/>
      <c r="G931" s="179"/>
      <c r="H931" s="179"/>
      <c r="I931" s="179"/>
      <c r="J931" s="256"/>
      <c r="K931" s="121"/>
      <c r="L931" s="120"/>
      <c r="M931" s="257"/>
      <c r="N931" s="259"/>
    </row>
    <row r="932" ht="27.75" customHeight="1">
      <c r="A932" s="182"/>
      <c r="B932" s="183"/>
      <c r="C932" s="120"/>
      <c r="D932" s="177"/>
      <c r="E932" s="120"/>
      <c r="F932" s="120"/>
      <c r="G932" s="120"/>
      <c r="H932" s="120"/>
      <c r="I932" s="120"/>
      <c r="J932" s="256"/>
      <c r="K932" s="121"/>
      <c r="L932" s="120"/>
      <c r="M932" s="257"/>
      <c r="N932" s="258"/>
    </row>
    <row r="933" ht="27.75" customHeight="1">
      <c r="A933" s="182"/>
      <c r="B933" s="184"/>
      <c r="C933" s="179"/>
      <c r="D933" s="180"/>
      <c r="E933" s="179"/>
      <c r="F933" s="179"/>
      <c r="G933" s="179"/>
      <c r="H933" s="179"/>
      <c r="I933" s="179"/>
      <c r="J933" s="256"/>
      <c r="K933" s="121"/>
      <c r="L933" s="120"/>
      <c r="M933" s="257"/>
      <c r="N933" s="259"/>
    </row>
    <row r="934" ht="27.75" customHeight="1">
      <c r="A934" s="182"/>
      <c r="B934" s="183"/>
      <c r="C934" s="120"/>
      <c r="D934" s="177"/>
      <c r="E934" s="120"/>
      <c r="F934" s="120"/>
      <c r="G934" s="120"/>
      <c r="H934" s="120"/>
      <c r="I934" s="120"/>
      <c r="J934" s="256"/>
      <c r="K934" s="121"/>
      <c r="L934" s="120"/>
      <c r="M934" s="257"/>
      <c r="N934" s="258"/>
    </row>
    <row r="935" ht="27.75" customHeight="1">
      <c r="A935" s="182"/>
      <c r="B935" s="184"/>
      <c r="C935" s="179"/>
      <c r="D935" s="180"/>
      <c r="E935" s="179"/>
      <c r="F935" s="179"/>
      <c r="G935" s="179"/>
      <c r="H935" s="179"/>
      <c r="I935" s="179"/>
      <c r="J935" s="256"/>
      <c r="K935" s="121"/>
      <c r="L935" s="120"/>
      <c r="M935" s="257"/>
      <c r="N935" s="259"/>
    </row>
    <row r="936" ht="27.75" customHeight="1">
      <c r="A936" s="182"/>
      <c r="B936" s="183"/>
      <c r="C936" s="120"/>
      <c r="D936" s="177"/>
      <c r="E936" s="120"/>
      <c r="F936" s="120"/>
      <c r="G936" s="120"/>
      <c r="H936" s="120"/>
      <c r="I936" s="120"/>
      <c r="J936" s="256"/>
      <c r="K936" s="121"/>
      <c r="L936" s="120"/>
      <c r="M936" s="257"/>
      <c r="N936" s="258"/>
    </row>
    <row r="937" ht="27.75" customHeight="1">
      <c r="A937" s="182"/>
      <c r="B937" s="184"/>
      <c r="C937" s="179"/>
      <c r="D937" s="180"/>
      <c r="E937" s="179"/>
      <c r="F937" s="179"/>
      <c r="G937" s="179"/>
      <c r="H937" s="179"/>
      <c r="I937" s="179"/>
      <c r="J937" s="256"/>
      <c r="K937" s="121"/>
      <c r="L937" s="120"/>
      <c r="M937" s="257"/>
      <c r="N937" s="259"/>
    </row>
    <row r="938" ht="27.75" customHeight="1">
      <c r="A938" s="182"/>
      <c r="B938" s="183"/>
      <c r="C938" s="120"/>
      <c r="D938" s="177"/>
      <c r="E938" s="120"/>
      <c r="F938" s="120"/>
      <c r="G938" s="120"/>
      <c r="H938" s="120"/>
      <c r="I938" s="120"/>
      <c r="J938" s="256"/>
      <c r="K938" s="121"/>
      <c r="L938" s="120"/>
      <c r="M938" s="257"/>
      <c r="N938" s="258"/>
    </row>
    <row r="939" ht="27.75" customHeight="1">
      <c r="A939" s="182"/>
      <c r="B939" s="184"/>
      <c r="C939" s="179"/>
      <c r="D939" s="180"/>
      <c r="E939" s="179"/>
      <c r="F939" s="179"/>
      <c r="G939" s="179"/>
      <c r="H939" s="179"/>
      <c r="I939" s="179"/>
      <c r="J939" s="256"/>
      <c r="K939" s="121"/>
      <c r="L939" s="120"/>
      <c r="M939" s="257"/>
      <c r="N939" s="259"/>
    </row>
    <row r="940" ht="27.75" customHeight="1">
      <c r="A940" s="182"/>
      <c r="B940" s="183"/>
      <c r="C940" s="120"/>
      <c r="D940" s="177"/>
      <c r="E940" s="120"/>
      <c r="F940" s="120"/>
      <c r="G940" s="120"/>
      <c r="H940" s="120"/>
      <c r="I940" s="120"/>
      <c r="J940" s="256"/>
      <c r="K940" s="121"/>
      <c r="L940" s="120"/>
      <c r="M940" s="257"/>
      <c r="N940" s="258"/>
    </row>
    <row r="941" ht="27.75" customHeight="1">
      <c r="A941" s="182"/>
      <c r="B941" s="184"/>
      <c r="C941" s="179"/>
      <c r="D941" s="180"/>
      <c r="E941" s="179"/>
      <c r="F941" s="179"/>
      <c r="G941" s="179"/>
      <c r="H941" s="179"/>
      <c r="I941" s="179"/>
      <c r="J941" s="256"/>
      <c r="K941" s="121"/>
      <c r="L941" s="120"/>
      <c r="M941" s="257"/>
      <c r="N941" s="259"/>
    </row>
    <row r="942" ht="27.75" customHeight="1">
      <c r="A942" s="182"/>
      <c r="B942" s="183"/>
      <c r="C942" s="120"/>
      <c r="D942" s="177"/>
      <c r="E942" s="120"/>
      <c r="F942" s="120"/>
      <c r="G942" s="120"/>
      <c r="H942" s="120"/>
      <c r="I942" s="120"/>
      <c r="J942" s="256"/>
      <c r="K942" s="121"/>
      <c r="L942" s="120"/>
      <c r="M942" s="257"/>
      <c r="N942" s="258"/>
    </row>
    <row r="943" ht="27.75" customHeight="1">
      <c r="A943" s="182"/>
      <c r="B943" s="184"/>
      <c r="C943" s="179"/>
      <c r="D943" s="180"/>
      <c r="E943" s="179"/>
      <c r="F943" s="179"/>
      <c r="G943" s="179"/>
      <c r="H943" s="179"/>
      <c r="I943" s="179"/>
      <c r="J943" s="256"/>
      <c r="K943" s="121"/>
      <c r="L943" s="120"/>
      <c r="M943" s="257"/>
      <c r="N943" s="259"/>
    </row>
    <row r="944" ht="27.75" customHeight="1">
      <c r="A944" s="182"/>
      <c r="B944" s="183"/>
      <c r="C944" s="120"/>
      <c r="D944" s="177"/>
      <c r="E944" s="120"/>
      <c r="F944" s="120"/>
      <c r="G944" s="120"/>
      <c r="H944" s="120"/>
      <c r="I944" s="120"/>
      <c r="J944" s="256"/>
      <c r="K944" s="121"/>
      <c r="L944" s="120"/>
      <c r="M944" s="257"/>
      <c r="N944" s="258"/>
    </row>
    <row r="945" ht="27.75" customHeight="1">
      <c r="A945" s="182"/>
      <c r="B945" s="184"/>
      <c r="C945" s="179"/>
      <c r="D945" s="180"/>
      <c r="E945" s="179"/>
      <c r="F945" s="179"/>
      <c r="G945" s="179"/>
      <c r="H945" s="179"/>
      <c r="I945" s="179"/>
      <c r="J945" s="256"/>
      <c r="K945" s="121"/>
      <c r="L945" s="120"/>
      <c r="M945" s="257"/>
      <c r="N945" s="259"/>
    </row>
    <row r="946" ht="27.75" customHeight="1">
      <c r="A946" s="182"/>
      <c r="B946" s="183"/>
      <c r="C946" s="120"/>
      <c r="D946" s="177"/>
      <c r="E946" s="120"/>
      <c r="F946" s="120"/>
      <c r="G946" s="120"/>
      <c r="H946" s="120"/>
      <c r="I946" s="120"/>
      <c r="J946" s="256"/>
      <c r="K946" s="121"/>
      <c r="L946" s="120"/>
      <c r="M946" s="257"/>
      <c r="N946" s="258"/>
    </row>
    <row r="947" ht="27.75" customHeight="1">
      <c r="A947" s="182"/>
      <c r="B947" s="184"/>
      <c r="C947" s="179"/>
      <c r="D947" s="180"/>
      <c r="E947" s="179"/>
      <c r="F947" s="179"/>
      <c r="G947" s="179"/>
      <c r="H947" s="179"/>
      <c r="I947" s="179"/>
      <c r="J947" s="256"/>
      <c r="K947" s="121"/>
      <c r="L947" s="120"/>
      <c r="M947" s="257"/>
      <c r="N947" s="259"/>
    </row>
    <row r="948" ht="27.75" customHeight="1">
      <c r="A948" s="182"/>
      <c r="B948" s="183"/>
      <c r="C948" s="120"/>
      <c r="D948" s="177"/>
      <c r="E948" s="120"/>
      <c r="F948" s="120"/>
      <c r="G948" s="120"/>
      <c r="H948" s="120"/>
      <c r="I948" s="120"/>
      <c r="J948" s="256"/>
      <c r="K948" s="121"/>
      <c r="L948" s="120"/>
      <c r="M948" s="257"/>
      <c r="N948" s="258"/>
    </row>
    <row r="949" ht="27.75" customHeight="1">
      <c r="A949" s="182"/>
      <c r="B949" s="184"/>
      <c r="C949" s="179"/>
      <c r="D949" s="180"/>
      <c r="E949" s="179"/>
      <c r="F949" s="179"/>
      <c r="G949" s="179"/>
      <c r="H949" s="179"/>
      <c r="I949" s="179"/>
      <c r="J949" s="256"/>
      <c r="K949" s="121"/>
      <c r="L949" s="120"/>
      <c r="M949" s="257"/>
      <c r="N949" s="259"/>
    </row>
    <row r="950" ht="27.75" customHeight="1">
      <c r="A950" s="182"/>
      <c r="B950" s="183"/>
      <c r="C950" s="120"/>
      <c r="D950" s="177"/>
      <c r="E950" s="120"/>
      <c r="F950" s="120"/>
      <c r="G950" s="120"/>
      <c r="H950" s="120"/>
      <c r="I950" s="120"/>
      <c r="J950" s="256"/>
      <c r="K950" s="121"/>
      <c r="L950" s="120"/>
      <c r="M950" s="257"/>
      <c r="N950" s="258"/>
    </row>
    <row r="951" ht="27.75" customHeight="1">
      <c r="A951" s="182"/>
      <c r="B951" s="184"/>
      <c r="C951" s="179"/>
      <c r="D951" s="180"/>
      <c r="E951" s="179"/>
      <c r="F951" s="179"/>
      <c r="G951" s="179"/>
      <c r="H951" s="179"/>
      <c r="I951" s="179"/>
      <c r="J951" s="256"/>
      <c r="K951" s="121"/>
      <c r="L951" s="120"/>
      <c r="M951" s="257"/>
      <c r="N951" s="259"/>
    </row>
    <row r="952" ht="27.75" customHeight="1">
      <c r="A952" s="182"/>
      <c r="B952" s="183"/>
      <c r="C952" s="120"/>
      <c r="D952" s="177"/>
      <c r="E952" s="120"/>
      <c r="F952" s="120"/>
      <c r="G952" s="120"/>
      <c r="H952" s="120"/>
      <c r="I952" s="120"/>
      <c r="J952" s="256"/>
      <c r="K952" s="121"/>
      <c r="L952" s="120"/>
      <c r="M952" s="257"/>
      <c r="N952" s="258"/>
    </row>
    <row r="953" ht="27.75" customHeight="1">
      <c r="A953" s="182"/>
      <c r="B953" s="184"/>
      <c r="C953" s="179"/>
      <c r="D953" s="180"/>
      <c r="E953" s="179"/>
      <c r="F953" s="179"/>
      <c r="G953" s="179"/>
      <c r="H953" s="179"/>
      <c r="I953" s="179"/>
      <c r="J953" s="256"/>
      <c r="K953" s="121"/>
      <c r="L953" s="120"/>
      <c r="M953" s="257"/>
      <c r="N953" s="259"/>
    </row>
    <row r="954" ht="27.75" customHeight="1">
      <c r="A954" s="182"/>
      <c r="B954" s="183"/>
      <c r="C954" s="120"/>
      <c r="D954" s="177"/>
      <c r="E954" s="120"/>
      <c r="F954" s="120"/>
      <c r="G954" s="120"/>
      <c r="H954" s="120"/>
      <c r="I954" s="120"/>
      <c r="J954" s="256"/>
      <c r="K954" s="121"/>
      <c r="L954" s="120"/>
      <c r="M954" s="257"/>
      <c r="N954" s="258"/>
    </row>
    <row r="955" ht="27.75" customHeight="1">
      <c r="A955" s="182"/>
      <c r="B955" s="184"/>
      <c r="C955" s="179"/>
      <c r="D955" s="180"/>
      <c r="E955" s="179"/>
      <c r="F955" s="179"/>
      <c r="G955" s="179"/>
      <c r="H955" s="179"/>
      <c r="I955" s="179"/>
      <c r="J955" s="256"/>
      <c r="K955" s="121"/>
      <c r="L955" s="120"/>
      <c r="M955" s="257"/>
      <c r="N955" s="259"/>
    </row>
    <row r="956" ht="27.75" customHeight="1">
      <c r="A956" s="182"/>
      <c r="B956" s="183"/>
      <c r="C956" s="120"/>
      <c r="D956" s="177"/>
      <c r="E956" s="120"/>
      <c r="F956" s="120"/>
      <c r="G956" s="120"/>
      <c r="H956" s="120"/>
      <c r="I956" s="120"/>
      <c r="J956" s="256"/>
      <c r="K956" s="121"/>
      <c r="L956" s="120"/>
      <c r="M956" s="257"/>
      <c r="N956" s="258"/>
    </row>
    <row r="957" ht="27.75" customHeight="1">
      <c r="A957" s="182"/>
      <c r="B957" s="184"/>
      <c r="C957" s="179"/>
      <c r="D957" s="180"/>
      <c r="E957" s="179"/>
      <c r="F957" s="179"/>
      <c r="G957" s="179"/>
      <c r="H957" s="179"/>
      <c r="I957" s="179"/>
      <c r="J957" s="256"/>
      <c r="K957" s="121"/>
      <c r="L957" s="120"/>
      <c r="M957" s="257"/>
      <c r="N957" s="259"/>
    </row>
    <row r="958" ht="27.75" customHeight="1">
      <c r="A958" s="182"/>
      <c r="B958" s="183"/>
      <c r="C958" s="120"/>
      <c r="D958" s="177"/>
      <c r="E958" s="120"/>
      <c r="F958" s="120"/>
      <c r="G958" s="120"/>
      <c r="H958" s="120"/>
      <c r="I958" s="120"/>
      <c r="J958" s="256"/>
      <c r="K958" s="121"/>
      <c r="L958" s="120"/>
      <c r="M958" s="257"/>
      <c r="N958" s="258"/>
    </row>
    <row r="959" ht="27.75" customHeight="1">
      <c r="A959" s="182"/>
      <c r="B959" s="184"/>
      <c r="C959" s="179"/>
      <c r="D959" s="180"/>
      <c r="E959" s="179"/>
      <c r="F959" s="179"/>
      <c r="G959" s="179"/>
      <c r="H959" s="179"/>
      <c r="I959" s="179"/>
      <c r="J959" s="256"/>
      <c r="K959" s="121"/>
      <c r="L959" s="120"/>
      <c r="M959" s="257"/>
      <c r="N959" s="259"/>
    </row>
    <row r="960" ht="27.75" customHeight="1">
      <c r="A960" s="182"/>
      <c r="B960" s="183"/>
      <c r="C960" s="120"/>
      <c r="D960" s="177"/>
      <c r="E960" s="120"/>
      <c r="F960" s="120"/>
      <c r="G960" s="120"/>
      <c r="H960" s="120"/>
      <c r="I960" s="120"/>
      <c r="J960" s="256"/>
      <c r="K960" s="121"/>
      <c r="L960" s="120"/>
      <c r="M960" s="257"/>
      <c r="N960" s="258"/>
    </row>
    <row r="961" ht="27.75" customHeight="1">
      <c r="A961" s="182"/>
      <c r="B961" s="184"/>
      <c r="C961" s="179"/>
      <c r="D961" s="180"/>
      <c r="E961" s="179"/>
      <c r="F961" s="179"/>
      <c r="G961" s="179"/>
      <c r="H961" s="179"/>
      <c r="I961" s="179"/>
      <c r="J961" s="256"/>
      <c r="K961" s="121"/>
      <c r="L961" s="120"/>
      <c r="M961" s="257"/>
      <c r="N961" s="259"/>
    </row>
    <row r="962" ht="27.75" customHeight="1">
      <c r="A962" s="182"/>
      <c r="B962" s="183"/>
      <c r="C962" s="120"/>
      <c r="D962" s="177"/>
      <c r="E962" s="120"/>
      <c r="F962" s="120"/>
      <c r="G962" s="120"/>
      <c r="H962" s="120"/>
      <c r="I962" s="120"/>
      <c r="J962" s="256"/>
      <c r="K962" s="121"/>
      <c r="L962" s="120"/>
      <c r="M962" s="257"/>
      <c r="N962" s="258"/>
    </row>
    <row r="963" ht="27.75" customHeight="1">
      <c r="A963" s="182"/>
      <c r="B963" s="184"/>
      <c r="C963" s="179"/>
      <c r="D963" s="180"/>
      <c r="E963" s="179"/>
      <c r="F963" s="179"/>
      <c r="G963" s="179"/>
      <c r="H963" s="179"/>
      <c r="I963" s="179"/>
      <c r="J963" s="256"/>
      <c r="K963" s="121"/>
      <c r="L963" s="120"/>
      <c r="M963" s="257"/>
      <c r="N963" s="259"/>
    </row>
    <row r="964" ht="27.75" customHeight="1">
      <c r="A964" s="182"/>
      <c r="B964" s="183"/>
      <c r="C964" s="120"/>
      <c r="D964" s="177"/>
      <c r="E964" s="120"/>
      <c r="F964" s="120"/>
      <c r="G964" s="120"/>
      <c r="H964" s="120"/>
      <c r="I964" s="120"/>
      <c r="J964" s="256"/>
      <c r="K964" s="121"/>
      <c r="L964" s="120"/>
      <c r="M964" s="257"/>
      <c r="N964" s="258"/>
    </row>
    <row r="965" ht="27.75" customHeight="1">
      <c r="A965" s="182"/>
      <c r="B965" s="184"/>
      <c r="C965" s="179"/>
      <c r="D965" s="180"/>
      <c r="E965" s="179"/>
      <c r="F965" s="179"/>
      <c r="G965" s="179"/>
      <c r="H965" s="179"/>
      <c r="I965" s="179"/>
      <c r="J965" s="256"/>
      <c r="K965" s="121"/>
      <c r="L965" s="120"/>
      <c r="M965" s="257"/>
      <c r="N965" s="259"/>
    </row>
    <row r="966" ht="27.75" customHeight="1">
      <c r="A966" s="182"/>
      <c r="B966" s="183"/>
      <c r="C966" s="120"/>
      <c r="D966" s="177"/>
      <c r="E966" s="120"/>
      <c r="F966" s="120"/>
      <c r="G966" s="120"/>
      <c r="H966" s="120"/>
      <c r="I966" s="120"/>
      <c r="J966" s="256"/>
      <c r="K966" s="121"/>
      <c r="L966" s="120"/>
      <c r="M966" s="257"/>
      <c r="N966" s="258"/>
    </row>
    <row r="967" ht="27.75" customHeight="1">
      <c r="A967" s="182"/>
      <c r="B967" s="184"/>
      <c r="C967" s="179"/>
      <c r="D967" s="180"/>
      <c r="E967" s="179"/>
      <c r="F967" s="179"/>
      <c r="G967" s="179"/>
      <c r="H967" s="179"/>
      <c r="I967" s="179"/>
      <c r="J967" s="256"/>
      <c r="K967" s="121"/>
      <c r="L967" s="120"/>
      <c r="M967" s="257"/>
      <c r="N967" s="259"/>
    </row>
    <row r="968" ht="27.75" customHeight="1">
      <c r="A968" s="182"/>
      <c r="B968" s="183"/>
      <c r="C968" s="120"/>
      <c r="D968" s="177"/>
      <c r="E968" s="120"/>
      <c r="F968" s="120"/>
      <c r="G968" s="120"/>
      <c r="H968" s="120"/>
      <c r="I968" s="120"/>
      <c r="J968" s="256"/>
      <c r="K968" s="121"/>
      <c r="L968" s="120"/>
      <c r="M968" s="257"/>
      <c r="N968" s="258"/>
    </row>
    <row r="969" ht="27.75" customHeight="1">
      <c r="A969" s="182"/>
      <c r="B969" s="184"/>
      <c r="C969" s="179"/>
      <c r="D969" s="180"/>
      <c r="E969" s="179"/>
      <c r="F969" s="179"/>
      <c r="G969" s="179"/>
      <c r="H969" s="179"/>
      <c r="I969" s="179"/>
      <c r="J969" s="256"/>
      <c r="K969" s="121"/>
      <c r="L969" s="120"/>
      <c r="M969" s="257"/>
      <c r="N969" s="259"/>
    </row>
    <row r="970" ht="27.75" customHeight="1">
      <c r="A970" s="182"/>
      <c r="B970" s="183"/>
      <c r="C970" s="120"/>
      <c r="D970" s="177"/>
      <c r="E970" s="120"/>
      <c r="F970" s="120"/>
      <c r="G970" s="120"/>
      <c r="H970" s="120"/>
      <c r="I970" s="120"/>
      <c r="J970" s="256"/>
      <c r="K970" s="121"/>
      <c r="L970" s="120"/>
      <c r="M970" s="257"/>
      <c r="N970" s="258"/>
    </row>
    <row r="971" ht="27.75" customHeight="1">
      <c r="A971" s="182"/>
      <c r="B971" s="184"/>
      <c r="C971" s="179"/>
      <c r="D971" s="180"/>
      <c r="E971" s="179"/>
      <c r="F971" s="179"/>
      <c r="G971" s="179"/>
      <c r="H971" s="179"/>
      <c r="I971" s="179"/>
      <c r="J971" s="256"/>
      <c r="K971" s="121"/>
      <c r="L971" s="120"/>
      <c r="M971" s="257"/>
      <c r="N971" s="259"/>
    </row>
    <row r="972" ht="27.75" customHeight="1">
      <c r="A972" s="182"/>
      <c r="B972" s="183"/>
      <c r="C972" s="120"/>
      <c r="D972" s="177"/>
      <c r="E972" s="120"/>
      <c r="F972" s="120"/>
      <c r="G972" s="120"/>
      <c r="H972" s="120"/>
      <c r="I972" s="120"/>
      <c r="J972" s="256"/>
      <c r="K972" s="121"/>
      <c r="L972" s="120"/>
      <c r="M972" s="257"/>
      <c r="N972" s="258"/>
    </row>
    <row r="973" ht="27.75" customHeight="1">
      <c r="A973" s="182"/>
      <c r="B973" s="184"/>
      <c r="C973" s="179"/>
      <c r="D973" s="180"/>
      <c r="E973" s="179"/>
      <c r="F973" s="179"/>
      <c r="G973" s="179"/>
      <c r="H973" s="179"/>
      <c r="I973" s="179"/>
      <c r="J973" s="256"/>
      <c r="K973" s="121"/>
      <c r="L973" s="120"/>
      <c r="M973" s="257"/>
      <c r="N973" s="259"/>
    </row>
    <row r="974" ht="27.75" customHeight="1">
      <c r="A974" s="182"/>
      <c r="B974" s="183"/>
      <c r="C974" s="120"/>
      <c r="D974" s="177"/>
      <c r="E974" s="120"/>
      <c r="F974" s="120"/>
      <c r="G974" s="120"/>
      <c r="H974" s="120"/>
      <c r="I974" s="120"/>
      <c r="J974" s="256"/>
      <c r="K974" s="121"/>
      <c r="L974" s="120"/>
      <c r="M974" s="257"/>
      <c r="N974" s="258"/>
    </row>
    <row r="975" ht="27.75" customHeight="1">
      <c r="A975" s="182"/>
      <c r="B975" s="184"/>
      <c r="C975" s="179"/>
      <c r="D975" s="180"/>
      <c r="E975" s="179"/>
      <c r="F975" s="179"/>
      <c r="G975" s="179"/>
      <c r="H975" s="179"/>
      <c r="I975" s="179"/>
      <c r="J975" s="256"/>
      <c r="K975" s="121"/>
      <c r="L975" s="120"/>
      <c r="M975" s="257"/>
      <c r="N975" s="259"/>
    </row>
    <row r="976" ht="27.75" customHeight="1">
      <c r="A976" s="182"/>
      <c r="B976" s="183"/>
      <c r="C976" s="120"/>
      <c r="D976" s="177"/>
      <c r="E976" s="120"/>
      <c r="F976" s="120"/>
      <c r="G976" s="120"/>
      <c r="H976" s="120"/>
      <c r="I976" s="120"/>
      <c r="J976" s="256"/>
      <c r="K976" s="121"/>
      <c r="L976" s="120"/>
      <c r="M976" s="257"/>
      <c r="N976" s="258"/>
    </row>
    <row r="977" ht="27.75" customHeight="1">
      <c r="A977" s="182"/>
      <c r="B977" s="184"/>
      <c r="C977" s="179"/>
      <c r="D977" s="180"/>
      <c r="E977" s="179"/>
      <c r="F977" s="179"/>
      <c r="G977" s="179"/>
      <c r="H977" s="179"/>
      <c r="I977" s="179"/>
      <c r="J977" s="256"/>
      <c r="K977" s="121"/>
      <c r="L977" s="120"/>
      <c r="M977" s="257"/>
      <c r="N977" s="259"/>
    </row>
    <row r="978" ht="27.75" customHeight="1">
      <c r="A978" s="182"/>
      <c r="B978" s="183"/>
      <c r="C978" s="120"/>
      <c r="D978" s="177"/>
      <c r="E978" s="120"/>
      <c r="F978" s="120"/>
      <c r="G978" s="120"/>
      <c r="H978" s="120"/>
      <c r="I978" s="120"/>
      <c r="J978" s="256"/>
      <c r="K978" s="121"/>
      <c r="L978" s="120"/>
      <c r="M978" s="257"/>
      <c r="N978" s="258"/>
    </row>
    <row r="979" ht="27.75" customHeight="1">
      <c r="A979" s="182"/>
      <c r="B979" s="184"/>
      <c r="C979" s="179"/>
      <c r="D979" s="180"/>
      <c r="E979" s="179"/>
      <c r="F979" s="179"/>
      <c r="G979" s="179"/>
      <c r="H979" s="179"/>
      <c r="I979" s="179"/>
      <c r="J979" s="256"/>
      <c r="K979" s="121"/>
      <c r="L979" s="120"/>
      <c r="M979" s="257"/>
      <c r="N979" s="259"/>
    </row>
    <row r="980" ht="27.75" customHeight="1">
      <c r="A980" s="182"/>
      <c r="B980" s="183"/>
      <c r="C980" s="120"/>
      <c r="D980" s="177"/>
      <c r="E980" s="120"/>
      <c r="F980" s="120"/>
      <c r="G980" s="120"/>
      <c r="H980" s="120"/>
      <c r="I980" s="120"/>
      <c r="J980" s="256"/>
      <c r="K980" s="121"/>
      <c r="L980" s="120"/>
      <c r="M980" s="257"/>
      <c r="N980" s="258"/>
    </row>
    <row r="981" ht="27.75" customHeight="1">
      <c r="A981" s="182"/>
      <c r="B981" s="184"/>
      <c r="C981" s="179"/>
      <c r="D981" s="180"/>
      <c r="E981" s="179"/>
      <c r="F981" s="179"/>
      <c r="G981" s="179"/>
      <c r="H981" s="179"/>
      <c r="I981" s="179"/>
      <c r="J981" s="256"/>
      <c r="K981" s="121"/>
      <c r="L981" s="120"/>
      <c r="M981" s="257"/>
      <c r="N981" s="259"/>
    </row>
    <row r="982" ht="27.75" customHeight="1">
      <c r="A982" s="182"/>
      <c r="B982" s="183"/>
      <c r="C982" s="120"/>
      <c r="D982" s="177"/>
      <c r="E982" s="120"/>
      <c r="F982" s="120"/>
      <c r="G982" s="120"/>
      <c r="H982" s="120"/>
      <c r="I982" s="120"/>
      <c r="J982" s="256"/>
      <c r="K982" s="121"/>
      <c r="L982" s="120"/>
      <c r="M982" s="257"/>
      <c r="N982" s="258"/>
    </row>
    <row r="983" ht="27.75" customHeight="1">
      <c r="A983" s="182"/>
      <c r="B983" s="184"/>
      <c r="C983" s="179"/>
      <c r="D983" s="180"/>
      <c r="E983" s="179"/>
      <c r="F983" s="179"/>
      <c r="G983" s="179"/>
      <c r="H983" s="179"/>
      <c r="I983" s="179"/>
      <c r="J983" s="256"/>
      <c r="K983" s="121"/>
      <c r="L983" s="120"/>
      <c r="M983" s="257"/>
      <c r="N983" s="259"/>
    </row>
    <row r="984" ht="27.75" customHeight="1">
      <c r="A984" s="182"/>
      <c r="B984" s="183"/>
      <c r="C984" s="120"/>
      <c r="D984" s="177"/>
      <c r="E984" s="120"/>
      <c r="F984" s="120"/>
      <c r="G984" s="120"/>
      <c r="H984" s="120"/>
      <c r="I984" s="120"/>
      <c r="J984" s="256"/>
      <c r="K984" s="121"/>
      <c r="L984" s="120"/>
      <c r="M984" s="257"/>
      <c r="N984" s="258"/>
    </row>
    <row r="985" ht="27.75" customHeight="1">
      <c r="A985" s="182"/>
      <c r="B985" s="184"/>
      <c r="C985" s="179"/>
      <c r="D985" s="180"/>
      <c r="E985" s="179"/>
      <c r="F985" s="179"/>
      <c r="G985" s="179"/>
      <c r="H985" s="179"/>
      <c r="I985" s="179"/>
      <c r="J985" s="256"/>
      <c r="K985" s="121"/>
      <c r="L985" s="120"/>
      <c r="M985" s="257"/>
      <c r="N985" s="259"/>
    </row>
    <row r="986" ht="27.75" customHeight="1">
      <c r="A986" s="182"/>
      <c r="B986" s="183"/>
      <c r="C986" s="120"/>
      <c r="D986" s="177"/>
      <c r="E986" s="120"/>
      <c r="F986" s="120"/>
      <c r="G986" s="120"/>
      <c r="H986" s="120"/>
      <c r="I986" s="120"/>
      <c r="J986" s="256"/>
      <c r="K986" s="121"/>
      <c r="L986" s="120"/>
      <c r="M986" s="257"/>
      <c r="N986" s="258"/>
    </row>
    <row r="987" ht="27.75" customHeight="1">
      <c r="A987" s="182"/>
      <c r="B987" s="184"/>
      <c r="C987" s="179"/>
      <c r="D987" s="180"/>
      <c r="E987" s="179"/>
      <c r="F987" s="179"/>
      <c r="G987" s="179"/>
      <c r="H987" s="179"/>
      <c r="I987" s="179"/>
      <c r="J987" s="256"/>
      <c r="K987" s="121"/>
      <c r="L987" s="120"/>
      <c r="M987" s="257"/>
      <c r="N987" s="259"/>
    </row>
    <row r="988" ht="27.75" customHeight="1">
      <c r="A988" s="182"/>
      <c r="B988" s="183"/>
      <c r="C988" s="120"/>
      <c r="D988" s="177"/>
      <c r="E988" s="120"/>
      <c r="F988" s="120"/>
      <c r="G988" s="120"/>
      <c r="H988" s="120"/>
      <c r="I988" s="120"/>
      <c r="J988" s="256"/>
      <c r="K988" s="121"/>
      <c r="L988" s="120"/>
      <c r="M988" s="257"/>
      <c r="N988" s="258"/>
    </row>
    <row r="989" ht="27.75" customHeight="1">
      <c r="A989" s="182"/>
      <c r="B989" s="184"/>
      <c r="C989" s="179"/>
      <c r="D989" s="180"/>
      <c r="E989" s="179"/>
      <c r="F989" s="179"/>
      <c r="G989" s="179"/>
      <c r="H989" s="179"/>
      <c r="I989" s="179"/>
      <c r="J989" s="256"/>
      <c r="K989" s="121"/>
      <c r="L989" s="120"/>
      <c r="M989" s="257"/>
      <c r="N989" s="259"/>
    </row>
    <row r="990" ht="27.75" customHeight="1">
      <c r="A990" s="182"/>
      <c r="B990" s="183"/>
      <c r="C990" s="120"/>
      <c r="D990" s="177"/>
      <c r="E990" s="120"/>
      <c r="F990" s="120"/>
      <c r="G990" s="120"/>
      <c r="H990" s="120"/>
      <c r="I990" s="120"/>
      <c r="J990" s="256"/>
      <c r="K990" s="121"/>
      <c r="L990" s="120"/>
      <c r="M990" s="257"/>
      <c r="N990" s="258"/>
    </row>
    <row r="991" ht="27.75" customHeight="1">
      <c r="A991" s="182"/>
      <c r="B991" s="184"/>
      <c r="C991" s="179"/>
      <c r="D991" s="180"/>
      <c r="E991" s="179"/>
      <c r="F991" s="179"/>
      <c r="G991" s="179"/>
      <c r="H991" s="179"/>
      <c r="I991" s="179"/>
      <c r="J991" s="256"/>
      <c r="K991" s="121"/>
      <c r="L991" s="120"/>
      <c r="M991" s="257"/>
      <c r="N991" s="259"/>
    </row>
    <row r="992" ht="27.75" customHeight="1">
      <c r="A992" s="182"/>
      <c r="B992" s="183"/>
      <c r="C992" s="120"/>
      <c r="D992" s="177"/>
      <c r="E992" s="120"/>
      <c r="F992" s="120"/>
      <c r="G992" s="120"/>
      <c r="H992" s="120"/>
      <c r="I992" s="120"/>
      <c r="J992" s="256"/>
      <c r="K992" s="121"/>
      <c r="L992" s="120"/>
      <c r="M992" s="257"/>
      <c r="N992" s="258"/>
    </row>
    <row r="993" ht="27.75" customHeight="1">
      <c r="A993" s="182"/>
      <c r="B993" s="184"/>
      <c r="C993" s="179"/>
      <c r="D993" s="180"/>
      <c r="E993" s="179"/>
      <c r="F993" s="179"/>
      <c r="G993" s="179"/>
      <c r="H993" s="179"/>
      <c r="I993" s="179"/>
      <c r="J993" s="256"/>
      <c r="K993" s="121"/>
      <c r="L993" s="120"/>
      <c r="M993" s="257"/>
      <c r="N993" s="259"/>
    </row>
    <row r="994" ht="27.75" customHeight="1">
      <c r="A994" s="182"/>
      <c r="B994" s="183"/>
      <c r="C994" s="120"/>
      <c r="D994" s="177"/>
      <c r="E994" s="120"/>
      <c r="F994" s="120"/>
      <c r="G994" s="120"/>
      <c r="H994" s="120"/>
      <c r="I994" s="120"/>
      <c r="J994" s="256"/>
      <c r="K994" s="121"/>
      <c r="L994" s="120"/>
      <c r="M994" s="257"/>
      <c r="N994" s="258"/>
    </row>
    <row r="995" ht="27.75" customHeight="1">
      <c r="A995" s="182"/>
      <c r="B995" s="184"/>
      <c r="C995" s="179"/>
      <c r="D995" s="180"/>
      <c r="E995" s="179"/>
      <c r="F995" s="179"/>
      <c r="G995" s="179"/>
      <c r="H995" s="179"/>
      <c r="I995" s="179"/>
      <c r="J995" s="256"/>
      <c r="K995" s="121"/>
      <c r="L995" s="120"/>
      <c r="M995" s="257"/>
      <c r="N995" s="259"/>
    </row>
    <row r="996" ht="27.75" customHeight="1">
      <c r="A996" s="182"/>
      <c r="B996" s="183"/>
      <c r="C996" s="120"/>
      <c r="D996" s="177"/>
      <c r="E996" s="120"/>
      <c r="F996" s="120"/>
      <c r="G996" s="120"/>
      <c r="H996" s="120"/>
      <c r="I996" s="120"/>
      <c r="J996" s="256"/>
      <c r="K996" s="121"/>
      <c r="L996" s="120"/>
      <c r="M996" s="257"/>
      <c r="N996" s="258"/>
    </row>
    <row r="997" ht="27.75" customHeight="1">
      <c r="A997" s="182"/>
      <c r="B997" s="184"/>
      <c r="C997" s="179"/>
      <c r="D997" s="180"/>
      <c r="E997" s="179"/>
      <c r="F997" s="179"/>
      <c r="G997" s="179"/>
      <c r="H997" s="179"/>
      <c r="I997" s="179"/>
      <c r="J997" s="256"/>
      <c r="K997" s="121"/>
      <c r="L997" s="120"/>
      <c r="M997" s="257"/>
      <c r="N997" s="259"/>
    </row>
    <row r="998" ht="27.75" customHeight="1">
      <c r="A998" s="182"/>
      <c r="B998" s="183"/>
      <c r="C998" s="120"/>
      <c r="D998" s="177"/>
      <c r="E998" s="120"/>
      <c r="F998" s="120"/>
      <c r="G998" s="120"/>
      <c r="H998" s="120"/>
      <c r="I998" s="120"/>
      <c r="J998" s="256"/>
      <c r="K998" s="121"/>
      <c r="L998" s="120"/>
      <c r="M998" s="257"/>
      <c r="N998" s="258"/>
    </row>
    <row r="999" ht="27.75" customHeight="1">
      <c r="A999" s="182"/>
      <c r="B999" s="184"/>
      <c r="C999" s="179"/>
      <c r="D999" s="180"/>
      <c r="E999" s="179"/>
      <c r="F999" s="179"/>
      <c r="G999" s="179"/>
      <c r="H999" s="179"/>
      <c r="I999" s="179"/>
      <c r="J999" s="256"/>
      <c r="K999" s="121"/>
      <c r="L999" s="120"/>
      <c r="M999" s="257"/>
      <c r="N999" s="259"/>
    </row>
    <row r="1000" ht="27.75" customHeight="1">
      <c r="A1000" s="182"/>
      <c r="B1000" s="183"/>
      <c r="C1000" s="120"/>
      <c r="D1000" s="177"/>
      <c r="E1000" s="120"/>
      <c r="F1000" s="120"/>
      <c r="G1000" s="120"/>
      <c r="H1000" s="120"/>
      <c r="I1000" s="120"/>
      <c r="J1000" s="256"/>
      <c r="K1000" s="121"/>
      <c r="L1000" s="120"/>
      <c r="M1000" s="257"/>
      <c r="N1000" s="258"/>
    </row>
    <row r="1001" ht="27.75" customHeight="1">
      <c r="A1001" s="182"/>
      <c r="B1001" s="184"/>
      <c r="C1001" s="179"/>
      <c r="D1001" s="180"/>
      <c r="E1001" s="179"/>
      <c r="F1001" s="179"/>
      <c r="G1001" s="179"/>
      <c r="H1001" s="179"/>
      <c r="I1001" s="179"/>
      <c r="J1001" s="256"/>
      <c r="K1001" s="121"/>
      <c r="L1001" s="120"/>
      <c r="M1001" s="257"/>
      <c r="N1001" s="259"/>
    </row>
    <row r="1002" ht="27.75" customHeight="1">
      <c r="A1002" s="182"/>
      <c r="B1002" s="183"/>
      <c r="C1002" s="120"/>
      <c r="D1002" s="177"/>
      <c r="E1002" s="120"/>
      <c r="F1002" s="120"/>
      <c r="G1002" s="120"/>
      <c r="H1002" s="120"/>
      <c r="I1002" s="120"/>
      <c r="J1002" s="256"/>
      <c r="K1002" s="121"/>
      <c r="L1002" s="120"/>
      <c r="M1002" s="257"/>
      <c r="N1002" s="258"/>
    </row>
    <row r="1003" ht="27.75" customHeight="1">
      <c r="A1003" s="182"/>
      <c r="B1003" s="184"/>
      <c r="C1003" s="179"/>
      <c r="D1003" s="180"/>
      <c r="E1003" s="179"/>
      <c r="F1003" s="179"/>
      <c r="G1003" s="179"/>
      <c r="H1003" s="179"/>
      <c r="I1003" s="179"/>
      <c r="J1003" s="256"/>
      <c r="K1003" s="121"/>
      <c r="L1003" s="120"/>
      <c r="M1003" s="257"/>
      <c r="N1003" s="259"/>
    </row>
    <row r="1004" ht="27.75" customHeight="1">
      <c r="A1004" s="182"/>
      <c r="B1004" s="183"/>
      <c r="C1004" s="120"/>
      <c r="D1004" s="177"/>
      <c r="E1004" s="120"/>
      <c r="F1004" s="120"/>
      <c r="G1004" s="120"/>
      <c r="H1004" s="120"/>
      <c r="I1004" s="120"/>
      <c r="J1004" s="256"/>
      <c r="K1004" s="121"/>
      <c r="L1004" s="120"/>
      <c r="M1004" s="257"/>
      <c r="N1004" s="258"/>
    </row>
    <row r="1005" ht="27.75" customHeight="1">
      <c r="A1005" s="182"/>
      <c r="B1005" s="184"/>
      <c r="C1005" s="179"/>
      <c r="D1005" s="180"/>
      <c r="E1005" s="179"/>
      <c r="F1005" s="179"/>
      <c r="G1005" s="179"/>
      <c r="H1005" s="179"/>
      <c r="I1005" s="179"/>
      <c r="J1005" s="256"/>
      <c r="K1005" s="121"/>
      <c r="L1005" s="120"/>
      <c r="M1005" s="257"/>
      <c r="N1005" s="259"/>
    </row>
    <row r="1006" ht="27.75" customHeight="1">
      <c r="A1006" s="182"/>
      <c r="B1006" s="183"/>
      <c r="C1006" s="120"/>
      <c r="D1006" s="177"/>
      <c r="E1006" s="120"/>
      <c r="F1006" s="120"/>
      <c r="G1006" s="120"/>
      <c r="H1006" s="120"/>
      <c r="I1006" s="120"/>
      <c r="J1006" s="256"/>
      <c r="K1006" s="121"/>
      <c r="L1006" s="120"/>
      <c r="M1006" s="257"/>
      <c r="N1006" s="258"/>
    </row>
    <row r="1007" ht="27.75" customHeight="1">
      <c r="A1007" s="182"/>
      <c r="B1007" s="184"/>
      <c r="C1007" s="179"/>
      <c r="D1007" s="180"/>
      <c r="E1007" s="179"/>
      <c r="F1007" s="179"/>
      <c r="G1007" s="179"/>
      <c r="H1007" s="179"/>
      <c r="I1007" s="179"/>
      <c r="J1007" s="256"/>
      <c r="K1007" s="121"/>
      <c r="L1007" s="120"/>
      <c r="M1007" s="257"/>
      <c r="N1007" s="259"/>
    </row>
    <row r="1008" ht="27.75" customHeight="1">
      <c r="A1008" s="182"/>
      <c r="B1008" s="183"/>
      <c r="C1008" s="120"/>
      <c r="D1008" s="177"/>
      <c r="E1008" s="120"/>
      <c r="F1008" s="120"/>
      <c r="G1008" s="120"/>
      <c r="H1008" s="120"/>
      <c r="I1008" s="120"/>
      <c r="J1008" s="256"/>
      <c r="K1008" s="121"/>
      <c r="L1008" s="120"/>
      <c r="M1008" s="257"/>
      <c r="N1008" s="258"/>
    </row>
    <row r="1009" ht="27.75" customHeight="1">
      <c r="A1009" s="182"/>
      <c r="B1009" s="184"/>
      <c r="C1009" s="179"/>
      <c r="D1009" s="180"/>
      <c r="E1009" s="179"/>
      <c r="F1009" s="179"/>
      <c r="G1009" s="179"/>
      <c r="H1009" s="179"/>
      <c r="I1009" s="179"/>
      <c r="J1009" s="256"/>
      <c r="K1009" s="121"/>
      <c r="L1009" s="120"/>
      <c r="M1009" s="257"/>
      <c r="N1009" s="259"/>
    </row>
    <row r="1010" ht="27.75" customHeight="1">
      <c r="A1010" s="182"/>
      <c r="B1010" s="183"/>
      <c r="C1010" s="120"/>
      <c r="D1010" s="177"/>
      <c r="E1010" s="120"/>
      <c r="F1010" s="120"/>
      <c r="G1010" s="120"/>
      <c r="H1010" s="120"/>
      <c r="I1010" s="120"/>
      <c r="J1010" s="256"/>
      <c r="K1010" s="121"/>
      <c r="L1010" s="120"/>
      <c r="M1010" s="257"/>
      <c r="N1010" s="258"/>
    </row>
    <row r="1011" ht="27.75" customHeight="1">
      <c r="A1011" s="182"/>
      <c r="B1011" s="184"/>
      <c r="C1011" s="179"/>
      <c r="D1011" s="180"/>
      <c r="E1011" s="179"/>
      <c r="F1011" s="179"/>
      <c r="G1011" s="179"/>
      <c r="H1011" s="179"/>
      <c r="I1011" s="179"/>
      <c r="J1011" s="256"/>
      <c r="K1011" s="121"/>
      <c r="L1011" s="120"/>
      <c r="M1011" s="257"/>
      <c r="N1011" s="259"/>
    </row>
    <row r="1012" ht="27.75" customHeight="1">
      <c r="A1012" s="182"/>
      <c r="B1012" s="183"/>
      <c r="C1012" s="120"/>
      <c r="D1012" s="177"/>
      <c r="E1012" s="120"/>
      <c r="F1012" s="120"/>
      <c r="G1012" s="120"/>
      <c r="H1012" s="120"/>
      <c r="I1012" s="120"/>
      <c r="J1012" s="256"/>
      <c r="K1012" s="121"/>
      <c r="L1012" s="120"/>
      <c r="M1012" s="257"/>
      <c r="N1012" s="258"/>
    </row>
    <row r="1013" ht="27.75" customHeight="1">
      <c r="A1013" s="182"/>
      <c r="B1013" s="184"/>
      <c r="C1013" s="179"/>
      <c r="D1013" s="180"/>
      <c r="E1013" s="179"/>
      <c r="F1013" s="179"/>
      <c r="G1013" s="179"/>
      <c r="H1013" s="179"/>
      <c r="I1013" s="179"/>
      <c r="J1013" s="256"/>
      <c r="K1013" s="121"/>
      <c r="L1013" s="120"/>
      <c r="M1013" s="257"/>
      <c r="N1013" s="259"/>
    </row>
    <row r="1014" ht="27.75" customHeight="1">
      <c r="A1014" s="182"/>
      <c r="B1014" s="183"/>
      <c r="C1014" s="120"/>
      <c r="D1014" s="177"/>
      <c r="E1014" s="120"/>
      <c r="F1014" s="120"/>
      <c r="G1014" s="120"/>
      <c r="H1014" s="120"/>
      <c r="I1014" s="120"/>
      <c r="J1014" s="256"/>
      <c r="K1014" s="121"/>
      <c r="L1014" s="120"/>
      <c r="M1014" s="257"/>
      <c r="N1014" s="258"/>
    </row>
    <row r="1015" ht="27.75" customHeight="1">
      <c r="A1015" s="182"/>
      <c r="B1015" s="184"/>
      <c r="C1015" s="179"/>
      <c r="D1015" s="180"/>
      <c r="E1015" s="179"/>
      <c r="F1015" s="179"/>
      <c r="G1015" s="179"/>
      <c r="H1015" s="179"/>
      <c r="I1015" s="179"/>
      <c r="J1015" s="256"/>
      <c r="K1015" s="121"/>
      <c r="L1015" s="120"/>
      <c r="M1015" s="257"/>
      <c r="N1015" s="259"/>
    </row>
    <row r="1016" ht="27.75" customHeight="1">
      <c r="A1016" s="182"/>
      <c r="B1016" s="183"/>
      <c r="C1016" s="120"/>
      <c r="D1016" s="177"/>
      <c r="E1016" s="120"/>
      <c r="F1016" s="120"/>
      <c r="G1016" s="120"/>
      <c r="H1016" s="120"/>
      <c r="I1016" s="120"/>
      <c r="J1016" s="256"/>
      <c r="K1016" s="121"/>
      <c r="L1016" s="120"/>
      <c r="M1016" s="257"/>
      <c r="N1016" s="258"/>
    </row>
    <row r="1017" ht="27.75" customHeight="1">
      <c r="A1017" s="182"/>
      <c r="B1017" s="184"/>
      <c r="C1017" s="179"/>
      <c r="D1017" s="180"/>
      <c r="E1017" s="179"/>
      <c r="F1017" s="179"/>
      <c r="G1017" s="179"/>
      <c r="H1017" s="179"/>
      <c r="I1017" s="179"/>
      <c r="J1017" s="256"/>
      <c r="K1017" s="121"/>
      <c r="L1017" s="120"/>
      <c r="M1017" s="257"/>
      <c r="N1017" s="259"/>
    </row>
    <row r="1018" ht="27.75" customHeight="1">
      <c r="A1018" s="182"/>
      <c r="B1018" s="183"/>
      <c r="C1018" s="120"/>
      <c r="D1018" s="177"/>
      <c r="E1018" s="120"/>
      <c r="F1018" s="120"/>
      <c r="G1018" s="120"/>
      <c r="H1018" s="120"/>
      <c r="I1018" s="120"/>
      <c r="J1018" s="256"/>
      <c r="K1018" s="121"/>
      <c r="L1018" s="120"/>
      <c r="M1018" s="257"/>
      <c r="N1018" s="258"/>
    </row>
    <row r="1019" ht="27.75" customHeight="1">
      <c r="A1019" s="182"/>
      <c r="B1019" s="184"/>
      <c r="C1019" s="179"/>
      <c r="D1019" s="180"/>
      <c r="E1019" s="179"/>
      <c r="F1019" s="179"/>
      <c r="G1019" s="179"/>
      <c r="H1019" s="179"/>
      <c r="I1019" s="179"/>
      <c r="J1019" s="256"/>
      <c r="K1019" s="121"/>
      <c r="L1019" s="120"/>
      <c r="M1019" s="257"/>
      <c r="N1019" s="259"/>
    </row>
    <row r="1020" ht="27.75" customHeight="1">
      <c r="A1020" s="182"/>
      <c r="B1020" s="183"/>
      <c r="C1020" s="120"/>
      <c r="D1020" s="177"/>
      <c r="E1020" s="120"/>
      <c r="F1020" s="120"/>
      <c r="G1020" s="120"/>
      <c r="H1020" s="120"/>
      <c r="I1020" s="120"/>
      <c r="J1020" s="256"/>
      <c r="K1020" s="121"/>
      <c r="L1020" s="120"/>
      <c r="M1020" s="257"/>
      <c r="N1020" s="258"/>
    </row>
    <row r="1021" ht="27.75" customHeight="1">
      <c r="A1021" s="182"/>
      <c r="B1021" s="184"/>
      <c r="C1021" s="179"/>
      <c r="D1021" s="180"/>
      <c r="E1021" s="179"/>
      <c r="F1021" s="179"/>
      <c r="G1021" s="179"/>
      <c r="H1021" s="179"/>
      <c r="I1021" s="179"/>
      <c r="J1021" s="256"/>
      <c r="K1021" s="121"/>
      <c r="L1021" s="120"/>
      <c r="M1021" s="257"/>
      <c r="N1021" s="259"/>
    </row>
    <row r="1022" ht="27.75" customHeight="1">
      <c r="A1022" s="182"/>
      <c r="B1022" s="183"/>
      <c r="C1022" s="120"/>
      <c r="D1022" s="177"/>
      <c r="E1022" s="120"/>
      <c r="F1022" s="120"/>
      <c r="G1022" s="120"/>
      <c r="H1022" s="120"/>
      <c r="I1022" s="120"/>
      <c r="J1022" s="256"/>
      <c r="K1022" s="121"/>
      <c r="L1022" s="120"/>
      <c r="M1022" s="257"/>
      <c r="N1022" s="258"/>
    </row>
    <row r="1023" ht="27.75" customHeight="1">
      <c r="A1023" s="182"/>
      <c r="B1023" s="184"/>
      <c r="C1023" s="179"/>
      <c r="D1023" s="180"/>
      <c r="E1023" s="179"/>
      <c r="F1023" s="179"/>
      <c r="G1023" s="179"/>
      <c r="H1023" s="179"/>
      <c r="I1023" s="179"/>
      <c r="J1023" s="256"/>
      <c r="K1023" s="121"/>
      <c r="L1023" s="120"/>
      <c r="M1023" s="257"/>
      <c r="N1023" s="259"/>
    </row>
    <row r="1024" ht="27.75" customHeight="1">
      <c r="A1024" s="182"/>
      <c r="B1024" s="183"/>
      <c r="C1024" s="120"/>
      <c r="D1024" s="177"/>
      <c r="E1024" s="120"/>
      <c r="F1024" s="120"/>
      <c r="G1024" s="120"/>
      <c r="H1024" s="120"/>
      <c r="I1024" s="120"/>
      <c r="J1024" s="256"/>
      <c r="K1024" s="121"/>
      <c r="L1024" s="120"/>
      <c r="M1024" s="257"/>
      <c r="N1024" s="258"/>
    </row>
    <row r="1025" ht="27.75" customHeight="1">
      <c r="A1025" s="182"/>
      <c r="B1025" s="184"/>
      <c r="C1025" s="179"/>
      <c r="D1025" s="180"/>
      <c r="E1025" s="179"/>
      <c r="F1025" s="179"/>
      <c r="G1025" s="179"/>
      <c r="H1025" s="179"/>
      <c r="I1025" s="179"/>
      <c r="J1025" s="256"/>
      <c r="K1025" s="121"/>
      <c r="L1025" s="120"/>
      <c r="M1025" s="257"/>
      <c r="N1025" s="259"/>
    </row>
    <row r="1026" ht="27.75" customHeight="1">
      <c r="A1026" s="182"/>
      <c r="B1026" s="183"/>
      <c r="C1026" s="120"/>
      <c r="D1026" s="177"/>
      <c r="E1026" s="120"/>
      <c r="F1026" s="120"/>
      <c r="G1026" s="120"/>
      <c r="H1026" s="120"/>
      <c r="I1026" s="120"/>
      <c r="J1026" s="256"/>
      <c r="K1026" s="121"/>
      <c r="L1026" s="120"/>
      <c r="M1026" s="257"/>
      <c r="N1026" s="258"/>
    </row>
    <row r="1027" ht="27.75" customHeight="1">
      <c r="A1027" s="182"/>
      <c r="B1027" s="184"/>
      <c r="C1027" s="179"/>
      <c r="D1027" s="180"/>
      <c r="E1027" s="179"/>
      <c r="F1027" s="179"/>
      <c r="G1027" s="179"/>
      <c r="H1027" s="179"/>
      <c r="I1027" s="179"/>
      <c r="J1027" s="256"/>
      <c r="K1027" s="121"/>
      <c r="L1027" s="120"/>
      <c r="M1027" s="257"/>
      <c r="N1027" s="259"/>
    </row>
    <row r="1028" ht="27.75" customHeight="1">
      <c r="A1028" s="182"/>
      <c r="B1028" s="183"/>
      <c r="C1028" s="120"/>
      <c r="D1028" s="177"/>
      <c r="E1028" s="120"/>
      <c r="F1028" s="120"/>
      <c r="G1028" s="120"/>
      <c r="H1028" s="120"/>
      <c r="I1028" s="120"/>
      <c r="J1028" s="256"/>
      <c r="K1028" s="121"/>
      <c r="L1028" s="120"/>
      <c r="M1028" s="257"/>
      <c r="N1028" s="258"/>
    </row>
    <row r="1029" ht="27.75" customHeight="1">
      <c r="A1029" s="182"/>
      <c r="B1029" s="184"/>
      <c r="C1029" s="179"/>
      <c r="D1029" s="180"/>
      <c r="E1029" s="179"/>
      <c r="F1029" s="179"/>
      <c r="G1029" s="179"/>
      <c r="H1029" s="179"/>
      <c r="I1029" s="179"/>
      <c r="J1029" s="256"/>
      <c r="K1029" s="121"/>
      <c r="L1029" s="120"/>
      <c r="M1029" s="257"/>
      <c r="N1029" s="259"/>
    </row>
    <row r="1030" ht="27.75" customHeight="1">
      <c r="A1030" s="182"/>
      <c r="B1030" s="183"/>
      <c r="C1030" s="120"/>
      <c r="D1030" s="177"/>
      <c r="E1030" s="120"/>
      <c r="F1030" s="120"/>
      <c r="G1030" s="120"/>
      <c r="H1030" s="120"/>
      <c r="I1030" s="120"/>
      <c r="J1030" s="256"/>
      <c r="K1030" s="121"/>
      <c r="L1030" s="120"/>
      <c r="M1030" s="257"/>
      <c r="N1030" s="258"/>
    </row>
    <row r="1031" ht="27.75" customHeight="1">
      <c r="A1031" s="182"/>
      <c r="B1031" s="184"/>
      <c r="C1031" s="179"/>
      <c r="D1031" s="180"/>
      <c r="E1031" s="179"/>
      <c r="F1031" s="179"/>
      <c r="G1031" s="179"/>
      <c r="H1031" s="179"/>
      <c r="I1031" s="179"/>
      <c r="J1031" s="256"/>
      <c r="K1031" s="121"/>
      <c r="L1031" s="120"/>
      <c r="M1031" s="257"/>
      <c r="N1031" s="259"/>
    </row>
    <row r="1032" ht="27.75" customHeight="1">
      <c r="A1032" s="182"/>
      <c r="B1032" s="183"/>
      <c r="C1032" s="120"/>
      <c r="D1032" s="177"/>
      <c r="E1032" s="120"/>
      <c r="F1032" s="120"/>
      <c r="G1032" s="120"/>
      <c r="H1032" s="120"/>
      <c r="I1032" s="120"/>
      <c r="J1032" s="256"/>
      <c r="K1032" s="121"/>
      <c r="L1032" s="120"/>
      <c r="M1032" s="257"/>
      <c r="N1032" s="258"/>
    </row>
    <row r="1033" ht="27.75" customHeight="1">
      <c r="A1033" s="182"/>
      <c r="B1033" s="184"/>
      <c r="C1033" s="179"/>
      <c r="D1033" s="180"/>
      <c r="E1033" s="179"/>
      <c r="F1033" s="179"/>
      <c r="G1033" s="179"/>
      <c r="H1033" s="179"/>
      <c r="I1033" s="179"/>
      <c r="J1033" s="256"/>
      <c r="K1033" s="121"/>
      <c r="L1033" s="120"/>
      <c r="M1033" s="257"/>
      <c r="N1033" s="259"/>
    </row>
    <row r="1034" ht="27.75" customHeight="1">
      <c r="A1034" s="182"/>
      <c r="B1034" s="183"/>
      <c r="C1034" s="120"/>
      <c r="D1034" s="177"/>
      <c r="E1034" s="120"/>
      <c r="F1034" s="120"/>
      <c r="G1034" s="120"/>
      <c r="H1034" s="120"/>
      <c r="I1034" s="120"/>
      <c r="J1034" s="256"/>
      <c r="K1034" s="121"/>
      <c r="L1034" s="120"/>
      <c r="M1034" s="257"/>
      <c r="N1034" s="258"/>
    </row>
    <row r="1035" ht="27.75" customHeight="1">
      <c r="A1035" s="182"/>
      <c r="B1035" s="184"/>
      <c r="C1035" s="179"/>
      <c r="D1035" s="180"/>
      <c r="E1035" s="179"/>
      <c r="F1035" s="179"/>
      <c r="G1035" s="179"/>
      <c r="H1035" s="179"/>
      <c r="I1035" s="179"/>
      <c r="J1035" s="256"/>
      <c r="K1035" s="121"/>
      <c r="L1035" s="120"/>
      <c r="M1035" s="257"/>
      <c r="N1035" s="259"/>
    </row>
    <row r="1036" ht="27.75" customHeight="1">
      <c r="A1036" s="182"/>
      <c r="B1036" s="183"/>
      <c r="C1036" s="120"/>
      <c r="D1036" s="177"/>
      <c r="E1036" s="120"/>
      <c r="F1036" s="120"/>
      <c r="G1036" s="120"/>
      <c r="H1036" s="120"/>
      <c r="I1036" s="120"/>
      <c r="J1036" s="256"/>
      <c r="K1036" s="121"/>
      <c r="L1036" s="120"/>
      <c r="M1036" s="257"/>
      <c r="N1036" s="258"/>
    </row>
    <row r="1037" ht="27.75" customHeight="1">
      <c r="A1037" s="182"/>
      <c r="B1037" s="184"/>
      <c r="C1037" s="179"/>
      <c r="D1037" s="180"/>
      <c r="E1037" s="179"/>
      <c r="F1037" s="179"/>
      <c r="G1037" s="179"/>
      <c r="H1037" s="179"/>
      <c r="I1037" s="179"/>
      <c r="J1037" s="256"/>
      <c r="K1037" s="121"/>
      <c r="L1037" s="120"/>
      <c r="M1037" s="257"/>
      <c r="N1037" s="259"/>
    </row>
    <row r="1038" ht="27.75" customHeight="1">
      <c r="A1038" s="182"/>
      <c r="B1038" s="183"/>
      <c r="C1038" s="120"/>
      <c r="D1038" s="177"/>
      <c r="E1038" s="120"/>
      <c r="F1038" s="120"/>
      <c r="G1038" s="120"/>
      <c r="H1038" s="120"/>
      <c r="I1038" s="120"/>
      <c r="J1038" s="256"/>
      <c r="K1038" s="121"/>
      <c r="L1038" s="120"/>
      <c r="M1038" s="257"/>
      <c r="N1038" s="258"/>
    </row>
    <row r="1039" ht="27.75" customHeight="1">
      <c r="A1039" s="182"/>
      <c r="B1039" s="184"/>
      <c r="C1039" s="179"/>
      <c r="D1039" s="180"/>
      <c r="E1039" s="179"/>
      <c r="F1039" s="179"/>
      <c r="G1039" s="179"/>
      <c r="H1039" s="179"/>
      <c r="I1039" s="179"/>
      <c r="J1039" s="256"/>
      <c r="K1039" s="121"/>
      <c r="L1039" s="120"/>
      <c r="M1039" s="257"/>
      <c r="N1039" s="259"/>
    </row>
    <row r="1040" ht="27.75" customHeight="1">
      <c r="A1040" s="182"/>
      <c r="B1040" s="183"/>
      <c r="C1040" s="120"/>
      <c r="D1040" s="177"/>
      <c r="E1040" s="120"/>
      <c r="F1040" s="120"/>
      <c r="G1040" s="120"/>
      <c r="H1040" s="120"/>
      <c r="I1040" s="120"/>
      <c r="J1040" s="256"/>
      <c r="K1040" s="121"/>
      <c r="L1040" s="120"/>
      <c r="M1040" s="257"/>
      <c r="N1040" s="258"/>
    </row>
    <row r="1041" ht="27.75" customHeight="1">
      <c r="A1041" s="182"/>
      <c r="B1041" s="184"/>
      <c r="C1041" s="179"/>
      <c r="D1041" s="180"/>
      <c r="E1041" s="179"/>
      <c r="F1041" s="179"/>
      <c r="G1041" s="179"/>
      <c r="H1041" s="179"/>
      <c r="I1041" s="179"/>
      <c r="J1041" s="256"/>
      <c r="K1041" s="121"/>
      <c r="L1041" s="120"/>
      <c r="M1041" s="257"/>
      <c r="N1041" s="259"/>
    </row>
    <row r="1042" ht="27.75" customHeight="1">
      <c r="A1042" s="182"/>
      <c r="B1042" s="183"/>
      <c r="C1042" s="120"/>
      <c r="D1042" s="177"/>
      <c r="E1042" s="120"/>
      <c r="F1042" s="120"/>
      <c r="G1042" s="120"/>
      <c r="H1042" s="120"/>
      <c r="I1042" s="120"/>
      <c r="J1042" s="256"/>
      <c r="K1042" s="121"/>
      <c r="L1042" s="120"/>
      <c r="M1042" s="257"/>
      <c r="N1042" s="258"/>
    </row>
    <row r="1043" ht="27.75" customHeight="1">
      <c r="A1043" s="182"/>
      <c r="B1043" s="184"/>
      <c r="C1043" s="179"/>
      <c r="D1043" s="180"/>
      <c r="E1043" s="179"/>
      <c r="F1043" s="179"/>
      <c r="G1043" s="179"/>
      <c r="H1043" s="179"/>
      <c r="I1043" s="179"/>
      <c r="J1043" s="256"/>
      <c r="K1043" s="121"/>
      <c r="L1043" s="120"/>
      <c r="M1043" s="257"/>
      <c r="N1043" s="259"/>
    </row>
    <row r="1044" ht="27.75" customHeight="1">
      <c r="A1044" s="182"/>
      <c r="B1044" s="183"/>
      <c r="C1044" s="120"/>
      <c r="D1044" s="177"/>
      <c r="E1044" s="120"/>
      <c r="F1044" s="120"/>
      <c r="G1044" s="120"/>
      <c r="H1044" s="120"/>
      <c r="I1044" s="120"/>
      <c r="J1044" s="256"/>
      <c r="K1044" s="121"/>
      <c r="L1044" s="120"/>
      <c r="M1044" s="257"/>
      <c r="N1044" s="258"/>
    </row>
    <row r="1045" ht="27.75" customHeight="1">
      <c r="A1045" s="182"/>
      <c r="B1045" s="184"/>
      <c r="C1045" s="179"/>
      <c r="D1045" s="180"/>
      <c r="E1045" s="179"/>
      <c r="F1045" s="179"/>
      <c r="G1045" s="179"/>
      <c r="H1045" s="179"/>
      <c r="I1045" s="179"/>
      <c r="J1045" s="256"/>
      <c r="K1045" s="121"/>
      <c r="L1045" s="120"/>
      <c r="M1045" s="257"/>
      <c r="N1045" s="259"/>
    </row>
    <row r="1046" ht="27.75" customHeight="1">
      <c r="A1046" s="182"/>
      <c r="B1046" s="183"/>
      <c r="C1046" s="120"/>
      <c r="D1046" s="177"/>
      <c r="E1046" s="120"/>
      <c r="F1046" s="120"/>
      <c r="G1046" s="120"/>
      <c r="H1046" s="120"/>
      <c r="I1046" s="120"/>
      <c r="J1046" s="256"/>
      <c r="K1046" s="121"/>
      <c r="L1046" s="120"/>
      <c r="M1046" s="257"/>
      <c r="N1046" s="258"/>
    </row>
    <row r="1047" ht="27.75" customHeight="1">
      <c r="A1047" s="182"/>
      <c r="B1047" s="184"/>
      <c r="C1047" s="179"/>
      <c r="D1047" s="180"/>
      <c r="E1047" s="179"/>
      <c r="F1047" s="179"/>
      <c r="G1047" s="179"/>
      <c r="H1047" s="179"/>
      <c r="I1047" s="179"/>
      <c r="J1047" s="256"/>
      <c r="K1047" s="121"/>
      <c r="L1047" s="120"/>
      <c r="M1047" s="257"/>
      <c r="N1047" s="259"/>
    </row>
    <row r="1048" ht="27.75" customHeight="1">
      <c r="A1048" s="182"/>
      <c r="B1048" s="183"/>
      <c r="C1048" s="120"/>
      <c r="D1048" s="177"/>
      <c r="E1048" s="120"/>
      <c r="F1048" s="120"/>
      <c r="G1048" s="120"/>
      <c r="H1048" s="120"/>
      <c r="I1048" s="120"/>
      <c r="J1048" s="256"/>
      <c r="K1048" s="121"/>
      <c r="L1048" s="120"/>
      <c r="M1048" s="257"/>
      <c r="N1048" s="258"/>
    </row>
    <row r="1049" ht="27.75" customHeight="1">
      <c r="A1049" s="182"/>
      <c r="B1049" s="184"/>
      <c r="C1049" s="179"/>
      <c r="D1049" s="180"/>
      <c r="E1049" s="179"/>
      <c r="F1049" s="179"/>
      <c r="G1049" s="179"/>
      <c r="H1049" s="179"/>
      <c r="I1049" s="179"/>
      <c r="J1049" s="256"/>
      <c r="K1049" s="121"/>
      <c r="L1049" s="120"/>
      <c r="M1049" s="257"/>
      <c r="N1049" s="259"/>
    </row>
    <row r="1050" ht="27.75" customHeight="1">
      <c r="A1050" s="182"/>
      <c r="B1050" s="183"/>
      <c r="C1050" s="120"/>
      <c r="D1050" s="177"/>
      <c r="E1050" s="120"/>
      <c r="F1050" s="120"/>
      <c r="G1050" s="120"/>
      <c r="H1050" s="120"/>
      <c r="I1050" s="120"/>
      <c r="J1050" s="256"/>
      <c r="K1050" s="121"/>
      <c r="L1050" s="120"/>
      <c r="M1050" s="257"/>
      <c r="N1050" s="258"/>
    </row>
    <row r="1051" ht="27.75" customHeight="1">
      <c r="A1051" s="182"/>
      <c r="B1051" s="184"/>
      <c r="C1051" s="179"/>
      <c r="D1051" s="180"/>
      <c r="E1051" s="179"/>
      <c r="F1051" s="179"/>
      <c r="G1051" s="179"/>
      <c r="H1051" s="179"/>
      <c r="I1051" s="179"/>
      <c r="J1051" s="256"/>
      <c r="K1051" s="121"/>
      <c r="L1051" s="120"/>
      <c r="M1051" s="257"/>
      <c r="N1051" s="259"/>
    </row>
    <row r="1052" ht="27.75" customHeight="1">
      <c r="A1052" s="182"/>
      <c r="B1052" s="183"/>
      <c r="C1052" s="120"/>
      <c r="D1052" s="177"/>
      <c r="E1052" s="120"/>
      <c r="F1052" s="120"/>
      <c r="G1052" s="120"/>
      <c r="H1052" s="120"/>
      <c r="I1052" s="120"/>
      <c r="J1052" s="256"/>
      <c r="K1052" s="121"/>
      <c r="L1052" s="120"/>
      <c r="M1052" s="257"/>
      <c r="N1052" s="258"/>
    </row>
    <row r="1053" ht="27.75" customHeight="1">
      <c r="A1053" s="182"/>
      <c r="B1053" s="184"/>
      <c r="C1053" s="179"/>
      <c r="D1053" s="180"/>
      <c r="E1053" s="179"/>
      <c r="F1053" s="179"/>
      <c r="G1053" s="179"/>
      <c r="H1053" s="179"/>
      <c r="I1053" s="179"/>
      <c r="J1053" s="256"/>
      <c r="K1053" s="121"/>
      <c r="L1053" s="120"/>
      <c r="M1053" s="257"/>
      <c r="N1053" s="259"/>
    </row>
    <row r="1054" ht="27.75" customHeight="1">
      <c r="A1054" s="182"/>
      <c r="B1054" s="183"/>
      <c r="C1054" s="120"/>
      <c r="D1054" s="177"/>
      <c r="E1054" s="120"/>
      <c r="F1054" s="120"/>
      <c r="G1054" s="120"/>
      <c r="H1054" s="120"/>
      <c r="I1054" s="120"/>
      <c r="J1054" s="256"/>
      <c r="K1054" s="121"/>
      <c r="L1054" s="120"/>
      <c r="M1054" s="257"/>
      <c r="N1054" s="258"/>
    </row>
    <row r="1055" ht="27.75" customHeight="1">
      <c r="A1055" s="182"/>
      <c r="B1055" s="184"/>
      <c r="C1055" s="179"/>
      <c r="D1055" s="180"/>
      <c r="E1055" s="179"/>
      <c r="F1055" s="179"/>
      <c r="G1055" s="179"/>
      <c r="H1055" s="179"/>
      <c r="I1055" s="179"/>
      <c r="J1055" s="256"/>
      <c r="K1055" s="121"/>
      <c r="L1055" s="120"/>
      <c r="M1055" s="257"/>
      <c r="N1055" s="259"/>
    </row>
    <row r="1056" ht="27.75" customHeight="1">
      <c r="A1056" s="182"/>
      <c r="B1056" s="183"/>
      <c r="C1056" s="120"/>
      <c r="D1056" s="177"/>
      <c r="E1056" s="120"/>
      <c r="F1056" s="120"/>
      <c r="G1056" s="120"/>
      <c r="H1056" s="120"/>
      <c r="I1056" s="120"/>
      <c r="J1056" s="256"/>
      <c r="K1056" s="121"/>
      <c r="L1056" s="120"/>
      <c r="M1056" s="257"/>
      <c r="N1056" s="258"/>
    </row>
    <row r="1057" ht="27.75" customHeight="1">
      <c r="A1057" s="182"/>
      <c r="B1057" s="184"/>
      <c r="C1057" s="179"/>
      <c r="D1057" s="180"/>
      <c r="E1057" s="179"/>
      <c r="F1057" s="179"/>
      <c r="G1057" s="179"/>
      <c r="H1057" s="179"/>
      <c r="I1057" s="179"/>
      <c r="J1057" s="256"/>
      <c r="K1057" s="121"/>
      <c r="L1057" s="120"/>
      <c r="M1057" s="257"/>
      <c r="N1057" s="259"/>
    </row>
    <row r="1058" ht="27.75" customHeight="1">
      <c r="A1058" s="182"/>
      <c r="B1058" s="183"/>
      <c r="C1058" s="120"/>
      <c r="D1058" s="177"/>
      <c r="E1058" s="120"/>
      <c r="F1058" s="120"/>
      <c r="G1058" s="120"/>
      <c r="H1058" s="120"/>
      <c r="I1058" s="120"/>
      <c r="J1058" s="256"/>
      <c r="K1058" s="121"/>
      <c r="L1058" s="120"/>
      <c r="M1058" s="257"/>
      <c r="N1058" s="258"/>
    </row>
    <row r="1059" ht="27.75" customHeight="1">
      <c r="A1059" s="182"/>
      <c r="B1059" s="184"/>
      <c r="C1059" s="179"/>
      <c r="D1059" s="180"/>
      <c r="E1059" s="179"/>
      <c r="F1059" s="179"/>
      <c r="G1059" s="179"/>
      <c r="H1059" s="179"/>
      <c r="I1059" s="179"/>
      <c r="J1059" s="256"/>
      <c r="K1059" s="121"/>
      <c r="L1059" s="120"/>
      <c r="M1059" s="257"/>
      <c r="N1059" s="259"/>
    </row>
    <row r="1060" ht="27.75" customHeight="1">
      <c r="A1060" s="182"/>
      <c r="B1060" s="183"/>
      <c r="C1060" s="120"/>
      <c r="D1060" s="177"/>
      <c r="E1060" s="120"/>
      <c r="F1060" s="120"/>
      <c r="G1060" s="120"/>
      <c r="H1060" s="120"/>
      <c r="I1060" s="120"/>
      <c r="J1060" s="256"/>
      <c r="K1060" s="121"/>
      <c r="L1060" s="120"/>
      <c r="M1060" s="257"/>
      <c r="N1060" s="258"/>
    </row>
    <row r="1061" ht="27.75" customHeight="1">
      <c r="A1061" s="182"/>
      <c r="B1061" s="184"/>
      <c r="C1061" s="179"/>
      <c r="D1061" s="180"/>
      <c r="E1061" s="179"/>
      <c r="F1061" s="179"/>
      <c r="G1061" s="179"/>
      <c r="H1061" s="179"/>
      <c r="I1061" s="179"/>
      <c r="J1061" s="256"/>
      <c r="K1061" s="121"/>
      <c r="L1061" s="120"/>
      <c r="M1061" s="257"/>
      <c r="N1061" s="259"/>
    </row>
    <row r="1062" ht="27.75" customHeight="1">
      <c r="A1062" s="182"/>
      <c r="B1062" s="183"/>
      <c r="C1062" s="120"/>
      <c r="D1062" s="177"/>
      <c r="E1062" s="120"/>
      <c r="F1062" s="120"/>
      <c r="G1062" s="120"/>
      <c r="H1062" s="120"/>
      <c r="I1062" s="120"/>
      <c r="J1062" s="256"/>
      <c r="K1062" s="121"/>
      <c r="L1062" s="120"/>
      <c r="M1062" s="257"/>
      <c r="N1062" s="258"/>
    </row>
    <row r="1063" ht="27.75" customHeight="1">
      <c r="A1063" s="182"/>
      <c r="B1063" s="184"/>
      <c r="C1063" s="179"/>
      <c r="D1063" s="180"/>
      <c r="E1063" s="179"/>
      <c r="F1063" s="179"/>
      <c r="G1063" s="179"/>
      <c r="H1063" s="179"/>
      <c r="I1063" s="179"/>
      <c r="J1063" s="256"/>
      <c r="K1063" s="121"/>
      <c r="L1063" s="120"/>
      <c r="M1063" s="257"/>
      <c r="N1063" s="259"/>
    </row>
    <row r="1064" ht="27.75" customHeight="1">
      <c r="A1064" s="182"/>
      <c r="B1064" s="183"/>
      <c r="C1064" s="120"/>
      <c r="D1064" s="177"/>
      <c r="E1064" s="120"/>
      <c r="F1064" s="120"/>
      <c r="G1064" s="120"/>
      <c r="H1064" s="120"/>
      <c r="I1064" s="120"/>
      <c r="J1064" s="256"/>
      <c r="K1064" s="121"/>
      <c r="L1064" s="120"/>
      <c r="M1064" s="257"/>
      <c r="N1064" s="258"/>
    </row>
    <row r="1065" ht="27.75" customHeight="1">
      <c r="A1065" s="182"/>
      <c r="B1065" s="184"/>
      <c r="C1065" s="179"/>
      <c r="D1065" s="180"/>
      <c r="E1065" s="179"/>
      <c r="F1065" s="179"/>
      <c r="G1065" s="179"/>
      <c r="H1065" s="179"/>
      <c r="I1065" s="179"/>
      <c r="J1065" s="256"/>
      <c r="K1065" s="121"/>
      <c r="L1065" s="120"/>
      <c r="M1065" s="257"/>
      <c r="N1065" s="259"/>
    </row>
    <row r="1066" ht="27.75" customHeight="1">
      <c r="A1066" s="182"/>
      <c r="B1066" s="183"/>
      <c r="C1066" s="120"/>
      <c r="D1066" s="177"/>
      <c r="E1066" s="120"/>
      <c r="F1066" s="120"/>
      <c r="G1066" s="120"/>
      <c r="H1066" s="120"/>
      <c r="I1066" s="120"/>
      <c r="J1066" s="256"/>
      <c r="K1066" s="121"/>
      <c r="L1066" s="120"/>
      <c r="M1066" s="257"/>
      <c r="N1066" s="258"/>
    </row>
    <row r="1067" ht="27.75" customHeight="1">
      <c r="A1067" s="182"/>
      <c r="B1067" s="184"/>
      <c r="C1067" s="179"/>
      <c r="D1067" s="180"/>
      <c r="E1067" s="179"/>
      <c r="F1067" s="179"/>
      <c r="G1067" s="179"/>
      <c r="H1067" s="179"/>
      <c r="I1067" s="179"/>
      <c r="J1067" s="256"/>
      <c r="K1067" s="121"/>
      <c r="L1067" s="120"/>
      <c r="M1067" s="257"/>
      <c r="N1067" s="259"/>
    </row>
    <row r="1068" ht="27.75" customHeight="1">
      <c r="A1068" s="182"/>
      <c r="B1068" s="183"/>
      <c r="C1068" s="120"/>
      <c r="D1068" s="177"/>
      <c r="E1068" s="120"/>
      <c r="F1068" s="120"/>
      <c r="G1068" s="120"/>
      <c r="H1068" s="120"/>
      <c r="I1068" s="120"/>
      <c r="J1068" s="256"/>
      <c r="K1068" s="121"/>
      <c r="L1068" s="120"/>
      <c r="M1068" s="257"/>
      <c r="N1068" s="258"/>
    </row>
    <row r="1069" ht="27.75" customHeight="1">
      <c r="A1069" s="182"/>
      <c r="B1069" s="184"/>
      <c r="C1069" s="179"/>
      <c r="D1069" s="180"/>
      <c r="E1069" s="179"/>
      <c r="F1069" s="179"/>
      <c r="G1069" s="179"/>
      <c r="H1069" s="179"/>
      <c r="I1069" s="179"/>
      <c r="J1069" s="256"/>
      <c r="K1069" s="121"/>
      <c r="L1069" s="120"/>
      <c r="M1069" s="257"/>
      <c r="N1069" s="259"/>
    </row>
    <row r="1070" ht="27.75" customHeight="1">
      <c r="A1070" s="182"/>
      <c r="B1070" s="183"/>
      <c r="C1070" s="120"/>
      <c r="D1070" s="177"/>
      <c r="E1070" s="120"/>
      <c r="F1070" s="120"/>
      <c r="G1070" s="120"/>
      <c r="H1070" s="120"/>
      <c r="I1070" s="120"/>
      <c r="J1070" s="256"/>
      <c r="K1070" s="121"/>
      <c r="L1070" s="120"/>
      <c r="M1070" s="257"/>
      <c r="N1070" s="258"/>
    </row>
    <row r="1071" ht="27.75" customHeight="1">
      <c r="A1071" s="182"/>
      <c r="B1071" s="184"/>
      <c r="C1071" s="179"/>
      <c r="D1071" s="180"/>
      <c r="E1071" s="179"/>
      <c r="F1071" s="179"/>
      <c r="G1071" s="179"/>
      <c r="H1071" s="179"/>
      <c r="I1071" s="179"/>
      <c r="J1071" s="256"/>
      <c r="K1071" s="121"/>
      <c r="L1071" s="120"/>
      <c r="M1071" s="257"/>
      <c r="N1071" s="259"/>
    </row>
    <row r="1072" ht="27.75" customHeight="1">
      <c r="A1072" s="182"/>
      <c r="B1072" s="183"/>
      <c r="C1072" s="120"/>
      <c r="D1072" s="177"/>
      <c r="E1072" s="120"/>
      <c r="F1072" s="120"/>
      <c r="G1072" s="120"/>
      <c r="H1072" s="120"/>
      <c r="I1072" s="120"/>
      <c r="J1072" s="256"/>
      <c r="K1072" s="121"/>
      <c r="L1072" s="120"/>
      <c r="M1072" s="257"/>
      <c r="N1072" s="258"/>
    </row>
    <row r="1073" ht="27.75" customHeight="1">
      <c r="A1073" s="182"/>
      <c r="B1073" s="184"/>
      <c r="C1073" s="179"/>
      <c r="D1073" s="180"/>
      <c r="E1073" s="179"/>
      <c r="F1073" s="179"/>
      <c r="G1073" s="179"/>
      <c r="H1073" s="179"/>
      <c r="I1073" s="179"/>
      <c r="J1073" s="256"/>
      <c r="K1073" s="121"/>
      <c r="L1073" s="120"/>
      <c r="M1073" s="257"/>
      <c r="N1073" s="259"/>
    </row>
    <row r="1074" ht="27.75" customHeight="1">
      <c r="A1074" s="182"/>
      <c r="B1074" s="183"/>
      <c r="C1074" s="120"/>
      <c r="D1074" s="177"/>
      <c r="E1074" s="120"/>
      <c r="F1074" s="120"/>
      <c r="G1074" s="120"/>
      <c r="H1074" s="120"/>
      <c r="I1074" s="120"/>
      <c r="J1074" s="256"/>
      <c r="K1074" s="121"/>
      <c r="L1074" s="120"/>
      <c r="M1074" s="257"/>
      <c r="N1074" s="258"/>
    </row>
    <row r="1075" ht="27.75" customHeight="1">
      <c r="A1075" s="182"/>
      <c r="B1075" s="184"/>
      <c r="C1075" s="179"/>
      <c r="D1075" s="180"/>
      <c r="E1075" s="179"/>
      <c r="F1075" s="179"/>
      <c r="G1075" s="179"/>
      <c r="H1075" s="179"/>
      <c r="I1075" s="179"/>
      <c r="J1075" s="256"/>
      <c r="K1075" s="121"/>
      <c r="L1075" s="120"/>
      <c r="M1075" s="257"/>
      <c r="N1075" s="259"/>
    </row>
    <row r="1076" ht="27.75" customHeight="1">
      <c r="A1076" s="182"/>
      <c r="B1076" s="183"/>
      <c r="C1076" s="120"/>
      <c r="D1076" s="177"/>
      <c r="E1076" s="120"/>
      <c r="F1076" s="120"/>
      <c r="G1076" s="120"/>
      <c r="H1076" s="120"/>
      <c r="I1076" s="120"/>
      <c r="J1076" s="256"/>
      <c r="K1076" s="121"/>
      <c r="L1076" s="120"/>
      <c r="M1076" s="257"/>
      <c r="N1076" s="258"/>
    </row>
    <row r="1077" ht="27.75" customHeight="1">
      <c r="A1077" s="182"/>
      <c r="B1077" s="184"/>
      <c r="C1077" s="179"/>
      <c r="D1077" s="180"/>
      <c r="E1077" s="179"/>
      <c r="F1077" s="179"/>
      <c r="G1077" s="179"/>
      <c r="H1077" s="179"/>
      <c r="I1077" s="179"/>
      <c r="J1077" s="256"/>
      <c r="K1077" s="121"/>
      <c r="L1077" s="120"/>
      <c r="M1077" s="257"/>
      <c r="N1077" s="259"/>
    </row>
    <row r="1078" ht="27.75" customHeight="1">
      <c r="A1078" s="182"/>
      <c r="B1078" s="183"/>
      <c r="C1078" s="120"/>
      <c r="D1078" s="177"/>
      <c r="E1078" s="120"/>
      <c r="F1078" s="120"/>
      <c r="G1078" s="120"/>
      <c r="H1078" s="120"/>
      <c r="I1078" s="120"/>
      <c r="J1078" s="256"/>
      <c r="K1078" s="121"/>
      <c r="L1078" s="120"/>
      <c r="M1078" s="257"/>
      <c r="N1078" s="258"/>
    </row>
    <row r="1079" ht="27.75" customHeight="1">
      <c r="A1079" s="182"/>
      <c r="B1079" s="184"/>
      <c r="C1079" s="179"/>
      <c r="D1079" s="180"/>
      <c r="E1079" s="179"/>
      <c r="F1079" s="179"/>
      <c r="G1079" s="179"/>
      <c r="H1079" s="179"/>
      <c r="I1079" s="179"/>
      <c r="J1079" s="256"/>
      <c r="K1079" s="121"/>
      <c r="L1079" s="120"/>
      <c r="M1079" s="257"/>
      <c r="N1079" s="259"/>
    </row>
    <row r="1080" ht="27.75" customHeight="1">
      <c r="A1080" s="182"/>
      <c r="B1080" s="183"/>
      <c r="C1080" s="120"/>
      <c r="D1080" s="177"/>
      <c r="E1080" s="120"/>
      <c r="F1080" s="120"/>
      <c r="G1080" s="120"/>
      <c r="H1080" s="120"/>
      <c r="I1080" s="120"/>
      <c r="J1080" s="256"/>
      <c r="K1080" s="121"/>
      <c r="L1080" s="120"/>
      <c r="M1080" s="257"/>
      <c r="N1080" s="258"/>
    </row>
    <row r="1081" ht="27.75" customHeight="1">
      <c r="A1081" s="182"/>
      <c r="B1081" s="184"/>
      <c r="C1081" s="179"/>
      <c r="D1081" s="180"/>
      <c r="E1081" s="179"/>
      <c r="F1081" s="179"/>
      <c r="G1081" s="179"/>
      <c r="H1081" s="179"/>
      <c r="I1081" s="179"/>
      <c r="J1081" s="256"/>
      <c r="K1081" s="121"/>
      <c r="L1081" s="120"/>
      <c r="M1081" s="257"/>
      <c r="N1081" s="259"/>
    </row>
    <row r="1082" ht="27.75" customHeight="1">
      <c r="A1082" s="182"/>
      <c r="B1082" s="183"/>
      <c r="C1082" s="120"/>
      <c r="D1082" s="177"/>
      <c r="E1082" s="120"/>
      <c r="F1082" s="120"/>
      <c r="G1082" s="120"/>
      <c r="H1082" s="120"/>
      <c r="I1082" s="120"/>
      <c r="J1082" s="256"/>
      <c r="K1082" s="121"/>
      <c r="L1082" s="120"/>
      <c r="M1082" s="257"/>
      <c r="N1082" s="258"/>
    </row>
    <row r="1083" ht="27.75" customHeight="1">
      <c r="A1083" s="182"/>
      <c r="B1083" s="184"/>
      <c r="C1083" s="179"/>
      <c r="D1083" s="180"/>
      <c r="E1083" s="179"/>
      <c r="F1083" s="179"/>
      <c r="G1083" s="179"/>
      <c r="H1083" s="179"/>
      <c r="I1083" s="179"/>
      <c r="J1083" s="256"/>
      <c r="K1083" s="121"/>
      <c r="L1083" s="120"/>
      <c r="M1083" s="257"/>
      <c r="N1083" s="259"/>
    </row>
    <row r="1084" ht="27.75" customHeight="1">
      <c r="A1084" s="182"/>
      <c r="B1084" s="183"/>
      <c r="C1084" s="120"/>
      <c r="D1084" s="177"/>
      <c r="E1084" s="120"/>
      <c r="F1084" s="120"/>
      <c r="G1084" s="120"/>
      <c r="H1084" s="120"/>
      <c r="I1084" s="120"/>
      <c r="J1084" s="256"/>
      <c r="K1084" s="121"/>
      <c r="L1084" s="120"/>
      <c r="M1084" s="257"/>
      <c r="N1084" s="258"/>
    </row>
    <row r="1085" ht="27.75" customHeight="1">
      <c r="A1085" s="182"/>
      <c r="B1085" s="184"/>
      <c r="C1085" s="179"/>
      <c r="D1085" s="180"/>
      <c r="E1085" s="179"/>
      <c r="F1085" s="179"/>
      <c r="G1085" s="179"/>
      <c r="H1085" s="179"/>
      <c r="I1085" s="179"/>
      <c r="J1085" s="256"/>
      <c r="K1085" s="121"/>
      <c r="L1085" s="120"/>
      <c r="M1085" s="257"/>
      <c r="N1085" s="259"/>
    </row>
    <row r="1086" ht="27.75" customHeight="1">
      <c r="A1086" s="182"/>
      <c r="B1086" s="183"/>
      <c r="C1086" s="120"/>
      <c r="D1086" s="177"/>
      <c r="E1086" s="120"/>
      <c r="F1086" s="120"/>
      <c r="G1086" s="120"/>
      <c r="H1086" s="120"/>
      <c r="I1086" s="120"/>
      <c r="J1086" s="256"/>
      <c r="K1086" s="121"/>
      <c r="L1086" s="120"/>
      <c r="M1086" s="257"/>
      <c r="N1086" s="258"/>
    </row>
    <row r="1087" ht="27.75" customHeight="1">
      <c r="A1087" s="182"/>
      <c r="B1087" s="184"/>
      <c r="C1087" s="179"/>
      <c r="D1087" s="180"/>
      <c r="E1087" s="179"/>
      <c r="F1087" s="179"/>
      <c r="G1087" s="179"/>
      <c r="H1087" s="179"/>
      <c r="I1087" s="179"/>
      <c r="J1087" s="256"/>
      <c r="K1087" s="121"/>
      <c r="L1087" s="120"/>
      <c r="M1087" s="257"/>
      <c r="N1087" s="259"/>
    </row>
    <row r="1088" ht="27.75" customHeight="1">
      <c r="A1088" s="182"/>
      <c r="B1088" s="183"/>
      <c r="C1088" s="120"/>
      <c r="D1088" s="177"/>
      <c r="E1088" s="120"/>
      <c r="F1088" s="120"/>
      <c r="G1088" s="120"/>
      <c r="H1088" s="120"/>
      <c r="I1088" s="120"/>
      <c r="J1088" s="256"/>
      <c r="K1088" s="121"/>
      <c r="L1088" s="120"/>
      <c r="M1088" s="257"/>
      <c r="N1088" s="258"/>
    </row>
    <row r="1089" ht="27.75" customHeight="1">
      <c r="A1089" s="182"/>
      <c r="B1089" s="184"/>
      <c r="C1089" s="179"/>
      <c r="D1089" s="180"/>
      <c r="E1089" s="179"/>
      <c r="F1089" s="179"/>
      <c r="G1089" s="179"/>
      <c r="H1089" s="179"/>
      <c r="I1089" s="179"/>
      <c r="J1089" s="256"/>
      <c r="K1089" s="121"/>
      <c r="L1089" s="120"/>
      <c r="M1089" s="257"/>
      <c r="N1089" s="259"/>
    </row>
    <row r="1090" ht="27.75" customHeight="1">
      <c r="A1090" s="182"/>
      <c r="B1090" s="183"/>
      <c r="C1090" s="120"/>
      <c r="D1090" s="177"/>
      <c r="E1090" s="120"/>
      <c r="F1090" s="120"/>
      <c r="G1090" s="120"/>
      <c r="H1090" s="120"/>
      <c r="I1090" s="120"/>
      <c r="J1090" s="256"/>
      <c r="K1090" s="121"/>
      <c r="L1090" s="120"/>
      <c r="M1090" s="257"/>
      <c r="N1090" s="258"/>
    </row>
    <row r="1091" ht="27.75" customHeight="1">
      <c r="A1091" s="182"/>
      <c r="B1091" s="184"/>
      <c r="C1091" s="179"/>
      <c r="D1091" s="180"/>
      <c r="E1091" s="179"/>
      <c r="F1091" s="179"/>
      <c r="G1091" s="179"/>
      <c r="H1091" s="179"/>
      <c r="I1091" s="179"/>
      <c r="J1091" s="256"/>
      <c r="K1091" s="121"/>
      <c r="L1091" s="120"/>
      <c r="M1091" s="257"/>
      <c r="N1091" s="259"/>
    </row>
    <row r="1092" ht="27.75" customHeight="1">
      <c r="A1092" s="182"/>
      <c r="B1092" s="183"/>
      <c r="C1092" s="120"/>
      <c r="D1092" s="177"/>
      <c r="E1092" s="120"/>
      <c r="F1092" s="120"/>
      <c r="G1092" s="120"/>
      <c r="H1092" s="120"/>
      <c r="I1092" s="120"/>
      <c r="J1092" s="256"/>
      <c r="K1092" s="121"/>
      <c r="L1092" s="120"/>
      <c r="M1092" s="257"/>
      <c r="N1092" s="258"/>
    </row>
    <row r="1093" ht="27.75" customHeight="1">
      <c r="A1093" s="182"/>
      <c r="B1093" s="184"/>
      <c r="C1093" s="179"/>
      <c r="D1093" s="180"/>
      <c r="E1093" s="179"/>
      <c r="F1093" s="179"/>
      <c r="G1093" s="179"/>
      <c r="H1093" s="179"/>
      <c r="I1093" s="179"/>
      <c r="J1093" s="256"/>
      <c r="K1093" s="121"/>
      <c r="L1093" s="120"/>
      <c r="M1093" s="257"/>
      <c r="N1093" s="259"/>
    </row>
    <row r="1094" ht="27.75" customHeight="1">
      <c r="A1094" s="182"/>
      <c r="B1094" s="183"/>
      <c r="C1094" s="120"/>
      <c r="D1094" s="177"/>
      <c r="E1094" s="120"/>
      <c r="F1094" s="120"/>
      <c r="G1094" s="120"/>
      <c r="H1094" s="120"/>
      <c r="I1094" s="120"/>
      <c r="J1094" s="256"/>
      <c r="K1094" s="121"/>
      <c r="L1094" s="120"/>
      <c r="M1094" s="257"/>
      <c r="N1094" s="258"/>
    </row>
    <row r="1095" ht="27.75" customHeight="1">
      <c r="A1095" s="182"/>
      <c r="B1095" s="184"/>
      <c r="C1095" s="179"/>
      <c r="D1095" s="180"/>
      <c r="E1095" s="179"/>
      <c r="F1095" s="179"/>
      <c r="G1095" s="179"/>
      <c r="H1095" s="179"/>
      <c r="I1095" s="179"/>
      <c r="J1095" s="256"/>
      <c r="K1095" s="121"/>
      <c r="L1095" s="120"/>
      <c r="M1095" s="257"/>
      <c r="N1095" s="259"/>
    </row>
    <row r="1096" ht="27.75" customHeight="1">
      <c r="A1096" s="182"/>
      <c r="B1096" s="183"/>
      <c r="C1096" s="120"/>
      <c r="D1096" s="177"/>
      <c r="E1096" s="120"/>
      <c r="F1096" s="120"/>
      <c r="G1096" s="120"/>
      <c r="H1096" s="120"/>
      <c r="I1096" s="120"/>
      <c r="J1096" s="256"/>
      <c r="K1096" s="121"/>
      <c r="L1096" s="121"/>
      <c r="M1096" s="260"/>
      <c r="N1096" s="258"/>
    </row>
    <row r="1097" ht="27.75" customHeight="1">
      <c r="A1097" s="182"/>
      <c r="B1097" s="184"/>
      <c r="C1097" s="179"/>
      <c r="D1097" s="180"/>
      <c r="E1097" s="179"/>
      <c r="F1097" s="179"/>
      <c r="G1097" s="179"/>
      <c r="H1097" s="179"/>
      <c r="I1097" s="179"/>
      <c r="J1097" s="256"/>
      <c r="K1097" s="121"/>
      <c r="L1097" s="121"/>
      <c r="M1097" s="260"/>
      <c r="N1097" s="259"/>
    </row>
    <row r="1098" ht="27.75" customHeight="1">
      <c r="A1098" s="182"/>
      <c r="B1098" s="183"/>
      <c r="C1098" s="120"/>
      <c r="D1098" s="177"/>
      <c r="E1098" s="120"/>
      <c r="F1098" s="120"/>
      <c r="G1098" s="120"/>
      <c r="H1098" s="120"/>
      <c r="I1098" s="120"/>
      <c r="J1098" s="256"/>
      <c r="K1098" s="121"/>
      <c r="L1098" s="121"/>
      <c r="M1098" s="260"/>
      <c r="N1098" s="258"/>
    </row>
    <row r="1099" ht="27.75" customHeight="1">
      <c r="A1099" s="182"/>
      <c r="B1099" s="184"/>
      <c r="C1099" s="179"/>
      <c r="D1099" s="180"/>
      <c r="E1099" s="179"/>
      <c r="F1099" s="179"/>
      <c r="G1099" s="179"/>
      <c r="H1099" s="179"/>
      <c r="I1099" s="179"/>
      <c r="J1099" s="256"/>
      <c r="K1099" s="121"/>
      <c r="L1099" s="121"/>
      <c r="M1099" s="260"/>
      <c r="N1099" s="259"/>
    </row>
    <row r="1100" ht="27.75" customHeight="1">
      <c r="A1100" s="182"/>
      <c r="B1100" s="183"/>
      <c r="C1100" s="120"/>
      <c r="D1100" s="177"/>
      <c r="E1100" s="120"/>
      <c r="F1100" s="120"/>
      <c r="G1100" s="120"/>
      <c r="H1100" s="120"/>
      <c r="I1100" s="120"/>
      <c r="J1100" s="256"/>
      <c r="K1100" s="121"/>
      <c r="L1100" s="121"/>
      <c r="M1100" s="260"/>
      <c r="N1100" s="258"/>
    </row>
    <row r="1101" ht="27.75" customHeight="1">
      <c r="A1101" s="182"/>
      <c r="B1101" s="184"/>
      <c r="C1101" s="179"/>
      <c r="D1101" s="180"/>
      <c r="E1101" s="179"/>
      <c r="F1101" s="179"/>
      <c r="G1101" s="179"/>
      <c r="H1101" s="179"/>
      <c r="I1101" s="179"/>
      <c r="J1101" s="256"/>
      <c r="K1101" s="121"/>
      <c r="L1101" s="121"/>
      <c r="M1101" s="260"/>
      <c r="N1101" s="259"/>
    </row>
    <row r="1102" ht="27.75" customHeight="1">
      <c r="A1102" s="182"/>
      <c r="B1102" s="183"/>
      <c r="C1102" s="120"/>
      <c r="D1102" s="177"/>
      <c r="E1102" s="120"/>
      <c r="F1102" s="120"/>
      <c r="G1102" s="120"/>
      <c r="H1102" s="120"/>
      <c r="I1102" s="120"/>
      <c r="J1102" s="256"/>
      <c r="K1102" s="121"/>
      <c r="L1102" s="121"/>
      <c r="M1102" s="260"/>
      <c r="N1102" s="258"/>
    </row>
    <row r="1103" ht="27.75" customHeight="1">
      <c r="A1103" s="182"/>
      <c r="B1103" s="184"/>
      <c r="C1103" s="179"/>
      <c r="D1103" s="180"/>
      <c r="E1103" s="179"/>
      <c r="F1103" s="179"/>
      <c r="G1103" s="179"/>
      <c r="H1103" s="179"/>
      <c r="I1103" s="179"/>
      <c r="J1103" s="256"/>
      <c r="K1103" s="121"/>
      <c r="L1103" s="121"/>
      <c r="M1103" s="260"/>
      <c r="N1103" s="259"/>
    </row>
    <row r="1104" ht="27.75" customHeight="1">
      <c r="A1104" s="182"/>
      <c r="B1104" s="183"/>
      <c r="C1104" s="120"/>
      <c r="D1104" s="177"/>
      <c r="E1104" s="120"/>
      <c r="F1104" s="120"/>
      <c r="G1104" s="120"/>
      <c r="H1104" s="120"/>
      <c r="I1104" s="120"/>
      <c r="J1104" s="256"/>
      <c r="K1104" s="121"/>
      <c r="L1104" s="121"/>
      <c r="M1104" s="260"/>
      <c r="N1104" s="258"/>
    </row>
    <row r="1105" ht="27.75" customHeight="1">
      <c r="A1105" s="182"/>
      <c r="B1105" s="184"/>
      <c r="C1105" s="179"/>
      <c r="D1105" s="180"/>
      <c r="E1105" s="179"/>
      <c r="F1105" s="179"/>
      <c r="G1105" s="179"/>
      <c r="H1105" s="179"/>
      <c r="I1105" s="179"/>
      <c r="J1105" s="256"/>
      <c r="K1105" s="121"/>
      <c r="L1105" s="121"/>
      <c r="M1105" s="260"/>
      <c r="N1105" s="259"/>
    </row>
    <row r="1106" ht="27.75" customHeight="1">
      <c r="A1106" s="182"/>
      <c r="B1106" s="183"/>
      <c r="C1106" s="120"/>
      <c r="D1106" s="177"/>
      <c r="E1106" s="120"/>
      <c r="F1106" s="120"/>
      <c r="G1106" s="120"/>
      <c r="H1106" s="120"/>
      <c r="I1106" s="120"/>
      <c r="J1106" s="256"/>
      <c r="K1106" s="121"/>
      <c r="L1106" s="121"/>
      <c r="M1106" s="260"/>
      <c r="N1106" s="258"/>
    </row>
    <row r="1107" ht="27.75" customHeight="1">
      <c r="A1107" s="182"/>
      <c r="B1107" s="184"/>
      <c r="C1107" s="179"/>
      <c r="D1107" s="180"/>
      <c r="E1107" s="179"/>
      <c r="F1107" s="179"/>
      <c r="G1107" s="179"/>
      <c r="H1107" s="179"/>
      <c r="I1107" s="179"/>
      <c r="J1107" s="256"/>
      <c r="K1107" s="121"/>
      <c r="L1107" s="121"/>
      <c r="M1107" s="260"/>
      <c r="N1107" s="259"/>
    </row>
    <row r="1108" ht="27.75" customHeight="1">
      <c r="A1108" s="182"/>
      <c r="B1108" s="183"/>
      <c r="C1108" s="120"/>
      <c r="D1108" s="177"/>
      <c r="E1108" s="120"/>
      <c r="F1108" s="120"/>
      <c r="G1108" s="120"/>
      <c r="H1108" s="120"/>
      <c r="I1108" s="120"/>
      <c r="J1108" s="256"/>
      <c r="K1108" s="121"/>
      <c r="L1108" s="121"/>
      <c r="M1108" s="260"/>
      <c r="N1108" s="258"/>
    </row>
    <row r="1109" ht="27.75" customHeight="1">
      <c r="A1109" s="182"/>
      <c r="B1109" s="184"/>
      <c r="C1109" s="179"/>
      <c r="D1109" s="180"/>
      <c r="E1109" s="179"/>
      <c r="F1109" s="179"/>
      <c r="G1109" s="179"/>
      <c r="H1109" s="179"/>
      <c r="I1109" s="179"/>
      <c r="J1109" s="256"/>
      <c r="K1109" s="121"/>
      <c r="L1109" s="121"/>
      <c r="M1109" s="260"/>
      <c r="N1109" s="259"/>
    </row>
    <row r="1110" ht="27.75" customHeight="1">
      <c r="A1110" s="182"/>
      <c r="B1110" s="183"/>
      <c r="C1110" s="120"/>
      <c r="D1110" s="177"/>
      <c r="E1110" s="120"/>
      <c r="F1110" s="120"/>
      <c r="G1110" s="120"/>
      <c r="H1110" s="120"/>
      <c r="I1110" s="120"/>
      <c r="J1110" s="256"/>
      <c r="K1110" s="121"/>
      <c r="L1110" s="121"/>
      <c r="M1110" s="260"/>
      <c r="N1110" s="258"/>
    </row>
    <row r="1111" ht="27.75" customHeight="1">
      <c r="A1111" s="182"/>
      <c r="B1111" s="184"/>
      <c r="C1111" s="179"/>
      <c r="D1111" s="180"/>
      <c r="E1111" s="179"/>
      <c r="F1111" s="179"/>
      <c r="G1111" s="179"/>
      <c r="H1111" s="179"/>
      <c r="I1111" s="179"/>
      <c r="J1111" s="256"/>
      <c r="K1111" s="121"/>
      <c r="L1111" s="121"/>
      <c r="M1111" s="260"/>
      <c r="N1111" s="259"/>
    </row>
    <row r="1112" ht="27.75" customHeight="1">
      <c r="A1112" s="182"/>
      <c r="B1112" s="183"/>
      <c r="C1112" s="120"/>
      <c r="D1112" s="177"/>
      <c r="E1112" s="120"/>
      <c r="F1112" s="120"/>
      <c r="G1112" s="120"/>
      <c r="H1112" s="120"/>
      <c r="I1112" s="120"/>
      <c r="J1112" s="256"/>
      <c r="K1112" s="121"/>
      <c r="L1112" s="121"/>
      <c r="M1112" s="260"/>
      <c r="N1112" s="258"/>
    </row>
    <row r="1113" ht="27.75" customHeight="1">
      <c r="A1113" s="182"/>
      <c r="B1113" s="184"/>
      <c r="C1113" s="179"/>
      <c r="D1113" s="180"/>
      <c r="E1113" s="179"/>
      <c r="F1113" s="179"/>
      <c r="G1113" s="179"/>
      <c r="H1113" s="179"/>
      <c r="I1113" s="179"/>
      <c r="J1113" s="256"/>
      <c r="K1113" s="121"/>
      <c r="L1113" s="121"/>
      <c r="M1113" s="260"/>
      <c r="N1113" s="259"/>
    </row>
    <row r="1114" ht="27.75" customHeight="1">
      <c r="A1114" s="182"/>
      <c r="B1114" s="183"/>
      <c r="C1114" s="120"/>
      <c r="D1114" s="177"/>
      <c r="E1114" s="120"/>
      <c r="F1114" s="120"/>
      <c r="G1114" s="120"/>
      <c r="H1114" s="120"/>
      <c r="I1114" s="120"/>
      <c r="J1114" s="256"/>
      <c r="K1114" s="121"/>
      <c r="L1114" s="121"/>
      <c r="M1114" s="260"/>
      <c r="N1114" s="258"/>
    </row>
    <row r="1115" ht="27.75" customHeight="1">
      <c r="A1115" s="182"/>
      <c r="B1115" s="184"/>
      <c r="C1115" s="179"/>
      <c r="D1115" s="180"/>
      <c r="E1115" s="179"/>
      <c r="F1115" s="179"/>
      <c r="G1115" s="179"/>
      <c r="H1115" s="179"/>
      <c r="I1115" s="179"/>
      <c r="J1115" s="256"/>
      <c r="K1115" s="121"/>
      <c r="L1115" s="121"/>
      <c r="M1115" s="260"/>
      <c r="N1115" s="259"/>
    </row>
    <row r="1116" ht="27.75" customHeight="1">
      <c r="A1116" s="182"/>
      <c r="B1116" s="183"/>
      <c r="C1116" s="120"/>
      <c r="D1116" s="177"/>
      <c r="E1116" s="120"/>
      <c r="F1116" s="120"/>
      <c r="G1116" s="120"/>
      <c r="H1116" s="120"/>
      <c r="I1116" s="120"/>
      <c r="J1116" s="256"/>
      <c r="K1116" s="121"/>
      <c r="L1116" s="121"/>
      <c r="M1116" s="260"/>
      <c r="N1116" s="258"/>
    </row>
    <row r="1117" ht="27.75" customHeight="1">
      <c r="A1117" s="182"/>
      <c r="B1117" s="184"/>
      <c r="C1117" s="179"/>
      <c r="D1117" s="180"/>
      <c r="E1117" s="179"/>
      <c r="F1117" s="179"/>
      <c r="G1117" s="179"/>
      <c r="H1117" s="179"/>
      <c r="I1117" s="179"/>
      <c r="J1117" s="256"/>
      <c r="K1117" s="121"/>
      <c r="L1117" s="121"/>
      <c r="M1117" s="260"/>
      <c r="N1117" s="259"/>
    </row>
    <row r="1118" ht="27.75" customHeight="1">
      <c r="A1118" s="182"/>
      <c r="B1118" s="183"/>
      <c r="C1118" s="120"/>
      <c r="D1118" s="177"/>
      <c r="E1118" s="120"/>
      <c r="F1118" s="120"/>
      <c r="G1118" s="120"/>
      <c r="H1118" s="120"/>
      <c r="I1118" s="120"/>
      <c r="J1118" s="256"/>
      <c r="K1118" s="121"/>
      <c r="L1118" s="121"/>
      <c r="M1118" s="260"/>
      <c r="N1118" s="258"/>
    </row>
    <row r="1119" ht="27.75" customHeight="1">
      <c r="A1119" s="182"/>
      <c r="B1119" s="184"/>
      <c r="C1119" s="179"/>
      <c r="D1119" s="180"/>
      <c r="E1119" s="179"/>
      <c r="F1119" s="179"/>
      <c r="G1119" s="179"/>
      <c r="H1119" s="179"/>
      <c r="I1119" s="179"/>
      <c r="J1119" s="256"/>
      <c r="K1119" s="121"/>
      <c r="L1119" s="121"/>
      <c r="M1119" s="260"/>
      <c r="N1119" s="259"/>
    </row>
    <row r="1120" ht="27.75" customHeight="1">
      <c r="A1120" s="182"/>
      <c r="B1120" s="183"/>
      <c r="C1120" s="120"/>
      <c r="D1120" s="177"/>
      <c r="E1120" s="120"/>
      <c r="F1120" s="120"/>
      <c r="G1120" s="120"/>
      <c r="H1120" s="120"/>
      <c r="I1120" s="120"/>
      <c r="J1120" s="256"/>
      <c r="K1120" s="121"/>
      <c r="L1120" s="121"/>
      <c r="M1120" s="260"/>
      <c r="N1120" s="258"/>
    </row>
    <row r="1121" ht="27.75" customHeight="1">
      <c r="A1121" s="182"/>
      <c r="B1121" s="184"/>
      <c r="C1121" s="179"/>
      <c r="D1121" s="180"/>
      <c r="E1121" s="179"/>
      <c r="F1121" s="179"/>
      <c r="G1121" s="179"/>
      <c r="H1121" s="179"/>
      <c r="I1121" s="179"/>
      <c r="J1121" s="256"/>
      <c r="K1121" s="121"/>
      <c r="L1121" s="121"/>
      <c r="M1121" s="260"/>
      <c r="N1121" s="259"/>
    </row>
    <row r="1122" ht="27.75" customHeight="1">
      <c r="A1122" s="182"/>
      <c r="B1122" s="183"/>
      <c r="C1122" s="120"/>
      <c r="D1122" s="177"/>
      <c r="E1122" s="120"/>
      <c r="F1122" s="120"/>
      <c r="G1122" s="120"/>
      <c r="H1122" s="120"/>
      <c r="I1122" s="120"/>
      <c r="J1122" s="256"/>
      <c r="K1122" s="121"/>
      <c r="L1122" s="121"/>
      <c r="M1122" s="260"/>
      <c r="N1122" s="258"/>
    </row>
    <row r="1123" ht="27.75" customHeight="1">
      <c r="A1123" s="182"/>
      <c r="B1123" s="184"/>
      <c r="C1123" s="179"/>
      <c r="D1123" s="180"/>
      <c r="E1123" s="179"/>
      <c r="F1123" s="179"/>
      <c r="G1123" s="179"/>
      <c r="H1123" s="179"/>
      <c r="I1123" s="179"/>
      <c r="J1123" s="256"/>
      <c r="K1123" s="121"/>
      <c r="L1123" s="121"/>
      <c r="M1123" s="260"/>
      <c r="N1123" s="259"/>
    </row>
    <row r="1124" ht="27.75" customHeight="1">
      <c r="A1124" s="182"/>
      <c r="B1124" s="183"/>
      <c r="C1124" s="120"/>
      <c r="D1124" s="177"/>
      <c r="E1124" s="120"/>
      <c r="F1124" s="120"/>
      <c r="G1124" s="120"/>
      <c r="H1124" s="120"/>
      <c r="I1124" s="120"/>
      <c r="J1124" s="256"/>
      <c r="K1124" s="121"/>
      <c r="L1124" s="121"/>
      <c r="M1124" s="260"/>
      <c r="N1124" s="258"/>
    </row>
    <row r="1125" ht="27.75" customHeight="1">
      <c r="A1125" s="182"/>
      <c r="B1125" s="184"/>
      <c r="C1125" s="179"/>
      <c r="D1125" s="180"/>
      <c r="E1125" s="179"/>
      <c r="F1125" s="179"/>
      <c r="G1125" s="179"/>
      <c r="H1125" s="179"/>
      <c r="I1125" s="179"/>
      <c r="J1125" s="256"/>
      <c r="K1125" s="121"/>
      <c r="L1125" s="121"/>
      <c r="M1125" s="260"/>
      <c r="N1125" s="259"/>
    </row>
    <row r="1126" ht="27.75" customHeight="1">
      <c r="A1126" s="182"/>
      <c r="B1126" s="183"/>
      <c r="C1126" s="120"/>
      <c r="D1126" s="177"/>
      <c r="E1126" s="120"/>
      <c r="F1126" s="120"/>
      <c r="G1126" s="120"/>
      <c r="H1126" s="120"/>
      <c r="I1126" s="120"/>
      <c r="J1126" s="256"/>
      <c r="K1126" s="121"/>
      <c r="L1126" s="121"/>
      <c r="M1126" s="260"/>
      <c r="N1126" s="258"/>
    </row>
    <row r="1127" ht="27.75" customHeight="1">
      <c r="A1127" s="182"/>
      <c r="B1127" s="184"/>
      <c r="C1127" s="179"/>
      <c r="D1127" s="180"/>
      <c r="E1127" s="179"/>
      <c r="F1127" s="179"/>
      <c r="G1127" s="179"/>
      <c r="H1127" s="179"/>
      <c r="I1127" s="179"/>
      <c r="J1127" s="256"/>
      <c r="K1127" s="121"/>
      <c r="L1127" s="121"/>
      <c r="M1127" s="260"/>
      <c r="N1127" s="259"/>
    </row>
    <row r="1128" ht="27.75" customHeight="1">
      <c r="A1128" s="182"/>
      <c r="B1128" s="183"/>
      <c r="C1128" s="120"/>
      <c r="D1128" s="177"/>
      <c r="E1128" s="120"/>
      <c r="F1128" s="120"/>
      <c r="G1128" s="120"/>
      <c r="H1128" s="120"/>
      <c r="I1128" s="120"/>
      <c r="J1128" s="256"/>
      <c r="K1128" s="121"/>
      <c r="L1128" s="121"/>
      <c r="M1128" s="260"/>
      <c r="N1128" s="258"/>
    </row>
    <row r="1129" ht="27.75" customHeight="1">
      <c r="A1129" s="182"/>
      <c r="B1129" s="184"/>
      <c r="C1129" s="179"/>
      <c r="D1129" s="180"/>
      <c r="E1129" s="179"/>
      <c r="F1129" s="179"/>
      <c r="G1129" s="179"/>
      <c r="H1129" s="179"/>
      <c r="I1129" s="179"/>
      <c r="J1129" s="256"/>
      <c r="K1129" s="121"/>
      <c r="L1129" s="121"/>
      <c r="M1129" s="260"/>
      <c r="N1129" s="259"/>
    </row>
    <row r="1130" ht="27.75" customHeight="1">
      <c r="A1130" s="182"/>
      <c r="B1130" s="183"/>
      <c r="C1130" s="120"/>
      <c r="D1130" s="177"/>
      <c r="E1130" s="120"/>
      <c r="F1130" s="120"/>
      <c r="G1130" s="120"/>
      <c r="H1130" s="120"/>
      <c r="I1130" s="120"/>
      <c r="J1130" s="256"/>
      <c r="K1130" s="121"/>
      <c r="L1130" s="121"/>
      <c r="M1130" s="260"/>
      <c r="N1130" s="258"/>
    </row>
    <row r="1131" ht="27.75" customHeight="1">
      <c r="A1131" s="182"/>
      <c r="B1131" s="184"/>
      <c r="C1131" s="179"/>
      <c r="D1131" s="180"/>
      <c r="E1131" s="179"/>
      <c r="F1131" s="179"/>
      <c r="G1131" s="179"/>
      <c r="H1131" s="179"/>
      <c r="I1131" s="179"/>
      <c r="J1131" s="256"/>
      <c r="K1131" s="121"/>
      <c r="L1131" s="121"/>
      <c r="M1131" s="260"/>
      <c r="N1131" s="259"/>
    </row>
    <row r="1132" ht="27.75" customHeight="1">
      <c r="A1132" s="182"/>
      <c r="B1132" s="183"/>
      <c r="C1132" s="120"/>
      <c r="D1132" s="177"/>
      <c r="E1132" s="120"/>
      <c r="F1132" s="120"/>
      <c r="G1132" s="120"/>
      <c r="H1132" s="120"/>
      <c r="I1132" s="120"/>
      <c r="J1132" s="256"/>
      <c r="K1132" s="121"/>
      <c r="L1132" s="121"/>
      <c r="M1132" s="260"/>
      <c r="N1132" s="258"/>
    </row>
    <row r="1133" ht="27.75" customHeight="1">
      <c r="A1133" s="182"/>
      <c r="B1133" s="184"/>
      <c r="C1133" s="179"/>
      <c r="D1133" s="180"/>
      <c r="E1133" s="179"/>
      <c r="F1133" s="179"/>
      <c r="G1133" s="179"/>
      <c r="H1133" s="179"/>
      <c r="I1133" s="179"/>
      <c r="J1133" s="256"/>
      <c r="K1133" s="121"/>
      <c r="L1133" s="121"/>
      <c r="M1133" s="260"/>
      <c r="N1133" s="259"/>
    </row>
    <row r="1134" ht="27.75" customHeight="1">
      <c r="A1134" s="182"/>
      <c r="B1134" s="183"/>
      <c r="C1134" s="120"/>
      <c r="D1134" s="177"/>
      <c r="E1134" s="120"/>
      <c r="F1134" s="120"/>
      <c r="G1134" s="120"/>
      <c r="H1134" s="120"/>
      <c r="I1134" s="120"/>
      <c r="J1134" s="256"/>
      <c r="K1134" s="121"/>
      <c r="L1134" s="121"/>
      <c r="M1134" s="260"/>
      <c r="N1134" s="258"/>
    </row>
    <row r="1135" ht="27.75" customHeight="1">
      <c r="A1135" s="182"/>
      <c r="B1135" s="184"/>
      <c r="C1135" s="179"/>
      <c r="D1135" s="180"/>
      <c r="E1135" s="179"/>
      <c r="F1135" s="179"/>
      <c r="G1135" s="179"/>
      <c r="H1135" s="179"/>
      <c r="I1135" s="179"/>
      <c r="J1135" s="256"/>
      <c r="K1135" s="121"/>
      <c r="L1135" s="121"/>
      <c r="M1135" s="260"/>
      <c r="N1135" s="259"/>
    </row>
    <row r="1136" ht="27.75" customHeight="1">
      <c r="A1136" s="182"/>
      <c r="B1136" s="183"/>
      <c r="C1136" s="120"/>
      <c r="D1136" s="177"/>
      <c r="E1136" s="120"/>
      <c r="F1136" s="120"/>
      <c r="G1136" s="120"/>
      <c r="H1136" s="120"/>
      <c r="I1136" s="120"/>
      <c r="J1136" s="256"/>
      <c r="K1136" s="121"/>
      <c r="L1136" s="121"/>
      <c r="M1136" s="260"/>
      <c r="N1136" s="258"/>
    </row>
    <row r="1137" ht="27.75" customHeight="1">
      <c r="A1137" s="182"/>
      <c r="B1137" s="184"/>
      <c r="C1137" s="179"/>
      <c r="D1137" s="180"/>
      <c r="E1137" s="179"/>
      <c r="F1137" s="179"/>
      <c r="G1137" s="179"/>
      <c r="H1137" s="179"/>
      <c r="I1137" s="179"/>
      <c r="J1137" s="256"/>
      <c r="K1137" s="121"/>
      <c r="L1137" s="121"/>
      <c r="M1137" s="260"/>
      <c r="N1137" s="259"/>
    </row>
    <row r="1138" ht="27.75" customHeight="1">
      <c r="A1138" s="182"/>
      <c r="B1138" s="183"/>
      <c r="C1138" s="120"/>
      <c r="D1138" s="177"/>
      <c r="E1138" s="120"/>
      <c r="F1138" s="120"/>
      <c r="G1138" s="120"/>
      <c r="H1138" s="120"/>
      <c r="I1138" s="120"/>
      <c r="J1138" s="256"/>
      <c r="K1138" s="121"/>
      <c r="L1138" s="121"/>
      <c r="M1138" s="260"/>
      <c r="N1138" s="258"/>
    </row>
    <row r="1139" ht="27.75" customHeight="1">
      <c r="A1139" s="182"/>
      <c r="B1139" s="184"/>
      <c r="C1139" s="179"/>
      <c r="D1139" s="180"/>
      <c r="E1139" s="179"/>
      <c r="F1139" s="179"/>
      <c r="G1139" s="179"/>
      <c r="H1139" s="179"/>
      <c r="I1139" s="179"/>
      <c r="J1139" s="256"/>
      <c r="K1139" s="121"/>
      <c r="L1139" s="121"/>
      <c r="M1139" s="260"/>
      <c r="N1139" s="259"/>
    </row>
    <row r="1140" ht="27.75" customHeight="1">
      <c r="A1140" s="182"/>
      <c r="B1140" s="183"/>
      <c r="C1140" s="120"/>
      <c r="D1140" s="177"/>
      <c r="E1140" s="120"/>
      <c r="F1140" s="120"/>
      <c r="G1140" s="120"/>
      <c r="H1140" s="120"/>
      <c r="I1140" s="120"/>
      <c r="J1140" s="256"/>
      <c r="K1140" s="121"/>
      <c r="L1140" s="121"/>
      <c r="M1140" s="260"/>
      <c r="N1140" s="258"/>
    </row>
    <row r="1141" ht="27.75" customHeight="1">
      <c r="A1141" s="182"/>
      <c r="B1141" s="184"/>
      <c r="C1141" s="179"/>
      <c r="D1141" s="180"/>
      <c r="E1141" s="179"/>
      <c r="F1141" s="179"/>
      <c r="G1141" s="179"/>
      <c r="H1141" s="179"/>
      <c r="I1141" s="179"/>
      <c r="J1141" s="256"/>
      <c r="K1141" s="121"/>
      <c r="L1141" s="121"/>
      <c r="M1141" s="260"/>
      <c r="N1141" s="259"/>
    </row>
    <row r="1142" ht="27.75" customHeight="1">
      <c r="A1142" s="182"/>
      <c r="B1142" s="183"/>
      <c r="C1142" s="120"/>
      <c r="D1142" s="177"/>
      <c r="E1142" s="120"/>
      <c r="F1142" s="120"/>
      <c r="G1142" s="120"/>
      <c r="H1142" s="120"/>
      <c r="I1142" s="120"/>
      <c r="J1142" s="256"/>
      <c r="K1142" s="121"/>
      <c r="L1142" s="121"/>
      <c r="M1142" s="260"/>
      <c r="N1142" s="258"/>
    </row>
    <row r="1143" ht="27.75" customHeight="1">
      <c r="A1143" s="182"/>
      <c r="B1143" s="184"/>
      <c r="C1143" s="179"/>
      <c r="D1143" s="180"/>
      <c r="E1143" s="179"/>
      <c r="F1143" s="179"/>
      <c r="G1143" s="179"/>
      <c r="H1143" s="179"/>
      <c r="I1143" s="179"/>
      <c r="J1143" s="256"/>
      <c r="K1143" s="121"/>
      <c r="L1143" s="121"/>
      <c r="M1143" s="260"/>
      <c r="N1143" s="259"/>
    </row>
    <row r="1144" ht="27.75" customHeight="1">
      <c r="A1144" s="182"/>
      <c r="B1144" s="183"/>
      <c r="C1144" s="120"/>
      <c r="D1144" s="177"/>
      <c r="E1144" s="120"/>
      <c r="F1144" s="120"/>
      <c r="G1144" s="120"/>
      <c r="H1144" s="120"/>
      <c r="I1144" s="120"/>
      <c r="J1144" s="256"/>
      <c r="K1144" s="121"/>
      <c r="L1144" s="121"/>
      <c r="M1144" s="260"/>
      <c r="N1144" s="258"/>
    </row>
    <row r="1145" ht="27.75" customHeight="1">
      <c r="A1145" s="182"/>
      <c r="B1145" s="184"/>
      <c r="C1145" s="179"/>
      <c r="D1145" s="180"/>
      <c r="E1145" s="179"/>
      <c r="F1145" s="179"/>
      <c r="G1145" s="179"/>
      <c r="H1145" s="179"/>
      <c r="I1145" s="179"/>
      <c r="J1145" s="256"/>
      <c r="K1145" s="121"/>
      <c r="L1145" s="121"/>
      <c r="M1145" s="260"/>
      <c r="N1145" s="259"/>
    </row>
    <row r="1146" ht="27.75" customHeight="1">
      <c r="A1146" s="182"/>
      <c r="B1146" s="183"/>
      <c r="C1146" s="120"/>
      <c r="D1146" s="177"/>
      <c r="E1146" s="120"/>
      <c r="F1146" s="120"/>
      <c r="G1146" s="120"/>
      <c r="H1146" s="120"/>
      <c r="I1146" s="120"/>
      <c r="J1146" s="256"/>
      <c r="K1146" s="121"/>
      <c r="L1146" s="121"/>
      <c r="M1146" s="260"/>
      <c r="N1146" s="258"/>
    </row>
    <row r="1147" ht="27.75" customHeight="1">
      <c r="A1147" s="182"/>
      <c r="B1147" s="184"/>
      <c r="C1147" s="179"/>
      <c r="D1147" s="180"/>
      <c r="E1147" s="179"/>
      <c r="F1147" s="179"/>
      <c r="G1147" s="179"/>
      <c r="H1147" s="179"/>
      <c r="I1147" s="179"/>
      <c r="J1147" s="256"/>
      <c r="K1147" s="121"/>
      <c r="L1147" s="121"/>
      <c r="M1147" s="260"/>
      <c r="N1147" s="259"/>
    </row>
    <row r="1148" ht="27.75" customHeight="1">
      <c r="A1148" s="182"/>
      <c r="B1148" s="183"/>
      <c r="C1148" s="120"/>
      <c r="D1148" s="177"/>
      <c r="E1148" s="120"/>
      <c r="F1148" s="120"/>
      <c r="G1148" s="120"/>
      <c r="H1148" s="120"/>
      <c r="I1148" s="120"/>
      <c r="J1148" s="256"/>
      <c r="K1148" s="121"/>
      <c r="L1148" s="121"/>
      <c r="M1148" s="260"/>
      <c r="N1148" s="258"/>
    </row>
    <row r="1149" ht="27.75" customHeight="1">
      <c r="A1149" s="182"/>
      <c r="B1149" s="184"/>
      <c r="C1149" s="179"/>
      <c r="D1149" s="180"/>
      <c r="E1149" s="179"/>
      <c r="F1149" s="179"/>
      <c r="G1149" s="179"/>
      <c r="H1149" s="179"/>
      <c r="I1149" s="179"/>
      <c r="J1149" s="256"/>
      <c r="K1149" s="121"/>
      <c r="L1149" s="121"/>
      <c r="M1149" s="260"/>
      <c r="N1149" s="259"/>
    </row>
    <row r="1150" ht="27.75" customHeight="1">
      <c r="A1150" s="182"/>
      <c r="B1150" s="183"/>
      <c r="C1150" s="120"/>
      <c r="D1150" s="177"/>
      <c r="E1150" s="120"/>
      <c r="F1150" s="120"/>
      <c r="G1150" s="120"/>
      <c r="H1150" s="120"/>
      <c r="I1150" s="120"/>
      <c r="J1150" s="256"/>
      <c r="K1150" s="121"/>
      <c r="L1150" s="121"/>
      <c r="M1150" s="260"/>
      <c r="N1150" s="258"/>
    </row>
    <row r="1151" ht="27.75" customHeight="1">
      <c r="A1151" s="182"/>
      <c r="B1151" s="184"/>
      <c r="C1151" s="179"/>
      <c r="D1151" s="180"/>
      <c r="E1151" s="179"/>
      <c r="F1151" s="179"/>
      <c r="G1151" s="179"/>
      <c r="H1151" s="179"/>
      <c r="I1151" s="179"/>
      <c r="J1151" s="256"/>
      <c r="K1151" s="121"/>
      <c r="L1151" s="121"/>
      <c r="M1151" s="260"/>
      <c r="N1151" s="259"/>
    </row>
    <row r="1152" ht="27.75" customHeight="1">
      <c r="A1152" s="182"/>
      <c r="B1152" s="183"/>
      <c r="C1152" s="120"/>
      <c r="D1152" s="177"/>
      <c r="E1152" s="120"/>
      <c r="F1152" s="120"/>
      <c r="G1152" s="120"/>
      <c r="H1152" s="120"/>
      <c r="I1152" s="120"/>
      <c r="J1152" s="256"/>
      <c r="K1152" s="121"/>
      <c r="L1152" s="121"/>
      <c r="M1152" s="260"/>
      <c r="N1152" s="258"/>
    </row>
    <row r="1153" ht="27.75" customHeight="1">
      <c r="A1153" s="182"/>
      <c r="B1153" s="184"/>
      <c r="C1153" s="179"/>
      <c r="D1153" s="180"/>
      <c r="E1153" s="179"/>
      <c r="F1153" s="179"/>
      <c r="G1153" s="179"/>
      <c r="H1153" s="179"/>
      <c r="I1153" s="179"/>
      <c r="J1153" s="256"/>
      <c r="K1153" s="121"/>
      <c r="L1153" s="121"/>
      <c r="M1153" s="260"/>
      <c r="N1153" s="259"/>
    </row>
    <row r="1154" ht="27.75" customHeight="1">
      <c r="A1154" s="182"/>
      <c r="B1154" s="183"/>
      <c r="C1154" s="120"/>
      <c r="D1154" s="177"/>
      <c r="E1154" s="120"/>
      <c r="F1154" s="120"/>
      <c r="G1154" s="120"/>
      <c r="H1154" s="120"/>
      <c r="I1154" s="120"/>
      <c r="J1154" s="256"/>
      <c r="K1154" s="121"/>
      <c r="L1154" s="121"/>
      <c r="M1154" s="260"/>
      <c r="N1154" s="258"/>
    </row>
    <row r="1155" ht="27.75" customHeight="1">
      <c r="A1155" s="182"/>
      <c r="B1155" s="184"/>
      <c r="C1155" s="179"/>
      <c r="D1155" s="180"/>
      <c r="E1155" s="179"/>
      <c r="F1155" s="179"/>
      <c r="G1155" s="179"/>
      <c r="H1155" s="179"/>
      <c r="I1155" s="179"/>
      <c r="J1155" s="256"/>
      <c r="K1155" s="121"/>
      <c r="L1155" s="121"/>
      <c r="M1155" s="260"/>
      <c r="N1155" s="259"/>
    </row>
    <row r="1156" ht="27.75" customHeight="1">
      <c r="A1156" s="182"/>
      <c r="B1156" s="183"/>
      <c r="C1156" s="120"/>
      <c r="D1156" s="177"/>
      <c r="E1156" s="120"/>
      <c r="F1156" s="120"/>
      <c r="G1156" s="120"/>
      <c r="H1156" s="120"/>
      <c r="I1156" s="120"/>
      <c r="J1156" s="256"/>
      <c r="K1156" s="121"/>
      <c r="L1156" s="121"/>
      <c r="M1156" s="260"/>
      <c r="N1156" s="258"/>
    </row>
    <row r="1157" ht="27.75" customHeight="1">
      <c r="A1157" s="182"/>
      <c r="B1157" s="184"/>
      <c r="C1157" s="179"/>
      <c r="D1157" s="180"/>
      <c r="E1157" s="179"/>
      <c r="F1157" s="179"/>
      <c r="G1157" s="179"/>
      <c r="H1157" s="179"/>
      <c r="I1157" s="179"/>
      <c r="J1157" s="256"/>
      <c r="K1157" s="121"/>
      <c r="L1157" s="121"/>
      <c r="M1157" s="260"/>
      <c r="N1157" s="259"/>
    </row>
    <row r="1158" ht="27.75" customHeight="1">
      <c r="A1158" s="182"/>
      <c r="B1158" s="183"/>
      <c r="C1158" s="120"/>
      <c r="D1158" s="177"/>
      <c r="E1158" s="120"/>
      <c r="F1158" s="120"/>
      <c r="G1158" s="120"/>
      <c r="H1158" s="120"/>
      <c r="I1158" s="120"/>
      <c r="J1158" s="256"/>
      <c r="K1158" s="121"/>
      <c r="L1158" s="121"/>
      <c r="M1158" s="260"/>
      <c r="N1158" s="258"/>
    </row>
    <row r="1159" ht="27.75" customHeight="1">
      <c r="A1159" s="182"/>
      <c r="B1159" s="184"/>
      <c r="C1159" s="179"/>
      <c r="D1159" s="180"/>
      <c r="E1159" s="179"/>
      <c r="F1159" s="179"/>
      <c r="G1159" s="179"/>
      <c r="H1159" s="179"/>
      <c r="I1159" s="179"/>
      <c r="J1159" s="256"/>
      <c r="K1159" s="121"/>
      <c r="L1159" s="121"/>
      <c r="M1159" s="260"/>
      <c r="N1159" s="259"/>
    </row>
    <row r="1160" ht="27.75" customHeight="1">
      <c r="A1160" s="182"/>
      <c r="B1160" s="183"/>
      <c r="C1160" s="120"/>
      <c r="D1160" s="177"/>
      <c r="E1160" s="120"/>
      <c r="F1160" s="120"/>
      <c r="G1160" s="120"/>
      <c r="H1160" s="120"/>
      <c r="I1160" s="120"/>
      <c r="J1160" s="256"/>
      <c r="K1160" s="121"/>
      <c r="L1160" s="121"/>
      <c r="M1160" s="260"/>
      <c r="N1160" s="258"/>
    </row>
    <row r="1161" ht="27.75" customHeight="1">
      <c r="A1161" s="182"/>
      <c r="B1161" s="184"/>
      <c r="C1161" s="179"/>
      <c r="D1161" s="180"/>
      <c r="E1161" s="179"/>
      <c r="F1161" s="179"/>
      <c r="G1161" s="179"/>
      <c r="H1161" s="179"/>
      <c r="I1161" s="179"/>
      <c r="J1161" s="256"/>
      <c r="K1161" s="121"/>
      <c r="L1161" s="121"/>
      <c r="M1161" s="260"/>
      <c r="N1161" s="259"/>
    </row>
    <row r="1162" ht="27.75" customHeight="1">
      <c r="A1162" s="182"/>
      <c r="B1162" s="183"/>
      <c r="C1162" s="120"/>
      <c r="D1162" s="177"/>
      <c r="E1162" s="120"/>
      <c r="F1162" s="120"/>
      <c r="G1162" s="120"/>
      <c r="H1162" s="120"/>
      <c r="I1162" s="120"/>
      <c r="J1162" s="256"/>
      <c r="K1162" s="121"/>
      <c r="L1162" s="121"/>
      <c r="M1162" s="260"/>
      <c r="N1162" s="258"/>
    </row>
    <row r="1163" ht="27.75" customHeight="1">
      <c r="A1163" s="182"/>
      <c r="B1163" s="184"/>
      <c r="C1163" s="179"/>
      <c r="D1163" s="180"/>
      <c r="E1163" s="179"/>
      <c r="F1163" s="179"/>
      <c r="G1163" s="179"/>
      <c r="H1163" s="179"/>
      <c r="I1163" s="179"/>
      <c r="J1163" s="256"/>
      <c r="K1163" s="121"/>
      <c r="L1163" s="121"/>
      <c r="M1163" s="260"/>
      <c r="N1163" s="259"/>
    </row>
    <row r="1164" ht="27.75" customHeight="1">
      <c r="A1164" s="182"/>
      <c r="B1164" s="183"/>
      <c r="C1164" s="120"/>
      <c r="D1164" s="177"/>
      <c r="E1164" s="120"/>
      <c r="F1164" s="120"/>
      <c r="G1164" s="120"/>
      <c r="H1164" s="120"/>
      <c r="I1164" s="120"/>
      <c r="J1164" s="256"/>
      <c r="K1164" s="121"/>
      <c r="L1164" s="121"/>
      <c r="M1164" s="260"/>
      <c r="N1164" s="258"/>
    </row>
    <row r="1165" ht="27.75" customHeight="1">
      <c r="A1165" s="182"/>
      <c r="B1165" s="184"/>
      <c r="C1165" s="179"/>
      <c r="D1165" s="180"/>
      <c r="E1165" s="179"/>
      <c r="F1165" s="179"/>
      <c r="G1165" s="179"/>
      <c r="H1165" s="179"/>
      <c r="I1165" s="179"/>
      <c r="J1165" s="256"/>
      <c r="K1165" s="121"/>
      <c r="L1165" s="121"/>
      <c r="M1165" s="260"/>
      <c r="N1165" s="259"/>
    </row>
    <row r="1166" ht="27.75" customHeight="1">
      <c r="A1166" s="182"/>
      <c r="B1166" s="183"/>
      <c r="C1166" s="120"/>
      <c r="D1166" s="177"/>
      <c r="E1166" s="120"/>
      <c r="F1166" s="120"/>
      <c r="G1166" s="120"/>
      <c r="H1166" s="120"/>
      <c r="I1166" s="120"/>
      <c r="J1166" s="256"/>
      <c r="K1166" s="121"/>
      <c r="L1166" s="121"/>
      <c r="M1166" s="260"/>
      <c r="N1166" s="258"/>
    </row>
    <row r="1167" ht="27.75" customHeight="1">
      <c r="A1167" s="182"/>
      <c r="B1167" s="184"/>
      <c r="C1167" s="179"/>
      <c r="D1167" s="180"/>
      <c r="E1167" s="179"/>
      <c r="F1167" s="179"/>
      <c r="G1167" s="179"/>
      <c r="H1167" s="179"/>
      <c r="I1167" s="179"/>
      <c r="J1167" s="256"/>
      <c r="K1167" s="121"/>
      <c r="L1167" s="121"/>
      <c r="M1167" s="260"/>
      <c r="N1167" s="259"/>
    </row>
    <row r="1168" ht="27.75" customHeight="1">
      <c r="A1168" s="182"/>
      <c r="B1168" s="183"/>
      <c r="C1168" s="120"/>
      <c r="D1168" s="177"/>
      <c r="E1168" s="120"/>
      <c r="F1168" s="120"/>
      <c r="G1168" s="120"/>
      <c r="H1168" s="120"/>
      <c r="I1168" s="120"/>
      <c r="J1168" s="256"/>
      <c r="K1168" s="121"/>
      <c r="L1168" s="121"/>
      <c r="M1168" s="260"/>
      <c r="N1168" s="258"/>
    </row>
    <row r="1169" ht="27.75" customHeight="1">
      <c r="A1169" s="182"/>
      <c r="B1169" s="184"/>
      <c r="C1169" s="179"/>
      <c r="D1169" s="180"/>
      <c r="E1169" s="179"/>
      <c r="F1169" s="179"/>
      <c r="G1169" s="179"/>
      <c r="H1169" s="179"/>
      <c r="I1169" s="179"/>
      <c r="J1169" s="256"/>
      <c r="K1169" s="121"/>
      <c r="L1169" s="121"/>
      <c r="M1169" s="260"/>
      <c r="N1169" s="259"/>
    </row>
    <row r="1170" ht="27.75" customHeight="1">
      <c r="A1170" s="182"/>
      <c r="B1170" s="183"/>
      <c r="C1170" s="120"/>
      <c r="D1170" s="177"/>
      <c r="E1170" s="120"/>
      <c r="F1170" s="120"/>
      <c r="G1170" s="120"/>
      <c r="H1170" s="120"/>
      <c r="I1170" s="120"/>
      <c r="J1170" s="256"/>
      <c r="K1170" s="121"/>
      <c r="L1170" s="121"/>
      <c r="M1170" s="260"/>
      <c r="N1170" s="258"/>
    </row>
    <row r="1171" ht="27.75" customHeight="1">
      <c r="A1171" s="182"/>
      <c r="B1171" s="184"/>
      <c r="C1171" s="179"/>
      <c r="D1171" s="180"/>
      <c r="E1171" s="179"/>
      <c r="F1171" s="179"/>
      <c r="G1171" s="179"/>
      <c r="H1171" s="179"/>
      <c r="I1171" s="179"/>
      <c r="J1171" s="256"/>
      <c r="K1171" s="121"/>
      <c r="L1171" s="121"/>
      <c r="M1171" s="260"/>
      <c r="N1171" s="259"/>
    </row>
    <row r="1172" ht="27.75" customHeight="1">
      <c r="A1172" s="182"/>
      <c r="B1172" s="183"/>
      <c r="C1172" s="120"/>
      <c r="D1172" s="177"/>
      <c r="E1172" s="120"/>
      <c r="F1172" s="120"/>
      <c r="G1172" s="120"/>
      <c r="H1172" s="120"/>
      <c r="I1172" s="120"/>
      <c r="J1172" s="256"/>
      <c r="K1172" s="121"/>
      <c r="L1172" s="121"/>
      <c r="M1172" s="260"/>
      <c r="N1172" s="258"/>
    </row>
    <row r="1173" ht="27.75" customHeight="1">
      <c r="A1173" s="182"/>
      <c r="B1173" s="184"/>
      <c r="C1173" s="179"/>
      <c r="D1173" s="180"/>
      <c r="E1173" s="179"/>
      <c r="F1173" s="179"/>
      <c r="G1173" s="179"/>
      <c r="H1173" s="179"/>
      <c r="I1173" s="179"/>
      <c r="J1173" s="256"/>
      <c r="K1173" s="121"/>
      <c r="L1173" s="121"/>
      <c r="M1173" s="260"/>
      <c r="N1173" s="259"/>
    </row>
    <row r="1174" ht="27.75" customHeight="1">
      <c r="A1174" s="182"/>
      <c r="B1174" s="183"/>
      <c r="C1174" s="120"/>
      <c r="D1174" s="177"/>
      <c r="E1174" s="120"/>
      <c r="F1174" s="120"/>
      <c r="G1174" s="120"/>
      <c r="H1174" s="120"/>
      <c r="I1174" s="120"/>
      <c r="J1174" s="256"/>
      <c r="K1174" s="121"/>
      <c r="L1174" s="121"/>
      <c r="M1174" s="260"/>
      <c r="N1174" s="258"/>
    </row>
    <row r="1175" ht="27.75" customHeight="1">
      <c r="A1175" s="182"/>
      <c r="B1175" s="184"/>
      <c r="C1175" s="179"/>
      <c r="D1175" s="180"/>
      <c r="E1175" s="179"/>
      <c r="F1175" s="179"/>
      <c r="G1175" s="179"/>
      <c r="H1175" s="179"/>
      <c r="I1175" s="179"/>
      <c r="J1175" s="256"/>
      <c r="K1175" s="121"/>
      <c r="L1175" s="121"/>
      <c r="M1175" s="260"/>
      <c r="N1175" s="259"/>
    </row>
    <row r="1176" ht="27.75" customHeight="1">
      <c r="A1176" s="182"/>
      <c r="B1176" s="183"/>
      <c r="C1176" s="120"/>
      <c r="D1176" s="177"/>
      <c r="E1176" s="120"/>
      <c r="F1176" s="120"/>
      <c r="G1176" s="120"/>
      <c r="H1176" s="120"/>
      <c r="I1176" s="120"/>
      <c r="J1176" s="256"/>
      <c r="K1176" s="121"/>
      <c r="L1176" s="121"/>
      <c r="M1176" s="260"/>
      <c r="N1176" s="258"/>
    </row>
    <row r="1177" ht="27.75" customHeight="1">
      <c r="A1177" s="182"/>
      <c r="B1177" s="184"/>
      <c r="C1177" s="179"/>
      <c r="D1177" s="180"/>
      <c r="E1177" s="179"/>
      <c r="F1177" s="179"/>
      <c r="G1177" s="179"/>
      <c r="H1177" s="179"/>
      <c r="I1177" s="179"/>
      <c r="J1177" s="256"/>
      <c r="K1177" s="121"/>
      <c r="L1177" s="121"/>
      <c r="M1177" s="260"/>
      <c r="N1177" s="259"/>
    </row>
    <row r="1178" ht="27.75" customHeight="1">
      <c r="A1178" s="182"/>
      <c r="B1178" s="183"/>
      <c r="C1178" s="120"/>
      <c r="D1178" s="177"/>
      <c r="E1178" s="120"/>
      <c r="F1178" s="120"/>
      <c r="G1178" s="120"/>
      <c r="H1178" s="120"/>
      <c r="I1178" s="120"/>
      <c r="J1178" s="256"/>
      <c r="K1178" s="121"/>
      <c r="L1178" s="121"/>
      <c r="M1178" s="260"/>
      <c r="N1178" s="258"/>
    </row>
    <row r="1179" ht="27.75" customHeight="1">
      <c r="A1179" s="182"/>
      <c r="B1179" s="184"/>
      <c r="C1179" s="179"/>
      <c r="D1179" s="180"/>
      <c r="E1179" s="179"/>
      <c r="F1179" s="179"/>
      <c r="G1179" s="179"/>
      <c r="H1179" s="179"/>
      <c r="I1179" s="179"/>
      <c r="J1179" s="256"/>
      <c r="K1179" s="121"/>
      <c r="L1179" s="121"/>
      <c r="M1179" s="260"/>
      <c r="N1179" s="259"/>
    </row>
    <row r="1180" ht="27.75" customHeight="1">
      <c r="A1180" s="182"/>
      <c r="B1180" s="183"/>
      <c r="C1180" s="120"/>
      <c r="D1180" s="177"/>
      <c r="E1180" s="120"/>
      <c r="F1180" s="120"/>
      <c r="G1180" s="120"/>
      <c r="H1180" s="120"/>
      <c r="I1180" s="120"/>
      <c r="J1180" s="256"/>
      <c r="K1180" s="121"/>
      <c r="L1180" s="121"/>
      <c r="M1180" s="260"/>
      <c r="N1180" s="258"/>
    </row>
    <row r="1181" ht="27.75" customHeight="1">
      <c r="A1181" s="182"/>
      <c r="B1181" s="184"/>
      <c r="C1181" s="179"/>
      <c r="D1181" s="180"/>
      <c r="E1181" s="179"/>
      <c r="F1181" s="179"/>
      <c r="G1181" s="179"/>
      <c r="H1181" s="179"/>
      <c r="I1181" s="179"/>
      <c r="J1181" s="256"/>
      <c r="K1181" s="121"/>
      <c r="L1181" s="121"/>
      <c r="M1181" s="260"/>
      <c r="N1181" s="259"/>
    </row>
    <row r="1182" ht="27.75" customHeight="1">
      <c r="A1182" s="182"/>
      <c r="B1182" s="183"/>
      <c r="C1182" s="120"/>
      <c r="D1182" s="177"/>
      <c r="E1182" s="120"/>
      <c r="F1182" s="120"/>
      <c r="G1182" s="120"/>
      <c r="H1182" s="120"/>
      <c r="I1182" s="120"/>
      <c r="J1182" s="256"/>
      <c r="K1182" s="121"/>
      <c r="L1182" s="121"/>
      <c r="M1182" s="260"/>
      <c r="N1182" s="258"/>
    </row>
    <row r="1183" ht="27.75" customHeight="1">
      <c r="A1183" s="182"/>
      <c r="B1183" s="184"/>
      <c r="C1183" s="179"/>
      <c r="D1183" s="180"/>
      <c r="E1183" s="179"/>
      <c r="F1183" s="179"/>
      <c r="G1183" s="179"/>
      <c r="H1183" s="179"/>
      <c r="I1183" s="179"/>
      <c r="J1183" s="256"/>
      <c r="K1183" s="121"/>
      <c r="L1183" s="121"/>
      <c r="M1183" s="260"/>
      <c r="N1183" s="259"/>
    </row>
    <row r="1184" ht="27.75" customHeight="1">
      <c r="A1184" s="182"/>
      <c r="B1184" s="183"/>
      <c r="C1184" s="120"/>
      <c r="D1184" s="177"/>
      <c r="E1184" s="120"/>
      <c r="F1184" s="120"/>
      <c r="G1184" s="120"/>
      <c r="H1184" s="120"/>
      <c r="I1184" s="120"/>
      <c r="J1184" s="256"/>
      <c r="K1184" s="121"/>
      <c r="L1184" s="121"/>
      <c r="M1184" s="260"/>
      <c r="N1184" s="258"/>
    </row>
    <row r="1185" ht="27.75" customHeight="1">
      <c r="A1185" s="182"/>
      <c r="B1185" s="184"/>
      <c r="C1185" s="179"/>
      <c r="D1185" s="180"/>
      <c r="E1185" s="179"/>
      <c r="F1185" s="179"/>
      <c r="G1185" s="179"/>
      <c r="H1185" s="179"/>
      <c r="I1185" s="179"/>
      <c r="J1185" s="256"/>
      <c r="K1185" s="121"/>
      <c r="L1185" s="121"/>
      <c r="M1185" s="260"/>
      <c r="N1185" s="259"/>
    </row>
    <row r="1186" ht="27.75" customHeight="1">
      <c r="A1186" s="182"/>
      <c r="B1186" s="183"/>
      <c r="C1186" s="120"/>
      <c r="D1186" s="177"/>
      <c r="E1186" s="120"/>
      <c r="F1186" s="120"/>
      <c r="G1186" s="120"/>
      <c r="H1186" s="120"/>
      <c r="I1186" s="120"/>
      <c r="J1186" s="256"/>
      <c r="K1186" s="121"/>
      <c r="L1186" s="121"/>
      <c r="M1186" s="260"/>
      <c r="N1186" s="258"/>
    </row>
    <row r="1187" ht="27.75" customHeight="1">
      <c r="A1187" s="182"/>
      <c r="B1187" s="184"/>
      <c r="C1187" s="179"/>
      <c r="D1187" s="180"/>
      <c r="E1187" s="179"/>
      <c r="F1187" s="179"/>
      <c r="G1187" s="179"/>
      <c r="H1187" s="179"/>
      <c r="I1187" s="179"/>
      <c r="J1187" s="256"/>
      <c r="K1187" s="121"/>
      <c r="L1187" s="121"/>
      <c r="M1187" s="260"/>
      <c r="N1187" s="259"/>
    </row>
    <row r="1188" ht="27.75" customHeight="1">
      <c r="A1188" s="182"/>
      <c r="B1188" s="183"/>
      <c r="C1188" s="120"/>
      <c r="D1188" s="177"/>
      <c r="E1188" s="120"/>
      <c r="F1188" s="120"/>
      <c r="G1188" s="120"/>
      <c r="H1188" s="120"/>
      <c r="I1188" s="120"/>
      <c r="J1188" s="256"/>
      <c r="K1188" s="121"/>
      <c r="L1188" s="121"/>
      <c r="M1188" s="260"/>
      <c r="N1188" s="258"/>
    </row>
    <row r="1189" ht="27.75" customHeight="1">
      <c r="A1189" s="182"/>
      <c r="B1189" s="184"/>
      <c r="C1189" s="179"/>
      <c r="D1189" s="180"/>
      <c r="E1189" s="179"/>
      <c r="F1189" s="179"/>
      <c r="G1189" s="179"/>
      <c r="H1189" s="179"/>
      <c r="I1189" s="179"/>
      <c r="J1189" s="256"/>
      <c r="K1189" s="121"/>
      <c r="L1189" s="121"/>
      <c r="M1189" s="260"/>
      <c r="N1189" s="259"/>
    </row>
    <row r="1190" ht="27.75" customHeight="1">
      <c r="A1190" s="182"/>
      <c r="B1190" s="183"/>
      <c r="C1190" s="120"/>
      <c r="D1190" s="177"/>
      <c r="E1190" s="120"/>
      <c r="F1190" s="120"/>
      <c r="G1190" s="120"/>
      <c r="H1190" s="120"/>
      <c r="I1190" s="120"/>
      <c r="J1190" s="256"/>
      <c r="K1190" s="121"/>
      <c r="L1190" s="121"/>
      <c r="M1190" s="260"/>
      <c r="N1190" s="258"/>
    </row>
    <row r="1191" ht="27.75" customHeight="1">
      <c r="A1191" s="182"/>
      <c r="B1191" s="184"/>
      <c r="C1191" s="179"/>
      <c r="D1191" s="180"/>
      <c r="E1191" s="179"/>
      <c r="F1191" s="179"/>
      <c r="G1191" s="179"/>
      <c r="H1191" s="179"/>
      <c r="I1191" s="179"/>
      <c r="J1191" s="256"/>
      <c r="K1191" s="121"/>
      <c r="L1191" s="121"/>
      <c r="M1191" s="260"/>
      <c r="N1191" s="259"/>
    </row>
    <row r="1192" ht="27.75" customHeight="1">
      <c r="A1192" s="182"/>
      <c r="B1192" s="183"/>
      <c r="C1192" s="120"/>
      <c r="D1192" s="177"/>
      <c r="E1192" s="120"/>
      <c r="F1192" s="120"/>
      <c r="G1192" s="120"/>
      <c r="H1192" s="120"/>
      <c r="I1192" s="120"/>
      <c r="J1192" s="256"/>
      <c r="K1192" s="121"/>
      <c r="L1192" s="121"/>
      <c r="M1192" s="260"/>
      <c r="N1192" s="258"/>
    </row>
    <row r="1193" ht="27.75" customHeight="1">
      <c r="A1193" s="182"/>
      <c r="B1193" s="184"/>
      <c r="C1193" s="179"/>
      <c r="D1193" s="180"/>
      <c r="E1193" s="179"/>
      <c r="F1193" s="179"/>
      <c r="G1193" s="179"/>
      <c r="H1193" s="179"/>
      <c r="I1193" s="179"/>
      <c r="J1193" s="256"/>
      <c r="K1193" s="121"/>
      <c r="L1193" s="121"/>
      <c r="M1193" s="260"/>
      <c r="N1193" s="259"/>
    </row>
    <row r="1194" ht="27.75" customHeight="1">
      <c r="A1194" s="182"/>
      <c r="B1194" s="183"/>
      <c r="C1194" s="120"/>
      <c r="D1194" s="177"/>
      <c r="E1194" s="120"/>
      <c r="F1194" s="120"/>
      <c r="G1194" s="120"/>
      <c r="H1194" s="120"/>
      <c r="I1194" s="120"/>
      <c r="J1194" s="256"/>
      <c r="K1194" s="121"/>
      <c r="L1194" s="121"/>
      <c r="M1194" s="260"/>
      <c r="N1194" s="258"/>
    </row>
    <row r="1195" ht="27.75" customHeight="1">
      <c r="A1195" s="182"/>
      <c r="B1195" s="184"/>
      <c r="C1195" s="179"/>
      <c r="D1195" s="180"/>
      <c r="E1195" s="179"/>
      <c r="F1195" s="179"/>
      <c r="G1195" s="179"/>
      <c r="H1195" s="179"/>
      <c r="I1195" s="179"/>
      <c r="J1195" s="256"/>
      <c r="K1195" s="121"/>
      <c r="L1195" s="121"/>
      <c r="M1195" s="260"/>
      <c r="N1195" s="259"/>
    </row>
    <row r="1196" ht="27.75" customHeight="1">
      <c r="A1196" s="182"/>
      <c r="B1196" s="183"/>
      <c r="C1196" s="120"/>
      <c r="D1196" s="177"/>
      <c r="E1196" s="120"/>
      <c r="F1196" s="120"/>
      <c r="G1196" s="120"/>
      <c r="H1196" s="120"/>
      <c r="I1196" s="120"/>
      <c r="J1196" s="256"/>
      <c r="K1196" s="121"/>
      <c r="L1196" s="121"/>
      <c r="M1196" s="260"/>
      <c r="N1196" s="258"/>
    </row>
    <row r="1197" ht="27.75" customHeight="1">
      <c r="A1197" s="182"/>
      <c r="B1197" s="184"/>
      <c r="C1197" s="179"/>
      <c r="D1197" s="180"/>
      <c r="E1197" s="179"/>
      <c r="F1197" s="179"/>
      <c r="G1197" s="179"/>
      <c r="H1197" s="179"/>
      <c r="I1197" s="179"/>
      <c r="J1197" s="256"/>
      <c r="K1197" s="121"/>
      <c r="L1197" s="121"/>
      <c r="M1197" s="260"/>
      <c r="N1197" s="259"/>
    </row>
    <row r="1198" ht="27.75" customHeight="1">
      <c r="A1198" s="182"/>
      <c r="B1198" s="183"/>
      <c r="C1198" s="120"/>
      <c r="D1198" s="177"/>
      <c r="E1198" s="120"/>
      <c r="F1198" s="120"/>
      <c r="G1198" s="120"/>
      <c r="H1198" s="120"/>
      <c r="I1198" s="120"/>
      <c r="J1198" s="256"/>
      <c r="K1198" s="121"/>
      <c r="L1198" s="121"/>
      <c r="M1198" s="260"/>
      <c r="N1198" s="258"/>
    </row>
    <row r="1199" ht="27.75" customHeight="1">
      <c r="A1199" s="182"/>
      <c r="B1199" s="184"/>
      <c r="C1199" s="179"/>
      <c r="D1199" s="180"/>
      <c r="E1199" s="179"/>
      <c r="F1199" s="179"/>
      <c r="G1199" s="179"/>
      <c r="H1199" s="179"/>
      <c r="I1199" s="179"/>
      <c r="J1199" s="256"/>
      <c r="K1199" s="121"/>
      <c r="L1199" s="121"/>
      <c r="M1199" s="260"/>
      <c r="N1199" s="259"/>
    </row>
    <row r="1200" ht="27.75" customHeight="1">
      <c r="A1200" s="182"/>
      <c r="B1200" s="183"/>
      <c r="C1200" s="120"/>
      <c r="D1200" s="177"/>
      <c r="E1200" s="120"/>
      <c r="F1200" s="120"/>
      <c r="G1200" s="120"/>
      <c r="H1200" s="120"/>
      <c r="I1200" s="120"/>
      <c r="J1200" s="256"/>
      <c r="K1200" s="121"/>
      <c r="L1200" s="121"/>
      <c r="M1200" s="260"/>
      <c r="N1200" s="258"/>
    </row>
    <row r="1201" ht="27.75" customHeight="1">
      <c r="A1201" s="182"/>
      <c r="B1201" s="184"/>
      <c r="C1201" s="179"/>
      <c r="D1201" s="180"/>
      <c r="E1201" s="179"/>
      <c r="F1201" s="179"/>
      <c r="G1201" s="179"/>
      <c r="H1201" s="179"/>
      <c r="I1201" s="179"/>
      <c r="J1201" s="256"/>
      <c r="K1201" s="121"/>
      <c r="L1201" s="121"/>
      <c r="M1201" s="260"/>
      <c r="N1201" s="259"/>
    </row>
    <row r="1202" ht="27.75" customHeight="1">
      <c r="A1202" s="182"/>
      <c r="B1202" s="183"/>
      <c r="C1202" s="120"/>
      <c r="D1202" s="177"/>
      <c r="E1202" s="120"/>
      <c r="F1202" s="120"/>
      <c r="G1202" s="120"/>
      <c r="H1202" s="120"/>
      <c r="I1202" s="120"/>
      <c r="J1202" s="256"/>
      <c r="K1202" s="121"/>
      <c r="L1202" s="121"/>
      <c r="M1202" s="260"/>
      <c r="N1202" s="258"/>
    </row>
    <row r="1203" ht="27.75" customHeight="1">
      <c r="A1203" s="182"/>
      <c r="B1203" s="184"/>
      <c r="C1203" s="179"/>
      <c r="D1203" s="180"/>
      <c r="E1203" s="179"/>
      <c r="F1203" s="179"/>
      <c r="G1203" s="179"/>
      <c r="H1203" s="179"/>
      <c r="I1203" s="179"/>
      <c r="J1203" s="256"/>
      <c r="K1203" s="121"/>
      <c r="L1203" s="121"/>
      <c r="M1203" s="260"/>
      <c r="N1203" s="259"/>
    </row>
    <row r="1204" ht="27.75" customHeight="1">
      <c r="A1204" s="182"/>
      <c r="B1204" s="183"/>
      <c r="C1204" s="120"/>
      <c r="D1204" s="177"/>
      <c r="E1204" s="120"/>
      <c r="F1204" s="120"/>
      <c r="G1204" s="120"/>
      <c r="H1204" s="120"/>
      <c r="I1204" s="120"/>
      <c r="J1204" s="256"/>
      <c r="K1204" s="121"/>
      <c r="L1204" s="121"/>
      <c r="M1204" s="260"/>
      <c r="N1204" s="258"/>
    </row>
    <row r="1205" ht="27.75" customHeight="1">
      <c r="A1205" s="182"/>
      <c r="B1205" s="184"/>
      <c r="C1205" s="179"/>
      <c r="D1205" s="180"/>
      <c r="E1205" s="179"/>
      <c r="F1205" s="179"/>
      <c r="G1205" s="179"/>
      <c r="H1205" s="179"/>
      <c r="I1205" s="179"/>
      <c r="J1205" s="256"/>
      <c r="K1205" s="121"/>
      <c r="L1205" s="121"/>
      <c r="M1205" s="260"/>
      <c r="N1205" s="259"/>
    </row>
    <row r="1206" ht="27.75" customHeight="1">
      <c r="A1206" s="182"/>
      <c r="B1206" s="183"/>
      <c r="C1206" s="120"/>
      <c r="D1206" s="177"/>
      <c r="E1206" s="120"/>
      <c r="F1206" s="120"/>
      <c r="G1206" s="120"/>
      <c r="H1206" s="120"/>
      <c r="I1206" s="120"/>
      <c r="J1206" s="256"/>
      <c r="K1206" s="121"/>
      <c r="L1206" s="121"/>
      <c r="M1206" s="260"/>
      <c r="N1206" s="258"/>
    </row>
    <row r="1207" ht="27.75" customHeight="1">
      <c r="A1207" s="182"/>
      <c r="B1207" s="184"/>
      <c r="C1207" s="179"/>
      <c r="D1207" s="180"/>
      <c r="E1207" s="179"/>
      <c r="F1207" s="179"/>
      <c r="G1207" s="179"/>
      <c r="H1207" s="179"/>
      <c r="I1207" s="179"/>
      <c r="J1207" s="256"/>
      <c r="K1207" s="121"/>
      <c r="L1207" s="121"/>
      <c r="M1207" s="260"/>
      <c r="N1207" s="259"/>
    </row>
    <row r="1208" ht="27.75" customHeight="1">
      <c r="A1208" s="182"/>
      <c r="B1208" s="183"/>
      <c r="C1208" s="120"/>
      <c r="D1208" s="177"/>
      <c r="E1208" s="120"/>
      <c r="F1208" s="120"/>
      <c r="G1208" s="120"/>
      <c r="H1208" s="120"/>
      <c r="I1208" s="120"/>
      <c r="J1208" s="256"/>
      <c r="K1208" s="121"/>
      <c r="L1208" s="121"/>
      <c r="M1208" s="260"/>
      <c r="N1208" s="258"/>
    </row>
    <row r="1209" ht="27.75" customHeight="1">
      <c r="A1209" s="182"/>
      <c r="B1209" s="184"/>
      <c r="C1209" s="179"/>
      <c r="D1209" s="180"/>
      <c r="E1209" s="179"/>
      <c r="F1209" s="179"/>
      <c r="G1209" s="179"/>
      <c r="H1209" s="179"/>
      <c r="I1209" s="179"/>
      <c r="J1209" s="256"/>
      <c r="K1209" s="121"/>
      <c r="L1209" s="121"/>
      <c r="M1209" s="260"/>
      <c r="N1209" s="259"/>
    </row>
    <row r="1210" ht="27.75" customHeight="1">
      <c r="A1210" s="182"/>
      <c r="B1210" s="183"/>
      <c r="C1210" s="120"/>
      <c r="D1210" s="177"/>
      <c r="E1210" s="120"/>
      <c r="F1210" s="120"/>
      <c r="G1210" s="120"/>
      <c r="H1210" s="120"/>
      <c r="I1210" s="120"/>
      <c r="J1210" s="256"/>
      <c r="K1210" s="121"/>
      <c r="L1210" s="121"/>
      <c r="M1210" s="260"/>
      <c r="N1210" s="258"/>
    </row>
    <row r="1211" ht="27.75" customHeight="1">
      <c r="A1211" s="182"/>
      <c r="B1211" s="184"/>
      <c r="C1211" s="179"/>
      <c r="D1211" s="180"/>
      <c r="E1211" s="179"/>
      <c r="F1211" s="179"/>
      <c r="G1211" s="179"/>
      <c r="H1211" s="179"/>
      <c r="I1211" s="179"/>
      <c r="J1211" s="256"/>
      <c r="K1211" s="121"/>
      <c r="L1211" s="121"/>
      <c r="M1211" s="260"/>
      <c r="N1211" s="259"/>
    </row>
    <row r="1212" ht="27.75" customHeight="1">
      <c r="A1212" s="182"/>
      <c r="B1212" s="183"/>
      <c r="C1212" s="120"/>
      <c r="D1212" s="177"/>
      <c r="E1212" s="120"/>
      <c r="F1212" s="120"/>
      <c r="G1212" s="120"/>
      <c r="H1212" s="120"/>
      <c r="I1212" s="120"/>
      <c r="J1212" s="256"/>
      <c r="K1212" s="121"/>
      <c r="L1212" s="121"/>
      <c r="M1212" s="260"/>
      <c r="N1212" s="258"/>
    </row>
    <row r="1213" ht="27.75" customHeight="1">
      <c r="A1213" s="182"/>
      <c r="B1213" s="184"/>
      <c r="C1213" s="179"/>
      <c r="D1213" s="180"/>
      <c r="E1213" s="179"/>
      <c r="F1213" s="179"/>
      <c r="G1213" s="179"/>
      <c r="H1213" s="179"/>
      <c r="I1213" s="179"/>
      <c r="J1213" s="256"/>
      <c r="K1213" s="121"/>
      <c r="L1213" s="121"/>
      <c r="M1213" s="260"/>
      <c r="N1213" s="259"/>
    </row>
    <row r="1214" ht="27.75" customHeight="1">
      <c r="A1214" s="182"/>
      <c r="B1214" s="183"/>
      <c r="C1214" s="120"/>
      <c r="D1214" s="177"/>
      <c r="E1214" s="120"/>
      <c r="F1214" s="120"/>
      <c r="G1214" s="120"/>
      <c r="H1214" s="120"/>
      <c r="I1214" s="120"/>
      <c r="J1214" s="256"/>
      <c r="K1214" s="121"/>
      <c r="L1214" s="121"/>
      <c r="M1214" s="260"/>
      <c r="N1214" s="258"/>
    </row>
    <row r="1215" ht="27.75" customHeight="1">
      <c r="A1215" s="182"/>
      <c r="B1215" s="184"/>
      <c r="C1215" s="179"/>
      <c r="D1215" s="180"/>
      <c r="E1215" s="179"/>
      <c r="F1215" s="179"/>
      <c r="G1215" s="179"/>
      <c r="H1215" s="179"/>
      <c r="I1215" s="179"/>
      <c r="J1215" s="256"/>
      <c r="K1215" s="121"/>
      <c r="L1215" s="121"/>
      <c r="M1215" s="260"/>
      <c r="N1215" s="259"/>
    </row>
    <row r="1216" ht="27.75" customHeight="1">
      <c r="A1216" s="182"/>
      <c r="B1216" s="183"/>
      <c r="C1216" s="120"/>
      <c r="D1216" s="177"/>
      <c r="E1216" s="120"/>
      <c r="F1216" s="120"/>
      <c r="G1216" s="120"/>
      <c r="H1216" s="120"/>
      <c r="I1216" s="120"/>
      <c r="J1216" s="256"/>
      <c r="K1216" s="121"/>
      <c r="L1216" s="121"/>
      <c r="M1216" s="260"/>
      <c r="N1216" s="258"/>
    </row>
    <row r="1217" ht="27.75" customHeight="1">
      <c r="A1217" s="182"/>
      <c r="B1217" s="184"/>
      <c r="C1217" s="179"/>
      <c r="D1217" s="180"/>
      <c r="E1217" s="179"/>
      <c r="F1217" s="179"/>
      <c r="G1217" s="179"/>
      <c r="H1217" s="179"/>
      <c r="I1217" s="179"/>
      <c r="J1217" s="256"/>
      <c r="K1217" s="121"/>
      <c r="L1217" s="121"/>
      <c r="M1217" s="260"/>
      <c r="N1217" s="259"/>
    </row>
    <row r="1218" ht="27.75" customHeight="1">
      <c r="A1218" s="182"/>
      <c r="B1218" s="183"/>
      <c r="C1218" s="120"/>
      <c r="D1218" s="177"/>
      <c r="E1218" s="120"/>
      <c r="F1218" s="120"/>
      <c r="G1218" s="120"/>
      <c r="H1218" s="120"/>
      <c r="I1218" s="120"/>
      <c r="J1218" s="256"/>
      <c r="K1218" s="121"/>
      <c r="L1218" s="121"/>
      <c r="M1218" s="260"/>
      <c r="N1218" s="258"/>
    </row>
    <row r="1219" ht="27.75" customHeight="1">
      <c r="A1219" s="182"/>
      <c r="B1219" s="184"/>
      <c r="C1219" s="179"/>
      <c r="D1219" s="180"/>
      <c r="E1219" s="179"/>
      <c r="F1219" s="179"/>
      <c r="G1219" s="179"/>
      <c r="H1219" s="179"/>
      <c r="I1219" s="179"/>
      <c r="J1219" s="256"/>
      <c r="K1219" s="121"/>
      <c r="L1219" s="121"/>
      <c r="M1219" s="260"/>
      <c r="N1219" s="259"/>
    </row>
    <row r="1220" ht="27.75" customHeight="1">
      <c r="A1220" s="182"/>
      <c r="B1220" s="183"/>
      <c r="C1220" s="120"/>
      <c r="D1220" s="177"/>
      <c r="E1220" s="120"/>
      <c r="F1220" s="120"/>
      <c r="G1220" s="120"/>
      <c r="H1220" s="120"/>
      <c r="I1220" s="120"/>
      <c r="J1220" s="256"/>
      <c r="K1220" s="121"/>
      <c r="L1220" s="121"/>
      <c r="M1220" s="260"/>
      <c r="N1220" s="258"/>
    </row>
    <row r="1221" ht="27.75" customHeight="1">
      <c r="A1221" s="182"/>
      <c r="B1221" s="184"/>
      <c r="C1221" s="179"/>
      <c r="D1221" s="180"/>
      <c r="E1221" s="179"/>
      <c r="F1221" s="179"/>
      <c r="G1221" s="179"/>
      <c r="H1221" s="179"/>
      <c r="I1221" s="179"/>
      <c r="J1221" s="256"/>
      <c r="K1221" s="121"/>
      <c r="L1221" s="121"/>
      <c r="M1221" s="260"/>
      <c r="N1221" s="259"/>
    </row>
    <row r="1222" ht="27.75" customHeight="1">
      <c r="A1222" s="182"/>
      <c r="B1222" s="183"/>
      <c r="C1222" s="120"/>
      <c r="D1222" s="177"/>
      <c r="E1222" s="120"/>
      <c r="F1222" s="120"/>
      <c r="G1222" s="120"/>
      <c r="H1222" s="120"/>
      <c r="I1222" s="120"/>
      <c r="J1222" s="256"/>
      <c r="K1222" s="121"/>
      <c r="L1222" s="121"/>
      <c r="M1222" s="260"/>
      <c r="N1222" s="258"/>
    </row>
    <row r="1223" ht="27.75" customHeight="1">
      <c r="A1223" s="182"/>
      <c r="B1223" s="184"/>
      <c r="C1223" s="179"/>
      <c r="D1223" s="180"/>
      <c r="E1223" s="179"/>
      <c r="F1223" s="179"/>
      <c r="G1223" s="179"/>
      <c r="H1223" s="179"/>
      <c r="I1223" s="179"/>
      <c r="J1223" s="256"/>
      <c r="K1223" s="121"/>
      <c r="L1223" s="121"/>
      <c r="M1223" s="260"/>
      <c r="N1223" s="259"/>
    </row>
    <row r="1224" ht="27.75" customHeight="1">
      <c r="A1224" s="182"/>
      <c r="B1224" s="183"/>
      <c r="C1224" s="120"/>
      <c r="D1224" s="177"/>
      <c r="E1224" s="120"/>
      <c r="F1224" s="120"/>
      <c r="G1224" s="120"/>
      <c r="H1224" s="120"/>
      <c r="I1224" s="120"/>
      <c r="J1224" s="256"/>
      <c r="K1224" s="121"/>
      <c r="L1224" s="121"/>
      <c r="M1224" s="260"/>
      <c r="N1224" s="258"/>
    </row>
    <row r="1225" ht="27.75" customHeight="1">
      <c r="A1225" s="182"/>
      <c r="B1225" s="184"/>
      <c r="C1225" s="179"/>
      <c r="D1225" s="180"/>
      <c r="E1225" s="179"/>
      <c r="F1225" s="179"/>
      <c r="G1225" s="179"/>
      <c r="H1225" s="179"/>
      <c r="I1225" s="179"/>
      <c r="J1225" s="256"/>
      <c r="K1225" s="121"/>
      <c r="L1225" s="121"/>
      <c r="M1225" s="260"/>
      <c r="N1225" s="259"/>
    </row>
    <row r="1226" ht="27.75" customHeight="1">
      <c r="A1226" s="182"/>
      <c r="B1226" s="183"/>
      <c r="C1226" s="120"/>
      <c r="D1226" s="177"/>
      <c r="E1226" s="120"/>
      <c r="F1226" s="120"/>
      <c r="G1226" s="120"/>
      <c r="H1226" s="120"/>
      <c r="I1226" s="120"/>
      <c r="J1226" s="256"/>
      <c r="K1226" s="121"/>
      <c r="L1226" s="121"/>
      <c r="M1226" s="260"/>
      <c r="N1226" s="258"/>
    </row>
    <row r="1227" ht="27.75" customHeight="1">
      <c r="A1227" s="182"/>
      <c r="B1227" s="184"/>
      <c r="C1227" s="179"/>
      <c r="D1227" s="180"/>
      <c r="E1227" s="179"/>
      <c r="F1227" s="179"/>
      <c r="G1227" s="179"/>
      <c r="H1227" s="179"/>
      <c r="I1227" s="179"/>
      <c r="J1227" s="256"/>
      <c r="K1227" s="121"/>
      <c r="L1227" s="121"/>
      <c r="M1227" s="260"/>
      <c r="N1227" s="259"/>
    </row>
    <row r="1228" ht="27.75" customHeight="1">
      <c r="A1228" s="182"/>
      <c r="B1228" s="183"/>
      <c r="C1228" s="120"/>
      <c r="D1228" s="177"/>
      <c r="E1228" s="120"/>
      <c r="F1228" s="120"/>
      <c r="G1228" s="120"/>
      <c r="H1228" s="120"/>
      <c r="I1228" s="120"/>
      <c r="J1228" s="256"/>
      <c r="K1228" s="121"/>
      <c r="L1228" s="121"/>
      <c r="M1228" s="260"/>
      <c r="N1228" s="258"/>
    </row>
    <row r="1229" ht="27.75" customHeight="1">
      <c r="A1229" s="182"/>
      <c r="B1229" s="184"/>
      <c r="C1229" s="179"/>
      <c r="D1229" s="180"/>
      <c r="E1229" s="179"/>
      <c r="F1229" s="179"/>
      <c r="G1229" s="179"/>
      <c r="H1229" s="179"/>
      <c r="I1229" s="179"/>
      <c r="J1229" s="256"/>
      <c r="K1229" s="121"/>
      <c r="L1229" s="121"/>
      <c r="M1229" s="260"/>
      <c r="N1229" s="259"/>
    </row>
    <row r="1230" ht="27.75" customHeight="1">
      <c r="A1230" s="182"/>
      <c r="B1230" s="183"/>
      <c r="C1230" s="120"/>
      <c r="D1230" s="177"/>
      <c r="E1230" s="120"/>
      <c r="F1230" s="120"/>
      <c r="G1230" s="120"/>
      <c r="H1230" s="120"/>
      <c r="I1230" s="120"/>
      <c r="J1230" s="256"/>
      <c r="K1230" s="121"/>
      <c r="L1230" s="121"/>
      <c r="M1230" s="260"/>
      <c r="N1230" s="258"/>
    </row>
    <row r="1231" ht="27.75" customHeight="1">
      <c r="A1231" s="182"/>
      <c r="B1231" s="184"/>
      <c r="C1231" s="179"/>
      <c r="D1231" s="180"/>
      <c r="E1231" s="179"/>
      <c r="F1231" s="179"/>
      <c r="G1231" s="179"/>
      <c r="H1231" s="179"/>
      <c r="I1231" s="179"/>
      <c r="J1231" s="256"/>
      <c r="K1231" s="121"/>
      <c r="L1231" s="121"/>
      <c r="M1231" s="260"/>
      <c r="N1231" s="259"/>
    </row>
    <row r="1232" ht="27.75" customHeight="1">
      <c r="A1232" s="182"/>
      <c r="B1232" s="183"/>
      <c r="C1232" s="120"/>
      <c r="D1232" s="177"/>
      <c r="E1232" s="120"/>
      <c r="F1232" s="120"/>
      <c r="G1232" s="120"/>
      <c r="H1232" s="120"/>
      <c r="I1232" s="120"/>
      <c r="J1232" s="256"/>
      <c r="K1232" s="121"/>
      <c r="L1232" s="121"/>
      <c r="M1232" s="260"/>
      <c r="N1232" s="258"/>
    </row>
    <row r="1233" ht="27.75" customHeight="1">
      <c r="A1233" s="182"/>
      <c r="B1233" s="184"/>
      <c r="C1233" s="179"/>
      <c r="D1233" s="180"/>
      <c r="E1233" s="179"/>
      <c r="F1233" s="179"/>
      <c r="G1233" s="179"/>
      <c r="H1233" s="179"/>
      <c r="I1233" s="179"/>
      <c r="J1233" s="256"/>
      <c r="K1233" s="121"/>
      <c r="L1233" s="121"/>
      <c r="M1233" s="260"/>
      <c r="N1233" s="259"/>
    </row>
    <row r="1234" ht="27.75" customHeight="1">
      <c r="A1234" s="182"/>
      <c r="B1234" s="183"/>
      <c r="C1234" s="120"/>
      <c r="D1234" s="177"/>
      <c r="E1234" s="120"/>
      <c r="F1234" s="120"/>
      <c r="G1234" s="120"/>
      <c r="H1234" s="120"/>
      <c r="I1234" s="120"/>
      <c r="J1234" s="256"/>
      <c r="K1234" s="121"/>
      <c r="L1234" s="121"/>
      <c r="M1234" s="260"/>
      <c r="N1234" s="258"/>
    </row>
    <row r="1235" ht="27.75" customHeight="1">
      <c r="A1235" s="182"/>
      <c r="B1235" s="184"/>
      <c r="C1235" s="179"/>
      <c r="D1235" s="180"/>
      <c r="E1235" s="179"/>
      <c r="F1235" s="179"/>
      <c r="G1235" s="179"/>
      <c r="H1235" s="179"/>
      <c r="I1235" s="179"/>
      <c r="J1235" s="256"/>
      <c r="K1235" s="121"/>
      <c r="L1235" s="121"/>
      <c r="M1235" s="260"/>
      <c r="N1235" s="259"/>
    </row>
    <row r="1236" ht="27.75" customHeight="1">
      <c r="A1236" s="182"/>
      <c r="B1236" s="183"/>
      <c r="C1236" s="120"/>
      <c r="D1236" s="177"/>
      <c r="E1236" s="120"/>
      <c r="F1236" s="120"/>
      <c r="G1236" s="120"/>
      <c r="H1236" s="120"/>
      <c r="I1236" s="120"/>
      <c r="J1236" s="256"/>
      <c r="K1236" s="121"/>
      <c r="L1236" s="121"/>
      <c r="M1236" s="260"/>
      <c r="N1236" s="258"/>
    </row>
    <row r="1237" ht="27.75" customHeight="1">
      <c r="A1237" s="182"/>
      <c r="B1237" s="184"/>
      <c r="C1237" s="179"/>
      <c r="D1237" s="180"/>
      <c r="E1237" s="179"/>
      <c r="F1237" s="179"/>
      <c r="G1237" s="179"/>
      <c r="H1237" s="179"/>
      <c r="I1237" s="179"/>
      <c r="J1237" s="256"/>
      <c r="K1237" s="121"/>
      <c r="L1237" s="121"/>
      <c r="M1237" s="260"/>
      <c r="N1237" s="259"/>
    </row>
    <row r="1238" ht="27.75" customHeight="1">
      <c r="A1238" s="182"/>
      <c r="B1238" s="183"/>
      <c r="C1238" s="120"/>
      <c r="D1238" s="177"/>
      <c r="E1238" s="120"/>
      <c r="F1238" s="120"/>
      <c r="G1238" s="120"/>
      <c r="H1238" s="120"/>
      <c r="I1238" s="120"/>
      <c r="J1238" s="256"/>
      <c r="K1238" s="121"/>
      <c r="L1238" s="121"/>
      <c r="M1238" s="260"/>
      <c r="N1238" s="258"/>
    </row>
    <row r="1239" ht="27.75" customHeight="1">
      <c r="A1239" s="182"/>
      <c r="B1239" s="184"/>
      <c r="C1239" s="179"/>
      <c r="D1239" s="180"/>
      <c r="E1239" s="179"/>
      <c r="F1239" s="179"/>
      <c r="G1239" s="179"/>
      <c r="H1239" s="179"/>
      <c r="I1239" s="179"/>
      <c r="J1239" s="256"/>
      <c r="K1239" s="121"/>
      <c r="L1239" s="121"/>
      <c r="M1239" s="260"/>
      <c r="N1239" s="259"/>
    </row>
    <row r="1240" ht="27.75" customHeight="1">
      <c r="A1240" s="182"/>
      <c r="B1240" s="183"/>
      <c r="C1240" s="120"/>
      <c r="D1240" s="177"/>
      <c r="E1240" s="120"/>
      <c r="F1240" s="120"/>
      <c r="G1240" s="120"/>
      <c r="H1240" s="120"/>
      <c r="I1240" s="120"/>
      <c r="J1240" s="256"/>
      <c r="K1240" s="121"/>
      <c r="L1240" s="121"/>
      <c r="M1240" s="260"/>
      <c r="N1240" s="258"/>
    </row>
    <row r="1241" ht="27.75" customHeight="1">
      <c r="A1241" s="182"/>
      <c r="B1241" s="184"/>
      <c r="C1241" s="179"/>
      <c r="D1241" s="180"/>
      <c r="E1241" s="179"/>
      <c r="F1241" s="179"/>
      <c r="G1241" s="179"/>
      <c r="H1241" s="179"/>
      <c r="I1241" s="179"/>
      <c r="J1241" s="256"/>
      <c r="K1241" s="121"/>
      <c r="L1241" s="121"/>
      <c r="M1241" s="260"/>
      <c r="N1241" s="259"/>
    </row>
    <row r="1242" ht="27.75" customHeight="1">
      <c r="A1242" s="182"/>
      <c r="B1242" s="183"/>
      <c r="C1242" s="120"/>
      <c r="D1242" s="177"/>
      <c r="E1242" s="120"/>
      <c r="F1242" s="120"/>
      <c r="G1242" s="120"/>
      <c r="H1242" s="120"/>
      <c r="I1242" s="120"/>
      <c r="J1242" s="256"/>
      <c r="K1242" s="121"/>
      <c r="L1242" s="121"/>
      <c r="M1242" s="260"/>
      <c r="N1242" s="258"/>
    </row>
    <row r="1243" ht="27.75" customHeight="1">
      <c r="A1243" s="182"/>
      <c r="B1243" s="184"/>
      <c r="C1243" s="179"/>
      <c r="D1243" s="180"/>
      <c r="E1243" s="179"/>
      <c r="F1243" s="179"/>
      <c r="G1243" s="179"/>
      <c r="H1243" s="179"/>
      <c r="I1243" s="179"/>
      <c r="J1243" s="256"/>
      <c r="K1243" s="121"/>
      <c r="L1243" s="121"/>
      <c r="M1243" s="260"/>
      <c r="N1243" s="259"/>
    </row>
    <row r="1244" ht="27.75" customHeight="1">
      <c r="A1244" s="182"/>
      <c r="B1244" s="183"/>
      <c r="C1244" s="120"/>
      <c r="D1244" s="177"/>
      <c r="E1244" s="120"/>
      <c r="F1244" s="120"/>
      <c r="G1244" s="120"/>
      <c r="H1244" s="120"/>
      <c r="I1244" s="120"/>
      <c r="J1244" s="256"/>
      <c r="K1244" s="121"/>
      <c r="L1244" s="121"/>
      <c r="M1244" s="260"/>
      <c r="N1244" s="258"/>
    </row>
    <row r="1245" ht="27.75" customHeight="1">
      <c r="A1245" s="182"/>
      <c r="B1245" s="184"/>
      <c r="C1245" s="179"/>
      <c r="D1245" s="180"/>
      <c r="E1245" s="179"/>
      <c r="F1245" s="179"/>
      <c r="G1245" s="179"/>
      <c r="H1245" s="179"/>
      <c r="I1245" s="179"/>
      <c r="J1245" s="256"/>
      <c r="K1245" s="121"/>
      <c r="L1245" s="121"/>
      <c r="M1245" s="260"/>
      <c r="N1245" s="259"/>
    </row>
    <row r="1246" ht="27.75" customHeight="1">
      <c r="A1246" s="182"/>
      <c r="B1246" s="183"/>
      <c r="C1246" s="120"/>
      <c r="D1246" s="177"/>
      <c r="E1246" s="120"/>
      <c r="F1246" s="120"/>
      <c r="G1246" s="120"/>
      <c r="H1246" s="120"/>
      <c r="I1246" s="120"/>
      <c r="J1246" s="256"/>
      <c r="K1246" s="121"/>
      <c r="L1246" s="121"/>
      <c r="M1246" s="260"/>
      <c r="N1246" s="258"/>
    </row>
    <row r="1247" ht="27.75" customHeight="1">
      <c r="A1247" s="182"/>
      <c r="B1247" s="184"/>
      <c r="C1247" s="179"/>
      <c r="D1247" s="180"/>
      <c r="E1247" s="179"/>
      <c r="F1247" s="179"/>
      <c r="G1247" s="179"/>
      <c r="H1247" s="179"/>
      <c r="I1247" s="179"/>
      <c r="J1247" s="256"/>
      <c r="K1247" s="121"/>
      <c r="L1247" s="121"/>
      <c r="M1247" s="260"/>
      <c r="N1247" s="259"/>
    </row>
    <row r="1248" ht="27.75" customHeight="1">
      <c r="A1248" s="182"/>
      <c r="B1248" s="183"/>
      <c r="C1248" s="120"/>
      <c r="D1248" s="177"/>
      <c r="E1248" s="120"/>
      <c r="F1248" s="120"/>
      <c r="G1248" s="120"/>
      <c r="H1248" s="120"/>
      <c r="I1248" s="120"/>
      <c r="J1248" s="256"/>
      <c r="K1248" s="121"/>
      <c r="L1248" s="121"/>
      <c r="M1248" s="260"/>
      <c r="N1248" s="258"/>
    </row>
    <row r="1249" ht="27.75" customHeight="1">
      <c r="A1249" s="182"/>
      <c r="B1249" s="184"/>
      <c r="C1249" s="179"/>
      <c r="D1249" s="180"/>
      <c r="E1249" s="179"/>
      <c r="F1249" s="179"/>
      <c r="G1249" s="179"/>
      <c r="H1249" s="179"/>
      <c r="I1249" s="179"/>
      <c r="J1249" s="256"/>
      <c r="K1249" s="121"/>
      <c r="L1249" s="121"/>
      <c r="M1249" s="260"/>
      <c r="N1249" s="259"/>
    </row>
    <row r="1250" ht="27.75" customHeight="1">
      <c r="A1250" s="182"/>
      <c r="B1250" s="183"/>
      <c r="C1250" s="120"/>
      <c r="D1250" s="177"/>
      <c r="E1250" s="120"/>
      <c r="F1250" s="120"/>
      <c r="G1250" s="120"/>
      <c r="H1250" s="120"/>
      <c r="I1250" s="120"/>
      <c r="J1250" s="256"/>
      <c r="K1250" s="121"/>
      <c r="L1250" s="121"/>
      <c r="M1250" s="260"/>
      <c r="N1250" s="258"/>
    </row>
    <row r="1251" ht="27.75" customHeight="1">
      <c r="A1251" s="182"/>
      <c r="B1251" s="184"/>
      <c r="C1251" s="179"/>
      <c r="D1251" s="180"/>
      <c r="E1251" s="179"/>
      <c r="F1251" s="179"/>
      <c r="G1251" s="179"/>
      <c r="H1251" s="179"/>
      <c r="I1251" s="179"/>
      <c r="J1251" s="256"/>
      <c r="K1251" s="121"/>
      <c r="L1251" s="121"/>
      <c r="M1251" s="260"/>
      <c r="N1251" s="259"/>
    </row>
    <row r="1252" ht="27.75" customHeight="1">
      <c r="A1252" s="182"/>
      <c r="B1252" s="183"/>
      <c r="C1252" s="120"/>
      <c r="D1252" s="177"/>
      <c r="E1252" s="120"/>
      <c r="F1252" s="120"/>
      <c r="G1252" s="120"/>
      <c r="H1252" s="120"/>
      <c r="I1252" s="120"/>
      <c r="J1252" s="256"/>
      <c r="K1252" s="121"/>
      <c r="L1252" s="121"/>
      <c r="M1252" s="260"/>
      <c r="N1252" s="258"/>
    </row>
    <row r="1253" ht="27.75" customHeight="1">
      <c r="A1253" s="182"/>
      <c r="B1253" s="184"/>
      <c r="C1253" s="179"/>
      <c r="D1253" s="180"/>
      <c r="E1253" s="179"/>
      <c r="F1253" s="179"/>
      <c r="G1253" s="179"/>
      <c r="H1253" s="179"/>
      <c r="I1253" s="179"/>
      <c r="J1253" s="256"/>
      <c r="K1253" s="121"/>
      <c r="L1253" s="121"/>
      <c r="M1253" s="260"/>
      <c r="N1253" s="259"/>
    </row>
    <row r="1254" ht="27.75" customHeight="1">
      <c r="A1254" s="182"/>
      <c r="B1254" s="183"/>
      <c r="C1254" s="120"/>
      <c r="D1254" s="177"/>
      <c r="E1254" s="120"/>
      <c r="F1254" s="120"/>
      <c r="G1254" s="120"/>
      <c r="H1254" s="120"/>
      <c r="I1254" s="120"/>
      <c r="J1254" s="256"/>
      <c r="K1254" s="121"/>
      <c r="L1254" s="121"/>
      <c r="M1254" s="260"/>
      <c r="N1254" s="258"/>
    </row>
    <row r="1255" ht="27.75" customHeight="1">
      <c r="A1255" s="182"/>
      <c r="B1255" s="184"/>
      <c r="C1255" s="179"/>
      <c r="D1255" s="180"/>
      <c r="E1255" s="179"/>
      <c r="F1255" s="179"/>
      <c r="G1255" s="179"/>
      <c r="H1255" s="179"/>
      <c r="I1255" s="179"/>
      <c r="J1255" s="256"/>
      <c r="K1255" s="121"/>
      <c r="L1255" s="121"/>
      <c r="M1255" s="260"/>
      <c r="N1255" s="259"/>
    </row>
    <row r="1256" ht="27.75" customHeight="1">
      <c r="A1256" s="182"/>
      <c r="B1256" s="183"/>
      <c r="C1256" s="120"/>
      <c r="D1256" s="177"/>
      <c r="E1256" s="120"/>
      <c r="F1256" s="120"/>
      <c r="G1256" s="120"/>
      <c r="H1256" s="120"/>
      <c r="I1256" s="120"/>
      <c r="J1256" s="256"/>
      <c r="K1256" s="121"/>
      <c r="L1256" s="121"/>
      <c r="M1256" s="260"/>
      <c r="N1256" s="258"/>
    </row>
    <row r="1257" ht="27.75" customHeight="1">
      <c r="A1257" s="182"/>
      <c r="B1257" s="184"/>
      <c r="C1257" s="179"/>
      <c r="D1257" s="180"/>
      <c r="E1257" s="179"/>
      <c r="F1257" s="179"/>
      <c r="G1257" s="179"/>
      <c r="H1257" s="179"/>
      <c r="I1257" s="179"/>
      <c r="J1257" s="256"/>
      <c r="K1257" s="121"/>
      <c r="L1257" s="121"/>
      <c r="M1257" s="260"/>
      <c r="N1257" s="259"/>
    </row>
    <row r="1258" ht="27.75" customHeight="1">
      <c r="A1258" s="182"/>
      <c r="B1258" s="183"/>
      <c r="C1258" s="120"/>
      <c r="D1258" s="177"/>
      <c r="E1258" s="120"/>
      <c r="F1258" s="120"/>
      <c r="G1258" s="120"/>
      <c r="H1258" s="120"/>
      <c r="I1258" s="120"/>
      <c r="J1258" s="256"/>
      <c r="K1258" s="121"/>
      <c r="L1258" s="121"/>
      <c r="M1258" s="260"/>
      <c r="N1258" s="258"/>
    </row>
    <row r="1259" ht="27.75" customHeight="1">
      <c r="A1259" s="182"/>
      <c r="B1259" s="184"/>
      <c r="C1259" s="179"/>
      <c r="D1259" s="180"/>
      <c r="E1259" s="179"/>
      <c r="F1259" s="179"/>
      <c r="G1259" s="179"/>
      <c r="H1259" s="179"/>
      <c r="I1259" s="179"/>
      <c r="J1259" s="256"/>
      <c r="K1259" s="121"/>
      <c r="L1259" s="121"/>
      <c r="M1259" s="260"/>
      <c r="N1259" s="259"/>
    </row>
    <row r="1260" ht="27.75" customHeight="1">
      <c r="A1260" s="182"/>
      <c r="B1260" s="183"/>
      <c r="C1260" s="120"/>
      <c r="D1260" s="177"/>
      <c r="E1260" s="120"/>
      <c r="F1260" s="120"/>
      <c r="G1260" s="120"/>
      <c r="H1260" s="120"/>
      <c r="I1260" s="120"/>
      <c r="J1260" s="256"/>
      <c r="K1260" s="121"/>
      <c r="L1260" s="121"/>
      <c r="M1260" s="260"/>
      <c r="N1260" s="258"/>
    </row>
    <row r="1261" ht="27.75" customHeight="1">
      <c r="A1261" s="182"/>
      <c r="B1261" s="184"/>
      <c r="C1261" s="179"/>
      <c r="D1261" s="180"/>
      <c r="E1261" s="179"/>
      <c r="F1261" s="179"/>
      <c r="G1261" s="179"/>
      <c r="H1261" s="179"/>
      <c r="I1261" s="179"/>
      <c r="J1261" s="256"/>
      <c r="K1261" s="121"/>
      <c r="L1261" s="121"/>
      <c r="M1261" s="260"/>
      <c r="N1261" s="259"/>
    </row>
    <row r="1262" ht="27.75" customHeight="1">
      <c r="A1262" s="182"/>
      <c r="B1262" s="183"/>
      <c r="C1262" s="120"/>
      <c r="D1262" s="177"/>
      <c r="E1262" s="120"/>
      <c r="F1262" s="120"/>
      <c r="G1262" s="120"/>
      <c r="H1262" s="120"/>
      <c r="I1262" s="120"/>
      <c r="J1262" s="256"/>
      <c r="K1262" s="121"/>
      <c r="L1262" s="121"/>
      <c r="M1262" s="260"/>
      <c r="N1262" s="258"/>
    </row>
    <row r="1263" ht="27.75" customHeight="1">
      <c r="A1263" s="182"/>
      <c r="B1263" s="184"/>
      <c r="C1263" s="179"/>
      <c r="D1263" s="180"/>
      <c r="E1263" s="179"/>
      <c r="F1263" s="179"/>
      <c r="G1263" s="179"/>
      <c r="H1263" s="179"/>
      <c r="I1263" s="179"/>
      <c r="J1263" s="256"/>
      <c r="K1263" s="121"/>
      <c r="L1263" s="121"/>
      <c r="M1263" s="260"/>
      <c r="N1263" s="259"/>
    </row>
    <row r="1264" ht="27.75" customHeight="1">
      <c r="A1264" s="182"/>
      <c r="B1264" s="183"/>
      <c r="C1264" s="120"/>
      <c r="D1264" s="177"/>
      <c r="E1264" s="120"/>
      <c r="F1264" s="120"/>
      <c r="G1264" s="120"/>
      <c r="H1264" s="120"/>
      <c r="I1264" s="120"/>
      <c r="J1264" s="256"/>
      <c r="K1264" s="121"/>
      <c r="L1264" s="121"/>
      <c r="M1264" s="260"/>
      <c r="N1264" s="258"/>
    </row>
    <row r="1265" ht="27.75" customHeight="1">
      <c r="A1265" s="182"/>
      <c r="B1265" s="184"/>
      <c r="C1265" s="179"/>
      <c r="D1265" s="180"/>
      <c r="E1265" s="179"/>
      <c r="F1265" s="179"/>
      <c r="G1265" s="179"/>
      <c r="H1265" s="179"/>
      <c r="I1265" s="179"/>
      <c r="J1265" s="256"/>
      <c r="K1265" s="121"/>
      <c r="L1265" s="121"/>
      <c r="M1265" s="260"/>
      <c r="N1265" s="259"/>
    </row>
    <row r="1266" ht="27.75" customHeight="1">
      <c r="A1266" s="182"/>
      <c r="B1266" s="183"/>
      <c r="C1266" s="120"/>
      <c r="D1266" s="177"/>
      <c r="E1266" s="120"/>
      <c r="F1266" s="120"/>
      <c r="G1266" s="120"/>
      <c r="H1266" s="120"/>
      <c r="I1266" s="120"/>
      <c r="J1266" s="256"/>
      <c r="K1266" s="121"/>
      <c r="L1266" s="121"/>
      <c r="M1266" s="260"/>
      <c r="N1266" s="258"/>
    </row>
    <row r="1267" ht="27.75" customHeight="1">
      <c r="A1267" s="182"/>
      <c r="B1267" s="184"/>
      <c r="C1267" s="179"/>
      <c r="D1267" s="180"/>
      <c r="E1267" s="179"/>
      <c r="F1267" s="179"/>
      <c r="G1267" s="179"/>
      <c r="H1267" s="179"/>
      <c r="I1267" s="179"/>
      <c r="J1267" s="256"/>
      <c r="K1267" s="121"/>
      <c r="L1267" s="121"/>
      <c r="M1267" s="260"/>
      <c r="N1267" s="259"/>
    </row>
    <row r="1268" ht="27.75" customHeight="1">
      <c r="A1268" s="182"/>
      <c r="B1268" s="183"/>
      <c r="C1268" s="120"/>
      <c r="D1268" s="177"/>
      <c r="E1268" s="120"/>
      <c r="F1268" s="120"/>
      <c r="G1268" s="120"/>
      <c r="H1268" s="120"/>
      <c r="I1268" s="120"/>
      <c r="J1268" s="256"/>
      <c r="K1268" s="121"/>
      <c r="L1268" s="121"/>
      <c r="M1268" s="260"/>
      <c r="N1268" s="258"/>
    </row>
    <row r="1269" ht="27.75" customHeight="1">
      <c r="A1269" s="182"/>
      <c r="B1269" s="184"/>
      <c r="C1269" s="179"/>
      <c r="D1269" s="180"/>
      <c r="E1269" s="179"/>
      <c r="F1269" s="179"/>
      <c r="G1269" s="179"/>
      <c r="H1269" s="179"/>
      <c r="I1269" s="179"/>
      <c r="J1269" s="256"/>
      <c r="K1269" s="121"/>
      <c r="L1269" s="121"/>
      <c r="M1269" s="260"/>
      <c r="N1269" s="259"/>
    </row>
    <row r="1270" ht="27.75" customHeight="1">
      <c r="A1270" s="182"/>
      <c r="B1270" s="183"/>
      <c r="C1270" s="120"/>
      <c r="D1270" s="177"/>
      <c r="E1270" s="120"/>
      <c r="F1270" s="120"/>
      <c r="G1270" s="120"/>
      <c r="H1270" s="120"/>
      <c r="I1270" s="120"/>
      <c r="J1270" s="256"/>
      <c r="K1270" s="121"/>
      <c r="L1270" s="121"/>
      <c r="M1270" s="260"/>
      <c r="N1270" s="258"/>
    </row>
    <row r="1271" ht="27.75" customHeight="1">
      <c r="A1271" s="182"/>
      <c r="B1271" s="184"/>
      <c r="C1271" s="179"/>
      <c r="D1271" s="180"/>
      <c r="E1271" s="179"/>
      <c r="F1271" s="179"/>
      <c r="G1271" s="179"/>
      <c r="H1271" s="179"/>
      <c r="I1271" s="179"/>
      <c r="J1271" s="256"/>
      <c r="K1271" s="121"/>
      <c r="L1271" s="121"/>
      <c r="M1271" s="260"/>
      <c r="N1271" s="259"/>
    </row>
    <row r="1272" ht="27.75" customHeight="1">
      <c r="A1272" s="182"/>
      <c r="B1272" s="183"/>
      <c r="C1272" s="120"/>
      <c r="D1272" s="177"/>
      <c r="E1272" s="120"/>
      <c r="F1272" s="120"/>
      <c r="G1272" s="120"/>
      <c r="H1272" s="120"/>
      <c r="I1272" s="120"/>
      <c r="J1272" s="256"/>
      <c r="K1272" s="121"/>
      <c r="L1272" s="121"/>
      <c r="M1272" s="260"/>
      <c r="N1272" s="258"/>
    </row>
    <row r="1273" ht="27.75" customHeight="1">
      <c r="A1273" s="182"/>
      <c r="B1273" s="184"/>
      <c r="C1273" s="179"/>
      <c r="D1273" s="180"/>
      <c r="E1273" s="179"/>
      <c r="F1273" s="179"/>
      <c r="G1273" s="179"/>
      <c r="H1273" s="179"/>
      <c r="I1273" s="179"/>
      <c r="J1273" s="256"/>
      <c r="K1273" s="121"/>
      <c r="L1273" s="121"/>
      <c r="M1273" s="260"/>
      <c r="N1273" s="259"/>
    </row>
    <row r="1274" ht="27.75" customHeight="1">
      <c r="A1274" s="182"/>
      <c r="B1274" s="183"/>
      <c r="C1274" s="120"/>
      <c r="D1274" s="177"/>
      <c r="E1274" s="120"/>
      <c r="F1274" s="120"/>
      <c r="G1274" s="120"/>
      <c r="H1274" s="120"/>
      <c r="I1274" s="120"/>
      <c r="J1274" s="256"/>
      <c r="K1274" s="121"/>
      <c r="L1274" s="121"/>
      <c r="M1274" s="260"/>
      <c r="N1274" s="258"/>
    </row>
    <row r="1275" ht="27.75" customHeight="1">
      <c r="A1275" s="182"/>
      <c r="B1275" s="184"/>
      <c r="C1275" s="179"/>
      <c r="D1275" s="180"/>
      <c r="E1275" s="179"/>
      <c r="F1275" s="179"/>
      <c r="G1275" s="179"/>
      <c r="H1275" s="179"/>
      <c r="I1275" s="179"/>
      <c r="J1275" s="256"/>
      <c r="K1275" s="121"/>
      <c r="L1275" s="121"/>
      <c r="M1275" s="260"/>
      <c r="N1275" s="259"/>
    </row>
    <row r="1276" ht="27.75" customHeight="1">
      <c r="A1276" s="182"/>
      <c r="B1276" s="183"/>
      <c r="C1276" s="120"/>
      <c r="D1276" s="177"/>
      <c r="E1276" s="120"/>
      <c r="F1276" s="120"/>
      <c r="G1276" s="120"/>
      <c r="H1276" s="120"/>
      <c r="I1276" s="120"/>
      <c r="J1276" s="256"/>
      <c r="K1276" s="121"/>
      <c r="L1276" s="121"/>
      <c r="M1276" s="260"/>
      <c r="N1276" s="258"/>
    </row>
    <row r="1277" ht="27.75" customHeight="1">
      <c r="A1277" s="182"/>
      <c r="B1277" s="184"/>
      <c r="C1277" s="179"/>
      <c r="D1277" s="180"/>
      <c r="E1277" s="179"/>
      <c r="F1277" s="179"/>
      <c r="G1277" s="179"/>
      <c r="H1277" s="179"/>
      <c r="I1277" s="179"/>
      <c r="J1277" s="256"/>
      <c r="K1277" s="121"/>
      <c r="L1277" s="121"/>
      <c r="M1277" s="260"/>
      <c r="N1277" s="259"/>
    </row>
    <row r="1278" ht="27.75" customHeight="1">
      <c r="A1278" s="182"/>
      <c r="B1278" s="183"/>
      <c r="C1278" s="120"/>
      <c r="D1278" s="177"/>
      <c r="E1278" s="120"/>
      <c r="F1278" s="120"/>
      <c r="G1278" s="120"/>
      <c r="H1278" s="120"/>
      <c r="I1278" s="120"/>
      <c r="J1278" s="256"/>
      <c r="K1278" s="121"/>
      <c r="L1278" s="121"/>
      <c r="M1278" s="260"/>
      <c r="N1278" s="258"/>
    </row>
    <row r="1279" ht="27.75" customHeight="1">
      <c r="A1279" s="182"/>
      <c r="B1279" s="184"/>
      <c r="C1279" s="179"/>
      <c r="D1279" s="180"/>
      <c r="E1279" s="179"/>
      <c r="F1279" s="179"/>
      <c r="G1279" s="179"/>
      <c r="H1279" s="179"/>
      <c r="I1279" s="179"/>
      <c r="J1279" s="256"/>
      <c r="K1279" s="121"/>
      <c r="L1279" s="121"/>
      <c r="M1279" s="260"/>
      <c r="N1279" s="259"/>
    </row>
    <row r="1280" ht="27.75" customHeight="1">
      <c r="A1280" s="182"/>
      <c r="B1280" s="183"/>
      <c r="C1280" s="120"/>
      <c r="D1280" s="177"/>
      <c r="E1280" s="120"/>
      <c r="F1280" s="120"/>
      <c r="G1280" s="120"/>
      <c r="H1280" s="120"/>
      <c r="I1280" s="120"/>
      <c r="J1280" s="256"/>
      <c r="K1280" s="121"/>
      <c r="L1280" s="121"/>
      <c r="M1280" s="260"/>
      <c r="N1280" s="258"/>
    </row>
    <row r="1281" ht="27.75" customHeight="1">
      <c r="A1281" s="182"/>
      <c r="B1281" s="184"/>
      <c r="C1281" s="179"/>
      <c r="D1281" s="180"/>
      <c r="E1281" s="179"/>
      <c r="F1281" s="179"/>
      <c r="G1281" s="179"/>
      <c r="H1281" s="179"/>
      <c r="I1281" s="179"/>
      <c r="J1281" s="256"/>
      <c r="K1281" s="121"/>
      <c r="L1281" s="121"/>
      <c r="M1281" s="260"/>
      <c r="N1281" s="259"/>
    </row>
    <row r="1282" ht="27.75" customHeight="1">
      <c r="A1282" s="182"/>
      <c r="B1282" s="183"/>
      <c r="C1282" s="120"/>
      <c r="D1282" s="177"/>
      <c r="E1282" s="120"/>
      <c r="F1282" s="120"/>
      <c r="G1282" s="120"/>
      <c r="H1282" s="120"/>
      <c r="I1282" s="120"/>
      <c r="J1282" s="256"/>
      <c r="K1282" s="121"/>
      <c r="L1282" s="121"/>
      <c r="M1282" s="260"/>
      <c r="N1282" s="258"/>
    </row>
    <row r="1283" ht="27.75" customHeight="1">
      <c r="A1283" s="182"/>
      <c r="B1283" s="184"/>
      <c r="C1283" s="179"/>
      <c r="D1283" s="180"/>
      <c r="E1283" s="179"/>
      <c r="F1283" s="179"/>
      <c r="G1283" s="179"/>
      <c r="H1283" s="179"/>
      <c r="I1283" s="179"/>
      <c r="J1283" s="256"/>
      <c r="K1283" s="121"/>
      <c r="L1283" s="121"/>
      <c r="M1283" s="260"/>
      <c r="N1283" s="259"/>
    </row>
    <row r="1284" ht="27.75" customHeight="1">
      <c r="A1284" s="182"/>
      <c r="B1284" s="183"/>
      <c r="C1284" s="120"/>
      <c r="D1284" s="177"/>
      <c r="E1284" s="120"/>
      <c r="F1284" s="120"/>
      <c r="G1284" s="120"/>
      <c r="H1284" s="120"/>
      <c r="I1284" s="120"/>
      <c r="J1284" s="256"/>
      <c r="K1284" s="121"/>
      <c r="L1284" s="121"/>
      <c r="M1284" s="260"/>
      <c r="N1284" s="258"/>
    </row>
    <row r="1285" ht="27.75" customHeight="1">
      <c r="A1285" s="182"/>
      <c r="B1285" s="184"/>
      <c r="C1285" s="179"/>
      <c r="D1285" s="180"/>
      <c r="E1285" s="179"/>
      <c r="F1285" s="179"/>
      <c r="G1285" s="179"/>
      <c r="H1285" s="179"/>
      <c r="I1285" s="179"/>
      <c r="J1285" s="256"/>
      <c r="K1285" s="121"/>
      <c r="L1285" s="121"/>
      <c r="M1285" s="260"/>
      <c r="N1285" s="259"/>
    </row>
    <row r="1286" ht="27.75" customHeight="1">
      <c r="A1286" s="182"/>
      <c r="B1286" s="183"/>
      <c r="C1286" s="120"/>
      <c r="D1286" s="177"/>
      <c r="E1286" s="120"/>
      <c r="F1286" s="120"/>
      <c r="G1286" s="120"/>
      <c r="H1286" s="120"/>
      <c r="I1286" s="120"/>
      <c r="J1286" s="256"/>
      <c r="K1286" s="121"/>
      <c r="L1286" s="121"/>
      <c r="M1286" s="260"/>
      <c r="N1286" s="258"/>
    </row>
    <row r="1287" ht="27.75" customHeight="1">
      <c r="A1287" s="182"/>
      <c r="B1287" s="184"/>
      <c r="C1287" s="179"/>
      <c r="D1287" s="180"/>
      <c r="E1287" s="179"/>
      <c r="F1287" s="179"/>
      <c r="G1287" s="179"/>
      <c r="H1287" s="179"/>
      <c r="I1287" s="179"/>
      <c r="J1287" s="256"/>
      <c r="K1287" s="121"/>
      <c r="L1287" s="121"/>
      <c r="M1287" s="260"/>
      <c r="N1287" s="259"/>
    </row>
    <row r="1288" ht="27.75" customHeight="1">
      <c r="A1288" s="182"/>
      <c r="B1288" s="183"/>
      <c r="C1288" s="120"/>
      <c r="D1288" s="177"/>
      <c r="E1288" s="120"/>
      <c r="F1288" s="120"/>
      <c r="G1288" s="120"/>
      <c r="H1288" s="120"/>
      <c r="I1288" s="120"/>
      <c r="J1288" s="256"/>
      <c r="K1288" s="121"/>
      <c r="L1288" s="121"/>
      <c r="M1288" s="260"/>
      <c r="N1288" s="258"/>
    </row>
    <row r="1289" ht="27.75" customHeight="1">
      <c r="A1289" s="182"/>
      <c r="B1289" s="184"/>
      <c r="C1289" s="179"/>
      <c r="D1289" s="180"/>
      <c r="E1289" s="179"/>
      <c r="F1289" s="179"/>
      <c r="G1289" s="179"/>
      <c r="H1289" s="179"/>
      <c r="I1289" s="179"/>
      <c r="J1289" s="256"/>
      <c r="K1289" s="121"/>
      <c r="L1289" s="121"/>
      <c r="M1289" s="260"/>
      <c r="N1289" s="259"/>
    </row>
    <row r="1290" ht="27.75" customHeight="1">
      <c r="A1290" s="182"/>
      <c r="B1290" s="183"/>
      <c r="C1290" s="120"/>
      <c r="D1290" s="177"/>
      <c r="E1290" s="120"/>
      <c r="F1290" s="120"/>
      <c r="G1290" s="120"/>
      <c r="H1290" s="120"/>
      <c r="I1290" s="120"/>
      <c r="J1290" s="256"/>
      <c r="K1290" s="121"/>
      <c r="L1290" s="121"/>
      <c r="M1290" s="260"/>
      <c r="N1290" s="258"/>
    </row>
    <row r="1291" ht="27.75" customHeight="1">
      <c r="A1291" s="182"/>
      <c r="B1291" s="184"/>
      <c r="C1291" s="179"/>
      <c r="D1291" s="180"/>
      <c r="E1291" s="179"/>
      <c r="F1291" s="179"/>
      <c r="G1291" s="179"/>
      <c r="H1291" s="179"/>
      <c r="I1291" s="179"/>
      <c r="J1291" s="261"/>
      <c r="K1291" s="121"/>
      <c r="L1291" s="121"/>
      <c r="M1291" s="260"/>
      <c r="N1291" s="259"/>
    </row>
    <row r="1292" ht="27.75" customHeight="1">
      <c r="A1292" s="182"/>
      <c r="B1292" s="183"/>
      <c r="C1292" s="120"/>
      <c r="D1292" s="177"/>
      <c r="E1292" s="120"/>
      <c r="F1292" s="120"/>
      <c r="G1292" s="120"/>
      <c r="H1292" s="120"/>
      <c r="I1292" s="120"/>
      <c r="J1292" s="261"/>
      <c r="K1292" s="121"/>
      <c r="L1292" s="121"/>
      <c r="M1292" s="260"/>
      <c r="N1292" s="258"/>
    </row>
    <row r="1293" ht="27.75" customHeight="1">
      <c r="A1293" s="182"/>
      <c r="B1293" s="184"/>
      <c r="C1293" s="179"/>
      <c r="D1293" s="180"/>
      <c r="E1293" s="179"/>
      <c r="F1293" s="179"/>
      <c r="G1293" s="179"/>
      <c r="H1293" s="179"/>
      <c r="I1293" s="179"/>
      <c r="J1293" s="261"/>
      <c r="K1293" s="121"/>
      <c r="L1293" s="121"/>
      <c r="M1293" s="260"/>
      <c r="N1293" s="259"/>
    </row>
    <row r="1294" ht="27.75" customHeight="1">
      <c r="A1294" s="182"/>
      <c r="B1294" s="183"/>
      <c r="C1294" s="120"/>
      <c r="D1294" s="177"/>
      <c r="E1294" s="120"/>
      <c r="F1294" s="120"/>
      <c r="G1294" s="120"/>
      <c r="H1294" s="120"/>
      <c r="I1294" s="120"/>
      <c r="J1294" s="261"/>
      <c r="K1294" s="121"/>
      <c r="L1294" s="121"/>
      <c r="M1294" s="260"/>
      <c r="N1294" s="258"/>
    </row>
    <row r="1295" ht="27.75" customHeight="1">
      <c r="A1295" s="182"/>
      <c r="B1295" s="184"/>
      <c r="C1295" s="179"/>
      <c r="D1295" s="180"/>
      <c r="E1295" s="179"/>
      <c r="F1295" s="179"/>
      <c r="G1295" s="179"/>
      <c r="H1295" s="179"/>
      <c r="I1295" s="179"/>
      <c r="J1295" s="261"/>
      <c r="K1295" s="121"/>
      <c r="L1295" s="121"/>
      <c r="M1295" s="260"/>
      <c r="N1295" s="259"/>
    </row>
    <row r="1296" ht="27.75" customHeight="1">
      <c r="A1296" s="182"/>
      <c r="B1296" s="183"/>
      <c r="C1296" s="120"/>
      <c r="D1296" s="177"/>
      <c r="E1296" s="120"/>
      <c r="F1296" s="120"/>
      <c r="G1296" s="120"/>
      <c r="H1296" s="120"/>
      <c r="I1296" s="120"/>
      <c r="J1296" s="261"/>
      <c r="K1296" s="121"/>
      <c r="L1296" s="121"/>
      <c r="M1296" s="260"/>
      <c r="N1296" s="258"/>
    </row>
    <row r="1297" ht="27.75" customHeight="1">
      <c r="A1297" s="182"/>
      <c r="B1297" s="184"/>
      <c r="C1297" s="179"/>
      <c r="D1297" s="180"/>
      <c r="E1297" s="179"/>
      <c r="F1297" s="179"/>
      <c r="G1297" s="179"/>
      <c r="H1297" s="179"/>
      <c r="I1297" s="179"/>
      <c r="J1297" s="261"/>
      <c r="K1297" s="121"/>
      <c r="L1297" s="121"/>
      <c r="M1297" s="260"/>
      <c r="N1297" s="259"/>
    </row>
    <row r="1298" ht="27.75" customHeight="1">
      <c r="A1298" s="182"/>
      <c r="B1298" s="183"/>
      <c r="C1298" s="120"/>
      <c r="D1298" s="177"/>
      <c r="E1298" s="120"/>
      <c r="F1298" s="120"/>
      <c r="G1298" s="120"/>
      <c r="H1298" s="120"/>
      <c r="I1298" s="120"/>
      <c r="J1298" s="261"/>
      <c r="K1298" s="121"/>
      <c r="L1298" s="121"/>
      <c r="M1298" s="260"/>
      <c r="N1298" s="258"/>
    </row>
    <row r="1299" ht="27.75" customHeight="1">
      <c r="A1299" s="182"/>
      <c r="B1299" s="184"/>
      <c r="C1299" s="179"/>
      <c r="D1299" s="180"/>
      <c r="E1299" s="179"/>
      <c r="F1299" s="179"/>
      <c r="G1299" s="179"/>
      <c r="H1299" s="179"/>
      <c r="I1299" s="179"/>
      <c r="J1299" s="261"/>
      <c r="K1299" s="121"/>
      <c r="L1299" s="121"/>
      <c r="M1299" s="260"/>
      <c r="N1299" s="259"/>
    </row>
    <row r="1300" ht="27.75" customHeight="1">
      <c r="A1300" s="182"/>
      <c r="B1300" s="183"/>
      <c r="C1300" s="120"/>
      <c r="D1300" s="177"/>
      <c r="E1300" s="120"/>
      <c r="F1300" s="120"/>
      <c r="G1300" s="120"/>
      <c r="H1300" s="120"/>
      <c r="I1300" s="120"/>
      <c r="J1300" s="261"/>
      <c r="K1300" s="121"/>
      <c r="L1300" s="121"/>
      <c r="M1300" s="260"/>
      <c r="N1300" s="258"/>
    </row>
    <row r="1301" ht="27.75" customHeight="1">
      <c r="A1301" s="182"/>
      <c r="B1301" s="184"/>
      <c r="C1301" s="179"/>
      <c r="D1301" s="180"/>
      <c r="E1301" s="179"/>
      <c r="F1301" s="179"/>
      <c r="G1301" s="179"/>
      <c r="H1301" s="179"/>
      <c r="I1301" s="179"/>
      <c r="J1301" s="261"/>
      <c r="K1301" s="121"/>
      <c r="L1301" s="121"/>
      <c r="M1301" s="260"/>
      <c r="N1301" s="259"/>
    </row>
    <row r="1302" ht="27.75" customHeight="1">
      <c r="A1302" s="182"/>
      <c r="B1302" s="183"/>
      <c r="C1302" s="120"/>
      <c r="D1302" s="177"/>
      <c r="E1302" s="120"/>
      <c r="F1302" s="120"/>
      <c r="G1302" s="120"/>
      <c r="H1302" s="120"/>
      <c r="I1302" s="120"/>
      <c r="J1302" s="261"/>
      <c r="K1302" s="121"/>
      <c r="L1302" s="121"/>
      <c r="M1302" s="260"/>
      <c r="N1302" s="258"/>
    </row>
    <row r="1303" ht="27.75" customHeight="1">
      <c r="A1303" s="182"/>
      <c r="B1303" s="184"/>
      <c r="C1303" s="179"/>
      <c r="D1303" s="180"/>
      <c r="E1303" s="179"/>
      <c r="F1303" s="179"/>
      <c r="G1303" s="179"/>
      <c r="H1303" s="179"/>
      <c r="I1303" s="179"/>
      <c r="J1303" s="261"/>
      <c r="K1303" s="121"/>
      <c r="L1303" s="121"/>
      <c r="M1303" s="260"/>
      <c r="N1303" s="259"/>
    </row>
    <row r="1304" ht="27.75" customHeight="1">
      <c r="A1304" s="182"/>
      <c r="B1304" s="183"/>
      <c r="C1304" s="120"/>
      <c r="D1304" s="177"/>
      <c r="E1304" s="120"/>
      <c r="F1304" s="120"/>
      <c r="G1304" s="120"/>
      <c r="H1304" s="120"/>
      <c r="I1304" s="120"/>
      <c r="J1304" s="261"/>
      <c r="K1304" s="121"/>
      <c r="L1304" s="121"/>
      <c r="M1304" s="260"/>
      <c r="N1304" s="258"/>
    </row>
    <row r="1305" ht="27.75" customHeight="1">
      <c r="A1305" s="182"/>
      <c r="B1305" s="184"/>
      <c r="C1305" s="179"/>
      <c r="D1305" s="180"/>
      <c r="E1305" s="179"/>
      <c r="F1305" s="179"/>
      <c r="G1305" s="179"/>
      <c r="H1305" s="179"/>
      <c r="I1305" s="179"/>
      <c r="J1305" s="261"/>
      <c r="K1305" s="121"/>
      <c r="L1305" s="121"/>
      <c r="M1305" s="260"/>
      <c r="N1305" s="259"/>
    </row>
    <row r="1306" ht="27.75" customHeight="1">
      <c r="A1306" s="182"/>
      <c r="B1306" s="183"/>
      <c r="C1306" s="120"/>
      <c r="D1306" s="177"/>
      <c r="E1306" s="120"/>
      <c r="F1306" s="120"/>
      <c r="G1306" s="120"/>
      <c r="H1306" s="120"/>
      <c r="I1306" s="120"/>
      <c r="J1306" s="261"/>
      <c r="K1306" s="121"/>
      <c r="L1306" s="121"/>
      <c r="M1306" s="260"/>
      <c r="N1306" s="258"/>
    </row>
    <row r="1307" ht="27.75" customHeight="1">
      <c r="A1307" s="182"/>
      <c r="B1307" s="184"/>
      <c r="C1307" s="179"/>
      <c r="D1307" s="180"/>
      <c r="E1307" s="179"/>
      <c r="F1307" s="179"/>
      <c r="G1307" s="179"/>
      <c r="H1307" s="179"/>
      <c r="I1307" s="179"/>
      <c r="J1307" s="261"/>
      <c r="K1307" s="121"/>
      <c r="L1307" s="121"/>
      <c r="M1307" s="260"/>
      <c r="N1307" s="259"/>
    </row>
    <row r="1308" ht="27.75" customHeight="1">
      <c r="A1308" s="182"/>
      <c r="B1308" s="183"/>
      <c r="C1308" s="120"/>
      <c r="D1308" s="177"/>
      <c r="E1308" s="120"/>
      <c r="F1308" s="120"/>
      <c r="G1308" s="120"/>
      <c r="H1308" s="120"/>
      <c r="I1308" s="120"/>
      <c r="J1308" s="261"/>
      <c r="K1308" s="121"/>
      <c r="L1308" s="121"/>
      <c r="M1308" s="260"/>
      <c r="N1308" s="258"/>
    </row>
    <row r="1309" ht="27.75" customHeight="1">
      <c r="A1309" s="182"/>
      <c r="B1309" s="184"/>
      <c r="C1309" s="179"/>
      <c r="D1309" s="180"/>
      <c r="E1309" s="179"/>
      <c r="F1309" s="179"/>
      <c r="G1309" s="179"/>
      <c r="H1309" s="179"/>
      <c r="I1309" s="179"/>
      <c r="J1309" s="261"/>
      <c r="K1309" s="121"/>
      <c r="L1309" s="121"/>
      <c r="M1309" s="260"/>
      <c r="N1309" s="259"/>
    </row>
    <row r="1310" ht="27.75" customHeight="1">
      <c r="A1310" s="182"/>
      <c r="B1310" s="183"/>
      <c r="C1310" s="120"/>
      <c r="D1310" s="177"/>
      <c r="E1310" s="120"/>
      <c r="F1310" s="120"/>
      <c r="G1310" s="120"/>
      <c r="H1310" s="120"/>
      <c r="I1310" s="120"/>
      <c r="J1310" s="261"/>
      <c r="K1310" s="121"/>
      <c r="L1310" s="121"/>
      <c r="M1310" s="260"/>
      <c r="N1310" s="258"/>
    </row>
    <row r="1311" ht="27.75" customHeight="1">
      <c r="A1311" s="182"/>
      <c r="B1311" s="184"/>
      <c r="C1311" s="179"/>
      <c r="D1311" s="180"/>
      <c r="E1311" s="179"/>
      <c r="F1311" s="179"/>
      <c r="G1311" s="179"/>
      <c r="H1311" s="179"/>
      <c r="I1311" s="179"/>
      <c r="J1311" s="261"/>
      <c r="K1311" s="121"/>
      <c r="L1311" s="121"/>
      <c r="M1311" s="260"/>
      <c r="N1311" s="259"/>
    </row>
    <row r="1312" ht="27.75" customHeight="1">
      <c r="A1312" s="182"/>
      <c r="B1312" s="183"/>
      <c r="C1312" s="120"/>
      <c r="D1312" s="177"/>
      <c r="E1312" s="120"/>
      <c r="F1312" s="120"/>
      <c r="G1312" s="120"/>
      <c r="H1312" s="120"/>
      <c r="I1312" s="120"/>
      <c r="J1312" s="261"/>
      <c r="K1312" s="121"/>
      <c r="L1312" s="121"/>
      <c r="M1312" s="260"/>
      <c r="N1312" s="258"/>
    </row>
    <row r="1313" ht="27.75" customHeight="1">
      <c r="A1313" s="182"/>
      <c r="B1313" s="184"/>
      <c r="C1313" s="179"/>
      <c r="D1313" s="180"/>
      <c r="E1313" s="179"/>
      <c r="F1313" s="179"/>
      <c r="G1313" s="179"/>
      <c r="H1313" s="179"/>
      <c r="I1313" s="179"/>
      <c r="J1313" s="261"/>
      <c r="K1313" s="121"/>
      <c r="L1313" s="121"/>
      <c r="M1313" s="260"/>
      <c r="N1313" s="259"/>
    </row>
    <row r="1314" ht="27.75" customHeight="1">
      <c r="A1314" s="182"/>
      <c r="B1314" s="183"/>
      <c r="C1314" s="120"/>
      <c r="D1314" s="177"/>
      <c r="E1314" s="120"/>
      <c r="F1314" s="120"/>
      <c r="G1314" s="120"/>
      <c r="H1314" s="120"/>
      <c r="I1314" s="120"/>
      <c r="J1314" s="261"/>
      <c r="K1314" s="121"/>
      <c r="L1314" s="121"/>
      <c r="M1314" s="260"/>
      <c r="N1314" s="258"/>
    </row>
    <row r="1315" ht="27.75" customHeight="1">
      <c r="A1315" s="182"/>
      <c r="B1315" s="184"/>
      <c r="C1315" s="179"/>
      <c r="D1315" s="180"/>
      <c r="E1315" s="179"/>
      <c r="F1315" s="179"/>
      <c r="G1315" s="179"/>
      <c r="H1315" s="179"/>
      <c r="I1315" s="179"/>
      <c r="J1315" s="261"/>
      <c r="K1315" s="121"/>
      <c r="L1315" s="121"/>
      <c r="M1315" s="260"/>
      <c r="N1315" s="259"/>
    </row>
    <row r="1316" ht="27.75" customHeight="1">
      <c r="A1316" s="182"/>
      <c r="B1316" s="183"/>
      <c r="C1316" s="120"/>
      <c r="D1316" s="177"/>
      <c r="E1316" s="120"/>
      <c r="F1316" s="120"/>
      <c r="G1316" s="120"/>
      <c r="H1316" s="120"/>
      <c r="I1316" s="120"/>
      <c r="J1316" s="261"/>
      <c r="K1316" s="121"/>
      <c r="L1316" s="121"/>
      <c r="M1316" s="260"/>
      <c r="N1316" s="258"/>
    </row>
    <row r="1317" ht="27.75" customHeight="1">
      <c r="A1317" s="182"/>
      <c r="B1317" s="184"/>
      <c r="C1317" s="179"/>
      <c r="D1317" s="180"/>
      <c r="E1317" s="179"/>
      <c r="F1317" s="179"/>
      <c r="G1317" s="179"/>
      <c r="H1317" s="179"/>
      <c r="I1317" s="179"/>
      <c r="J1317" s="261"/>
      <c r="K1317" s="121"/>
      <c r="L1317" s="121"/>
      <c r="M1317" s="260"/>
      <c r="N1317" s="259"/>
    </row>
    <row r="1318" ht="27.75" customHeight="1">
      <c r="A1318" s="182"/>
      <c r="B1318" s="183"/>
      <c r="C1318" s="120"/>
      <c r="D1318" s="177"/>
      <c r="E1318" s="120"/>
      <c r="F1318" s="120"/>
      <c r="G1318" s="120"/>
      <c r="H1318" s="120"/>
      <c r="I1318" s="120"/>
      <c r="J1318" s="261"/>
      <c r="K1318" s="121"/>
      <c r="L1318" s="121"/>
      <c r="M1318" s="260"/>
      <c r="N1318" s="258"/>
    </row>
    <row r="1319" ht="27.75" customHeight="1">
      <c r="A1319" s="182"/>
      <c r="B1319" s="184"/>
      <c r="C1319" s="179"/>
      <c r="D1319" s="180"/>
      <c r="E1319" s="179"/>
      <c r="F1319" s="179"/>
      <c r="G1319" s="179"/>
      <c r="H1319" s="179"/>
      <c r="I1319" s="179"/>
      <c r="J1319" s="261"/>
      <c r="K1319" s="121"/>
      <c r="L1319" s="121"/>
      <c r="M1319" s="260"/>
      <c r="N1319" s="259"/>
    </row>
    <row r="1320" ht="27.75" customHeight="1">
      <c r="A1320" s="182"/>
      <c r="B1320" s="183"/>
      <c r="C1320" s="120"/>
      <c r="D1320" s="177"/>
      <c r="E1320" s="120"/>
      <c r="F1320" s="120"/>
      <c r="G1320" s="120"/>
      <c r="H1320" s="120"/>
      <c r="I1320" s="120"/>
      <c r="J1320" s="261"/>
      <c r="K1320" s="121"/>
      <c r="L1320" s="121"/>
      <c r="M1320" s="260"/>
      <c r="N1320" s="258"/>
    </row>
    <row r="1321" ht="27.75" customHeight="1">
      <c r="A1321" s="182"/>
      <c r="B1321" s="184"/>
      <c r="C1321" s="179"/>
      <c r="D1321" s="180"/>
      <c r="E1321" s="179"/>
      <c r="F1321" s="179"/>
      <c r="G1321" s="179"/>
      <c r="H1321" s="179"/>
      <c r="I1321" s="179"/>
      <c r="J1321" s="261"/>
      <c r="K1321" s="121"/>
      <c r="L1321" s="121"/>
      <c r="M1321" s="260"/>
      <c r="N1321" s="259"/>
    </row>
    <row r="1322" ht="27.75" customHeight="1">
      <c r="A1322" s="182"/>
      <c r="B1322" s="183"/>
      <c r="C1322" s="120"/>
      <c r="D1322" s="177"/>
      <c r="E1322" s="120"/>
      <c r="F1322" s="120"/>
      <c r="G1322" s="120"/>
      <c r="H1322" s="120"/>
      <c r="I1322" s="120"/>
      <c r="J1322" s="261"/>
      <c r="K1322" s="121"/>
      <c r="L1322" s="121"/>
      <c r="M1322" s="260"/>
      <c r="N1322" s="258"/>
    </row>
    <row r="1323" ht="27.75" customHeight="1">
      <c r="A1323" s="182"/>
      <c r="B1323" s="184"/>
      <c r="C1323" s="179"/>
      <c r="D1323" s="180"/>
      <c r="E1323" s="179"/>
      <c r="F1323" s="179"/>
      <c r="G1323" s="179"/>
      <c r="H1323" s="179"/>
      <c r="I1323" s="179"/>
      <c r="J1323" s="261"/>
      <c r="K1323" s="121"/>
      <c r="L1323" s="121"/>
      <c r="M1323" s="260"/>
      <c r="N1323" s="259"/>
    </row>
    <row r="1324" ht="27.75" customHeight="1">
      <c r="A1324" s="182"/>
      <c r="B1324" s="183"/>
      <c r="C1324" s="120"/>
      <c r="D1324" s="177"/>
      <c r="E1324" s="120"/>
      <c r="F1324" s="120"/>
      <c r="G1324" s="120"/>
      <c r="H1324" s="120"/>
      <c r="I1324" s="120"/>
      <c r="J1324" s="261"/>
      <c r="K1324" s="121"/>
      <c r="L1324" s="121"/>
      <c r="M1324" s="260"/>
      <c r="N1324" s="258"/>
    </row>
    <row r="1325" ht="27.75" customHeight="1">
      <c r="A1325" s="182"/>
      <c r="B1325" s="184"/>
      <c r="C1325" s="179"/>
      <c r="D1325" s="180"/>
      <c r="E1325" s="179"/>
      <c r="F1325" s="179"/>
      <c r="G1325" s="179"/>
      <c r="H1325" s="179"/>
      <c r="I1325" s="179"/>
      <c r="J1325" s="261"/>
      <c r="K1325" s="121"/>
      <c r="L1325" s="121"/>
      <c r="M1325" s="260"/>
      <c r="N1325" s="259"/>
    </row>
    <row r="1326" ht="27.75" customHeight="1">
      <c r="A1326" s="182"/>
      <c r="B1326" s="183"/>
      <c r="C1326" s="120"/>
      <c r="D1326" s="177"/>
      <c r="E1326" s="120"/>
      <c r="F1326" s="120"/>
      <c r="G1326" s="120"/>
      <c r="H1326" s="120"/>
      <c r="I1326" s="120"/>
      <c r="J1326" s="261"/>
      <c r="K1326" s="121"/>
      <c r="L1326" s="121"/>
      <c r="M1326" s="260"/>
      <c r="N1326" s="258"/>
    </row>
    <row r="1327" ht="27.75" customHeight="1">
      <c r="A1327" s="182"/>
      <c r="B1327" s="184"/>
      <c r="C1327" s="179"/>
      <c r="D1327" s="180"/>
      <c r="E1327" s="179"/>
      <c r="F1327" s="179"/>
      <c r="G1327" s="179"/>
      <c r="H1327" s="179"/>
      <c r="I1327" s="179"/>
      <c r="J1327" s="261"/>
      <c r="K1327" s="121"/>
      <c r="L1327" s="121"/>
      <c r="M1327" s="260"/>
      <c r="N1327" s="259"/>
    </row>
    <row r="1328" ht="27.75" customHeight="1">
      <c r="A1328" s="182"/>
      <c r="B1328" s="183"/>
      <c r="C1328" s="120"/>
      <c r="D1328" s="177"/>
      <c r="E1328" s="120"/>
      <c r="F1328" s="120"/>
      <c r="G1328" s="120"/>
      <c r="H1328" s="120"/>
      <c r="I1328" s="120"/>
      <c r="J1328" s="261"/>
      <c r="K1328" s="121"/>
      <c r="L1328" s="121"/>
      <c r="M1328" s="260"/>
      <c r="N1328" s="258"/>
    </row>
    <row r="1329" ht="27.75" customHeight="1">
      <c r="A1329" s="182"/>
      <c r="B1329" s="184"/>
      <c r="C1329" s="179"/>
      <c r="D1329" s="180"/>
      <c r="E1329" s="179"/>
      <c r="F1329" s="179"/>
      <c r="G1329" s="179"/>
      <c r="H1329" s="179"/>
      <c r="I1329" s="179"/>
      <c r="J1329" s="261"/>
      <c r="K1329" s="121"/>
      <c r="L1329" s="121"/>
      <c r="M1329" s="260"/>
      <c r="N1329" s="259"/>
    </row>
    <row r="1330" ht="27.75" customHeight="1">
      <c r="A1330" s="182"/>
      <c r="B1330" s="183"/>
      <c r="C1330" s="120"/>
      <c r="D1330" s="177"/>
      <c r="E1330" s="120"/>
      <c r="F1330" s="120"/>
      <c r="G1330" s="120"/>
      <c r="H1330" s="120"/>
      <c r="I1330" s="120"/>
      <c r="J1330" s="261"/>
      <c r="K1330" s="121"/>
      <c r="L1330" s="121"/>
      <c r="M1330" s="260"/>
      <c r="N1330" s="258"/>
    </row>
    <row r="1331" ht="27.75" customHeight="1">
      <c r="A1331" s="182"/>
      <c r="B1331" s="184"/>
      <c r="C1331" s="179"/>
      <c r="D1331" s="180"/>
      <c r="E1331" s="179"/>
      <c r="F1331" s="179"/>
      <c r="G1331" s="179"/>
      <c r="H1331" s="179"/>
      <c r="I1331" s="179"/>
      <c r="J1331" s="261"/>
      <c r="K1331" s="121"/>
      <c r="L1331" s="121"/>
      <c r="M1331" s="260"/>
      <c r="N1331" s="259"/>
    </row>
    <row r="1332" ht="27.75" customHeight="1">
      <c r="A1332" s="182"/>
      <c r="B1332" s="183"/>
      <c r="C1332" s="120"/>
      <c r="D1332" s="177"/>
      <c r="E1332" s="120"/>
      <c r="F1332" s="120"/>
      <c r="G1332" s="120"/>
      <c r="H1332" s="120"/>
      <c r="I1332" s="120"/>
      <c r="J1332" s="261"/>
      <c r="K1332" s="121"/>
      <c r="L1332" s="121"/>
      <c r="M1332" s="260"/>
      <c r="N1332" s="258"/>
    </row>
    <row r="1333" ht="27.75" customHeight="1">
      <c r="A1333" s="182"/>
      <c r="B1333" s="184"/>
      <c r="C1333" s="179"/>
      <c r="D1333" s="180"/>
      <c r="E1333" s="179"/>
      <c r="F1333" s="179"/>
      <c r="G1333" s="179"/>
      <c r="H1333" s="179"/>
      <c r="I1333" s="179"/>
      <c r="J1333" s="261"/>
      <c r="K1333" s="121"/>
      <c r="L1333" s="121"/>
      <c r="M1333" s="260"/>
      <c r="N1333" s="259"/>
    </row>
    <row r="1334" ht="27.75" customHeight="1">
      <c r="A1334" s="182"/>
      <c r="B1334" s="183"/>
      <c r="C1334" s="120"/>
      <c r="D1334" s="177"/>
      <c r="E1334" s="120"/>
      <c r="F1334" s="120"/>
      <c r="G1334" s="120"/>
      <c r="H1334" s="120"/>
      <c r="I1334" s="120"/>
      <c r="J1334" s="261"/>
      <c r="K1334" s="121"/>
      <c r="L1334" s="121"/>
      <c r="M1334" s="260"/>
      <c r="N1334" s="258"/>
    </row>
    <row r="1335" ht="27.75" customHeight="1">
      <c r="A1335" s="182"/>
      <c r="B1335" s="184"/>
      <c r="C1335" s="179"/>
      <c r="D1335" s="180"/>
      <c r="E1335" s="179"/>
      <c r="F1335" s="179"/>
      <c r="G1335" s="179"/>
      <c r="H1335" s="179"/>
      <c r="I1335" s="179"/>
      <c r="J1335" s="261"/>
      <c r="K1335" s="121"/>
      <c r="L1335" s="121"/>
      <c r="M1335" s="260"/>
      <c r="N1335" s="259"/>
    </row>
    <row r="1336" ht="27.75" customHeight="1">
      <c r="A1336" s="182"/>
      <c r="B1336" s="183"/>
      <c r="C1336" s="120"/>
      <c r="D1336" s="177"/>
      <c r="E1336" s="120"/>
      <c r="F1336" s="120"/>
      <c r="G1336" s="120"/>
      <c r="H1336" s="120"/>
      <c r="I1336" s="120"/>
      <c r="J1336" s="261"/>
      <c r="K1336" s="121"/>
      <c r="L1336" s="121"/>
      <c r="M1336" s="260"/>
      <c r="N1336" s="258"/>
    </row>
  </sheetData>
  <mergeCells count="1">
    <mergeCell ref="N558:N563"/>
  </mergeCells>
  <conditionalFormatting sqref="B1:B1336">
    <cfRule type="containsText" dxfId="0" priority="1" operator="containsText" text="ขาด">
      <formula>NOT(ISERROR(SEARCH(("ขาด"),(B1))))</formula>
    </cfRule>
  </conditionalFormatting>
  <conditionalFormatting sqref="B1:B1336">
    <cfRule type="containsText" dxfId="1" priority="2" operator="containsText" text="1-3">
      <formula>NOT(ISERROR(SEARCH(("1-3"),(B1))))</formula>
    </cfRule>
  </conditionalFormatting>
  <conditionalFormatting sqref="B1:B1336">
    <cfRule type="containsText" dxfId="2" priority="3" operator="containsText" text="4-5">
      <formula>NOT(ISERROR(SEARCH(("4-5"),(B1))))</formula>
    </cfRule>
  </conditionalFormatting>
  <conditionalFormatting sqref="B1:B1336">
    <cfRule type="containsText" dxfId="3" priority="4" operator="containsText" text="6">
      <formula>NOT(ISERROR(SEARCH(("6"),(B1))))</formula>
    </cfRule>
  </conditionalFormatting>
  <conditionalFormatting sqref="B1:B1336">
    <cfRule type="containsText" dxfId="4" priority="5" operator="containsText" text="ปกติ">
      <formula>NOT(ISERROR(SEARCH(("ปกติ"),(B1))))</formula>
    </cfRule>
  </conditionalFormatting>
  <conditionalFormatting sqref="B1:B1336">
    <cfRule type="containsBlanks" dxfId="5" priority="6">
      <formula>LEN(TRIM(B1))=0</formula>
    </cfRule>
  </conditionalFormatting>
  <dataValidations>
    <dataValidation type="list" allowBlank="1" sqref="H2:H567">
      <formula1>'รายชื่อกรม'!$B$2:$B$19</formula1>
    </dataValidation>
    <dataValidation type="list" allowBlank="1" sqref="G137 G139">
      <formula1>'ประเภททะเบียน'!$C$4:$C$21</formula1>
    </dataValidation>
    <dataValidation type="list" allowBlank="1" sqref="I2:J567">
      <formula1>'ชื่อบรษัทและยี่ห้อที่ขอยื่น'!$B$3:$B$150</formula1>
    </dataValidation>
    <dataValidation type="list" allowBlank="1" sqref="N2:N558 N564:N567">
      <formula1>'ประเภททะเบียน'!$E$4:$E$21</formula1>
    </dataValidation>
    <dataValidation type="list" allowBlank="1" sqref="G2:G136 G138 G140:G567">
      <formula1>'ประเภททะเบียน'!$C$4:$C$21</formula1>
    </dataValidation>
  </dataValidation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7"/>
    <hyperlink r:id="rId16" ref="K19"/>
    <hyperlink r:id="rId17" ref="K20"/>
    <hyperlink r:id="rId18" ref="K21"/>
    <hyperlink r:id="rId19" ref="K22"/>
    <hyperlink r:id="rId20" ref="K23"/>
    <hyperlink r:id="rId21" ref="K24"/>
    <hyperlink r:id="rId22" ref="K25"/>
    <hyperlink r:id="rId23" ref="K26"/>
    <hyperlink r:id="rId24" ref="K27"/>
    <hyperlink r:id="rId25" ref="K28"/>
    <hyperlink r:id="rId26" ref="K29"/>
    <hyperlink r:id="rId27" ref="K30"/>
    <hyperlink r:id="rId28" ref="K31"/>
    <hyperlink r:id="rId29" ref="K32"/>
    <hyperlink r:id="rId30" ref="K33"/>
    <hyperlink r:id="rId31" ref="K34"/>
    <hyperlink r:id="rId32" ref="K35"/>
    <hyperlink r:id="rId33" ref="K36"/>
    <hyperlink r:id="rId34" ref="K37"/>
    <hyperlink r:id="rId35" ref="K38"/>
    <hyperlink r:id="rId36" ref="K39"/>
    <hyperlink r:id="rId37" ref="K40"/>
    <hyperlink r:id="rId38" ref="K41"/>
    <hyperlink r:id="rId39" ref="K42"/>
    <hyperlink r:id="rId40" ref="K43"/>
    <hyperlink r:id="rId41" ref="K44"/>
    <hyperlink r:id="rId42" ref="K45"/>
    <hyperlink r:id="rId43" ref="K46"/>
    <hyperlink r:id="rId44" ref="K47"/>
    <hyperlink r:id="rId45" ref="K48"/>
    <hyperlink r:id="rId46" ref="K49"/>
    <hyperlink r:id="rId47" ref="K50"/>
    <hyperlink r:id="rId48" ref="K51"/>
    <hyperlink r:id="rId49" ref="K52"/>
    <hyperlink r:id="rId50" ref="K53"/>
    <hyperlink r:id="rId51" ref="K54"/>
    <hyperlink r:id="rId52" ref="K56"/>
    <hyperlink r:id="rId53" ref="K57"/>
    <hyperlink r:id="rId54" ref="K58"/>
    <hyperlink r:id="rId55" ref="K60"/>
    <hyperlink r:id="rId56" ref="K61"/>
    <hyperlink r:id="rId57" ref="K62"/>
    <hyperlink r:id="rId58" ref="K64"/>
    <hyperlink r:id="rId59" ref="K66"/>
    <hyperlink r:id="rId60" ref="K67"/>
    <hyperlink r:id="rId61" ref="K68"/>
    <hyperlink r:id="rId62" ref="K69"/>
    <hyperlink r:id="rId63" ref="K70"/>
    <hyperlink r:id="rId64" ref="K71"/>
    <hyperlink r:id="rId65" ref="K72"/>
    <hyperlink r:id="rId66" ref="K73"/>
    <hyperlink r:id="rId67" ref="K74"/>
    <hyperlink r:id="rId68" ref="K75"/>
    <hyperlink r:id="rId69" ref="K76"/>
    <hyperlink r:id="rId70" ref="K78"/>
    <hyperlink r:id="rId71" ref="K80"/>
    <hyperlink r:id="rId72" ref="K81"/>
    <hyperlink r:id="rId73" ref="K82"/>
    <hyperlink r:id="rId74" ref="K83"/>
    <hyperlink r:id="rId75" ref="K84"/>
    <hyperlink r:id="rId76" ref="K85"/>
    <hyperlink r:id="rId77" ref="K86"/>
    <hyperlink r:id="rId78" ref="K87"/>
    <hyperlink r:id="rId79" ref="K88"/>
    <hyperlink r:id="rId80" ref="K89"/>
    <hyperlink r:id="rId81" ref="K90"/>
    <hyperlink r:id="rId82" ref="K91"/>
    <hyperlink r:id="rId83" ref="K92"/>
    <hyperlink r:id="rId84" ref="K93"/>
    <hyperlink r:id="rId85" ref="K94"/>
    <hyperlink r:id="rId86" ref="K95"/>
    <hyperlink r:id="rId87" ref="K96"/>
    <hyperlink r:id="rId88" ref="K98"/>
    <hyperlink r:id="rId89" ref="K100"/>
    <hyperlink r:id="rId90" ref="K102"/>
    <hyperlink r:id="rId91" ref="K104"/>
    <hyperlink r:id="rId92" ref="K105"/>
    <hyperlink r:id="rId93" ref="K106"/>
    <hyperlink r:id="rId94" ref="K107"/>
    <hyperlink r:id="rId95" ref="K108"/>
    <hyperlink r:id="rId96" ref="K109"/>
    <hyperlink r:id="rId97" ref="K110"/>
    <hyperlink r:id="rId98" ref="K111"/>
    <hyperlink r:id="rId99" ref="K112"/>
    <hyperlink r:id="rId100" ref="K113"/>
    <hyperlink r:id="rId101" ref="K114"/>
    <hyperlink r:id="rId102" ref="K115"/>
    <hyperlink r:id="rId103" ref="K116"/>
    <hyperlink r:id="rId104" ref="K118"/>
    <hyperlink r:id="rId105" ref="K119"/>
    <hyperlink r:id="rId106" ref="K120"/>
    <hyperlink r:id="rId107" ref="K121"/>
    <hyperlink r:id="rId108" ref="K122"/>
    <hyperlink r:id="rId109" ref="K123"/>
    <hyperlink r:id="rId110" ref="K124"/>
    <hyperlink r:id="rId111" ref="K125"/>
    <hyperlink r:id="rId112" ref="K126"/>
    <hyperlink r:id="rId113" ref="K127"/>
    <hyperlink r:id="rId114" ref="K128"/>
    <hyperlink r:id="rId115" ref="K129"/>
    <hyperlink r:id="rId116" ref="K130"/>
    <hyperlink r:id="rId117" ref="K131"/>
    <hyperlink r:id="rId118" ref="K132"/>
    <hyperlink r:id="rId119" ref="K133"/>
    <hyperlink r:id="rId120" ref="K134"/>
    <hyperlink r:id="rId121" ref="K135"/>
    <hyperlink r:id="rId122" ref="K136"/>
    <hyperlink r:id="rId123" ref="K137"/>
    <hyperlink r:id="rId124" ref="K138"/>
    <hyperlink r:id="rId125" ref="K139"/>
    <hyperlink r:id="rId126" ref="K140"/>
    <hyperlink r:id="rId127" ref="K141"/>
    <hyperlink r:id="rId128" ref="K143"/>
    <hyperlink r:id="rId129" ref="K144"/>
    <hyperlink r:id="rId130" ref="K145"/>
    <hyperlink r:id="rId131" ref="K147"/>
    <hyperlink r:id="rId132" ref="K149"/>
    <hyperlink r:id="rId133" ref="K150"/>
    <hyperlink r:id="rId134" ref="K151"/>
    <hyperlink r:id="rId135" ref="K153"/>
    <hyperlink r:id="rId136" ref="K155"/>
    <hyperlink r:id="rId137" ref="K157"/>
    <hyperlink r:id="rId138" ref="K158"/>
    <hyperlink r:id="rId139" ref="K159"/>
    <hyperlink r:id="rId140" ref="K160"/>
    <hyperlink r:id="rId141" ref="K161"/>
    <hyperlink r:id="rId142" ref="K163"/>
    <hyperlink r:id="rId143" ref="K164"/>
    <hyperlink r:id="rId144" ref="K165"/>
    <hyperlink r:id="rId145" ref="K166"/>
    <hyperlink r:id="rId146" ref="K167"/>
    <hyperlink r:id="rId147" ref="K168"/>
    <hyperlink r:id="rId148" ref="K169"/>
    <hyperlink r:id="rId149" ref="K170"/>
    <hyperlink r:id="rId150" ref="K171"/>
    <hyperlink r:id="rId151" ref="K172"/>
    <hyperlink r:id="rId152" ref="K173"/>
    <hyperlink r:id="rId153" ref="K174"/>
    <hyperlink r:id="rId154" ref="K175"/>
    <hyperlink r:id="rId155" ref="K176"/>
    <hyperlink r:id="rId156" ref="K177"/>
    <hyperlink r:id="rId157" ref="K178"/>
    <hyperlink r:id="rId158" ref="K179"/>
    <hyperlink r:id="rId159" ref="K180"/>
    <hyperlink r:id="rId160" ref="K181"/>
    <hyperlink r:id="rId161" ref="K182"/>
    <hyperlink r:id="rId162" ref="K183"/>
    <hyperlink r:id="rId163" ref="K184"/>
    <hyperlink r:id="rId164" ref="K185"/>
    <hyperlink r:id="rId165" ref="K186"/>
    <hyperlink r:id="rId166" ref="K187"/>
    <hyperlink r:id="rId167" ref="K188"/>
    <hyperlink r:id="rId168" ref="K189"/>
    <hyperlink r:id="rId169" ref="K190"/>
    <hyperlink r:id="rId170" ref="K191"/>
    <hyperlink r:id="rId171" ref="K192"/>
    <hyperlink r:id="rId172" ref="K193"/>
    <hyperlink r:id="rId173" ref="K194"/>
    <hyperlink r:id="rId174" ref="K195"/>
    <hyperlink r:id="rId175" ref="K196"/>
    <hyperlink r:id="rId176" ref="K197"/>
    <hyperlink r:id="rId177" ref="K198"/>
    <hyperlink r:id="rId178" ref="K199"/>
    <hyperlink r:id="rId179" ref="K200"/>
    <hyperlink r:id="rId180" ref="K201"/>
    <hyperlink r:id="rId181" ref="K202"/>
    <hyperlink r:id="rId182" ref="K203"/>
    <hyperlink r:id="rId183" ref="K204"/>
    <hyperlink r:id="rId184" ref="K205"/>
    <hyperlink r:id="rId185" ref="K206"/>
    <hyperlink r:id="rId186" ref="K207"/>
    <hyperlink r:id="rId187" ref="K208"/>
    <hyperlink r:id="rId188" ref="K209"/>
    <hyperlink r:id="rId189" ref="K210"/>
    <hyperlink r:id="rId190" ref="K211"/>
    <hyperlink r:id="rId191" ref="K212"/>
    <hyperlink r:id="rId192" ref="K213"/>
    <hyperlink r:id="rId193" ref="K214"/>
    <hyperlink r:id="rId194" ref="K215"/>
    <hyperlink r:id="rId195" ref="K216"/>
    <hyperlink r:id="rId196" ref="K217"/>
    <hyperlink r:id="rId197" ref="K218"/>
    <hyperlink r:id="rId198" ref="K219"/>
    <hyperlink r:id="rId199" ref="K220"/>
    <hyperlink r:id="rId200" ref="K221"/>
    <hyperlink r:id="rId201" ref="K222"/>
    <hyperlink r:id="rId202" ref="K223"/>
    <hyperlink r:id="rId203" ref="K224"/>
    <hyperlink r:id="rId204" ref="K225"/>
    <hyperlink r:id="rId205" ref="K226"/>
    <hyperlink r:id="rId206" ref="K227"/>
    <hyperlink r:id="rId207" ref="K228"/>
    <hyperlink r:id="rId208" ref="K229"/>
    <hyperlink r:id="rId209" ref="K230"/>
    <hyperlink r:id="rId210" ref="K231"/>
    <hyperlink r:id="rId211" ref="K232"/>
    <hyperlink r:id="rId212" ref="K233"/>
    <hyperlink r:id="rId213" ref="K234"/>
    <hyperlink r:id="rId214" ref="K235"/>
    <hyperlink r:id="rId215" ref="K236"/>
    <hyperlink r:id="rId216" ref="K237"/>
    <hyperlink r:id="rId217" ref="K238"/>
    <hyperlink r:id="rId218" ref="K239"/>
    <hyperlink r:id="rId219" ref="K240"/>
    <hyperlink r:id="rId220" ref="K241"/>
    <hyperlink r:id="rId221" ref="K242"/>
    <hyperlink r:id="rId222" ref="K243"/>
    <hyperlink r:id="rId223" ref="K244"/>
    <hyperlink r:id="rId224" ref="K245"/>
    <hyperlink r:id="rId225" ref="K246"/>
    <hyperlink r:id="rId226" ref="K247"/>
    <hyperlink r:id="rId227" ref="K249"/>
    <hyperlink r:id="rId228" ref="K251"/>
    <hyperlink r:id="rId229" ref="K252"/>
    <hyperlink r:id="rId230" ref="K253"/>
    <hyperlink r:id="rId231" ref="K254"/>
    <hyperlink r:id="rId232" ref="K255"/>
    <hyperlink r:id="rId233" ref="K256"/>
    <hyperlink r:id="rId234" ref="K257"/>
    <hyperlink r:id="rId235" ref="K258"/>
    <hyperlink r:id="rId236" ref="K259"/>
    <hyperlink r:id="rId237" ref="K260"/>
    <hyperlink r:id="rId238" ref="K261"/>
    <hyperlink r:id="rId239" ref="K262"/>
    <hyperlink r:id="rId240" ref="K263"/>
    <hyperlink r:id="rId241" ref="K264"/>
    <hyperlink r:id="rId242" ref="K265"/>
    <hyperlink r:id="rId243" ref="K266"/>
    <hyperlink r:id="rId244" ref="K267"/>
    <hyperlink r:id="rId245" ref="K268"/>
    <hyperlink r:id="rId246" ref="K269"/>
    <hyperlink r:id="rId247" ref="K270"/>
    <hyperlink r:id="rId248" ref="K271"/>
    <hyperlink r:id="rId249" ref="K272"/>
    <hyperlink r:id="rId250" ref="K273"/>
    <hyperlink r:id="rId251" ref="K274"/>
    <hyperlink r:id="rId252" ref="K275"/>
    <hyperlink r:id="rId253" ref="K276"/>
    <hyperlink r:id="rId254" ref="K277"/>
    <hyperlink r:id="rId255" ref="K278"/>
    <hyperlink r:id="rId256" ref="K279"/>
    <hyperlink r:id="rId257" ref="K280"/>
    <hyperlink r:id="rId258" ref="K281"/>
    <hyperlink r:id="rId259" ref="K282"/>
    <hyperlink r:id="rId260" ref="K283"/>
    <hyperlink r:id="rId261" ref="K284"/>
    <hyperlink r:id="rId262" ref="K285"/>
    <hyperlink r:id="rId263" ref="K286"/>
    <hyperlink r:id="rId264" ref="K287"/>
    <hyperlink r:id="rId265" ref="K288"/>
    <hyperlink r:id="rId266" ref="K289"/>
    <hyperlink r:id="rId267" ref="K290"/>
    <hyperlink r:id="rId268" ref="K291"/>
    <hyperlink r:id="rId269" ref="K292"/>
    <hyperlink r:id="rId270" ref="K293"/>
    <hyperlink r:id="rId271" ref="K294"/>
    <hyperlink r:id="rId272" ref="K295"/>
    <hyperlink r:id="rId273" ref="K296"/>
    <hyperlink r:id="rId274" ref="K297"/>
    <hyperlink r:id="rId275" ref="K298"/>
    <hyperlink r:id="rId276" ref="K299"/>
    <hyperlink r:id="rId277" ref="K300"/>
    <hyperlink r:id="rId278" ref="K301"/>
    <hyperlink r:id="rId279" ref="K302"/>
    <hyperlink r:id="rId280" ref="K303"/>
    <hyperlink r:id="rId281" ref="K304"/>
    <hyperlink r:id="rId282" ref="K305"/>
    <hyperlink r:id="rId283" ref="K306"/>
    <hyperlink r:id="rId284" ref="K307"/>
    <hyperlink r:id="rId285" ref="K308"/>
    <hyperlink r:id="rId286" ref="K309"/>
    <hyperlink r:id="rId287" ref="K310"/>
    <hyperlink r:id="rId288" ref="K311"/>
    <hyperlink r:id="rId289" ref="K312"/>
    <hyperlink r:id="rId290" ref="K313"/>
    <hyperlink r:id="rId291" ref="K314"/>
    <hyperlink r:id="rId292" ref="K315"/>
    <hyperlink r:id="rId293" ref="K316"/>
    <hyperlink r:id="rId294" ref="K317"/>
    <hyperlink r:id="rId295" ref="K318"/>
    <hyperlink r:id="rId296" ref="K319"/>
    <hyperlink r:id="rId297" ref="K320"/>
    <hyperlink r:id="rId298" ref="K321"/>
    <hyperlink r:id="rId299" ref="K322"/>
    <hyperlink r:id="rId300" ref="K323"/>
    <hyperlink r:id="rId301" ref="K324"/>
    <hyperlink r:id="rId302" ref="K325"/>
    <hyperlink r:id="rId303" ref="K326"/>
    <hyperlink r:id="rId304" ref="K327"/>
    <hyperlink r:id="rId305" ref="K328"/>
    <hyperlink r:id="rId306" ref="K329"/>
    <hyperlink r:id="rId307" ref="K330"/>
    <hyperlink r:id="rId308" ref="K331"/>
    <hyperlink r:id="rId309" ref="K332"/>
    <hyperlink r:id="rId310" ref="K333"/>
    <hyperlink r:id="rId311" ref="K334"/>
    <hyperlink r:id="rId312" ref="K335"/>
    <hyperlink r:id="rId313" ref="K336"/>
    <hyperlink r:id="rId314" ref="K337"/>
    <hyperlink r:id="rId315" ref="K338"/>
    <hyperlink r:id="rId316" ref="K340"/>
    <hyperlink r:id="rId317" ref="K341"/>
    <hyperlink r:id="rId318" ref="K343"/>
    <hyperlink r:id="rId319" ref="K344"/>
    <hyperlink r:id="rId320" ref="K345"/>
    <hyperlink r:id="rId321" ref="K346"/>
    <hyperlink r:id="rId322" ref="K347"/>
    <hyperlink r:id="rId323" ref="K348"/>
    <hyperlink r:id="rId324" ref="K349"/>
    <hyperlink r:id="rId325" ref="K350"/>
    <hyperlink r:id="rId326" ref="K351"/>
    <hyperlink r:id="rId327" ref="K352"/>
    <hyperlink r:id="rId328" ref="K353"/>
    <hyperlink r:id="rId329" ref="K354"/>
    <hyperlink r:id="rId330" ref="K355"/>
    <hyperlink r:id="rId331" ref="K356"/>
    <hyperlink r:id="rId332" ref="K357"/>
    <hyperlink r:id="rId333" ref="K358"/>
    <hyperlink r:id="rId334" ref="K359"/>
    <hyperlink r:id="rId335" ref="K360"/>
    <hyperlink r:id="rId336" ref="K361"/>
    <hyperlink r:id="rId337" ref="K362"/>
    <hyperlink r:id="rId338" ref="K363"/>
    <hyperlink r:id="rId339" ref="K364"/>
    <hyperlink r:id="rId340" ref="K366"/>
    <hyperlink r:id="rId341" ref="K368"/>
    <hyperlink r:id="rId342" ref="K369"/>
    <hyperlink r:id="rId343" ref="K370"/>
    <hyperlink r:id="rId344" ref="K372"/>
    <hyperlink r:id="rId345" ref="K374"/>
    <hyperlink r:id="rId346" ref="K375"/>
    <hyperlink r:id="rId347" ref="K376"/>
    <hyperlink r:id="rId348" ref="K378"/>
    <hyperlink r:id="rId349" ref="K380"/>
    <hyperlink r:id="rId350" ref="K381"/>
    <hyperlink r:id="rId351" ref="K382"/>
    <hyperlink r:id="rId352" ref="K383"/>
    <hyperlink r:id="rId353" ref="K384"/>
    <hyperlink r:id="rId354" ref="K385"/>
    <hyperlink r:id="rId355" ref="K386"/>
    <hyperlink r:id="rId356" ref="K387"/>
    <hyperlink r:id="rId357" ref="K388"/>
    <hyperlink r:id="rId358" ref="K389"/>
    <hyperlink r:id="rId359" ref="K390"/>
    <hyperlink r:id="rId360" ref="K391"/>
    <hyperlink r:id="rId361" ref="K392"/>
    <hyperlink r:id="rId362" ref="K393"/>
    <hyperlink r:id="rId363" ref="K394"/>
    <hyperlink r:id="rId364" ref="K395"/>
    <hyperlink r:id="rId365" ref="K396"/>
    <hyperlink r:id="rId366" ref="K397"/>
    <hyperlink r:id="rId367" ref="K398"/>
    <hyperlink r:id="rId368" ref="K400"/>
    <hyperlink r:id="rId369" ref="K402"/>
    <hyperlink r:id="rId370" ref="K403"/>
    <hyperlink r:id="rId371" ref="K404"/>
    <hyperlink r:id="rId372" ref="K405"/>
    <hyperlink r:id="rId373" ref="K406"/>
    <hyperlink r:id="rId374" ref="K407"/>
    <hyperlink r:id="rId375" ref="K408"/>
    <hyperlink r:id="rId376" ref="K409"/>
    <hyperlink r:id="rId377" ref="K410"/>
    <hyperlink r:id="rId378" ref="K411"/>
    <hyperlink r:id="rId379" ref="K412"/>
    <hyperlink r:id="rId380" ref="K413"/>
    <hyperlink r:id="rId381" ref="K414"/>
    <hyperlink r:id="rId382" ref="K415"/>
    <hyperlink r:id="rId383" ref="K416"/>
    <hyperlink r:id="rId384" ref="K417"/>
    <hyperlink r:id="rId385" ref="K418"/>
    <hyperlink r:id="rId386" ref="K419"/>
    <hyperlink r:id="rId387" ref="K420"/>
    <hyperlink r:id="rId388" ref="K421"/>
    <hyperlink r:id="rId389" ref="K422"/>
    <hyperlink r:id="rId390" ref="K423"/>
    <hyperlink r:id="rId391" ref="K424"/>
    <hyperlink r:id="rId392" ref="K425"/>
    <hyperlink r:id="rId393" ref="K426"/>
    <hyperlink r:id="rId394" ref="K427"/>
    <hyperlink r:id="rId395" ref="K428"/>
    <hyperlink r:id="rId396" ref="K429"/>
    <hyperlink r:id="rId397" ref="K430"/>
    <hyperlink r:id="rId398" ref="K431"/>
    <hyperlink r:id="rId399" ref="K432"/>
    <hyperlink r:id="rId400" ref="K433"/>
    <hyperlink r:id="rId401" ref="K434"/>
    <hyperlink r:id="rId402" ref="K435"/>
    <hyperlink r:id="rId403" ref="K436"/>
    <hyperlink r:id="rId404" ref="K438"/>
    <hyperlink r:id="rId405" ref="K440"/>
    <hyperlink r:id="rId406" ref="K441"/>
    <hyperlink r:id="rId407" ref="K442"/>
    <hyperlink r:id="rId408" ref="K443"/>
    <hyperlink r:id="rId409" ref="K444"/>
    <hyperlink r:id="rId410" ref="K445"/>
    <hyperlink r:id="rId411" ref="K446"/>
    <hyperlink r:id="rId412" ref="K447"/>
    <hyperlink r:id="rId413" ref="K448"/>
    <hyperlink r:id="rId414" ref="K449"/>
    <hyperlink r:id="rId415" ref="K450"/>
    <hyperlink r:id="rId416" ref="K451"/>
    <hyperlink r:id="rId417" ref="K452"/>
    <hyperlink r:id="rId418" ref="K454"/>
    <hyperlink r:id="rId419" ref="K456"/>
    <hyperlink r:id="rId420" ref="K457"/>
    <hyperlink r:id="rId421" ref="K458"/>
    <hyperlink r:id="rId422" ref="K460"/>
    <hyperlink r:id="rId423" ref="K462"/>
    <hyperlink r:id="rId424" ref="K463"/>
    <hyperlink r:id="rId425" ref="K464"/>
    <hyperlink r:id="rId426" ref="K465"/>
    <hyperlink r:id="rId427" ref="K466"/>
    <hyperlink r:id="rId428" ref="K467"/>
    <hyperlink r:id="rId429" ref="K468"/>
    <hyperlink r:id="rId430" ref="K469"/>
    <hyperlink r:id="rId431" ref="K470"/>
    <hyperlink r:id="rId432" ref="K471"/>
    <hyperlink r:id="rId433" ref="K472"/>
    <hyperlink r:id="rId434" ref="K473"/>
    <hyperlink r:id="rId435" ref="K474"/>
    <hyperlink r:id="rId436" ref="K475"/>
    <hyperlink r:id="rId437" ref="K476"/>
    <hyperlink r:id="rId438" ref="K477"/>
    <hyperlink r:id="rId439" ref="K478"/>
    <hyperlink r:id="rId440" ref="K479"/>
    <hyperlink r:id="rId441" ref="K480"/>
    <hyperlink r:id="rId442" ref="K481"/>
    <hyperlink r:id="rId443" ref="K482"/>
    <hyperlink r:id="rId444" ref="K483"/>
    <hyperlink r:id="rId445" ref="K484"/>
    <hyperlink r:id="rId446" ref="K485"/>
    <hyperlink r:id="rId447" ref="K486"/>
    <hyperlink r:id="rId448" ref="K487"/>
    <hyperlink r:id="rId449" ref="K488"/>
    <hyperlink r:id="rId450" ref="K489"/>
    <hyperlink r:id="rId451" ref="K490"/>
    <hyperlink r:id="rId452" ref="K491"/>
    <hyperlink r:id="rId453" ref="K492"/>
    <hyperlink r:id="rId454" ref="K493"/>
    <hyperlink r:id="rId455" ref="K494"/>
    <hyperlink r:id="rId456" ref="K495"/>
    <hyperlink r:id="rId457" ref="K496"/>
    <hyperlink r:id="rId458" ref="K497"/>
    <hyperlink r:id="rId459" ref="K498"/>
    <hyperlink r:id="rId460" ref="K499"/>
    <hyperlink r:id="rId461" ref="K500"/>
    <hyperlink r:id="rId462" ref="K501"/>
    <hyperlink r:id="rId463" ref="K502"/>
    <hyperlink r:id="rId464" ref="K503"/>
    <hyperlink r:id="rId465" ref="K504"/>
    <hyperlink r:id="rId466" ref="K505"/>
    <hyperlink r:id="rId467" ref="K526"/>
    <hyperlink r:id="rId468" ref="K527"/>
    <hyperlink r:id="rId469" ref="K528"/>
    <hyperlink r:id="rId470" ref="K529"/>
    <hyperlink r:id="rId471" ref="K530"/>
    <hyperlink r:id="rId472" ref="K531"/>
    <hyperlink r:id="rId473" ref="K532"/>
    <hyperlink r:id="rId474" ref="K533"/>
    <hyperlink r:id="rId475" ref="K534"/>
    <hyperlink r:id="rId476" ref="K535"/>
    <hyperlink r:id="rId477" ref="K536"/>
    <hyperlink r:id="rId478" ref="K537"/>
    <hyperlink r:id="rId479" ref="K538"/>
    <hyperlink r:id="rId480" ref="K539"/>
    <hyperlink r:id="rId481" ref="K540"/>
    <hyperlink r:id="rId482" ref="K541"/>
    <hyperlink r:id="rId483" ref="K542"/>
    <hyperlink r:id="rId484" ref="K543"/>
    <hyperlink r:id="rId485" ref="K544"/>
    <hyperlink r:id="rId486" ref="K545"/>
    <hyperlink r:id="rId487" ref="K546"/>
    <hyperlink r:id="rId488" ref="K547"/>
    <hyperlink r:id="rId489" ref="K548"/>
    <hyperlink r:id="rId490" ref="K549"/>
    <hyperlink r:id="rId491" ref="K550"/>
    <hyperlink r:id="rId492" ref="K551"/>
    <hyperlink r:id="rId493" ref="K552"/>
    <hyperlink r:id="rId494" ref="K553"/>
    <hyperlink r:id="rId495" ref="K554"/>
    <hyperlink r:id="rId496" ref="K555"/>
    <hyperlink r:id="rId497" ref="K556"/>
    <hyperlink r:id="rId498" ref="K557"/>
    <hyperlink r:id="rId499" ref="K558"/>
    <hyperlink r:id="rId500" ref="K559"/>
    <hyperlink r:id="rId501" ref="K560"/>
    <hyperlink r:id="rId502" ref="K561"/>
    <hyperlink r:id="rId503" ref="K562"/>
    <hyperlink r:id="rId504" ref="K563"/>
    <hyperlink r:id="rId505" ref="K564"/>
    <hyperlink r:id="rId506" ref="K565"/>
    <hyperlink r:id="rId507" ref="K566"/>
    <hyperlink r:id="rId508" ref="K567"/>
  </hyperlinks>
  <drawing r:id="rId50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34F5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22.0"/>
    <col customWidth="1" min="3" max="3" width="41.75"/>
    <col customWidth="1" min="4" max="4" width="41.5"/>
    <col customWidth="1" min="5" max="5" width="22.25"/>
    <col customWidth="1" min="6" max="6" width="15.25"/>
    <col customWidth="1" min="7" max="7" width="14.0"/>
    <col customWidth="1" min="8" max="8" width="21.5"/>
    <col customWidth="1" min="9" max="9" width="26.38"/>
  </cols>
  <sheetData>
    <row r="1" ht="30.0" customHeight="1">
      <c r="A1" s="262" t="s">
        <v>1703</v>
      </c>
    </row>
    <row r="2" ht="30.0" customHeight="1"/>
    <row r="3" ht="30.0" customHeight="1">
      <c r="A3" s="263" t="s">
        <v>4</v>
      </c>
      <c r="B3" s="263" t="s">
        <v>8</v>
      </c>
      <c r="C3" s="263" t="s">
        <v>9</v>
      </c>
      <c r="D3" s="263" t="s">
        <v>10</v>
      </c>
      <c r="E3" s="263" t="s">
        <v>440</v>
      </c>
      <c r="F3" s="263" t="s">
        <v>567</v>
      </c>
      <c r="G3" s="264" t="s">
        <v>568</v>
      </c>
      <c r="H3" s="263" t="s">
        <v>570</v>
      </c>
      <c r="I3" s="263" t="s">
        <v>1704</v>
      </c>
    </row>
    <row r="4" ht="30.0" customHeight="1">
      <c r="A4" s="265" t="s">
        <v>347</v>
      </c>
      <c r="B4" s="266">
        <v>46316.0</v>
      </c>
      <c r="C4" s="265" t="s">
        <v>348</v>
      </c>
      <c r="D4" s="265" t="s">
        <v>571</v>
      </c>
      <c r="E4" s="265" t="s">
        <v>449</v>
      </c>
      <c r="F4" s="265" t="s">
        <v>27</v>
      </c>
      <c r="G4" s="265" t="s">
        <v>27</v>
      </c>
      <c r="H4" s="267" t="s">
        <v>573</v>
      </c>
      <c r="I4" s="268" t="s">
        <v>1705</v>
      </c>
    </row>
    <row r="5" ht="30.0" customHeight="1">
      <c r="A5" s="265" t="s">
        <v>344</v>
      </c>
      <c r="B5" s="266">
        <v>46604.0</v>
      </c>
      <c r="C5" s="265" t="s">
        <v>345</v>
      </c>
      <c r="D5" s="265" t="s">
        <v>571</v>
      </c>
      <c r="E5" s="265" t="s">
        <v>446</v>
      </c>
      <c r="F5" s="265" t="s">
        <v>27</v>
      </c>
      <c r="G5" s="265" t="s">
        <v>27</v>
      </c>
      <c r="H5" s="269"/>
      <c r="I5" s="269"/>
    </row>
    <row r="6" ht="30.0" customHeight="1">
      <c r="A6" s="265" t="s">
        <v>337</v>
      </c>
      <c r="B6" s="266">
        <v>46604.0</v>
      </c>
      <c r="C6" s="265" t="s">
        <v>338</v>
      </c>
      <c r="D6" s="265" t="s">
        <v>571</v>
      </c>
      <c r="E6" s="265" t="s">
        <v>446</v>
      </c>
      <c r="F6" s="265" t="s">
        <v>27</v>
      </c>
      <c r="G6" s="265">
        <v>1168.0</v>
      </c>
      <c r="H6" s="270"/>
      <c r="I6" s="270"/>
    </row>
    <row r="7" ht="30.0" customHeight="1">
      <c r="A7" s="265" t="s">
        <v>341</v>
      </c>
      <c r="B7" s="266">
        <v>46604.0</v>
      </c>
      <c r="C7" s="265" t="s">
        <v>342</v>
      </c>
      <c r="D7" s="265" t="s">
        <v>571</v>
      </c>
      <c r="E7" s="265" t="s">
        <v>446</v>
      </c>
      <c r="F7" s="265" t="s">
        <v>27</v>
      </c>
      <c r="G7" s="265" t="s">
        <v>434</v>
      </c>
      <c r="H7" s="271"/>
      <c r="I7" s="271"/>
    </row>
    <row r="8" ht="30.0" customHeight="1">
      <c r="A8" s="272">
        <v>243435.0</v>
      </c>
      <c r="B8" s="273">
        <v>47123.0</v>
      </c>
      <c r="C8" s="274" t="s">
        <v>25</v>
      </c>
      <c r="D8" s="274" t="s">
        <v>584</v>
      </c>
      <c r="E8" s="274" t="s">
        <v>449</v>
      </c>
      <c r="F8" s="274" t="s">
        <v>27</v>
      </c>
      <c r="G8" s="274" t="s">
        <v>27</v>
      </c>
      <c r="H8" s="267" t="s">
        <v>573</v>
      </c>
      <c r="I8" s="275" t="s">
        <v>1705</v>
      </c>
    </row>
    <row r="9" ht="30.0" customHeight="1">
      <c r="A9" s="274" t="s">
        <v>588</v>
      </c>
      <c r="B9" s="273">
        <v>47392.0</v>
      </c>
      <c r="C9" s="274" t="s">
        <v>589</v>
      </c>
      <c r="D9" s="274" t="s">
        <v>584</v>
      </c>
      <c r="E9" s="274" t="s">
        <v>449</v>
      </c>
      <c r="F9" s="274" t="s">
        <v>27</v>
      </c>
      <c r="G9" s="274" t="s">
        <v>27</v>
      </c>
      <c r="H9" s="269"/>
      <c r="I9" s="269"/>
    </row>
    <row r="10" ht="30.0" customHeight="1">
      <c r="A10" s="274" t="s">
        <v>592</v>
      </c>
      <c r="B10" s="273">
        <v>47392.0</v>
      </c>
      <c r="C10" s="276" t="s">
        <v>593</v>
      </c>
      <c r="D10" s="274" t="s">
        <v>584</v>
      </c>
      <c r="E10" s="274" t="s">
        <v>449</v>
      </c>
      <c r="F10" s="274" t="s">
        <v>27</v>
      </c>
      <c r="G10" s="274" t="s">
        <v>434</v>
      </c>
      <c r="H10" s="270"/>
      <c r="I10" s="270"/>
    </row>
    <row r="11" ht="30.0" customHeight="1">
      <c r="A11" s="274" t="s">
        <v>596</v>
      </c>
      <c r="B11" s="273">
        <v>47392.0</v>
      </c>
      <c r="C11" s="276" t="s">
        <v>597</v>
      </c>
      <c r="D11" s="274" t="s">
        <v>584</v>
      </c>
      <c r="E11" s="274" t="s">
        <v>449</v>
      </c>
      <c r="F11" s="274" t="s">
        <v>27</v>
      </c>
      <c r="G11" s="274" t="s">
        <v>598</v>
      </c>
      <c r="H11" s="271"/>
      <c r="I11" s="271"/>
    </row>
    <row r="12" ht="30.0" customHeight="1">
      <c r="A12" s="265" t="s">
        <v>600</v>
      </c>
      <c r="B12" s="266">
        <v>47518.0</v>
      </c>
      <c r="C12" s="277" t="s">
        <v>601</v>
      </c>
      <c r="D12" s="265" t="s">
        <v>602</v>
      </c>
      <c r="E12" s="265" t="s">
        <v>449</v>
      </c>
      <c r="F12" s="265" t="s">
        <v>27</v>
      </c>
      <c r="G12" s="265" t="s">
        <v>27</v>
      </c>
      <c r="H12" s="267" t="s">
        <v>573</v>
      </c>
      <c r="I12" s="268" t="s">
        <v>1705</v>
      </c>
    </row>
    <row r="13" ht="30.0" customHeight="1">
      <c r="A13" s="265" t="s">
        <v>606</v>
      </c>
      <c r="B13" s="266">
        <v>47519.0</v>
      </c>
      <c r="C13" s="277" t="s">
        <v>607</v>
      </c>
      <c r="D13" s="265" t="s">
        <v>608</v>
      </c>
      <c r="E13" s="265" t="s">
        <v>449</v>
      </c>
      <c r="F13" s="265" t="s">
        <v>27</v>
      </c>
      <c r="G13" s="265" t="s">
        <v>27</v>
      </c>
      <c r="H13" s="269"/>
      <c r="I13" s="269"/>
    </row>
    <row r="14" ht="30.0" customHeight="1">
      <c r="A14" s="265" t="s">
        <v>611</v>
      </c>
      <c r="B14" s="266">
        <v>47528.0</v>
      </c>
      <c r="C14" s="265" t="s">
        <v>612</v>
      </c>
      <c r="D14" s="265" t="s">
        <v>613</v>
      </c>
      <c r="E14" s="265" t="s">
        <v>446</v>
      </c>
      <c r="F14" s="265" t="s">
        <v>27</v>
      </c>
      <c r="G14" s="265" t="s">
        <v>27</v>
      </c>
      <c r="H14" s="270"/>
      <c r="I14" s="270"/>
    </row>
    <row r="15" ht="30.0" customHeight="1">
      <c r="A15" s="265" t="s">
        <v>616</v>
      </c>
      <c r="B15" s="266">
        <v>47598.0</v>
      </c>
      <c r="C15" s="265" t="s">
        <v>617</v>
      </c>
      <c r="D15" s="265" t="s">
        <v>613</v>
      </c>
      <c r="E15" s="265" t="s">
        <v>446</v>
      </c>
      <c r="F15" s="265" t="s">
        <v>27</v>
      </c>
      <c r="G15" s="265" t="s">
        <v>434</v>
      </c>
      <c r="H15" s="269"/>
      <c r="I15" s="269"/>
    </row>
    <row r="16" ht="30.0" customHeight="1">
      <c r="A16" s="265" t="s">
        <v>620</v>
      </c>
      <c r="B16" s="266">
        <v>47598.0</v>
      </c>
      <c r="C16" s="265" t="s">
        <v>621</v>
      </c>
      <c r="D16" s="265" t="s">
        <v>613</v>
      </c>
      <c r="E16" s="265" t="s">
        <v>446</v>
      </c>
      <c r="F16" s="265" t="s">
        <v>27</v>
      </c>
      <c r="G16" s="265" t="s">
        <v>598</v>
      </c>
      <c r="H16" s="278"/>
      <c r="I16" s="278"/>
    </row>
    <row r="17" ht="30.0" customHeight="1">
      <c r="A17" s="274" t="s">
        <v>624</v>
      </c>
      <c r="B17" s="273">
        <v>47540.0</v>
      </c>
      <c r="C17" s="274" t="s">
        <v>625</v>
      </c>
      <c r="D17" s="274" t="s">
        <v>626</v>
      </c>
      <c r="E17" s="274" t="s">
        <v>449</v>
      </c>
      <c r="F17" s="274" t="s">
        <v>27</v>
      </c>
      <c r="G17" s="274" t="s">
        <v>27</v>
      </c>
      <c r="H17" s="267" t="s">
        <v>573</v>
      </c>
      <c r="I17" s="275" t="s">
        <v>1705</v>
      </c>
    </row>
    <row r="18" ht="30.0" customHeight="1">
      <c r="A18" s="274" t="s">
        <v>629</v>
      </c>
      <c r="B18" s="273">
        <v>47653.0</v>
      </c>
      <c r="C18" s="274" t="s">
        <v>630</v>
      </c>
      <c r="D18" s="274" t="s">
        <v>626</v>
      </c>
      <c r="E18" s="274" t="s">
        <v>446</v>
      </c>
      <c r="F18" s="274" t="s">
        <v>27</v>
      </c>
      <c r="G18" s="274" t="s">
        <v>434</v>
      </c>
      <c r="H18" s="270"/>
      <c r="I18" s="270"/>
    </row>
    <row r="19" ht="30.0" customHeight="1">
      <c r="A19" s="274" t="s">
        <v>633</v>
      </c>
      <c r="B19" s="273">
        <v>47653.0</v>
      </c>
      <c r="C19" s="274" t="s">
        <v>634</v>
      </c>
      <c r="D19" s="274" t="s">
        <v>626</v>
      </c>
      <c r="E19" s="274" t="s">
        <v>446</v>
      </c>
      <c r="F19" s="274" t="s">
        <v>27</v>
      </c>
      <c r="G19" s="274" t="s">
        <v>598</v>
      </c>
      <c r="H19" s="271"/>
      <c r="I19" s="271"/>
    </row>
    <row r="20" ht="30.0" customHeight="1">
      <c r="A20" s="265" t="s">
        <v>329</v>
      </c>
      <c r="B20" s="266">
        <v>47291.0</v>
      </c>
      <c r="C20" s="265" t="s">
        <v>25</v>
      </c>
      <c r="D20" s="265" t="s">
        <v>331</v>
      </c>
      <c r="E20" s="265" t="s">
        <v>449</v>
      </c>
      <c r="F20" s="265" t="s">
        <v>27</v>
      </c>
      <c r="G20" s="265" t="s">
        <v>27</v>
      </c>
      <c r="H20" s="267" t="s">
        <v>573</v>
      </c>
      <c r="I20" s="268" t="s">
        <v>1706</v>
      </c>
    </row>
    <row r="21" ht="30.0" customHeight="1">
      <c r="A21" s="265" t="s">
        <v>640</v>
      </c>
      <c r="B21" s="266">
        <v>47589.0</v>
      </c>
      <c r="C21" s="265" t="s">
        <v>641</v>
      </c>
      <c r="D21" s="265" t="s">
        <v>331</v>
      </c>
      <c r="E21" s="265" t="s">
        <v>446</v>
      </c>
      <c r="F21" s="265" t="s">
        <v>27</v>
      </c>
      <c r="G21" s="265" t="s">
        <v>27</v>
      </c>
      <c r="H21" s="269"/>
      <c r="I21" s="269"/>
    </row>
    <row r="22" ht="30.0" customHeight="1">
      <c r="A22" s="265" t="s">
        <v>645</v>
      </c>
      <c r="B22" s="266">
        <v>47591.0</v>
      </c>
      <c r="C22" s="265" t="s">
        <v>646</v>
      </c>
      <c r="D22" s="265" t="s">
        <v>331</v>
      </c>
      <c r="E22" s="265" t="s">
        <v>446</v>
      </c>
      <c r="F22" s="265" t="s">
        <v>27</v>
      </c>
      <c r="G22" s="265" t="s">
        <v>434</v>
      </c>
      <c r="H22" s="270"/>
      <c r="I22" s="270"/>
    </row>
    <row r="23" ht="30.0" customHeight="1">
      <c r="A23" s="265" t="s">
        <v>649</v>
      </c>
      <c r="B23" s="266">
        <v>47591.0</v>
      </c>
      <c r="C23" s="265" t="s">
        <v>650</v>
      </c>
      <c r="D23" s="265" t="s">
        <v>331</v>
      </c>
      <c r="E23" s="265" t="s">
        <v>446</v>
      </c>
      <c r="F23" s="265" t="s">
        <v>27</v>
      </c>
      <c r="G23" s="265" t="s">
        <v>27</v>
      </c>
      <c r="H23" s="271"/>
      <c r="I23" s="271"/>
    </row>
    <row r="24" ht="30.0" customHeight="1">
      <c r="A24" s="274" t="s">
        <v>653</v>
      </c>
      <c r="B24" s="273">
        <v>47603.0</v>
      </c>
      <c r="C24" s="274" t="s">
        <v>25</v>
      </c>
      <c r="D24" s="274" t="s">
        <v>654</v>
      </c>
      <c r="E24" s="274" t="s">
        <v>449</v>
      </c>
      <c r="F24" s="274" t="s">
        <v>27</v>
      </c>
      <c r="G24" s="274" t="s">
        <v>27</v>
      </c>
      <c r="H24" s="267" t="s">
        <v>573</v>
      </c>
      <c r="I24" s="275" t="s">
        <v>1707</v>
      </c>
    </row>
    <row r="25" ht="30.0" customHeight="1">
      <c r="A25" s="274" t="s">
        <v>657</v>
      </c>
      <c r="B25" s="273">
        <v>47660.0</v>
      </c>
      <c r="C25" s="274" t="s">
        <v>658</v>
      </c>
      <c r="D25" s="274" t="s">
        <v>654</v>
      </c>
      <c r="E25" s="274" t="s">
        <v>446</v>
      </c>
      <c r="F25" s="274" t="s">
        <v>27</v>
      </c>
      <c r="G25" s="274" t="s">
        <v>598</v>
      </c>
      <c r="H25" s="269"/>
      <c r="I25" s="269"/>
    </row>
    <row r="26" ht="30.0" customHeight="1">
      <c r="A26" s="274" t="s">
        <v>661</v>
      </c>
      <c r="B26" s="273">
        <v>47660.0</v>
      </c>
      <c r="C26" s="274" t="s">
        <v>662</v>
      </c>
      <c r="D26" s="274" t="s">
        <v>654</v>
      </c>
      <c r="E26" s="274" t="s">
        <v>446</v>
      </c>
      <c r="F26" s="274" t="s">
        <v>27</v>
      </c>
      <c r="G26" s="274" t="s">
        <v>434</v>
      </c>
      <c r="H26" s="270"/>
      <c r="I26" s="270"/>
    </row>
    <row r="27" ht="30.0" customHeight="1">
      <c r="A27" s="274" t="s">
        <v>666</v>
      </c>
      <c r="B27" s="273">
        <v>47737.0</v>
      </c>
      <c r="C27" s="274" t="s">
        <v>667</v>
      </c>
      <c r="D27" s="274" t="s">
        <v>654</v>
      </c>
      <c r="E27" s="274" t="s">
        <v>446</v>
      </c>
      <c r="F27" s="274" t="s">
        <v>27</v>
      </c>
      <c r="G27" s="274" t="s">
        <v>27</v>
      </c>
      <c r="H27" s="271"/>
      <c r="I27" s="271"/>
    </row>
    <row r="28" ht="30.0" customHeight="1">
      <c r="A28" s="265" t="s">
        <v>670</v>
      </c>
      <c r="B28" s="266">
        <v>47401.0</v>
      </c>
      <c r="C28" s="277" t="s">
        <v>671</v>
      </c>
      <c r="D28" s="265" t="s">
        <v>672</v>
      </c>
      <c r="E28" s="265" t="s">
        <v>449</v>
      </c>
      <c r="F28" s="265" t="s">
        <v>27</v>
      </c>
      <c r="G28" s="265" t="s">
        <v>27</v>
      </c>
      <c r="H28" s="267" t="s">
        <v>573</v>
      </c>
      <c r="I28" s="268" t="s">
        <v>1706</v>
      </c>
    </row>
    <row r="29" ht="30.0" customHeight="1">
      <c r="A29" s="265" t="s">
        <v>676</v>
      </c>
      <c r="B29" s="266">
        <v>47545.0</v>
      </c>
      <c r="C29" s="277" t="s">
        <v>671</v>
      </c>
      <c r="D29" s="265" t="s">
        <v>672</v>
      </c>
      <c r="E29" s="265" t="s">
        <v>449</v>
      </c>
      <c r="F29" s="265" t="s">
        <v>27</v>
      </c>
      <c r="G29" s="265" t="s">
        <v>663</v>
      </c>
      <c r="H29" s="269"/>
      <c r="I29" s="269"/>
    </row>
    <row r="30" ht="30.0" customHeight="1">
      <c r="A30" s="265" t="s">
        <v>678</v>
      </c>
      <c r="B30" s="266">
        <v>47561.0</v>
      </c>
      <c r="C30" s="277" t="s">
        <v>679</v>
      </c>
      <c r="D30" s="265" t="s">
        <v>672</v>
      </c>
      <c r="E30" s="265" t="s">
        <v>449</v>
      </c>
      <c r="F30" s="265" t="s">
        <v>27</v>
      </c>
      <c r="G30" s="265" t="s">
        <v>434</v>
      </c>
      <c r="H30" s="278"/>
      <c r="I30" s="278"/>
    </row>
    <row r="31" ht="30.0" customHeight="1">
      <c r="A31" s="274" t="s">
        <v>682</v>
      </c>
      <c r="B31" s="273">
        <v>47218.0</v>
      </c>
      <c r="C31" s="274" t="s">
        <v>25</v>
      </c>
      <c r="D31" s="276" t="s">
        <v>683</v>
      </c>
      <c r="E31" s="274" t="s">
        <v>449</v>
      </c>
      <c r="F31" s="274" t="s">
        <v>27</v>
      </c>
      <c r="G31" s="274" t="s">
        <v>27</v>
      </c>
      <c r="H31" s="267" t="s">
        <v>573</v>
      </c>
      <c r="I31" s="275" t="s">
        <v>1705</v>
      </c>
    </row>
    <row r="32" ht="30.0" customHeight="1">
      <c r="A32" s="274" t="s">
        <v>686</v>
      </c>
      <c r="B32" s="273">
        <v>47401.0</v>
      </c>
      <c r="C32" s="274" t="s">
        <v>687</v>
      </c>
      <c r="D32" s="276" t="s">
        <v>683</v>
      </c>
      <c r="E32" s="274" t="s">
        <v>449</v>
      </c>
      <c r="F32" s="274" t="s">
        <v>27</v>
      </c>
      <c r="G32" s="274" t="s">
        <v>27</v>
      </c>
      <c r="H32" s="270"/>
      <c r="I32" s="270"/>
    </row>
    <row r="33" ht="30.0" customHeight="1">
      <c r="A33" s="274" t="s">
        <v>690</v>
      </c>
      <c r="B33" s="273">
        <v>47401.0</v>
      </c>
      <c r="C33" s="274" t="s">
        <v>691</v>
      </c>
      <c r="D33" s="276" t="s">
        <v>683</v>
      </c>
      <c r="E33" s="274" t="s">
        <v>449</v>
      </c>
      <c r="F33" s="274" t="s">
        <v>27</v>
      </c>
      <c r="G33" s="274" t="s">
        <v>598</v>
      </c>
      <c r="H33" s="269"/>
      <c r="I33" s="269"/>
    </row>
    <row r="34" ht="30.0" customHeight="1">
      <c r="A34" s="274" t="s">
        <v>693</v>
      </c>
      <c r="B34" s="273">
        <v>47401.0</v>
      </c>
      <c r="C34" s="274" t="s">
        <v>694</v>
      </c>
      <c r="D34" s="276" t="s">
        <v>683</v>
      </c>
      <c r="E34" s="274" t="s">
        <v>449</v>
      </c>
      <c r="F34" s="274" t="s">
        <v>27</v>
      </c>
      <c r="G34" s="274" t="s">
        <v>434</v>
      </c>
      <c r="H34" s="278"/>
      <c r="I34" s="278"/>
    </row>
    <row r="35" ht="30.0" customHeight="1">
      <c r="A35" s="265" t="s">
        <v>696</v>
      </c>
      <c r="B35" s="266">
        <v>47746.0</v>
      </c>
      <c r="C35" s="265" t="s">
        <v>25</v>
      </c>
      <c r="D35" s="277" t="s">
        <v>697</v>
      </c>
      <c r="E35" s="265" t="s">
        <v>449</v>
      </c>
      <c r="F35" s="265" t="s">
        <v>27</v>
      </c>
      <c r="G35" s="265" t="s">
        <v>27</v>
      </c>
      <c r="H35" s="267" t="s">
        <v>573</v>
      </c>
      <c r="I35" s="268" t="s">
        <v>1705</v>
      </c>
    </row>
    <row r="36" ht="30.0" customHeight="1">
      <c r="A36" s="265" t="s">
        <v>700</v>
      </c>
      <c r="B36" s="266">
        <v>47882.0</v>
      </c>
      <c r="C36" s="265" t="s">
        <v>701</v>
      </c>
      <c r="D36" s="277" t="s">
        <v>697</v>
      </c>
      <c r="E36" s="265" t="s">
        <v>446</v>
      </c>
      <c r="F36" s="265" t="s">
        <v>27</v>
      </c>
      <c r="G36" s="265" t="s">
        <v>434</v>
      </c>
      <c r="H36" s="270"/>
      <c r="I36" s="270"/>
    </row>
    <row r="37" ht="30.0" customHeight="1">
      <c r="A37" s="265" t="s">
        <v>704</v>
      </c>
      <c r="B37" s="266">
        <v>47882.0</v>
      </c>
      <c r="C37" s="265" t="s">
        <v>705</v>
      </c>
      <c r="D37" s="277" t="s">
        <v>697</v>
      </c>
      <c r="E37" s="265" t="s">
        <v>446</v>
      </c>
      <c r="F37" s="265" t="s">
        <v>27</v>
      </c>
      <c r="G37" s="265">
        <v>1168.0</v>
      </c>
      <c r="H37" s="269"/>
      <c r="I37" s="269"/>
    </row>
    <row r="38" ht="30.0" customHeight="1">
      <c r="A38" s="265" t="s">
        <v>708</v>
      </c>
      <c r="B38" s="266">
        <v>47882.0</v>
      </c>
      <c r="C38" s="265" t="s">
        <v>709</v>
      </c>
      <c r="D38" s="277" t="s">
        <v>697</v>
      </c>
      <c r="E38" s="265" t="s">
        <v>446</v>
      </c>
      <c r="F38" s="265" t="s">
        <v>27</v>
      </c>
      <c r="G38" s="265" t="s">
        <v>27</v>
      </c>
      <c r="H38" s="278"/>
      <c r="I38" s="278"/>
    </row>
    <row r="39" ht="30.0" customHeight="1">
      <c r="A39" s="274" t="s">
        <v>712</v>
      </c>
      <c r="B39" s="273">
        <v>47218.0</v>
      </c>
      <c r="C39" s="276" t="s">
        <v>713</v>
      </c>
      <c r="D39" s="276" t="s">
        <v>714</v>
      </c>
      <c r="E39" s="274" t="s">
        <v>449</v>
      </c>
      <c r="F39" s="274" t="s">
        <v>27</v>
      </c>
      <c r="G39" s="274" t="s">
        <v>27</v>
      </c>
      <c r="H39" s="267" t="s">
        <v>573</v>
      </c>
      <c r="I39" s="275" t="s">
        <v>1708</v>
      </c>
    </row>
    <row r="40" ht="30.0" customHeight="1">
      <c r="A40" s="274" t="s">
        <v>717</v>
      </c>
      <c r="B40" s="273">
        <v>47392.0</v>
      </c>
      <c r="C40" s="276" t="s">
        <v>718</v>
      </c>
      <c r="D40" s="276" t="s">
        <v>714</v>
      </c>
      <c r="E40" s="274" t="s">
        <v>449</v>
      </c>
      <c r="F40" s="274" t="s">
        <v>27</v>
      </c>
      <c r="G40" s="274" t="s">
        <v>434</v>
      </c>
      <c r="H40" s="270"/>
      <c r="I40" s="270"/>
    </row>
    <row r="41" ht="30.0" customHeight="1">
      <c r="A41" s="274" t="s">
        <v>720</v>
      </c>
      <c r="B41" s="273">
        <v>47392.0</v>
      </c>
      <c r="C41" s="276" t="s">
        <v>721</v>
      </c>
      <c r="D41" s="276" t="s">
        <v>714</v>
      </c>
      <c r="E41" s="274" t="s">
        <v>449</v>
      </c>
      <c r="F41" s="274" t="s">
        <v>27</v>
      </c>
      <c r="G41" s="274" t="s">
        <v>598</v>
      </c>
      <c r="H41" s="271"/>
      <c r="I41" s="271"/>
    </row>
    <row r="42" ht="30.0" customHeight="1">
      <c r="A42" s="265" t="s">
        <v>723</v>
      </c>
      <c r="B42" s="266">
        <v>47899.0</v>
      </c>
      <c r="C42" s="277" t="s">
        <v>724</v>
      </c>
      <c r="D42" s="277" t="s">
        <v>725</v>
      </c>
      <c r="E42" s="265" t="s">
        <v>446</v>
      </c>
      <c r="F42" s="265" t="s">
        <v>726</v>
      </c>
      <c r="G42" s="265" t="s">
        <v>27</v>
      </c>
      <c r="H42" s="267" t="s">
        <v>573</v>
      </c>
      <c r="I42" s="268" t="s">
        <v>1707</v>
      </c>
    </row>
    <row r="43" ht="30.0" customHeight="1">
      <c r="A43" s="265" t="s">
        <v>729</v>
      </c>
      <c r="B43" s="266">
        <v>47975.0</v>
      </c>
      <c r="C43" s="277" t="s">
        <v>730</v>
      </c>
      <c r="D43" s="277" t="s">
        <v>725</v>
      </c>
      <c r="E43" s="265" t="s">
        <v>446</v>
      </c>
      <c r="F43" s="265" t="s">
        <v>726</v>
      </c>
      <c r="G43" s="265" t="s">
        <v>731</v>
      </c>
      <c r="H43" s="269"/>
      <c r="I43" s="269"/>
    </row>
    <row r="44" ht="30.0" customHeight="1">
      <c r="A44" s="265" t="s">
        <v>734</v>
      </c>
      <c r="B44" s="266">
        <v>47975.0</v>
      </c>
      <c r="C44" s="277" t="s">
        <v>735</v>
      </c>
      <c r="D44" s="277" t="s">
        <v>725</v>
      </c>
      <c r="E44" s="265" t="s">
        <v>446</v>
      </c>
      <c r="F44" s="265" t="s">
        <v>726</v>
      </c>
      <c r="G44" s="265" t="s">
        <v>434</v>
      </c>
      <c r="H44" s="278"/>
      <c r="I44" s="278"/>
    </row>
    <row r="45" ht="30.0" customHeight="1">
      <c r="A45" s="274" t="s">
        <v>738</v>
      </c>
      <c r="B45" s="273">
        <v>47916.0</v>
      </c>
      <c r="C45" s="276" t="s">
        <v>739</v>
      </c>
      <c r="D45" s="276" t="s">
        <v>725</v>
      </c>
      <c r="E45" s="274" t="s">
        <v>449</v>
      </c>
      <c r="F45" s="274" t="s">
        <v>740</v>
      </c>
      <c r="G45" s="274" t="s">
        <v>27</v>
      </c>
      <c r="H45" s="267" t="s">
        <v>573</v>
      </c>
      <c r="I45" s="279" t="s">
        <v>1709</v>
      </c>
    </row>
    <row r="46" ht="30.0" customHeight="1">
      <c r="A46" s="265" t="s">
        <v>743</v>
      </c>
      <c r="B46" s="266">
        <v>47519.0</v>
      </c>
      <c r="C46" s="277" t="s">
        <v>25</v>
      </c>
      <c r="D46" s="277" t="s">
        <v>744</v>
      </c>
      <c r="E46" s="265" t="s">
        <v>449</v>
      </c>
      <c r="F46" s="265" t="s">
        <v>27</v>
      </c>
      <c r="G46" s="265" t="s">
        <v>27</v>
      </c>
      <c r="H46" s="267" t="s">
        <v>573</v>
      </c>
      <c r="I46" s="268" t="s">
        <v>1707</v>
      </c>
    </row>
    <row r="47" ht="30.0" customHeight="1">
      <c r="A47" s="265" t="s">
        <v>747</v>
      </c>
      <c r="B47" s="266">
        <v>47629.0</v>
      </c>
      <c r="C47" s="277" t="s">
        <v>748</v>
      </c>
      <c r="D47" s="277" t="s">
        <v>744</v>
      </c>
      <c r="E47" s="265" t="s">
        <v>446</v>
      </c>
      <c r="F47" s="265" t="s">
        <v>27</v>
      </c>
      <c r="G47" s="265" t="s">
        <v>27</v>
      </c>
      <c r="H47" s="269"/>
      <c r="I47" s="269"/>
    </row>
    <row r="48" ht="30.0" customHeight="1">
      <c r="A48" s="265" t="s">
        <v>751</v>
      </c>
      <c r="B48" s="266">
        <v>47629.0</v>
      </c>
      <c r="C48" s="277" t="s">
        <v>752</v>
      </c>
      <c r="D48" s="277" t="s">
        <v>744</v>
      </c>
      <c r="E48" s="265" t="s">
        <v>446</v>
      </c>
      <c r="F48" s="265" t="s">
        <v>27</v>
      </c>
      <c r="G48" s="265" t="s">
        <v>434</v>
      </c>
      <c r="H48" s="270"/>
      <c r="I48" s="270"/>
    </row>
    <row r="49" ht="30.0" customHeight="1">
      <c r="A49" s="265" t="s">
        <v>755</v>
      </c>
      <c r="B49" s="266">
        <v>47629.0</v>
      </c>
      <c r="C49" s="277" t="s">
        <v>756</v>
      </c>
      <c r="D49" s="277" t="s">
        <v>744</v>
      </c>
      <c r="E49" s="265" t="s">
        <v>446</v>
      </c>
      <c r="F49" s="265" t="s">
        <v>27</v>
      </c>
      <c r="G49" s="265" t="s">
        <v>598</v>
      </c>
      <c r="H49" s="271"/>
      <c r="I49" s="271"/>
    </row>
    <row r="50" ht="30.0" customHeight="1">
      <c r="A50" s="274" t="s">
        <v>759</v>
      </c>
      <c r="B50" s="273">
        <v>47382.0</v>
      </c>
      <c r="C50" s="276" t="s">
        <v>25</v>
      </c>
      <c r="D50" s="276" t="s">
        <v>760</v>
      </c>
      <c r="E50" s="274" t="s">
        <v>449</v>
      </c>
      <c r="F50" s="274" t="s">
        <v>27</v>
      </c>
      <c r="G50" s="274" t="s">
        <v>27</v>
      </c>
      <c r="H50" s="267" t="s">
        <v>573</v>
      </c>
      <c r="I50" s="275" t="s">
        <v>1705</v>
      </c>
    </row>
    <row r="51" ht="30.0" customHeight="1">
      <c r="A51" s="274" t="s">
        <v>762</v>
      </c>
      <c r="B51" s="273">
        <v>47541.0</v>
      </c>
      <c r="C51" s="276" t="s">
        <v>763</v>
      </c>
      <c r="D51" s="276" t="s">
        <v>760</v>
      </c>
      <c r="E51" s="274" t="s">
        <v>446</v>
      </c>
      <c r="F51" s="274" t="s">
        <v>434</v>
      </c>
      <c r="G51" s="274" t="s">
        <v>434</v>
      </c>
      <c r="H51" s="269"/>
      <c r="I51" s="269"/>
    </row>
    <row r="52" ht="30.0" customHeight="1">
      <c r="A52" s="274" t="s">
        <v>765</v>
      </c>
      <c r="B52" s="273">
        <v>47541.0</v>
      </c>
      <c r="C52" s="276" t="s">
        <v>766</v>
      </c>
      <c r="D52" s="276" t="s">
        <v>760</v>
      </c>
      <c r="E52" s="274" t="s">
        <v>446</v>
      </c>
      <c r="F52" s="274" t="s">
        <v>598</v>
      </c>
      <c r="G52" s="274" t="s">
        <v>598</v>
      </c>
      <c r="H52" s="270"/>
      <c r="I52" s="270"/>
    </row>
    <row r="53" ht="30.0" customHeight="1">
      <c r="A53" s="274" t="s">
        <v>768</v>
      </c>
      <c r="B53" s="273">
        <v>47693.0</v>
      </c>
      <c r="C53" s="276" t="s">
        <v>769</v>
      </c>
      <c r="D53" s="276" t="s">
        <v>760</v>
      </c>
      <c r="E53" s="274" t="s">
        <v>446</v>
      </c>
      <c r="F53" s="274" t="s">
        <v>27</v>
      </c>
      <c r="G53" s="274" t="s">
        <v>27</v>
      </c>
      <c r="H53" s="271"/>
      <c r="I53" s="271"/>
    </row>
    <row r="54" ht="30.0" customHeight="1">
      <c r="A54" s="265" t="s">
        <v>771</v>
      </c>
      <c r="B54" s="266">
        <v>47519.0</v>
      </c>
      <c r="C54" s="277" t="s">
        <v>772</v>
      </c>
      <c r="D54" s="277" t="s">
        <v>773</v>
      </c>
      <c r="E54" s="265" t="s">
        <v>449</v>
      </c>
      <c r="F54" s="265" t="s">
        <v>27</v>
      </c>
      <c r="G54" s="265" t="s">
        <v>27</v>
      </c>
      <c r="H54" s="267" t="s">
        <v>573</v>
      </c>
      <c r="I54" s="268" t="s">
        <v>1705</v>
      </c>
    </row>
    <row r="55" ht="30.0" customHeight="1">
      <c r="A55" s="265" t="s">
        <v>776</v>
      </c>
      <c r="B55" s="266">
        <v>47519.0</v>
      </c>
      <c r="C55" s="277" t="s">
        <v>777</v>
      </c>
      <c r="D55" s="277" t="s">
        <v>778</v>
      </c>
      <c r="E55" s="265" t="s">
        <v>449</v>
      </c>
      <c r="F55" s="265" t="s">
        <v>27</v>
      </c>
      <c r="G55" s="265" t="s">
        <v>27</v>
      </c>
      <c r="H55" s="269"/>
      <c r="I55" s="269"/>
    </row>
    <row r="56" ht="30.0" customHeight="1">
      <c r="A56" s="265" t="s">
        <v>781</v>
      </c>
      <c r="B56" s="266">
        <v>47552.0</v>
      </c>
      <c r="C56" s="277" t="s">
        <v>782</v>
      </c>
      <c r="D56" s="277" t="s">
        <v>783</v>
      </c>
      <c r="E56" s="265" t="s">
        <v>446</v>
      </c>
      <c r="F56" s="265" t="s">
        <v>27</v>
      </c>
      <c r="G56" s="265" t="s">
        <v>27</v>
      </c>
      <c r="H56" s="270"/>
      <c r="I56" s="270"/>
    </row>
    <row r="57" ht="30.0" customHeight="1">
      <c r="A57" s="265" t="s">
        <v>787</v>
      </c>
      <c r="B57" s="266">
        <v>47653.0</v>
      </c>
      <c r="C57" s="277" t="s">
        <v>788</v>
      </c>
      <c r="D57" s="277" t="s">
        <v>783</v>
      </c>
      <c r="E57" s="265" t="s">
        <v>446</v>
      </c>
      <c r="F57" s="265" t="s">
        <v>27</v>
      </c>
      <c r="G57" s="265" t="s">
        <v>434</v>
      </c>
      <c r="H57" s="269"/>
      <c r="I57" s="269"/>
    </row>
    <row r="58" ht="30.0" customHeight="1">
      <c r="A58" s="265" t="s">
        <v>791</v>
      </c>
      <c r="B58" s="266">
        <v>47653.0</v>
      </c>
      <c r="C58" s="277" t="s">
        <v>792</v>
      </c>
      <c r="D58" s="277" t="s">
        <v>783</v>
      </c>
      <c r="E58" s="265" t="s">
        <v>446</v>
      </c>
      <c r="F58" s="265" t="s">
        <v>27</v>
      </c>
      <c r="G58" s="265" t="s">
        <v>598</v>
      </c>
      <c r="H58" s="278"/>
      <c r="I58" s="278"/>
    </row>
    <row r="59" ht="30.0" customHeight="1">
      <c r="A59" s="274" t="s">
        <v>795</v>
      </c>
      <c r="B59" s="273">
        <v>47660.0</v>
      </c>
      <c r="C59" s="276" t="s">
        <v>796</v>
      </c>
      <c r="D59" s="274" t="s">
        <v>797</v>
      </c>
      <c r="E59" s="274" t="s">
        <v>449</v>
      </c>
      <c r="F59" s="274" t="s">
        <v>27</v>
      </c>
      <c r="G59" s="274" t="s">
        <v>27</v>
      </c>
      <c r="H59" s="267" t="s">
        <v>573</v>
      </c>
      <c r="I59" s="275" t="s">
        <v>1707</v>
      </c>
    </row>
    <row r="60" ht="30.0" customHeight="1">
      <c r="A60" s="274" t="s">
        <v>800</v>
      </c>
      <c r="B60" s="273">
        <v>47765.0</v>
      </c>
      <c r="C60" s="276" t="s">
        <v>801</v>
      </c>
      <c r="D60" s="274" t="s">
        <v>797</v>
      </c>
      <c r="E60" s="274" t="s">
        <v>449</v>
      </c>
      <c r="F60" s="274" t="s">
        <v>27</v>
      </c>
      <c r="G60" s="274" t="s">
        <v>598</v>
      </c>
      <c r="H60" s="270"/>
      <c r="I60" s="270"/>
    </row>
    <row r="61" ht="30.0" customHeight="1">
      <c r="A61" s="274" t="s">
        <v>803</v>
      </c>
      <c r="B61" s="273">
        <v>47773.0</v>
      </c>
      <c r="C61" s="276" t="s">
        <v>804</v>
      </c>
      <c r="D61" s="274" t="s">
        <v>797</v>
      </c>
      <c r="E61" s="274" t="s">
        <v>449</v>
      </c>
      <c r="F61" s="274" t="s">
        <v>27</v>
      </c>
      <c r="G61" s="274" t="s">
        <v>434</v>
      </c>
      <c r="H61" s="271"/>
      <c r="I61" s="271"/>
    </row>
    <row r="62" ht="30.0" customHeight="1">
      <c r="A62" s="265" t="s">
        <v>350</v>
      </c>
      <c r="B62" s="266">
        <v>47688.0</v>
      </c>
      <c r="C62" s="265" t="s">
        <v>25</v>
      </c>
      <c r="D62" s="265" t="s">
        <v>352</v>
      </c>
      <c r="E62" s="265" t="s">
        <v>449</v>
      </c>
      <c r="F62" s="265" t="s">
        <v>27</v>
      </c>
      <c r="G62" s="265" t="s">
        <v>27</v>
      </c>
      <c r="H62" s="267" t="s">
        <v>573</v>
      </c>
      <c r="I62" s="268" t="s">
        <v>1710</v>
      </c>
    </row>
    <row r="63" ht="30.0" customHeight="1">
      <c r="A63" s="265" t="s">
        <v>358</v>
      </c>
      <c r="B63" s="266">
        <v>47872.0</v>
      </c>
      <c r="C63" s="265" t="s">
        <v>359</v>
      </c>
      <c r="D63" s="265" t="s">
        <v>352</v>
      </c>
      <c r="E63" s="265" t="s">
        <v>446</v>
      </c>
      <c r="F63" s="265" t="s">
        <v>27</v>
      </c>
      <c r="G63" s="265" t="s">
        <v>27</v>
      </c>
      <c r="H63" s="271"/>
      <c r="I63" s="271"/>
    </row>
    <row r="64" ht="30.0" customHeight="1">
      <c r="A64" s="274" t="s">
        <v>812</v>
      </c>
      <c r="B64" s="273">
        <v>46678.0</v>
      </c>
      <c r="C64" s="276" t="s">
        <v>813</v>
      </c>
      <c r="D64" s="280" t="s">
        <v>814</v>
      </c>
      <c r="E64" s="274" t="s">
        <v>449</v>
      </c>
      <c r="F64" s="274" t="s">
        <v>27</v>
      </c>
      <c r="G64" s="274" t="s">
        <v>27</v>
      </c>
      <c r="H64" s="267" t="s">
        <v>573</v>
      </c>
      <c r="I64" s="275" t="s">
        <v>1711</v>
      </c>
    </row>
    <row r="65" ht="30.0" customHeight="1">
      <c r="A65" s="274" t="s">
        <v>818</v>
      </c>
      <c r="B65" s="273">
        <v>46678.0</v>
      </c>
      <c r="C65" s="276" t="s">
        <v>359</v>
      </c>
      <c r="D65" s="274" t="s">
        <v>352</v>
      </c>
      <c r="E65" s="274" t="s">
        <v>446</v>
      </c>
      <c r="F65" s="274" t="s">
        <v>27</v>
      </c>
      <c r="G65" s="274" t="s">
        <v>27</v>
      </c>
      <c r="H65" s="269"/>
      <c r="I65" s="269"/>
    </row>
    <row r="66" ht="30.0" customHeight="1">
      <c r="A66" s="274" t="s">
        <v>821</v>
      </c>
      <c r="B66" s="273">
        <v>47113.0</v>
      </c>
      <c r="C66" s="276" t="s">
        <v>822</v>
      </c>
      <c r="D66" s="274" t="s">
        <v>352</v>
      </c>
      <c r="E66" s="274" t="s">
        <v>446</v>
      </c>
      <c r="F66" s="274" t="s">
        <v>27</v>
      </c>
      <c r="G66" s="274" t="s">
        <v>434</v>
      </c>
      <c r="H66" s="278"/>
      <c r="I66" s="278"/>
    </row>
    <row r="67" ht="30.0" customHeight="1">
      <c r="A67" s="265" t="s">
        <v>825</v>
      </c>
      <c r="B67" s="266">
        <v>46470.0</v>
      </c>
      <c r="C67" s="277" t="s">
        <v>25</v>
      </c>
      <c r="D67" s="265" t="s">
        <v>826</v>
      </c>
      <c r="E67" s="265" t="s">
        <v>449</v>
      </c>
      <c r="F67" s="265" t="s">
        <v>27</v>
      </c>
      <c r="G67" s="265" t="s">
        <v>27</v>
      </c>
      <c r="H67" s="267" t="s">
        <v>573</v>
      </c>
      <c r="I67" s="268" t="s">
        <v>1712</v>
      </c>
    </row>
    <row r="68" ht="30.0" customHeight="1">
      <c r="A68" s="265" t="s">
        <v>831</v>
      </c>
      <c r="B68" s="266">
        <v>46589.0</v>
      </c>
      <c r="C68" s="277" t="s">
        <v>378</v>
      </c>
      <c r="D68" s="265" t="s">
        <v>826</v>
      </c>
      <c r="E68" s="265" t="s">
        <v>446</v>
      </c>
      <c r="F68" s="265" t="s">
        <v>27</v>
      </c>
      <c r="G68" s="265" t="s">
        <v>434</v>
      </c>
      <c r="H68" s="278"/>
      <c r="I68" s="278"/>
    </row>
    <row r="69" ht="30.0" customHeight="1">
      <c r="A69" s="272">
        <v>243466.0</v>
      </c>
      <c r="B69" s="273">
        <v>47123.0</v>
      </c>
      <c r="C69" s="276" t="s">
        <v>834</v>
      </c>
      <c r="D69" s="274" t="s">
        <v>835</v>
      </c>
      <c r="E69" s="274" t="s">
        <v>449</v>
      </c>
      <c r="F69" s="274" t="s">
        <v>27</v>
      </c>
      <c r="G69" s="274" t="s">
        <v>27</v>
      </c>
      <c r="H69" s="267" t="s">
        <v>573</v>
      </c>
      <c r="I69" s="275" t="s">
        <v>1709</v>
      </c>
    </row>
    <row r="70" ht="30.0" customHeight="1">
      <c r="A70" s="274" t="s">
        <v>839</v>
      </c>
      <c r="B70" s="273">
        <v>47169.0</v>
      </c>
      <c r="C70" s="276" t="s">
        <v>840</v>
      </c>
      <c r="D70" s="274" t="s">
        <v>826</v>
      </c>
      <c r="E70" s="274" t="s">
        <v>446</v>
      </c>
      <c r="F70" s="274" t="s">
        <v>27</v>
      </c>
      <c r="G70" s="274" t="s">
        <v>27</v>
      </c>
      <c r="H70" s="270"/>
      <c r="I70" s="270"/>
    </row>
    <row r="71" ht="30.0" customHeight="1">
      <c r="A71" s="272">
        <v>243770.0</v>
      </c>
      <c r="B71" s="273">
        <v>47504.0</v>
      </c>
      <c r="C71" s="276" t="s">
        <v>843</v>
      </c>
      <c r="D71" s="274" t="s">
        <v>826</v>
      </c>
      <c r="E71" s="274" t="s">
        <v>446</v>
      </c>
      <c r="F71" s="274" t="s">
        <v>27</v>
      </c>
      <c r="G71" s="274" t="s">
        <v>844</v>
      </c>
      <c r="H71" s="271"/>
      <c r="I71" s="271"/>
    </row>
    <row r="72" ht="30.0" customHeight="1">
      <c r="A72" s="265" t="s">
        <v>847</v>
      </c>
      <c r="B72" s="266">
        <v>47519.0</v>
      </c>
      <c r="C72" s="277" t="s">
        <v>25</v>
      </c>
      <c r="D72" s="265" t="s">
        <v>848</v>
      </c>
      <c r="E72" s="265" t="s">
        <v>449</v>
      </c>
      <c r="F72" s="265" t="s">
        <v>27</v>
      </c>
      <c r="G72" s="265" t="s">
        <v>27</v>
      </c>
      <c r="H72" s="267" t="s">
        <v>573</v>
      </c>
      <c r="I72" s="268" t="s">
        <v>1713</v>
      </c>
    </row>
    <row r="73" ht="30.0" customHeight="1">
      <c r="A73" s="265" t="s">
        <v>851</v>
      </c>
      <c r="B73" s="266">
        <v>47605.0</v>
      </c>
      <c r="C73" s="277" t="s">
        <v>852</v>
      </c>
      <c r="D73" s="265" t="s">
        <v>848</v>
      </c>
      <c r="E73" s="265" t="s">
        <v>449</v>
      </c>
      <c r="F73" s="265" t="s">
        <v>27</v>
      </c>
      <c r="G73" s="265" t="s">
        <v>27</v>
      </c>
      <c r="H73" s="269"/>
      <c r="I73" s="269"/>
    </row>
    <row r="74" ht="30.0" customHeight="1">
      <c r="A74" s="265" t="s">
        <v>855</v>
      </c>
      <c r="B74" s="266">
        <v>47605.0</v>
      </c>
      <c r="C74" s="277" t="s">
        <v>856</v>
      </c>
      <c r="D74" s="265" t="s">
        <v>848</v>
      </c>
      <c r="E74" s="265" t="s">
        <v>449</v>
      </c>
      <c r="F74" s="265" t="s">
        <v>27</v>
      </c>
      <c r="G74" s="265" t="s">
        <v>434</v>
      </c>
      <c r="H74" s="270"/>
      <c r="I74" s="270"/>
    </row>
    <row r="75" ht="30.0" customHeight="1">
      <c r="A75" s="265" t="s">
        <v>858</v>
      </c>
      <c r="B75" s="266">
        <v>47605.0</v>
      </c>
      <c r="C75" s="277" t="s">
        <v>859</v>
      </c>
      <c r="D75" s="265" t="s">
        <v>848</v>
      </c>
      <c r="E75" s="265" t="s">
        <v>449</v>
      </c>
      <c r="F75" s="265" t="s">
        <v>27</v>
      </c>
      <c r="G75" s="265" t="s">
        <v>598</v>
      </c>
      <c r="H75" s="271"/>
      <c r="I75" s="271"/>
    </row>
    <row r="76" ht="30.0" customHeight="1">
      <c r="A76" s="274" t="s">
        <v>861</v>
      </c>
      <c r="B76" s="273">
        <v>47825.0</v>
      </c>
      <c r="C76" s="276" t="s">
        <v>25</v>
      </c>
      <c r="D76" s="274" t="s">
        <v>862</v>
      </c>
      <c r="E76" s="274" t="s">
        <v>449</v>
      </c>
      <c r="F76" s="274" t="s">
        <v>27</v>
      </c>
      <c r="G76" s="274" t="s">
        <v>27</v>
      </c>
      <c r="H76" s="267" t="s">
        <v>573</v>
      </c>
      <c r="I76" s="275" t="s">
        <v>1714</v>
      </c>
    </row>
    <row r="77" ht="30.0" customHeight="1">
      <c r="A77" s="274" t="s">
        <v>865</v>
      </c>
      <c r="B77" s="273">
        <v>47916.0</v>
      </c>
      <c r="C77" s="276" t="s">
        <v>866</v>
      </c>
      <c r="D77" s="274" t="s">
        <v>862</v>
      </c>
      <c r="E77" s="274" t="s">
        <v>446</v>
      </c>
      <c r="F77" s="274" t="s">
        <v>27</v>
      </c>
      <c r="G77" s="274" t="s">
        <v>27</v>
      </c>
      <c r="H77" s="269"/>
      <c r="I77" s="269"/>
    </row>
    <row r="78" ht="30.0" customHeight="1">
      <c r="A78" s="274" t="s">
        <v>868</v>
      </c>
      <c r="B78" s="273">
        <v>47916.0</v>
      </c>
      <c r="C78" s="276" t="s">
        <v>869</v>
      </c>
      <c r="D78" s="274" t="s">
        <v>862</v>
      </c>
      <c r="E78" s="274" t="s">
        <v>446</v>
      </c>
      <c r="F78" s="274" t="s">
        <v>27</v>
      </c>
      <c r="G78" s="274" t="s">
        <v>434</v>
      </c>
      <c r="H78" s="270"/>
      <c r="I78" s="270"/>
    </row>
    <row r="79" ht="30.0" customHeight="1">
      <c r="A79" s="274" t="s">
        <v>871</v>
      </c>
      <c r="B79" s="273">
        <v>47916.0</v>
      </c>
      <c r="C79" s="276" t="s">
        <v>872</v>
      </c>
      <c r="D79" s="274" t="s">
        <v>862</v>
      </c>
      <c r="E79" s="274" t="s">
        <v>446</v>
      </c>
      <c r="F79" s="274" t="s">
        <v>27</v>
      </c>
      <c r="G79" s="274" t="s">
        <v>598</v>
      </c>
      <c r="H79" s="271"/>
      <c r="I79" s="271"/>
    </row>
    <row r="80" ht="30.0" customHeight="1">
      <c r="A80" s="265" t="s">
        <v>874</v>
      </c>
      <c r="B80" s="266">
        <v>46820.0</v>
      </c>
      <c r="C80" s="277" t="s">
        <v>25</v>
      </c>
      <c r="D80" s="265" t="s">
        <v>875</v>
      </c>
      <c r="E80" s="265" t="s">
        <v>449</v>
      </c>
      <c r="F80" s="265" t="s">
        <v>27</v>
      </c>
      <c r="G80" s="265" t="s">
        <v>27</v>
      </c>
      <c r="H80" s="267" t="s">
        <v>573</v>
      </c>
      <c r="I80" s="268" t="s">
        <v>1715</v>
      </c>
    </row>
    <row r="81" ht="30.0" customHeight="1">
      <c r="A81" s="265" t="s">
        <v>879</v>
      </c>
      <c r="B81" s="266">
        <v>47092.0</v>
      </c>
      <c r="C81" s="277" t="s">
        <v>880</v>
      </c>
      <c r="D81" s="265" t="s">
        <v>875</v>
      </c>
      <c r="E81" s="265" t="s">
        <v>446</v>
      </c>
      <c r="F81" s="265" t="s">
        <v>27</v>
      </c>
      <c r="G81" s="265" t="s">
        <v>27</v>
      </c>
      <c r="H81" s="269"/>
      <c r="I81" s="269"/>
    </row>
    <row r="82" ht="30.0" customHeight="1">
      <c r="A82" s="265" t="s">
        <v>883</v>
      </c>
      <c r="B82" s="266">
        <v>47092.0</v>
      </c>
      <c r="C82" s="277" t="s">
        <v>884</v>
      </c>
      <c r="D82" s="265" t="s">
        <v>875</v>
      </c>
      <c r="E82" s="265" t="s">
        <v>446</v>
      </c>
      <c r="F82" s="265" t="s">
        <v>27</v>
      </c>
      <c r="G82" s="265" t="s">
        <v>434</v>
      </c>
      <c r="H82" s="270"/>
      <c r="I82" s="270"/>
    </row>
    <row r="83" ht="30.0" customHeight="1">
      <c r="A83" s="265" t="s">
        <v>886</v>
      </c>
      <c r="B83" s="266">
        <v>47092.0</v>
      </c>
      <c r="C83" s="277" t="s">
        <v>887</v>
      </c>
      <c r="D83" s="265" t="s">
        <v>875</v>
      </c>
      <c r="E83" s="265" t="s">
        <v>446</v>
      </c>
      <c r="F83" s="265" t="s">
        <v>27</v>
      </c>
      <c r="G83" s="265" t="s">
        <v>598</v>
      </c>
      <c r="H83" s="271"/>
      <c r="I83" s="271"/>
    </row>
    <row r="84" ht="30.0" customHeight="1">
      <c r="A84" s="274" t="s">
        <v>890</v>
      </c>
      <c r="B84" s="273">
        <v>47218.0</v>
      </c>
      <c r="C84" s="276" t="s">
        <v>25</v>
      </c>
      <c r="D84" s="274" t="s">
        <v>891</v>
      </c>
      <c r="E84" s="274" t="s">
        <v>449</v>
      </c>
      <c r="F84" s="274" t="s">
        <v>27</v>
      </c>
      <c r="G84" s="274" t="s">
        <v>27</v>
      </c>
      <c r="H84" s="267" t="s">
        <v>573</v>
      </c>
      <c r="I84" s="275" t="s">
        <v>1705</v>
      </c>
    </row>
    <row r="85" ht="30.0" customHeight="1">
      <c r="A85" s="274" t="s">
        <v>895</v>
      </c>
      <c r="B85" s="273">
        <v>47401.0</v>
      </c>
      <c r="C85" s="276" t="s">
        <v>896</v>
      </c>
      <c r="D85" s="274" t="s">
        <v>891</v>
      </c>
      <c r="E85" s="274" t="s">
        <v>446</v>
      </c>
      <c r="F85" s="274" t="s">
        <v>27</v>
      </c>
      <c r="G85" s="274" t="s">
        <v>27</v>
      </c>
      <c r="H85" s="269"/>
      <c r="I85" s="269"/>
    </row>
    <row r="86" ht="30.0" customHeight="1">
      <c r="A86" s="274" t="s">
        <v>899</v>
      </c>
      <c r="B86" s="273">
        <v>47401.0</v>
      </c>
      <c r="C86" s="276" t="s">
        <v>900</v>
      </c>
      <c r="D86" s="274" t="s">
        <v>891</v>
      </c>
      <c r="E86" s="274" t="s">
        <v>446</v>
      </c>
      <c r="F86" s="274" t="s">
        <v>27</v>
      </c>
      <c r="G86" s="274" t="s">
        <v>598</v>
      </c>
      <c r="H86" s="270"/>
      <c r="I86" s="270"/>
    </row>
    <row r="87" ht="30.0" customHeight="1">
      <c r="A87" s="274" t="s">
        <v>903</v>
      </c>
      <c r="B87" s="273">
        <v>47401.0</v>
      </c>
      <c r="C87" s="276" t="s">
        <v>904</v>
      </c>
      <c r="D87" s="274" t="s">
        <v>891</v>
      </c>
      <c r="E87" s="274" t="s">
        <v>446</v>
      </c>
      <c r="F87" s="274" t="s">
        <v>27</v>
      </c>
      <c r="G87" s="274" t="s">
        <v>434</v>
      </c>
      <c r="H87" s="271"/>
      <c r="I87" s="271"/>
    </row>
    <row r="88" ht="30.0" customHeight="1">
      <c r="A88" s="265" t="s">
        <v>907</v>
      </c>
      <c r="B88" s="266">
        <v>45992.0</v>
      </c>
      <c r="C88" s="265" t="s">
        <v>25</v>
      </c>
      <c r="D88" s="277" t="s">
        <v>908</v>
      </c>
      <c r="E88" s="265" t="s">
        <v>449</v>
      </c>
      <c r="F88" s="265" t="s">
        <v>27</v>
      </c>
      <c r="G88" s="265" t="s">
        <v>27</v>
      </c>
      <c r="H88" s="281" t="s">
        <v>573</v>
      </c>
      <c r="I88" s="282" t="s">
        <v>1705</v>
      </c>
    </row>
    <row r="89" ht="30.0" customHeight="1">
      <c r="A89" s="265" t="s">
        <v>913</v>
      </c>
      <c r="B89" s="266">
        <v>46334.0</v>
      </c>
      <c r="C89" s="265" t="s">
        <v>914</v>
      </c>
      <c r="D89" s="277" t="s">
        <v>908</v>
      </c>
      <c r="E89" s="265" t="s">
        <v>446</v>
      </c>
      <c r="F89" s="265" t="s">
        <v>27</v>
      </c>
      <c r="G89" s="265" t="s">
        <v>434</v>
      </c>
      <c r="H89" s="269"/>
      <c r="I89" s="269"/>
    </row>
    <row r="90" ht="30.0" customHeight="1">
      <c r="A90" s="265" t="s">
        <v>917</v>
      </c>
      <c r="B90" s="266">
        <v>46334.0</v>
      </c>
      <c r="C90" s="265" t="s">
        <v>918</v>
      </c>
      <c r="D90" s="277" t="s">
        <v>908</v>
      </c>
      <c r="E90" s="265" t="s">
        <v>446</v>
      </c>
      <c r="F90" s="265" t="s">
        <v>27</v>
      </c>
      <c r="G90" s="265" t="s">
        <v>27</v>
      </c>
      <c r="H90" s="270"/>
      <c r="I90" s="270"/>
    </row>
    <row r="91" ht="30.0" customHeight="1">
      <c r="A91" s="265" t="s">
        <v>921</v>
      </c>
      <c r="B91" s="266">
        <v>46334.0</v>
      </c>
      <c r="C91" s="265" t="s">
        <v>922</v>
      </c>
      <c r="D91" s="277" t="s">
        <v>908</v>
      </c>
      <c r="E91" s="265" t="s">
        <v>446</v>
      </c>
      <c r="F91" s="265" t="s">
        <v>27</v>
      </c>
      <c r="G91" s="265">
        <v>1168.0</v>
      </c>
      <c r="H91" s="271"/>
      <c r="I91" s="271"/>
    </row>
    <row r="92" ht="30.0" customHeight="1">
      <c r="A92" s="274" t="s">
        <v>925</v>
      </c>
      <c r="B92" s="273">
        <v>47518.0</v>
      </c>
      <c r="C92" s="274" t="s">
        <v>25</v>
      </c>
      <c r="D92" s="276" t="s">
        <v>926</v>
      </c>
      <c r="E92" s="274" t="s">
        <v>449</v>
      </c>
      <c r="F92" s="274" t="s">
        <v>27</v>
      </c>
      <c r="G92" s="274" t="s">
        <v>27</v>
      </c>
      <c r="H92" s="281" t="s">
        <v>573</v>
      </c>
      <c r="I92" s="283" t="s">
        <v>1705</v>
      </c>
    </row>
    <row r="93" ht="30.0" customHeight="1">
      <c r="A93" s="274" t="s">
        <v>929</v>
      </c>
      <c r="B93" s="273">
        <v>47598.0</v>
      </c>
      <c r="C93" s="274" t="s">
        <v>930</v>
      </c>
      <c r="D93" s="276" t="s">
        <v>926</v>
      </c>
      <c r="E93" s="274" t="s">
        <v>446</v>
      </c>
      <c r="F93" s="274" t="s">
        <v>27</v>
      </c>
      <c r="G93" s="274" t="s">
        <v>27</v>
      </c>
      <c r="H93" s="269"/>
      <c r="I93" s="269"/>
    </row>
    <row r="94" ht="30.0" customHeight="1">
      <c r="A94" s="274" t="s">
        <v>933</v>
      </c>
      <c r="B94" s="273">
        <v>47598.0</v>
      </c>
      <c r="C94" s="274" t="s">
        <v>934</v>
      </c>
      <c r="D94" s="276" t="s">
        <v>926</v>
      </c>
      <c r="E94" s="274" t="s">
        <v>446</v>
      </c>
      <c r="F94" s="274" t="s">
        <v>27</v>
      </c>
      <c r="G94" s="274" t="s">
        <v>434</v>
      </c>
      <c r="H94" s="270"/>
      <c r="I94" s="270"/>
    </row>
    <row r="95" ht="30.0" customHeight="1">
      <c r="A95" s="274" t="s">
        <v>937</v>
      </c>
      <c r="B95" s="273">
        <v>47598.0</v>
      </c>
      <c r="C95" s="274" t="s">
        <v>938</v>
      </c>
      <c r="D95" s="276" t="s">
        <v>926</v>
      </c>
      <c r="E95" s="274" t="s">
        <v>446</v>
      </c>
      <c r="F95" s="274" t="s">
        <v>27</v>
      </c>
      <c r="G95" s="274" t="s">
        <v>598</v>
      </c>
      <c r="H95" s="271"/>
      <c r="I95" s="271"/>
    </row>
    <row r="96" ht="30.0" customHeight="1">
      <c r="A96" s="265" t="s">
        <v>941</v>
      </c>
      <c r="B96" s="266">
        <v>47729.0</v>
      </c>
      <c r="C96" s="265" t="s">
        <v>25</v>
      </c>
      <c r="D96" s="265" t="s">
        <v>942</v>
      </c>
      <c r="E96" s="265" t="s">
        <v>449</v>
      </c>
      <c r="F96" s="265" t="s">
        <v>27</v>
      </c>
      <c r="G96" s="265" t="s">
        <v>27</v>
      </c>
      <c r="H96" s="281" t="s">
        <v>573</v>
      </c>
      <c r="I96" s="282" t="s">
        <v>1707</v>
      </c>
    </row>
    <row r="97" ht="30.0" customHeight="1">
      <c r="A97" s="265" t="s">
        <v>945</v>
      </c>
      <c r="B97" s="266">
        <v>47825.0</v>
      </c>
      <c r="C97" s="265" t="s">
        <v>946</v>
      </c>
      <c r="D97" s="265" t="s">
        <v>942</v>
      </c>
      <c r="E97" s="265" t="s">
        <v>446</v>
      </c>
      <c r="F97" s="265" t="s">
        <v>27</v>
      </c>
      <c r="G97" s="265">
        <v>1168.0</v>
      </c>
      <c r="H97" s="269"/>
      <c r="I97" s="269"/>
    </row>
    <row r="98" ht="30.0" customHeight="1">
      <c r="A98" s="265" t="s">
        <v>951</v>
      </c>
      <c r="B98" s="266">
        <v>47825.0</v>
      </c>
      <c r="C98" s="265" t="s">
        <v>952</v>
      </c>
      <c r="D98" s="265" t="s">
        <v>942</v>
      </c>
      <c r="E98" s="265" t="s">
        <v>446</v>
      </c>
      <c r="F98" s="265" t="s">
        <v>27</v>
      </c>
      <c r="G98" s="265" t="s">
        <v>434</v>
      </c>
      <c r="H98" s="270"/>
      <c r="I98" s="270"/>
    </row>
    <row r="99" ht="30.0" customHeight="1">
      <c r="A99" s="265" t="s">
        <v>955</v>
      </c>
      <c r="B99" s="266">
        <v>47825.0</v>
      </c>
      <c r="C99" s="265" t="s">
        <v>956</v>
      </c>
      <c r="D99" s="265" t="s">
        <v>942</v>
      </c>
      <c r="E99" s="265" t="s">
        <v>446</v>
      </c>
      <c r="F99" s="265" t="s">
        <v>27</v>
      </c>
      <c r="G99" s="265" t="s">
        <v>27</v>
      </c>
      <c r="H99" s="271"/>
      <c r="I99" s="271"/>
    </row>
    <row r="100" ht="30.0" customHeight="1">
      <c r="A100" s="274" t="s">
        <v>960</v>
      </c>
      <c r="B100" s="273">
        <v>46348.0</v>
      </c>
      <c r="C100" s="274" t="s">
        <v>961</v>
      </c>
      <c r="D100" s="274" t="s">
        <v>962</v>
      </c>
      <c r="E100" s="274" t="s">
        <v>449</v>
      </c>
      <c r="F100" s="274" t="s">
        <v>27</v>
      </c>
      <c r="G100" s="274" t="s">
        <v>27</v>
      </c>
      <c r="H100" s="281" t="s">
        <v>573</v>
      </c>
      <c r="I100" s="283" t="s">
        <v>1713</v>
      </c>
    </row>
    <row r="101" ht="30.0" customHeight="1">
      <c r="A101" s="274" t="s">
        <v>966</v>
      </c>
      <c r="B101" s="273">
        <v>46524.0</v>
      </c>
      <c r="C101" s="274" t="s">
        <v>967</v>
      </c>
      <c r="D101" s="274" t="s">
        <v>962</v>
      </c>
      <c r="E101" s="274" t="s">
        <v>446</v>
      </c>
      <c r="F101" s="274" t="s">
        <v>27</v>
      </c>
      <c r="G101" s="274" t="s">
        <v>27</v>
      </c>
      <c r="H101" s="269"/>
      <c r="I101" s="269"/>
    </row>
    <row r="102" ht="30.0" customHeight="1">
      <c r="A102" s="274" t="s">
        <v>970</v>
      </c>
      <c r="B102" s="273">
        <v>46524.0</v>
      </c>
      <c r="C102" s="274" t="s">
        <v>971</v>
      </c>
      <c r="D102" s="274" t="s">
        <v>962</v>
      </c>
      <c r="E102" s="274" t="s">
        <v>446</v>
      </c>
      <c r="F102" s="274" t="s">
        <v>27</v>
      </c>
      <c r="G102" s="274">
        <v>1168.0</v>
      </c>
      <c r="H102" s="278"/>
      <c r="I102" s="278"/>
    </row>
    <row r="103" ht="30.0" customHeight="1">
      <c r="A103" s="265" t="s">
        <v>974</v>
      </c>
      <c r="B103" s="266">
        <v>47366.0</v>
      </c>
      <c r="C103" s="265" t="s">
        <v>25</v>
      </c>
      <c r="D103" s="265" t="s">
        <v>975</v>
      </c>
      <c r="E103" s="265" t="s">
        <v>449</v>
      </c>
      <c r="F103" s="265" t="s">
        <v>27</v>
      </c>
      <c r="G103" s="265" t="s">
        <v>27</v>
      </c>
      <c r="H103" s="281" t="s">
        <v>573</v>
      </c>
      <c r="I103" s="282" t="s">
        <v>1708</v>
      </c>
    </row>
    <row r="104" ht="30.0" customHeight="1">
      <c r="A104" s="265" t="s">
        <v>978</v>
      </c>
      <c r="B104" s="266">
        <v>47555.0</v>
      </c>
      <c r="C104" s="265" t="s">
        <v>979</v>
      </c>
      <c r="D104" s="265" t="s">
        <v>975</v>
      </c>
      <c r="E104" s="265" t="s">
        <v>446</v>
      </c>
      <c r="F104" s="265" t="s">
        <v>27</v>
      </c>
      <c r="G104" s="265" t="s">
        <v>434</v>
      </c>
      <c r="H104" s="270"/>
      <c r="I104" s="270"/>
    </row>
    <row r="105" ht="30.0" customHeight="1">
      <c r="A105" s="265" t="s">
        <v>982</v>
      </c>
      <c r="B105" s="266">
        <v>47560.0</v>
      </c>
      <c r="C105" s="265" t="s">
        <v>983</v>
      </c>
      <c r="D105" s="265" t="s">
        <v>975</v>
      </c>
      <c r="E105" s="265" t="s">
        <v>446</v>
      </c>
      <c r="F105" s="265" t="s">
        <v>27</v>
      </c>
      <c r="G105" s="265" t="s">
        <v>598</v>
      </c>
      <c r="H105" s="269"/>
      <c r="I105" s="269"/>
    </row>
    <row r="106" ht="30.0" customHeight="1">
      <c r="A106" s="265" t="s">
        <v>986</v>
      </c>
      <c r="B106" s="266">
        <v>47560.0</v>
      </c>
      <c r="C106" s="265" t="s">
        <v>987</v>
      </c>
      <c r="D106" s="265" t="s">
        <v>975</v>
      </c>
      <c r="E106" s="265" t="s">
        <v>446</v>
      </c>
      <c r="F106" s="265" t="s">
        <v>27</v>
      </c>
      <c r="G106" s="265" t="s">
        <v>27</v>
      </c>
      <c r="H106" s="278"/>
      <c r="I106" s="278"/>
    </row>
    <row r="107" ht="30.0" customHeight="1">
      <c r="A107" s="274" t="s">
        <v>990</v>
      </c>
      <c r="B107" s="273">
        <v>46371.0</v>
      </c>
      <c r="C107" s="274" t="s">
        <v>25</v>
      </c>
      <c r="D107" s="274" t="s">
        <v>356</v>
      </c>
      <c r="E107" s="274" t="s">
        <v>449</v>
      </c>
      <c r="F107" s="274" t="s">
        <v>27</v>
      </c>
      <c r="G107" s="274" t="s">
        <v>27</v>
      </c>
      <c r="H107" s="284" t="s">
        <v>992</v>
      </c>
      <c r="I107" s="285" t="s">
        <v>1716</v>
      </c>
    </row>
    <row r="108" ht="30.0" customHeight="1">
      <c r="A108" s="274" t="s">
        <v>995</v>
      </c>
      <c r="B108" s="273">
        <v>46554.0</v>
      </c>
      <c r="C108" s="274" t="s">
        <v>996</v>
      </c>
      <c r="D108" s="274" t="s">
        <v>356</v>
      </c>
      <c r="E108" s="274" t="s">
        <v>446</v>
      </c>
      <c r="F108" s="274" t="s">
        <v>27</v>
      </c>
      <c r="G108" s="274" t="s">
        <v>434</v>
      </c>
      <c r="H108" s="270"/>
      <c r="I108" s="270"/>
    </row>
    <row r="109" ht="30.0" customHeight="1">
      <c r="A109" s="274" t="s">
        <v>1000</v>
      </c>
      <c r="B109" s="273">
        <v>46665.0</v>
      </c>
      <c r="C109" s="274" t="s">
        <v>1001</v>
      </c>
      <c r="D109" s="274" t="s">
        <v>356</v>
      </c>
      <c r="E109" s="274" t="s">
        <v>446</v>
      </c>
      <c r="F109" s="274" t="s">
        <v>27</v>
      </c>
      <c r="G109" s="274">
        <v>1168.0</v>
      </c>
      <c r="H109" s="269"/>
      <c r="I109" s="269"/>
    </row>
    <row r="110" ht="30.0" customHeight="1">
      <c r="A110" s="274" t="s">
        <v>1004</v>
      </c>
      <c r="B110" s="273">
        <v>47206.0</v>
      </c>
      <c r="C110" s="274" t="s">
        <v>25</v>
      </c>
      <c r="D110" s="274" t="s">
        <v>356</v>
      </c>
      <c r="E110" s="274" t="s">
        <v>449</v>
      </c>
      <c r="F110" s="274" t="s">
        <v>27</v>
      </c>
      <c r="G110" s="274" t="s">
        <v>27</v>
      </c>
      <c r="H110" s="270"/>
      <c r="I110" s="270"/>
    </row>
    <row r="111" ht="30.0" customHeight="1">
      <c r="A111" s="274" t="s">
        <v>1007</v>
      </c>
      <c r="B111" s="273">
        <v>47387.0</v>
      </c>
      <c r="C111" s="274" t="s">
        <v>1008</v>
      </c>
      <c r="D111" s="274" t="s">
        <v>356</v>
      </c>
      <c r="E111" s="274" t="s">
        <v>446</v>
      </c>
      <c r="F111" s="274" t="s">
        <v>27</v>
      </c>
      <c r="G111" s="274" t="s">
        <v>27</v>
      </c>
      <c r="H111" s="271"/>
      <c r="I111" s="271"/>
    </row>
    <row r="112" ht="30.0" customHeight="1">
      <c r="A112" s="265" t="s">
        <v>1011</v>
      </c>
      <c r="B112" s="266">
        <v>46628.0</v>
      </c>
      <c r="C112" s="277" t="s">
        <v>1012</v>
      </c>
      <c r="D112" s="277" t="s">
        <v>1013</v>
      </c>
      <c r="E112" s="265" t="s">
        <v>446</v>
      </c>
      <c r="F112" s="265" t="s">
        <v>27</v>
      </c>
      <c r="G112" s="265" t="s">
        <v>27</v>
      </c>
      <c r="H112" s="284" t="s">
        <v>992</v>
      </c>
      <c r="I112" s="268" t="s">
        <v>1717</v>
      </c>
    </row>
    <row r="113" ht="30.0" customHeight="1">
      <c r="A113" s="265" t="s">
        <v>1018</v>
      </c>
      <c r="B113" s="266">
        <v>46917.0</v>
      </c>
      <c r="C113" s="277" t="s">
        <v>1019</v>
      </c>
      <c r="D113" s="277" t="s">
        <v>1013</v>
      </c>
      <c r="E113" s="265" t="s">
        <v>446</v>
      </c>
      <c r="F113" s="265" t="s">
        <v>27</v>
      </c>
      <c r="G113" s="265" t="s">
        <v>434</v>
      </c>
      <c r="H113" s="269"/>
      <c r="I113" s="269"/>
    </row>
    <row r="114" ht="30.0" customHeight="1">
      <c r="A114" s="265" t="s">
        <v>1022</v>
      </c>
      <c r="B114" s="266">
        <v>46944.0</v>
      </c>
      <c r="C114" s="277" t="s">
        <v>1023</v>
      </c>
      <c r="D114" s="277" t="s">
        <v>1013</v>
      </c>
      <c r="E114" s="265" t="s">
        <v>446</v>
      </c>
      <c r="F114" s="265" t="s">
        <v>27</v>
      </c>
      <c r="G114" s="265" t="s">
        <v>27</v>
      </c>
      <c r="H114" s="278"/>
      <c r="I114" s="278"/>
    </row>
    <row r="115" ht="30.0" customHeight="1">
      <c r="A115" s="274" t="s">
        <v>1026</v>
      </c>
      <c r="B115" s="273">
        <v>46813.0</v>
      </c>
      <c r="C115" s="276" t="s">
        <v>1027</v>
      </c>
      <c r="D115" s="276" t="s">
        <v>1028</v>
      </c>
      <c r="E115" s="274" t="s">
        <v>449</v>
      </c>
      <c r="F115" s="274" t="s">
        <v>27</v>
      </c>
      <c r="G115" s="274" t="s">
        <v>27</v>
      </c>
      <c r="H115" s="284" t="s">
        <v>992</v>
      </c>
      <c r="I115" s="275" t="s">
        <v>1717</v>
      </c>
    </row>
    <row r="116" ht="30.0" customHeight="1">
      <c r="A116" s="274" t="s">
        <v>1031</v>
      </c>
      <c r="B116" s="273">
        <v>46917.0</v>
      </c>
      <c r="C116" s="276" t="s">
        <v>1032</v>
      </c>
      <c r="D116" s="276" t="s">
        <v>1033</v>
      </c>
      <c r="E116" s="274" t="s">
        <v>446</v>
      </c>
      <c r="F116" s="274" t="s">
        <v>27</v>
      </c>
      <c r="G116" s="274" t="s">
        <v>27</v>
      </c>
      <c r="H116" s="270"/>
      <c r="I116" s="270"/>
    </row>
    <row r="117" ht="30.0" customHeight="1">
      <c r="A117" s="274" t="s">
        <v>1036</v>
      </c>
      <c r="B117" s="273">
        <v>47113.0</v>
      </c>
      <c r="C117" s="276" t="s">
        <v>1037</v>
      </c>
      <c r="D117" s="276" t="s">
        <v>1033</v>
      </c>
      <c r="E117" s="274" t="s">
        <v>446</v>
      </c>
      <c r="F117" s="274" t="s">
        <v>27</v>
      </c>
      <c r="G117" s="274" t="s">
        <v>434</v>
      </c>
      <c r="H117" s="269"/>
      <c r="I117" s="269"/>
    </row>
    <row r="118" ht="30.0" customHeight="1">
      <c r="A118" s="274" t="s">
        <v>1041</v>
      </c>
      <c r="B118" s="273">
        <v>47113.0</v>
      </c>
      <c r="C118" s="276" t="s">
        <v>1042</v>
      </c>
      <c r="D118" s="276" t="s">
        <v>1033</v>
      </c>
      <c r="E118" s="274" t="s">
        <v>446</v>
      </c>
      <c r="F118" s="274" t="s">
        <v>27</v>
      </c>
      <c r="G118" s="274" t="s">
        <v>27</v>
      </c>
      <c r="H118" s="278"/>
      <c r="I118" s="278"/>
    </row>
    <row r="119" ht="30.0" customHeight="1">
      <c r="A119" s="265" t="s">
        <v>1046</v>
      </c>
      <c r="B119" s="266">
        <v>47757.0</v>
      </c>
      <c r="C119" s="277" t="s">
        <v>1047</v>
      </c>
      <c r="D119" s="277" t="s">
        <v>1028</v>
      </c>
      <c r="E119" s="265" t="s">
        <v>449</v>
      </c>
      <c r="F119" s="265" t="s">
        <v>27</v>
      </c>
      <c r="G119" s="265" t="s">
        <v>27</v>
      </c>
      <c r="H119" s="284" t="s">
        <v>992</v>
      </c>
      <c r="I119" s="268" t="s">
        <v>1718</v>
      </c>
    </row>
    <row r="120" ht="30.0" customHeight="1">
      <c r="A120" s="265" t="s">
        <v>1051</v>
      </c>
      <c r="B120" s="266">
        <v>47757.0</v>
      </c>
      <c r="C120" s="277" t="s">
        <v>1052</v>
      </c>
      <c r="D120" s="277" t="s">
        <v>1053</v>
      </c>
      <c r="E120" s="265" t="s">
        <v>449</v>
      </c>
      <c r="F120" s="265" t="s">
        <v>27</v>
      </c>
      <c r="G120" s="265" t="s">
        <v>27</v>
      </c>
      <c r="H120" s="270"/>
      <c r="I120" s="270"/>
    </row>
    <row r="121" ht="30.0" customHeight="1">
      <c r="A121" s="265" t="s">
        <v>1056</v>
      </c>
      <c r="B121" s="266">
        <v>47771.0</v>
      </c>
      <c r="C121" s="277" t="s">
        <v>1057</v>
      </c>
      <c r="D121" s="277" t="s">
        <v>1058</v>
      </c>
      <c r="E121" s="265" t="s">
        <v>446</v>
      </c>
      <c r="F121" s="265" t="s">
        <v>27</v>
      </c>
      <c r="G121" s="265" t="s">
        <v>27</v>
      </c>
      <c r="H121" s="269"/>
      <c r="I121" s="269"/>
    </row>
    <row r="122" ht="30.0" customHeight="1">
      <c r="A122" s="265" t="s">
        <v>1061</v>
      </c>
      <c r="B122" s="266">
        <v>47924.0</v>
      </c>
      <c r="C122" s="277" t="s">
        <v>1062</v>
      </c>
      <c r="D122" s="277" t="s">
        <v>1058</v>
      </c>
      <c r="E122" s="265" t="s">
        <v>446</v>
      </c>
      <c r="F122" s="265" t="s">
        <v>27</v>
      </c>
      <c r="G122" s="265" t="s">
        <v>598</v>
      </c>
      <c r="H122" s="270"/>
      <c r="I122" s="270"/>
    </row>
    <row r="123" ht="30.0" customHeight="1">
      <c r="A123" s="265" t="s">
        <v>1065</v>
      </c>
      <c r="B123" s="266">
        <v>47939.0</v>
      </c>
      <c r="C123" s="277" t="s">
        <v>1066</v>
      </c>
      <c r="D123" s="277" t="s">
        <v>1058</v>
      </c>
      <c r="E123" s="265" t="s">
        <v>446</v>
      </c>
      <c r="F123" s="265" t="s">
        <v>27</v>
      </c>
      <c r="G123" s="265" t="s">
        <v>434</v>
      </c>
      <c r="H123" s="271"/>
      <c r="I123" s="271"/>
    </row>
    <row r="124" ht="30.0" customHeight="1">
      <c r="A124" s="274" t="s">
        <v>1069</v>
      </c>
      <c r="B124" s="273">
        <v>47605.0</v>
      </c>
      <c r="C124" s="276" t="s">
        <v>1070</v>
      </c>
      <c r="D124" s="276" t="s">
        <v>1071</v>
      </c>
      <c r="E124" s="274" t="s">
        <v>449</v>
      </c>
      <c r="F124" s="274" t="s">
        <v>27</v>
      </c>
      <c r="G124" s="274" t="s">
        <v>27</v>
      </c>
      <c r="H124" s="284" t="s">
        <v>992</v>
      </c>
      <c r="I124" s="275" t="s">
        <v>1719</v>
      </c>
    </row>
    <row r="125" ht="30.0" customHeight="1">
      <c r="A125" s="274" t="s">
        <v>1075</v>
      </c>
      <c r="B125" s="273">
        <v>47660.0</v>
      </c>
      <c r="C125" s="276" t="s">
        <v>1076</v>
      </c>
      <c r="D125" s="276" t="s">
        <v>1071</v>
      </c>
      <c r="E125" s="274" t="s">
        <v>449</v>
      </c>
      <c r="F125" s="274" t="s">
        <v>27</v>
      </c>
      <c r="G125" s="274" t="s">
        <v>434</v>
      </c>
      <c r="H125" s="269"/>
      <c r="I125" s="269"/>
    </row>
    <row r="126" ht="30.0" customHeight="1">
      <c r="A126" s="274" t="s">
        <v>1078</v>
      </c>
      <c r="B126" s="273">
        <v>47660.0</v>
      </c>
      <c r="C126" s="276" t="s">
        <v>1079</v>
      </c>
      <c r="D126" s="276" t="s">
        <v>1071</v>
      </c>
      <c r="E126" s="274" t="s">
        <v>449</v>
      </c>
      <c r="F126" s="274" t="s">
        <v>27</v>
      </c>
      <c r="G126" s="274" t="s">
        <v>598</v>
      </c>
      <c r="H126" s="278"/>
      <c r="I126" s="278"/>
    </row>
    <row r="127" ht="30.0" customHeight="1">
      <c r="A127" s="265" t="s">
        <v>1081</v>
      </c>
      <c r="B127" s="266">
        <v>46519.0</v>
      </c>
      <c r="C127" s="277" t="s">
        <v>25</v>
      </c>
      <c r="D127" s="277" t="s">
        <v>1082</v>
      </c>
      <c r="E127" s="265" t="s">
        <v>449</v>
      </c>
      <c r="F127" s="265" t="s">
        <v>27</v>
      </c>
      <c r="G127" s="265" t="s">
        <v>27</v>
      </c>
      <c r="H127" s="284" t="s">
        <v>992</v>
      </c>
      <c r="I127" s="268" t="s">
        <v>1720</v>
      </c>
    </row>
    <row r="128" ht="30.0" customHeight="1">
      <c r="A128" s="265" t="s">
        <v>1085</v>
      </c>
      <c r="B128" s="266">
        <v>46589.0</v>
      </c>
      <c r="C128" s="277" t="s">
        <v>1086</v>
      </c>
      <c r="D128" s="277" t="s">
        <v>1082</v>
      </c>
      <c r="E128" s="265" t="s">
        <v>446</v>
      </c>
      <c r="F128" s="265" t="s">
        <v>27</v>
      </c>
      <c r="G128" s="265" t="s">
        <v>434</v>
      </c>
      <c r="H128" s="270"/>
      <c r="I128" s="270"/>
    </row>
    <row r="129" ht="30.0" customHeight="1">
      <c r="A129" s="265" t="s">
        <v>1089</v>
      </c>
      <c r="B129" s="266">
        <v>46665.0</v>
      </c>
      <c r="C129" s="277" t="s">
        <v>1090</v>
      </c>
      <c r="D129" s="277" t="s">
        <v>1082</v>
      </c>
      <c r="E129" s="265" t="s">
        <v>446</v>
      </c>
      <c r="F129" s="265" t="s">
        <v>27</v>
      </c>
      <c r="G129" s="265" t="s">
        <v>27</v>
      </c>
      <c r="H129" s="269"/>
      <c r="I129" s="269"/>
    </row>
    <row r="130" ht="30.0" customHeight="1">
      <c r="A130" s="265" t="s">
        <v>1093</v>
      </c>
      <c r="B130" s="266">
        <v>46917.0</v>
      </c>
      <c r="C130" s="277" t="s">
        <v>1094</v>
      </c>
      <c r="D130" s="277" t="s">
        <v>1082</v>
      </c>
      <c r="E130" s="265" t="s">
        <v>446</v>
      </c>
      <c r="F130" s="265" t="s">
        <v>27</v>
      </c>
      <c r="G130" s="265" t="s">
        <v>27</v>
      </c>
      <c r="H130" s="278"/>
      <c r="I130" s="278"/>
    </row>
    <row r="131" ht="30.0" customHeight="1">
      <c r="A131" s="274" t="s">
        <v>1097</v>
      </c>
      <c r="B131" s="273">
        <v>46287.0</v>
      </c>
      <c r="C131" s="274" t="s">
        <v>1098</v>
      </c>
      <c r="D131" s="276" t="s">
        <v>1099</v>
      </c>
      <c r="E131" s="274" t="s">
        <v>449</v>
      </c>
      <c r="F131" s="274" t="s">
        <v>27</v>
      </c>
      <c r="G131" s="274" t="s">
        <v>27</v>
      </c>
      <c r="H131" s="284" t="s">
        <v>992</v>
      </c>
      <c r="I131" s="275" t="s">
        <v>1721</v>
      </c>
    </row>
    <row r="132" ht="30.0" customHeight="1">
      <c r="A132" s="274" t="s">
        <v>1103</v>
      </c>
      <c r="B132" s="273">
        <v>46621.0</v>
      </c>
      <c r="C132" s="274" t="s">
        <v>1104</v>
      </c>
      <c r="D132" s="276" t="s">
        <v>1099</v>
      </c>
      <c r="E132" s="274" t="s">
        <v>446</v>
      </c>
      <c r="F132" s="274" t="s">
        <v>27</v>
      </c>
      <c r="G132" s="274" t="s">
        <v>434</v>
      </c>
      <c r="H132" s="270"/>
      <c r="I132" s="270"/>
    </row>
    <row r="133" ht="30.0" customHeight="1">
      <c r="A133" s="274" t="s">
        <v>1107</v>
      </c>
      <c r="B133" s="273">
        <v>46645.0</v>
      </c>
      <c r="C133" s="274" t="s">
        <v>1108</v>
      </c>
      <c r="D133" s="276" t="s">
        <v>1099</v>
      </c>
      <c r="E133" s="274" t="s">
        <v>446</v>
      </c>
      <c r="F133" s="274" t="s">
        <v>27</v>
      </c>
      <c r="G133" s="274" t="s">
        <v>27</v>
      </c>
      <c r="H133" s="271"/>
      <c r="I133" s="271"/>
    </row>
    <row r="134" ht="30.0" customHeight="1">
      <c r="A134" s="265" t="s">
        <v>1111</v>
      </c>
      <c r="B134" s="266">
        <v>47141.0</v>
      </c>
      <c r="C134" s="277" t="s">
        <v>25</v>
      </c>
      <c r="D134" s="277" t="s">
        <v>1112</v>
      </c>
      <c r="E134" s="265" t="s">
        <v>449</v>
      </c>
      <c r="F134" s="277" t="s">
        <v>27</v>
      </c>
      <c r="G134" s="265" t="s">
        <v>27</v>
      </c>
      <c r="H134" s="284" t="s">
        <v>992</v>
      </c>
      <c r="I134" s="268" t="s">
        <v>1722</v>
      </c>
    </row>
    <row r="135" ht="30.0" customHeight="1">
      <c r="A135" s="265" t="s">
        <v>1115</v>
      </c>
      <c r="B135" s="266">
        <v>47294.0</v>
      </c>
      <c r="C135" s="277" t="s">
        <v>1116</v>
      </c>
      <c r="D135" s="277" t="s">
        <v>1112</v>
      </c>
      <c r="E135" s="265" t="s">
        <v>446</v>
      </c>
      <c r="F135" s="277" t="s">
        <v>27</v>
      </c>
      <c r="G135" s="265" t="s">
        <v>434</v>
      </c>
      <c r="H135" s="269"/>
      <c r="I135" s="269"/>
    </row>
    <row r="136" ht="30.0" customHeight="1">
      <c r="A136" s="265" t="s">
        <v>1119</v>
      </c>
      <c r="B136" s="266">
        <v>47294.0</v>
      </c>
      <c r="C136" s="277" t="s">
        <v>1120</v>
      </c>
      <c r="D136" s="277" t="s">
        <v>1112</v>
      </c>
      <c r="E136" s="265" t="s">
        <v>446</v>
      </c>
      <c r="F136" s="277" t="s">
        <v>27</v>
      </c>
      <c r="G136" s="265" t="s">
        <v>598</v>
      </c>
      <c r="H136" s="270"/>
      <c r="I136" s="270"/>
    </row>
    <row r="137" ht="30.0" customHeight="1">
      <c r="A137" s="265" t="s">
        <v>1123</v>
      </c>
      <c r="B137" s="266">
        <v>47387.0</v>
      </c>
      <c r="C137" s="277" t="s">
        <v>1124</v>
      </c>
      <c r="D137" s="277" t="s">
        <v>1112</v>
      </c>
      <c r="E137" s="265" t="s">
        <v>446</v>
      </c>
      <c r="F137" s="277" t="s">
        <v>27</v>
      </c>
      <c r="G137" s="265" t="s">
        <v>27</v>
      </c>
      <c r="H137" s="271"/>
      <c r="I137" s="271"/>
    </row>
    <row r="138" ht="30.0" customHeight="1">
      <c r="A138" s="274" t="s">
        <v>1127</v>
      </c>
      <c r="B138" s="273">
        <v>46287.0</v>
      </c>
      <c r="C138" s="274" t="s">
        <v>1128</v>
      </c>
      <c r="D138" s="276" t="s">
        <v>1129</v>
      </c>
      <c r="E138" s="274" t="s">
        <v>449</v>
      </c>
      <c r="F138" s="274" t="s">
        <v>27</v>
      </c>
      <c r="G138" s="274" t="s">
        <v>27</v>
      </c>
      <c r="H138" s="284" t="s">
        <v>992</v>
      </c>
      <c r="I138" s="275" t="s">
        <v>1723</v>
      </c>
    </row>
    <row r="139" ht="30.0" customHeight="1">
      <c r="A139" s="274" t="s">
        <v>1132</v>
      </c>
      <c r="B139" s="273">
        <v>46538.0</v>
      </c>
      <c r="C139" s="274" t="s">
        <v>1133</v>
      </c>
      <c r="D139" s="276" t="s">
        <v>1129</v>
      </c>
      <c r="E139" s="274" t="s">
        <v>446</v>
      </c>
      <c r="F139" s="274" t="s">
        <v>27</v>
      </c>
      <c r="G139" s="274">
        <v>1168.0</v>
      </c>
      <c r="H139" s="269"/>
      <c r="I139" s="269"/>
    </row>
    <row r="140" ht="30.0" customHeight="1">
      <c r="A140" s="274" t="s">
        <v>1136</v>
      </c>
      <c r="B140" s="273">
        <v>46538.0</v>
      </c>
      <c r="C140" s="274" t="s">
        <v>1137</v>
      </c>
      <c r="D140" s="276" t="s">
        <v>1129</v>
      </c>
      <c r="E140" s="274" t="s">
        <v>446</v>
      </c>
      <c r="F140" s="274" t="s">
        <v>27</v>
      </c>
      <c r="G140" s="274" t="s">
        <v>434</v>
      </c>
      <c r="H140" s="278"/>
      <c r="I140" s="278"/>
    </row>
    <row r="141" ht="30.0" customHeight="1">
      <c r="A141" s="265" t="s">
        <v>1140</v>
      </c>
      <c r="B141" s="266">
        <v>46462.0</v>
      </c>
      <c r="C141" s="265" t="s">
        <v>1141</v>
      </c>
      <c r="D141" s="277" t="s">
        <v>1142</v>
      </c>
      <c r="E141" s="265" t="s">
        <v>449</v>
      </c>
      <c r="F141" s="265" t="s">
        <v>27</v>
      </c>
      <c r="G141" s="265" t="s">
        <v>27</v>
      </c>
      <c r="H141" s="284" t="s">
        <v>992</v>
      </c>
      <c r="I141" s="268" t="s">
        <v>1720</v>
      </c>
    </row>
    <row r="142" ht="30.0" customHeight="1">
      <c r="A142" s="265" t="s">
        <v>1145</v>
      </c>
      <c r="B142" s="266">
        <v>46665.0</v>
      </c>
      <c r="C142" s="265" t="s">
        <v>168</v>
      </c>
      <c r="D142" s="277" t="s">
        <v>1142</v>
      </c>
      <c r="E142" s="265" t="s">
        <v>446</v>
      </c>
      <c r="F142" s="265" t="s">
        <v>27</v>
      </c>
      <c r="G142" s="265" t="s">
        <v>434</v>
      </c>
      <c r="H142" s="270"/>
      <c r="I142" s="270"/>
    </row>
    <row r="143" ht="30.0" customHeight="1">
      <c r="A143" s="265" t="s">
        <v>1148</v>
      </c>
      <c r="B143" s="266">
        <v>46692.0</v>
      </c>
      <c r="C143" s="265" t="s">
        <v>1149</v>
      </c>
      <c r="D143" s="277" t="s">
        <v>1142</v>
      </c>
      <c r="E143" s="265" t="s">
        <v>446</v>
      </c>
      <c r="F143" s="265" t="s">
        <v>27</v>
      </c>
      <c r="G143" s="265" t="s">
        <v>27</v>
      </c>
      <c r="H143" s="271"/>
      <c r="I143" s="271"/>
    </row>
    <row r="144" ht="30.0" customHeight="1">
      <c r="A144" s="274" t="s">
        <v>1152</v>
      </c>
      <c r="B144" s="273">
        <v>46407.0</v>
      </c>
      <c r="C144" s="274" t="s">
        <v>1153</v>
      </c>
      <c r="D144" s="276" t="s">
        <v>1154</v>
      </c>
      <c r="E144" s="274" t="s">
        <v>449</v>
      </c>
      <c r="F144" s="274" t="s">
        <v>27</v>
      </c>
      <c r="G144" s="274" t="s">
        <v>27</v>
      </c>
      <c r="H144" s="284" t="s">
        <v>992</v>
      </c>
      <c r="I144" s="275" t="s">
        <v>1720</v>
      </c>
    </row>
    <row r="145" ht="30.0" customHeight="1">
      <c r="A145" s="274" t="s">
        <v>1157</v>
      </c>
      <c r="B145" s="273">
        <v>46671.0</v>
      </c>
      <c r="C145" s="274" t="s">
        <v>1158</v>
      </c>
      <c r="D145" s="276" t="s">
        <v>1154</v>
      </c>
      <c r="E145" s="274" t="s">
        <v>446</v>
      </c>
      <c r="F145" s="274" t="s">
        <v>27</v>
      </c>
      <c r="G145" s="274" t="s">
        <v>434</v>
      </c>
      <c r="H145" s="269"/>
      <c r="I145" s="269"/>
    </row>
    <row r="146" ht="30.0" customHeight="1">
      <c r="A146" s="274" t="s">
        <v>1161</v>
      </c>
      <c r="B146" s="273">
        <v>46702.0</v>
      </c>
      <c r="C146" s="274" t="s">
        <v>1162</v>
      </c>
      <c r="D146" s="276" t="s">
        <v>1154</v>
      </c>
      <c r="E146" s="274" t="s">
        <v>446</v>
      </c>
      <c r="F146" s="274" t="s">
        <v>27</v>
      </c>
      <c r="G146" s="274" t="s">
        <v>27</v>
      </c>
      <c r="H146" s="278"/>
      <c r="I146" s="278"/>
    </row>
    <row r="147" ht="30.0" customHeight="1">
      <c r="A147" s="265" t="s">
        <v>1165</v>
      </c>
      <c r="B147" s="266">
        <v>46628.0</v>
      </c>
      <c r="C147" s="277" t="s">
        <v>25</v>
      </c>
      <c r="D147" s="265" t="s">
        <v>1166</v>
      </c>
      <c r="E147" s="265" t="s">
        <v>449</v>
      </c>
      <c r="F147" s="277" t="s">
        <v>27</v>
      </c>
      <c r="G147" s="265" t="s">
        <v>27</v>
      </c>
      <c r="H147" s="284" t="s">
        <v>992</v>
      </c>
      <c r="I147" s="268" t="s">
        <v>1723</v>
      </c>
    </row>
    <row r="148" ht="30.0" customHeight="1">
      <c r="A148" s="265" t="s">
        <v>1169</v>
      </c>
      <c r="B148" s="266">
        <v>46899.0</v>
      </c>
      <c r="C148" s="277" t="s">
        <v>1170</v>
      </c>
      <c r="D148" s="265" t="s">
        <v>1166</v>
      </c>
      <c r="E148" s="265" t="s">
        <v>446</v>
      </c>
      <c r="F148" s="277" t="s">
        <v>27</v>
      </c>
      <c r="G148" s="265" t="s">
        <v>27</v>
      </c>
      <c r="H148" s="270"/>
      <c r="I148" s="270"/>
    </row>
    <row r="149" ht="30.0" customHeight="1">
      <c r="A149" s="265" t="s">
        <v>1173</v>
      </c>
      <c r="B149" s="266">
        <v>46899.0</v>
      </c>
      <c r="C149" s="277" t="s">
        <v>1174</v>
      </c>
      <c r="D149" s="265" t="s">
        <v>1166</v>
      </c>
      <c r="E149" s="265" t="s">
        <v>446</v>
      </c>
      <c r="F149" s="277" t="s">
        <v>27</v>
      </c>
      <c r="G149" s="265" t="s">
        <v>1175</v>
      </c>
      <c r="H149" s="269"/>
      <c r="I149" s="269"/>
    </row>
    <row r="150" ht="30.0" customHeight="1">
      <c r="A150" s="265" t="s">
        <v>1178</v>
      </c>
      <c r="B150" s="266">
        <v>46899.0</v>
      </c>
      <c r="C150" s="277" t="s">
        <v>1179</v>
      </c>
      <c r="D150" s="265" t="s">
        <v>1166</v>
      </c>
      <c r="E150" s="265" t="s">
        <v>446</v>
      </c>
      <c r="F150" s="277" t="s">
        <v>27</v>
      </c>
      <c r="G150" s="265" t="s">
        <v>434</v>
      </c>
      <c r="H150" s="278"/>
      <c r="I150" s="278"/>
    </row>
    <row r="151" ht="30.0" customHeight="1">
      <c r="A151" s="274" t="s">
        <v>1182</v>
      </c>
      <c r="B151" s="273">
        <v>46411.0</v>
      </c>
      <c r="C151" s="276" t="s">
        <v>1183</v>
      </c>
      <c r="D151" s="276" t="s">
        <v>1184</v>
      </c>
      <c r="E151" s="274" t="s">
        <v>449</v>
      </c>
      <c r="F151" s="274" t="s">
        <v>27</v>
      </c>
      <c r="G151" s="274" t="s">
        <v>27</v>
      </c>
      <c r="H151" s="284" t="s">
        <v>992</v>
      </c>
      <c r="I151" s="275" t="s">
        <v>1724</v>
      </c>
    </row>
    <row r="152" ht="30.0" customHeight="1">
      <c r="A152" s="274" t="s">
        <v>1187</v>
      </c>
      <c r="B152" s="273">
        <v>46554.0</v>
      </c>
      <c r="C152" s="276" t="s">
        <v>1188</v>
      </c>
      <c r="D152" s="276" t="s">
        <v>1184</v>
      </c>
      <c r="E152" s="274" t="s">
        <v>446</v>
      </c>
      <c r="F152" s="274" t="s">
        <v>27</v>
      </c>
      <c r="G152" s="274" t="s">
        <v>27</v>
      </c>
      <c r="H152" s="270"/>
      <c r="I152" s="270"/>
    </row>
    <row r="153" ht="30.0" customHeight="1">
      <c r="A153" s="274" t="s">
        <v>1191</v>
      </c>
      <c r="B153" s="273">
        <v>46665.0</v>
      </c>
      <c r="C153" s="276" t="s">
        <v>1192</v>
      </c>
      <c r="D153" s="276" t="s">
        <v>1184</v>
      </c>
      <c r="E153" s="274" t="s">
        <v>446</v>
      </c>
      <c r="F153" s="274" t="s">
        <v>27</v>
      </c>
      <c r="G153" s="274" t="s">
        <v>434</v>
      </c>
      <c r="H153" s="271"/>
      <c r="I153" s="271"/>
    </row>
    <row r="154" ht="30.0" customHeight="1">
      <c r="A154" s="265" t="s">
        <v>1195</v>
      </c>
      <c r="B154" s="266">
        <v>46378.0</v>
      </c>
      <c r="C154" s="277" t="s">
        <v>1196</v>
      </c>
      <c r="D154" s="265" t="s">
        <v>1197</v>
      </c>
      <c r="E154" s="265" t="s">
        <v>449</v>
      </c>
      <c r="F154" s="265" t="s">
        <v>27</v>
      </c>
      <c r="G154" s="265" t="s">
        <v>27</v>
      </c>
      <c r="H154" s="284" t="s">
        <v>992</v>
      </c>
      <c r="I154" s="268" t="s">
        <v>1723</v>
      </c>
    </row>
    <row r="155" ht="30.0" customHeight="1">
      <c r="A155" s="265" t="s">
        <v>1203</v>
      </c>
      <c r="B155" s="266">
        <v>46628.0</v>
      </c>
      <c r="C155" s="277" t="s">
        <v>1204</v>
      </c>
      <c r="D155" s="265" t="s">
        <v>1197</v>
      </c>
      <c r="E155" s="265" t="s">
        <v>446</v>
      </c>
      <c r="F155" s="265" t="s">
        <v>27</v>
      </c>
      <c r="G155" s="265" t="s">
        <v>434</v>
      </c>
      <c r="H155" s="269"/>
      <c r="I155" s="269"/>
    </row>
    <row r="156" ht="30.0" customHeight="1">
      <c r="A156" s="265" t="s">
        <v>1207</v>
      </c>
      <c r="B156" s="266">
        <v>46645.0</v>
      </c>
      <c r="C156" s="277" t="s">
        <v>1208</v>
      </c>
      <c r="D156" s="265" t="s">
        <v>1197</v>
      </c>
      <c r="E156" s="265" t="s">
        <v>446</v>
      </c>
      <c r="F156" s="265" t="s">
        <v>27</v>
      </c>
      <c r="G156" s="265" t="s">
        <v>27</v>
      </c>
      <c r="H156" s="278"/>
      <c r="I156" s="278"/>
    </row>
    <row r="157" ht="30.0" customHeight="1">
      <c r="A157" s="274" t="s">
        <v>1211</v>
      </c>
      <c r="B157" s="273">
        <v>47518.0</v>
      </c>
      <c r="C157" s="276" t="s">
        <v>25</v>
      </c>
      <c r="D157" s="274" t="s">
        <v>1212</v>
      </c>
      <c r="E157" s="274" t="s">
        <v>449</v>
      </c>
      <c r="F157" s="274" t="s">
        <v>27</v>
      </c>
      <c r="G157" s="274" t="s">
        <v>27</v>
      </c>
      <c r="H157" s="284" t="s">
        <v>992</v>
      </c>
      <c r="I157" s="275" t="s">
        <v>1725</v>
      </c>
    </row>
    <row r="158" ht="30.0" customHeight="1">
      <c r="A158" s="274" t="s">
        <v>1216</v>
      </c>
      <c r="B158" s="273">
        <v>47603.0</v>
      </c>
      <c r="C158" s="276" t="s">
        <v>1217</v>
      </c>
      <c r="D158" s="274" t="s">
        <v>1212</v>
      </c>
      <c r="E158" s="274" t="s">
        <v>446</v>
      </c>
      <c r="F158" s="274" t="s">
        <v>27</v>
      </c>
      <c r="G158" s="274" t="s">
        <v>27</v>
      </c>
      <c r="H158" s="270"/>
      <c r="I158" s="270"/>
    </row>
    <row r="159" ht="30.0" customHeight="1">
      <c r="A159" s="274" t="s">
        <v>1220</v>
      </c>
      <c r="B159" s="273">
        <v>47618.0</v>
      </c>
      <c r="C159" s="276" t="s">
        <v>1221</v>
      </c>
      <c r="D159" s="274" t="s">
        <v>1212</v>
      </c>
      <c r="E159" s="274" t="s">
        <v>446</v>
      </c>
      <c r="F159" s="274" t="s">
        <v>27</v>
      </c>
      <c r="G159" s="274" t="s">
        <v>434</v>
      </c>
      <c r="H159" s="269"/>
      <c r="I159" s="269"/>
    </row>
    <row r="160" ht="30.0" customHeight="1">
      <c r="A160" s="274" t="s">
        <v>1224</v>
      </c>
      <c r="B160" s="273">
        <v>47618.0</v>
      </c>
      <c r="C160" s="276" t="s">
        <v>1225</v>
      </c>
      <c r="D160" s="274" t="s">
        <v>1212</v>
      </c>
      <c r="E160" s="274" t="s">
        <v>446</v>
      </c>
      <c r="F160" s="274" t="s">
        <v>27</v>
      </c>
      <c r="G160" s="274" t="s">
        <v>598</v>
      </c>
      <c r="H160" s="278"/>
      <c r="I160" s="278"/>
    </row>
    <row r="161" ht="30.0" customHeight="1">
      <c r="A161" s="265" t="s">
        <v>1228</v>
      </c>
      <c r="B161" s="266">
        <v>46348.0</v>
      </c>
      <c r="C161" s="277" t="s">
        <v>1229</v>
      </c>
      <c r="D161" s="265" t="s">
        <v>1230</v>
      </c>
      <c r="E161" s="265" t="s">
        <v>449</v>
      </c>
      <c r="F161" s="265" t="s">
        <v>27</v>
      </c>
      <c r="G161" s="265" t="s">
        <v>27</v>
      </c>
      <c r="H161" s="286" t="s">
        <v>992</v>
      </c>
      <c r="I161" s="282" t="s">
        <v>1724</v>
      </c>
    </row>
    <row r="162" ht="30.0" customHeight="1">
      <c r="A162" s="265" t="s">
        <v>1235</v>
      </c>
      <c r="B162" s="266">
        <v>46546.0</v>
      </c>
      <c r="C162" s="277" t="s">
        <v>1238</v>
      </c>
      <c r="D162" s="265" t="s">
        <v>1230</v>
      </c>
      <c r="E162" s="265" t="s">
        <v>446</v>
      </c>
      <c r="F162" s="265" t="s">
        <v>27</v>
      </c>
      <c r="G162" s="265" t="s">
        <v>434</v>
      </c>
      <c r="H162" s="270"/>
      <c r="I162" s="270"/>
    </row>
    <row r="163" ht="30.0" customHeight="1">
      <c r="A163" s="265" t="s">
        <v>1726</v>
      </c>
      <c r="B163" s="266">
        <v>46820.0</v>
      </c>
      <c r="C163" s="277" t="s">
        <v>1241</v>
      </c>
      <c r="D163" s="265" t="s">
        <v>1230</v>
      </c>
      <c r="E163" s="265" t="s">
        <v>446</v>
      </c>
      <c r="F163" s="265" t="s">
        <v>27</v>
      </c>
      <c r="G163" s="265" t="s">
        <v>1175</v>
      </c>
      <c r="H163" s="271"/>
      <c r="I163" s="271"/>
    </row>
    <row r="164" ht="30.0" customHeight="1">
      <c r="A164" s="274" t="s">
        <v>1244</v>
      </c>
      <c r="B164" s="273">
        <v>47382.0</v>
      </c>
      <c r="C164" s="276" t="s">
        <v>1245</v>
      </c>
      <c r="D164" s="276" t="s">
        <v>1246</v>
      </c>
      <c r="E164" s="274" t="s">
        <v>449</v>
      </c>
      <c r="F164" s="274" t="s">
        <v>27</v>
      </c>
      <c r="G164" s="274" t="s">
        <v>27</v>
      </c>
      <c r="H164" s="286" t="s">
        <v>992</v>
      </c>
      <c r="I164" s="283" t="s">
        <v>1727</v>
      </c>
    </row>
    <row r="165" ht="30.0" customHeight="1">
      <c r="A165" s="274" t="s">
        <v>1249</v>
      </c>
      <c r="B165" s="273">
        <v>47549.0</v>
      </c>
      <c r="C165" s="276" t="s">
        <v>1250</v>
      </c>
      <c r="D165" s="276" t="s">
        <v>1246</v>
      </c>
      <c r="E165" s="274" t="s">
        <v>446</v>
      </c>
      <c r="F165" s="274" t="s">
        <v>27</v>
      </c>
      <c r="G165" s="274" t="s">
        <v>434</v>
      </c>
      <c r="H165" s="269"/>
      <c r="I165" s="269"/>
    </row>
    <row r="166" ht="30.0" customHeight="1">
      <c r="A166" s="274" t="s">
        <v>1253</v>
      </c>
      <c r="B166" s="273">
        <v>47549.0</v>
      </c>
      <c r="C166" s="276" t="s">
        <v>1254</v>
      </c>
      <c r="D166" s="276" t="s">
        <v>1246</v>
      </c>
      <c r="E166" s="274" t="s">
        <v>446</v>
      </c>
      <c r="F166" s="274" t="s">
        <v>27</v>
      </c>
      <c r="G166" s="274" t="s">
        <v>598</v>
      </c>
      <c r="H166" s="278"/>
      <c r="I166" s="278"/>
    </row>
    <row r="167" ht="30.0" customHeight="1">
      <c r="A167" s="265" t="s">
        <v>1257</v>
      </c>
      <c r="B167" s="266">
        <v>47581.0</v>
      </c>
      <c r="C167" s="265" t="s">
        <v>1258</v>
      </c>
      <c r="D167" s="265" t="s">
        <v>1259</v>
      </c>
      <c r="E167" s="265" t="s">
        <v>449</v>
      </c>
      <c r="F167" s="265" t="s">
        <v>740</v>
      </c>
      <c r="G167" s="265" t="s">
        <v>27</v>
      </c>
      <c r="H167" s="287" t="s">
        <v>992</v>
      </c>
      <c r="I167" s="288" t="s">
        <v>1728</v>
      </c>
    </row>
    <row r="168" ht="30.0" customHeight="1">
      <c r="A168" s="274" t="s">
        <v>1261</v>
      </c>
      <c r="B168" s="273">
        <v>47598.0</v>
      </c>
      <c r="C168" s="274" t="s">
        <v>1262</v>
      </c>
      <c r="D168" s="274" t="s">
        <v>1259</v>
      </c>
      <c r="E168" s="274" t="s">
        <v>449</v>
      </c>
      <c r="F168" s="274" t="s">
        <v>27</v>
      </c>
      <c r="G168" s="274" t="s">
        <v>27</v>
      </c>
      <c r="H168" s="286" t="s">
        <v>992</v>
      </c>
      <c r="I168" s="283" t="s">
        <v>1729</v>
      </c>
    </row>
    <row r="169" ht="30.0" customHeight="1">
      <c r="A169" s="274" t="s">
        <v>1266</v>
      </c>
      <c r="B169" s="273">
        <v>47671.0</v>
      </c>
      <c r="C169" s="274" t="s">
        <v>1267</v>
      </c>
      <c r="D169" s="274" t="s">
        <v>1259</v>
      </c>
      <c r="E169" s="274" t="s">
        <v>449</v>
      </c>
      <c r="F169" s="274" t="s">
        <v>27</v>
      </c>
      <c r="G169" s="274" t="s">
        <v>434</v>
      </c>
      <c r="H169" s="269"/>
      <c r="I169" s="269"/>
    </row>
    <row r="170" ht="30.0" customHeight="1">
      <c r="A170" s="274" t="s">
        <v>1270</v>
      </c>
      <c r="B170" s="273">
        <v>47671.0</v>
      </c>
      <c r="C170" s="274" t="s">
        <v>1271</v>
      </c>
      <c r="D170" s="274" t="s">
        <v>1259</v>
      </c>
      <c r="E170" s="274" t="s">
        <v>449</v>
      </c>
      <c r="F170" s="274" t="s">
        <v>27</v>
      </c>
      <c r="G170" s="274" t="s">
        <v>598</v>
      </c>
      <c r="H170" s="278"/>
      <c r="I170" s="278"/>
    </row>
    <row r="171" ht="30.0" customHeight="1">
      <c r="A171" s="265" t="s">
        <v>1273</v>
      </c>
      <c r="B171" s="266">
        <v>47861.0</v>
      </c>
      <c r="C171" s="265" t="s">
        <v>25</v>
      </c>
      <c r="D171" s="277" t="s">
        <v>1274</v>
      </c>
      <c r="E171" s="265" t="s">
        <v>449</v>
      </c>
      <c r="F171" s="265" t="s">
        <v>27</v>
      </c>
      <c r="G171" s="265" t="s">
        <v>27</v>
      </c>
      <c r="H171" s="286" t="s">
        <v>992</v>
      </c>
      <c r="I171" s="282" t="s">
        <v>1718</v>
      </c>
    </row>
    <row r="172" ht="30.0" customHeight="1">
      <c r="A172" s="265" t="s">
        <v>1277</v>
      </c>
      <c r="B172" s="266">
        <v>47986.0</v>
      </c>
      <c r="C172" s="265" t="s">
        <v>1278</v>
      </c>
      <c r="D172" s="277" t="s">
        <v>1274</v>
      </c>
      <c r="E172" s="265" t="s">
        <v>446</v>
      </c>
      <c r="F172" s="265" t="s">
        <v>27</v>
      </c>
      <c r="G172" s="265" t="s">
        <v>27</v>
      </c>
      <c r="H172" s="270"/>
      <c r="I172" s="270"/>
    </row>
    <row r="173" ht="30.0" customHeight="1">
      <c r="A173" s="265" t="s">
        <v>1280</v>
      </c>
      <c r="B173" s="266">
        <v>47986.0</v>
      </c>
      <c r="C173" s="265" t="s">
        <v>1281</v>
      </c>
      <c r="D173" s="277" t="s">
        <v>1274</v>
      </c>
      <c r="E173" s="265" t="s">
        <v>446</v>
      </c>
      <c r="F173" s="265" t="s">
        <v>27</v>
      </c>
      <c r="G173" s="265" t="s">
        <v>27</v>
      </c>
      <c r="H173" s="269"/>
      <c r="I173" s="269"/>
    </row>
    <row r="174" ht="30.0" customHeight="1">
      <c r="A174" s="265" t="s">
        <v>1284</v>
      </c>
      <c r="B174" s="266">
        <v>47986.0</v>
      </c>
      <c r="C174" s="265" t="s">
        <v>1285</v>
      </c>
      <c r="D174" s="277" t="s">
        <v>1274</v>
      </c>
      <c r="E174" s="265" t="s">
        <v>454</v>
      </c>
      <c r="F174" s="265" t="s">
        <v>27</v>
      </c>
      <c r="G174" s="265" t="s">
        <v>434</v>
      </c>
      <c r="H174" s="278"/>
      <c r="I174" s="278"/>
    </row>
    <row r="175" ht="30.0" customHeight="1">
      <c r="A175" s="274" t="s">
        <v>1288</v>
      </c>
      <c r="B175" s="273">
        <v>46628.0</v>
      </c>
      <c r="C175" s="274" t="s">
        <v>25</v>
      </c>
      <c r="D175" s="274" t="s">
        <v>1289</v>
      </c>
      <c r="E175" s="274" t="s">
        <v>449</v>
      </c>
      <c r="F175" s="274" t="s">
        <v>27</v>
      </c>
      <c r="G175" s="274" t="s">
        <v>27</v>
      </c>
      <c r="H175" s="289" t="s">
        <v>1291</v>
      </c>
      <c r="I175" s="290" t="s">
        <v>1730</v>
      </c>
    </row>
    <row r="176" ht="30.0" customHeight="1">
      <c r="A176" s="274" t="s">
        <v>1293</v>
      </c>
      <c r="B176" s="273">
        <v>46820.0</v>
      </c>
      <c r="C176" s="274" t="s">
        <v>1294</v>
      </c>
      <c r="D176" s="274" t="s">
        <v>1289</v>
      </c>
      <c r="E176" s="274" t="s">
        <v>446</v>
      </c>
      <c r="F176" s="274" t="s">
        <v>27</v>
      </c>
      <c r="G176" s="274" t="s">
        <v>1175</v>
      </c>
      <c r="H176" s="270"/>
      <c r="I176" s="270"/>
    </row>
    <row r="177" ht="30.0" customHeight="1">
      <c r="A177" s="274" t="s">
        <v>1297</v>
      </c>
      <c r="B177" s="273">
        <v>46862.0</v>
      </c>
      <c r="C177" s="274" t="s">
        <v>1298</v>
      </c>
      <c r="D177" s="274" t="s">
        <v>1289</v>
      </c>
      <c r="E177" s="274" t="s">
        <v>446</v>
      </c>
      <c r="F177" s="274" t="s">
        <v>27</v>
      </c>
      <c r="G177" s="274" t="s">
        <v>27</v>
      </c>
      <c r="H177" s="269"/>
      <c r="I177" s="269"/>
    </row>
    <row r="178" ht="30.0" customHeight="1">
      <c r="A178" s="274" t="s">
        <v>1301</v>
      </c>
      <c r="B178" s="273">
        <v>46862.0</v>
      </c>
      <c r="C178" s="274" t="s">
        <v>1302</v>
      </c>
      <c r="D178" s="274" t="s">
        <v>1289</v>
      </c>
      <c r="E178" s="274" t="s">
        <v>446</v>
      </c>
      <c r="F178" s="274" t="s">
        <v>27</v>
      </c>
      <c r="G178" s="274" t="s">
        <v>434</v>
      </c>
      <c r="H178" s="278"/>
      <c r="I178" s="278"/>
    </row>
    <row r="179" ht="30.0" customHeight="1">
      <c r="A179" s="265" t="s">
        <v>1305</v>
      </c>
      <c r="B179" s="266">
        <v>46406.0</v>
      </c>
      <c r="C179" s="277" t="s">
        <v>1306</v>
      </c>
      <c r="D179" s="277" t="s">
        <v>1307</v>
      </c>
      <c r="E179" s="265" t="s">
        <v>449</v>
      </c>
      <c r="F179" s="265" t="s">
        <v>27</v>
      </c>
      <c r="G179" s="265" t="s">
        <v>27</v>
      </c>
      <c r="H179" s="291" t="s">
        <v>1291</v>
      </c>
      <c r="I179" s="282" t="s">
        <v>1731</v>
      </c>
    </row>
    <row r="180" ht="30.0" customHeight="1">
      <c r="A180" s="265" t="s">
        <v>1310</v>
      </c>
      <c r="B180" s="266">
        <v>46554.0</v>
      </c>
      <c r="C180" s="277" t="s">
        <v>1311</v>
      </c>
      <c r="D180" s="277" t="s">
        <v>1307</v>
      </c>
      <c r="E180" s="265" t="s">
        <v>446</v>
      </c>
      <c r="F180" s="265" t="s">
        <v>27</v>
      </c>
      <c r="G180" s="265" t="s">
        <v>434</v>
      </c>
      <c r="H180" s="270"/>
      <c r="I180" s="270"/>
    </row>
    <row r="181" ht="30.0" customHeight="1">
      <c r="A181" s="265" t="s">
        <v>1314</v>
      </c>
      <c r="B181" s="266">
        <v>46645.0</v>
      </c>
      <c r="C181" s="277" t="s">
        <v>1315</v>
      </c>
      <c r="D181" s="277" t="s">
        <v>1307</v>
      </c>
      <c r="E181" s="265" t="s">
        <v>446</v>
      </c>
      <c r="F181" s="265" t="s">
        <v>27</v>
      </c>
      <c r="G181" s="265">
        <v>1168.0</v>
      </c>
      <c r="H181" s="271"/>
      <c r="I181" s="271"/>
    </row>
    <row r="182" ht="30.0" customHeight="1">
      <c r="A182" s="274" t="s">
        <v>1318</v>
      </c>
      <c r="B182" s="273">
        <v>47218.0</v>
      </c>
      <c r="C182" s="276" t="s">
        <v>1319</v>
      </c>
      <c r="D182" s="276" t="s">
        <v>1320</v>
      </c>
      <c r="E182" s="274" t="s">
        <v>449</v>
      </c>
      <c r="F182" s="274" t="s">
        <v>27</v>
      </c>
      <c r="G182" s="274" t="s">
        <v>27</v>
      </c>
      <c r="H182" s="292" t="s">
        <v>1291</v>
      </c>
      <c r="I182" s="275" t="s">
        <v>1730</v>
      </c>
    </row>
    <row r="183" ht="30.0" customHeight="1">
      <c r="A183" s="274" t="s">
        <v>1324</v>
      </c>
      <c r="B183" s="273">
        <v>47392.0</v>
      </c>
      <c r="C183" s="276" t="s">
        <v>1325</v>
      </c>
      <c r="D183" s="276" t="s">
        <v>1320</v>
      </c>
      <c r="E183" s="274" t="s">
        <v>449</v>
      </c>
      <c r="F183" s="274" t="s">
        <v>27</v>
      </c>
      <c r="G183" s="274" t="s">
        <v>434</v>
      </c>
      <c r="H183" s="269"/>
      <c r="I183" s="269"/>
    </row>
    <row r="184" ht="30.0" customHeight="1">
      <c r="A184" s="274" t="s">
        <v>1327</v>
      </c>
      <c r="B184" s="273">
        <v>47392.0</v>
      </c>
      <c r="C184" s="276" t="s">
        <v>1328</v>
      </c>
      <c r="D184" s="276" t="s">
        <v>1320</v>
      </c>
      <c r="E184" s="274" t="s">
        <v>449</v>
      </c>
      <c r="F184" s="274" t="s">
        <v>27</v>
      </c>
      <c r="G184" s="274" t="s">
        <v>598</v>
      </c>
      <c r="H184" s="278"/>
      <c r="I184" s="278"/>
    </row>
    <row r="185" ht="30.0" customHeight="1">
      <c r="A185" s="265" t="s">
        <v>1330</v>
      </c>
      <c r="B185" s="266">
        <v>47382.0</v>
      </c>
      <c r="C185" s="277" t="s">
        <v>1331</v>
      </c>
      <c r="D185" s="277" t="s">
        <v>1332</v>
      </c>
      <c r="E185" s="265" t="s">
        <v>449</v>
      </c>
      <c r="F185" s="265" t="s">
        <v>27</v>
      </c>
      <c r="G185" s="265" t="s">
        <v>27</v>
      </c>
      <c r="H185" s="292" t="s">
        <v>1291</v>
      </c>
      <c r="I185" s="268" t="s">
        <v>1730</v>
      </c>
    </row>
    <row r="186" ht="30.0" customHeight="1">
      <c r="A186" s="265" t="s">
        <v>1335</v>
      </c>
      <c r="B186" s="266">
        <v>47549.0</v>
      </c>
      <c r="C186" s="277" t="s">
        <v>1336</v>
      </c>
      <c r="D186" s="277" t="s">
        <v>1332</v>
      </c>
      <c r="E186" s="265" t="s">
        <v>449</v>
      </c>
      <c r="F186" s="265" t="s">
        <v>27</v>
      </c>
      <c r="G186" s="265" t="s">
        <v>598</v>
      </c>
      <c r="H186" s="270"/>
      <c r="I186" s="270"/>
    </row>
    <row r="187" ht="30.0" customHeight="1">
      <c r="A187" s="265" t="s">
        <v>1338</v>
      </c>
      <c r="B187" s="266">
        <v>47549.0</v>
      </c>
      <c r="C187" s="277" t="s">
        <v>1339</v>
      </c>
      <c r="D187" s="277" t="s">
        <v>1332</v>
      </c>
      <c r="E187" s="265" t="s">
        <v>449</v>
      </c>
      <c r="F187" s="265" t="s">
        <v>27</v>
      </c>
      <c r="G187" s="265" t="s">
        <v>434</v>
      </c>
      <c r="H187" s="271"/>
      <c r="I187" s="271"/>
    </row>
    <row r="188" ht="30.0" customHeight="1">
      <c r="A188" s="274" t="s">
        <v>1341</v>
      </c>
      <c r="B188" s="273">
        <v>47389.0</v>
      </c>
      <c r="C188" s="276" t="s">
        <v>1342</v>
      </c>
      <c r="D188" s="276" t="s">
        <v>1343</v>
      </c>
      <c r="E188" s="274" t="s">
        <v>449</v>
      </c>
      <c r="F188" s="274" t="s">
        <v>27</v>
      </c>
      <c r="G188" s="274" t="s">
        <v>27</v>
      </c>
      <c r="H188" s="292" t="s">
        <v>1291</v>
      </c>
      <c r="I188" s="275" t="s">
        <v>1732</v>
      </c>
    </row>
    <row r="189" ht="30.0" customHeight="1">
      <c r="A189" s="274" t="s">
        <v>1346</v>
      </c>
      <c r="B189" s="273">
        <v>47540.0</v>
      </c>
      <c r="C189" s="276" t="s">
        <v>1347</v>
      </c>
      <c r="D189" s="276" t="s">
        <v>1343</v>
      </c>
      <c r="E189" s="274" t="s">
        <v>449</v>
      </c>
      <c r="F189" s="274" t="s">
        <v>598</v>
      </c>
      <c r="G189" s="274" t="s">
        <v>598</v>
      </c>
      <c r="H189" s="269"/>
      <c r="I189" s="269"/>
    </row>
    <row r="190" ht="30.0" customHeight="1">
      <c r="A190" s="274" t="s">
        <v>1349</v>
      </c>
      <c r="B190" s="273">
        <v>47540.0</v>
      </c>
      <c r="C190" s="276" t="s">
        <v>1350</v>
      </c>
      <c r="D190" s="276" t="s">
        <v>1343</v>
      </c>
      <c r="E190" s="274" t="s">
        <v>449</v>
      </c>
      <c r="F190" s="274" t="s">
        <v>434</v>
      </c>
      <c r="G190" s="274" t="s">
        <v>434</v>
      </c>
      <c r="H190" s="278"/>
      <c r="I190" s="278"/>
    </row>
    <row r="191" ht="30.0" customHeight="1">
      <c r="A191" s="265" t="s">
        <v>1352</v>
      </c>
      <c r="B191" s="266">
        <v>47729.0</v>
      </c>
      <c r="C191" s="265" t="s">
        <v>25</v>
      </c>
      <c r="D191" s="277" t="s">
        <v>1353</v>
      </c>
      <c r="E191" s="265" t="s">
        <v>449</v>
      </c>
      <c r="F191" s="265" t="s">
        <v>27</v>
      </c>
      <c r="G191" s="265" t="s">
        <v>27</v>
      </c>
      <c r="H191" s="292" t="s">
        <v>1291</v>
      </c>
      <c r="I191" s="268" t="s">
        <v>1733</v>
      </c>
    </row>
    <row r="192" ht="30.0" customHeight="1">
      <c r="A192" s="265" t="s">
        <v>1357</v>
      </c>
      <c r="B192" s="266">
        <v>47924.0</v>
      </c>
      <c r="C192" s="265" t="s">
        <v>1358</v>
      </c>
      <c r="D192" s="277" t="s">
        <v>1353</v>
      </c>
      <c r="E192" s="265" t="s">
        <v>446</v>
      </c>
      <c r="F192" s="265" t="s">
        <v>27</v>
      </c>
      <c r="G192" s="265" t="s">
        <v>27</v>
      </c>
      <c r="H192" s="270"/>
      <c r="I192" s="270"/>
    </row>
    <row r="193" ht="30.0" customHeight="1">
      <c r="A193" s="265" t="s">
        <v>1361</v>
      </c>
      <c r="B193" s="266">
        <v>47924.0</v>
      </c>
      <c r="C193" s="265" t="s">
        <v>1362</v>
      </c>
      <c r="D193" s="277" t="s">
        <v>1353</v>
      </c>
      <c r="E193" s="265" t="s">
        <v>446</v>
      </c>
      <c r="F193" s="265" t="s">
        <v>27</v>
      </c>
      <c r="G193" s="265">
        <v>1168.0</v>
      </c>
      <c r="H193" s="269"/>
      <c r="I193" s="269"/>
    </row>
    <row r="194" ht="30.0" customHeight="1">
      <c r="A194" s="265" t="s">
        <v>1365</v>
      </c>
      <c r="B194" s="266">
        <v>47924.0</v>
      </c>
      <c r="C194" s="265" t="s">
        <v>1366</v>
      </c>
      <c r="D194" s="277" t="s">
        <v>1353</v>
      </c>
      <c r="E194" s="265" t="s">
        <v>446</v>
      </c>
      <c r="F194" s="265" t="s">
        <v>27</v>
      </c>
      <c r="G194" s="265" t="s">
        <v>434</v>
      </c>
      <c r="H194" s="278"/>
      <c r="I194" s="278"/>
    </row>
    <row r="195" ht="30.0" customHeight="1">
      <c r="A195" s="274" t="s">
        <v>1369</v>
      </c>
      <c r="B195" s="273">
        <v>46398.0</v>
      </c>
      <c r="C195" s="276" t="s">
        <v>1370</v>
      </c>
      <c r="D195" s="276" t="s">
        <v>1371</v>
      </c>
      <c r="E195" s="274" t="s">
        <v>449</v>
      </c>
      <c r="F195" s="274" t="s">
        <v>27</v>
      </c>
      <c r="G195" s="274" t="s">
        <v>27</v>
      </c>
      <c r="H195" s="292" t="s">
        <v>1291</v>
      </c>
      <c r="I195" s="275" t="s">
        <v>1731</v>
      </c>
    </row>
    <row r="196" ht="30.0" customHeight="1">
      <c r="A196" s="274" t="s">
        <v>1374</v>
      </c>
      <c r="B196" s="273">
        <v>46692.0</v>
      </c>
      <c r="C196" s="276" t="s">
        <v>1375</v>
      </c>
      <c r="D196" s="276" t="s">
        <v>1371</v>
      </c>
      <c r="E196" s="274" t="s">
        <v>446</v>
      </c>
      <c r="F196" s="274" t="s">
        <v>434</v>
      </c>
      <c r="G196" s="274" t="s">
        <v>434</v>
      </c>
      <c r="H196" s="270"/>
      <c r="I196" s="270"/>
    </row>
    <row r="197" ht="30.0" customHeight="1">
      <c r="A197" s="274" t="s">
        <v>1378</v>
      </c>
      <c r="B197" s="273">
        <v>46692.0</v>
      </c>
      <c r="C197" s="276" t="s">
        <v>1379</v>
      </c>
      <c r="D197" s="276" t="s">
        <v>1371</v>
      </c>
      <c r="E197" s="274" t="s">
        <v>446</v>
      </c>
      <c r="F197" s="274" t="s">
        <v>27</v>
      </c>
      <c r="G197" s="274" t="s">
        <v>27</v>
      </c>
      <c r="H197" s="269"/>
      <c r="I197" s="269"/>
    </row>
    <row r="198" ht="30.0" customHeight="1">
      <c r="A198" s="274" t="s">
        <v>1382</v>
      </c>
      <c r="B198" s="273">
        <v>46954.0</v>
      </c>
      <c r="C198" s="276" t="s">
        <v>1383</v>
      </c>
      <c r="D198" s="276" t="s">
        <v>1371</v>
      </c>
      <c r="E198" s="274" t="s">
        <v>446</v>
      </c>
      <c r="F198" s="274" t="s">
        <v>27</v>
      </c>
      <c r="G198" s="274" t="s">
        <v>1175</v>
      </c>
      <c r="H198" s="278"/>
      <c r="I198" s="278"/>
    </row>
    <row r="199" ht="30.0" customHeight="1">
      <c r="A199" s="265" t="s">
        <v>1385</v>
      </c>
      <c r="B199" s="266">
        <v>47535.0</v>
      </c>
      <c r="C199" s="277" t="s">
        <v>1386</v>
      </c>
      <c r="D199" s="265" t="s">
        <v>1387</v>
      </c>
      <c r="E199" s="265" t="s">
        <v>449</v>
      </c>
      <c r="F199" s="265" t="s">
        <v>27</v>
      </c>
      <c r="G199" s="265" t="s">
        <v>27</v>
      </c>
      <c r="H199" s="292" t="s">
        <v>1291</v>
      </c>
      <c r="I199" s="268" t="s">
        <v>1734</v>
      </c>
    </row>
    <row r="200" ht="30.0" customHeight="1">
      <c r="A200" s="265" t="s">
        <v>1390</v>
      </c>
      <c r="B200" s="266">
        <v>47647.0</v>
      </c>
      <c r="C200" s="277" t="s">
        <v>1391</v>
      </c>
      <c r="D200" s="265" t="s">
        <v>1387</v>
      </c>
      <c r="E200" s="265" t="s">
        <v>449</v>
      </c>
      <c r="F200" s="265" t="s">
        <v>27</v>
      </c>
      <c r="G200" s="265" t="s">
        <v>434</v>
      </c>
      <c r="H200" s="270"/>
      <c r="I200" s="270"/>
    </row>
    <row r="201" ht="30.0" customHeight="1">
      <c r="A201" s="265" t="s">
        <v>1393</v>
      </c>
      <c r="B201" s="266">
        <v>47647.0</v>
      </c>
      <c r="C201" s="277" t="s">
        <v>1394</v>
      </c>
      <c r="D201" s="265" t="s">
        <v>1387</v>
      </c>
      <c r="E201" s="265" t="s">
        <v>449</v>
      </c>
      <c r="F201" s="265" t="s">
        <v>27</v>
      </c>
      <c r="G201" s="265" t="s">
        <v>598</v>
      </c>
      <c r="H201" s="271"/>
      <c r="I201" s="271"/>
    </row>
    <row r="202" ht="30.0" customHeight="1">
      <c r="A202" s="274" t="s">
        <v>1396</v>
      </c>
      <c r="B202" s="273">
        <v>47946.0</v>
      </c>
      <c r="C202" s="276" t="s">
        <v>25</v>
      </c>
      <c r="D202" s="274" t="s">
        <v>1397</v>
      </c>
      <c r="E202" s="274" t="s">
        <v>449</v>
      </c>
      <c r="F202" s="274" t="s">
        <v>27</v>
      </c>
      <c r="G202" s="274" t="s">
        <v>27</v>
      </c>
      <c r="H202" s="293" t="s">
        <v>1291</v>
      </c>
      <c r="I202" s="279" t="s">
        <v>1730</v>
      </c>
    </row>
    <row r="203" ht="30.0" customHeight="1">
      <c r="A203" s="265" t="s">
        <v>1412</v>
      </c>
      <c r="B203" s="266">
        <v>46628.0</v>
      </c>
      <c r="C203" s="277" t="s">
        <v>25</v>
      </c>
      <c r="D203" s="265" t="s">
        <v>1413</v>
      </c>
      <c r="E203" s="265" t="s">
        <v>449</v>
      </c>
      <c r="F203" s="277" t="s">
        <v>27</v>
      </c>
      <c r="G203" s="265" t="s">
        <v>27</v>
      </c>
      <c r="H203" s="292" t="s">
        <v>1291</v>
      </c>
      <c r="I203" s="268" t="s">
        <v>1730</v>
      </c>
    </row>
    <row r="204" ht="30.0" customHeight="1">
      <c r="A204" s="265" t="s">
        <v>1416</v>
      </c>
      <c r="B204" s="266">
        <v>46874.0</v>
      </c>
      <c r="C204" s="277" t="s">
        <v>1417</v>
      </c>
      <c r="D204" s="265" t="s">
        <v>1413</v>
      </c>
      <c r="E204" s="265" t="s">
        <v>446</v>
      </c>
      <c r="F204" s="277" t="s">
        <v>27</v>
      </c>
      <c r="G204" s="265" t="s">
        <v>27</v>
      </c>
      <c r="H204" s="270"/>
      <c r="I204" s="270"/>
    </row>
    <row r="205" ht="30.0" customHeight="1">
      <c r="A205" s="265" t="s">
        <v>1420</v>
      </c>
      <c r="B205" s="266">
        <v>46874.0</v>
      </c>
      <c r="C205" s="277" t="s">
        <v>1421</v>
      </c>
      <c r="D205" s="265" t="s">
        <v>1413</v>
      </c>
      <c r="E205" s="265" t="s">
        <v>446</v>
      </c>
      <c r="F205" s="277" t="s">
        <v>27</v>
      </c>
      <c r="G205" s="265" t="s">
        <v>1175</v>
      </c>
      <c r="H205" s="269"/>
      <c r="I205" s="269"/>
    </row>
    <row r="206" ht="30.0" customHeight="1">
      <c r="A206" s="265" t="s">
        <v>1424</v>
      </c>
      <c r="B206" s="266">
        <v>46874.0</v>
      </c>
      <c r="C206" s="277" t="s">
        <v>1425</v>
      </c>
      <c r="D206" s="265" t="s">
        <v>1413</v>
      </c>
      <c r="E206" s="265" t="s">
        <v>446</v>
      </c>
      <c r="F206" s="277" t="s">
        <v>27</v>
      </c>
      <c r="G206" s="265" t="s">
        <v>434</v>
      </c>
      <c r="H206" s="278"/>
      <c r="I206" s="278"/>
    </row>
    <row r="207" ht="30.0" customHeight="1">
      <c r="A207" s="274" t="s">
        <v>1428</v>
      </c>
      <c r="B207" s="273">
        <v>46378.0</v>
      </c>
      <c r="C207" s="276" t="s">
        <v>1429</v>
      </c>
      <c r="D207" s="274" t="s">
        <v>1430</v>
      </c>
      <c r="E207" s="274" t="s">
        <v>449</v>
      </c>
      <c r="F207" s="274" t="s">
        <v>27</v>
      </c>
      <c r="G207" s="274" t="s">
        <v>27</v>
      </c>
      <c r="H207" s="292" t="s">
        <v>1291</v>
      </c>
      <c r="I207" s="275" t="s">
        <v>1735</v>
      </c>
    </row>
    <row r="208" ht="30.0" customHeight="1">
      <c r="A208" s="274" t="s">
        <v>1435</v>
      </c>
      <c r="B208" s="273">
        <v>46917.0</v>
      </c>
      <c r="C208" s="276" t="s">
        <v>1436</v>
      </c>
      <c r="D208" s="274" t="s">
        <v>1430</v>
      </c>
      <c r="E208" s="274" t="s">
        <v>449</v>
      </c>
      <c r="F208" s="274" t="s">
        <v>27</v>
      </c>
      <c r="G208" s="274" t="s">
        <v>434</v>
      </c>
      <c r="H208" s="270"/>
      <c r="I208" s="270"/>
    </row>
    <row r="209" ht="30.0" customHeight="1">
      <c r="A209" s="274" t="s">
        <v>1441</v>
      </c>
      <c r="B209" s="273">
        <v>46621.0</v>
      </c>
      <c r="C209" s="276" t="s">
        <v>1442</v>
      </c>
      <c r="D209" s="274" t="s">
        <v>1430</v>
      </c>
      <c r="E209" s="274" t="s">
        <v>446</v>
      </c>
      <c r="F209" s="274" t="s">
        <v>27</v>
      </c>
      <c r="G209" s="274">
        <v>1168.0</v>
      </c>
      <c r="H209" s="271"/>
      <c r="I209" s="271"/>
    </row>
    <row r="210" ht="30.0" customHeight="1">
      <c r="A210" s="265" t="s">
        <v>1445</v>
      </c>
      <c r="B210" s="266">
        <v>47829.0</v>
      </c>
      <c r="C210" s="277" t="s">
        <v>1446</v>
      </c>
      <c r="D210" s="265" t="s">
        <v>1430</v>
      </c>
      <c r="E210" s="265" t="s">
        <v>449</v>
      </c>
      <c r="F210" s="265" t="s">
        <v>1447</v>
      </c>
      <c r="G210" s="265" t="s">
        <v>27</v>
      </c>
      <c r="H210" s="293" t="s">
        <v>1291</v>
      </c>
      <c r="I210" s="294" t="s">
        <v>1731</v>
      </c>
    </row>
    <row r="211" ht="30.0" customHeight="1">
      <c r="A211" s="274" t="s">
        <v>1449</v>
      </c>
      <c r="B211" s="273">
        <v>46628.0</v>
      </c>
      <c r="C211" s="276" t="s">
        <v>1450</v>
      </c>
      <c r="D211" s="274" t="s">
        <v>1451</v>
      </c>
      <c r="E211" s="274" t="s">
        <v>449</v>
      </c>
      <c r="F211" s="274" t="s">
        <v>27</v>
      </c>
      <c r="G211" s="274" t="s">
        <v>27</v>
      </c>
      <c r="H211" s="292" t="s">
        <v>1291</v>
      </c>
      <c r="I211" s="275" t="s">
        <v>1732</v>
      </c>
    </row>
    <row r="212" ht="30.0" customHeight="1">
      <c r="A212" s="274" t="s">
        <v>1454</v>
      </c>
      <c r="B212" s="273">
        <v>46937.0</v>
      </c>
      <c r="C212" s="276" t="s">
        <v>1455</v>
      </c>
      <c r="D212" s="274" t="s">
        <v>1451</v>
      </c>
      <c r="E212" s="274" t="s">
        <v>449</v>
      </c>
      <c r="F212" s="274" t="s">
        <v>27</v>
      </c>
      <c r="G212" s="274" t="s">
        <v>434</v>
      </c>
      <c r="H212" s="270"/>
      <c r="I212" s="270"/>
    </row>
    <row r="213" ht="30.0" customHeight="1">
      <c r="A213" s="274" t="s">
        <v>1458</v>
      </c>
      <c r="B213" s="273">
        <v>47008.0</v>
      </c>
      <c r="C213" s="276" t="s">
        <v>1459</v>
      </c>
      <c r="D213" s="274" t="s">
        <v>1451</v>
      </c>
      <c r="E213" s="274" t="s">
        <v>449</v>
      </c>
      <c r="F213" s="274" t="s">
        <v>27</v>
      </c>
      <c r="G213" s="274" t="s">
        <v>598</v>
      </c>
      <c r="H213" s="271"/>
      <c r="I213" s="271"/>
    </row>
    <row r="214" ht="30.0" customHeight="1">
      <c r="A214" s="265" t="s">
        <v>1462</v>
      </c>
      <c r="B214" s="266">
        <v>46910.0</v>
      </c>
      <c r="C214" s="277" t="s">
        <v>25</v>
      </c>
      <c r="D214" s="265" t="s">
        <v>1463</v>
      </c>
      <c r="E214" s="265" t="s">
        <v>449</v>
      </c>
      <c r="F214" s="265" t="s">
        <v>27</v>
      </c>
      <c r="G214" s="265" t="s">
        <v>27</v>
      </c>
      <c r="H214" s="292" t="s">
        <v>1291</v>
      </c>
      <c r="I214" s="268" t="s">
        <v>1732</v>
      </c>
    </row>
    <row r="215" ht="30.0" customHeight="1">
      <c r="A215" s="265" t="s">
        <v>1467</v>
      </c>
      <c r="B215" s="266">
        <v>47092.0</v>
      </c>
      <c r="C215" s="277" t="s">
        <v>1468</v>
      </c>
      <c r="D215" s="265" t="s">
        <v>1463</v>
      </c>
      <c r="E215" s="265" t="s">
        <v>449</v>
      </c>
      <c r="F215" s="265" t="s">
        <v>27</v>
      </c>
      <c r="G215" s="265" t="s">
        <v>27</v>
      </c>
      <c r="H215" s="269"/>
      <c r="I215" s="269"/>
    </row>
    <row r="216" ht="30.0" customHeight="1">
      <c r="A216" s="265" t="s">
        <v>1472</v>
      </c>
      <c r="B216" s="266">
        <v>47092.0</v>
      </c>
      <c r="C216" s="277" t="s">
        <v>1473</v>
      </c>
      <c r="D216" s="265" t="s">
        <v>1463</v>
      </c>
      <c r="E216" s="265" t="s">
        <v>449</v>
      </c>
      <c r="F216" s="265" t="s">
        <v>27</v>
      </c>
      <c r="G216" s="265" t="s">
        <v>434</v>
      </c>
      <c r="H216" s="270"/>
      <c r="I216" s="270"/>
    </row>
    <row r="217" ht="30.0" customHeight="1">
      <c r="A217" s="265" t="s">
        <v>1475</v>
      </c>
      <c r="B217" s="266">
        <v>47092.0</v>
      </c>
      <c r="C217" s="277" t="s">
        <v>1476</v>
      </c>
      <c r="D217" s="265" t="s">
        <v>1463</v>
      </c>
      <c r="E217" s="265" t="s">
        <v>449</v>
      </c>
      <c r="F217" s="265" t="s">
        <v>27</v>
      </c>
      <c r="G217" s="265" t="s">
        <v>598</v>
      </c>
      <c r="H217" s="271"/>
      <c r="I217" s="271"/>
    </row>
    <row r="218" ht="30.0" customHeight="1">
      <c r="A218" s="274" t="s">
        <v>1478</v>
      </c>
      <c r="B218" s="273">
        <v>46519.0</v>
      </c>
      <c r="C218" s="276" t="s">
        <v>25</v>
      </c>
      <c r="D218" s="276" t="s">
        <v>1479</v>
      </c>
      <c r="E218" s="274" t="s">
        <v>449</v>
      </c>
      <c r="F218" s="274" t="s">
        <v>27</v>
      </c>
      <c r="G218" s="274" t="s">
        <v>27</v>
      </c>
      <c r="H218" s="291" t="s">
        <v>1481</v>
      </c>
      <c r="I218" s="283" t="s">
        <v>1736</v>
      </c>
    </row>
    <row r="219" ht="30.0" customHeight="1">
      <c r="A219" s="274" t="s">
        <v>1483</v>
      </c>
      <c r="B219" s="273">
        <v>46589.0</v>
      </c>
      <c r="C219" s="276" t="s">
        <v>1484</v>
      </c>
      <c r="D219" s="276" t="s">
        <v>1479</v>
      </c>
      <c r="E219" s="274" t="s">
        <v>446</v>
      </c>
      <c r="F219" s="274" t="s">
        <v>27</v>
      </c>
      <c r="G219" s="274" t="s">
        <v>27</v>
      </c>
      <c r="H219" s="269"/>
      <c r="I219" s="269"/>
    </row>
    <row r="220" ht="30.0" customHeight="1">
      <c r="A220" s="274" t="s">
        <v>1487</v>
      </c>
      <c r="B220" s="273">
        <v>46937.0</v>
      </c>
      <c r="C220" s="276" t="s">
        <v>1488</v>
      </c>
      <c r="D220" s="276" t="s">
        <v>1479</v>
      </c>
      <c r="E220" s="274" t="s">
        <v>446</v>
      </c>
      <c r="F220" s="274" t="s">
        <v>27</v>
      </c>
      <c r="G220" s="274" t="s">
        <v>434</v>
      </c>
      <c r="H220" s="270"/>
      <c r="I220" s="270"/>
    </row>
    <row r="221" ht="30.0" customHeight="1">
      <c r="A221" s="274" t="s">
        <v>1491</v>
      </c>
      <c r="B221" s="273">
        <v>46954.0</v>
      </c>
      <c r="C221" s="276" t="s">
        <v>1492</v>
      </c>
      <c r="D221" s="276" t="s">
        <v>1479</v>
      </c>
      <c r="E221" s="274" t="s">
        <v>446</v>
      </c>
      <c r="F221" s="274" t="s">
        <v>27</v>
      </c>
      <c r="G221" s="274" t="s">
        <v>844</v>
      </c>
      <c r="H221" s="271"/>
      <c r="I221" s="271"/>
    </row>
    <row r="222" ht="30.0" customHeight="1">
      <c r="A222" s="265" t="s">
        <v>1495</v>
      </c>
      <c r="B222" s="266">
        <v>47105.0</v>
      </c>
      <c r="C222" s="265" t="s">
        <v>25</v>
      </c>
      <c r="D222" s="277" t="s">
        <v>1496</v>
      </c>
      <c r="E222" s="265" t="s">
        <v>449</v>
      </c>
      <c r="F222" s="265" t="s">
        <v>27</v>
      </c>
      <c r="G222" s="265" t="s">
        <v>27</v>
      </c>
      <c r="H222" s="291" t="s">
        <v>1291</v>
      </c>
      <c r="I222" s="282" t="s">
        <v>1730</v>
      </c>
    </row>
    <row r="223" ht="30.0" customHeight="1">
      <c r="A223" s="265" t="s">
        <v>1500</v>
      </c>
      <c r="B223" s="266">
        <v>47374.0</v>
      </c>
      <c r="C223" s="265" t="s">
        <v>1501</v>
      </c>
      <c r="D223" s="277" t="s">
        <v>1496</v>
      </c>
      <c r="E223" s="265" t="s">
        <v>449</v>
      </c>
      <c r="F223" s="265" t="s">
        <v>27</v>
      </c>
      <c r="G223" s="265" t="s">
        <v>27</v>
      </c>
      <c r="H223" s="269"/>
      <c r="I223" s="269"/>
    </row>
    <row r="224" ht="30.0" customHeight="1">
      <c r="A224" s="265" t="s">
        <v>1504</v>
      </c>
      <c r="B224" s="266">
        <v>47374.0</v>
      </c>
      <c r="C224" s="265" t="s">
        <v>1505</v>
      </c>
      <c r="D224" s="277" t="s">
        <v>1496</v>
      </c>
      <c r="E224" s="265" t="s">
        <v>449</v>
      </c>
      <c r="F224" s="265" t="s">
        <v>27</v>
      </c>
      <c r="G224" s="265" t="s">
        <v>434</v>
      </c>
      <c r="H224" s="270"/>
      <c r="I224" s="270"/>
    </row>
    <row r="225" ht="30.0" customHeight="1">
      <c r="A225" s="265" t="s">
        <v>1507</v>
      </c>
      <c r="B225" s="266">
        <v>47374.0</v>
      </c>
      <c r="C225" s="265" t="s">
        <v>1508</v>
      </c>
      <c r="D225" s="277" t="s">
        <v>1496</v>
      </c>
      <c r="E225" s="265" t="s">
        <v>449</v>
      </c>
      <c r="F225" s="265" t="s">
        <v>27</v>
      </c>
      <c r="G225" s="265" t="s">
        <v>598</v>
      </c>
      <c r="H225" s="271"/>
      <c r="I225" s="271"/>
    </row>
    <row r="226" ht="30.0" customHeight="1">
      <c r="A226" s="274" t="s">
        <v>1510</v>
      </c>
      <c r="B226" s="273">
        <v>47598.0</v>
      </c>
      <c r="C226" s="274" t="s">
        <v>1511</v>
      </c>
      <c r="D226" s="274" t="s">
        <v>1512</v>
      </c>
      <c r="E226" s="274" t="s">
        <v>449</v>
      </c>
      <c r="F226" s="274" t="s">
        <v>27</v>
      </c>
      <c r="G226" s="274" t="s">
        <v>27</v>
      </c>
      <c r="H226" s="291" t="s">
        <v>1291</v>
      </c>
      <c r="I226" s="283" t="s">
        <v>1737</v>
      </c>
    </row>
    <row r="227" ht="30.0" customHeight="1">
      <c r="A227" s="274" t="s">
        <v>1515</v>
      </c>
      <c r="B227" s="273">
        <v>47671.0</v>
      </c>
      <c r="C227" s="274" t="s">
        <v>1516</v>
      </c>
      <c r="D227" s="274" t="s">
        <v>1512</v>
      </c>
      <c r="E227" s="274" t="s">
        <v>449</v>
      </c>
      <c r="F227" s="274" t="s">
        <v>27</v>
      </c>
      <c r="G227" s="274" t="s">
        <v>598</v>
      </c>
      <c r="H227" s="269"/>
      <c r="I227" s="269"/>
    </row>
    <row r="228" ht="30.0" customHeight="1">
      <c r="A228" s="274" t="s">
        <v>1518</v>
      </c>
      <c r="B228" s="273">
        <v>47681.0</v>
      </c>
      <c r="C228" s="274" t="s">
        <v>1519</v>
      </c>
      <c r="D228" s="274" t="s">
        <v>1512</v>
      </c>
      <c r="E228" s="274" t="s">
        <v>449</v>
      </c>
      <c r="F228" s="274" t="s">
        <v>27</v>
      </c>
      <c r="G228" s="274" t="s">
        <v>434</v>
      </c>
      <c r="H228" s="278"/>
      <c r="I228" s="278"/>
    </row>
    <row r="229" ht="30.0" customHeight="1">
      <c r="A229" s="265" t="s">
        <v>1521</v>
      </c>
      <c r="B229" s="266">
        <v>46398.0</v>
      </c>
      <c r="C229" s="265" t="s">
        <v>1522</v>
      </c>
      <c r="D229" s="265" t="s">
        <v>1523</v>
      </c>
      <c r="E229" s="265" t="s">
        <v>449</v>
      </c>
      <c r="F229" s="265" t="s">
        <v>27</v>
      </c>
      <c r="G229" s="265" t="s">
        <v>27</v>
      </c>
      <c r="H229" s="291" t="s">
        <v>1291</v>
      </c>
      <c r="I229" s="282" t="s">
        <v>1731</v>
      </c>
    </row>
    <row r="230" ht="30.0" customHeight="1">
      <c r="A230" s="265" t="s">
        <v>1526</v>
      </c>
      <c r="B230" s="266">
        <v>46652.0</v>
      </c>
      <c r="C230" s="265" t="s">
        <v>1527</v>
      </c>
      <c r="D230" s="265" t="s">
        <v>1523</v>
      </c>
      <c r="E230" s="265" t="s">
        <v>446</v>
      </c>
      <c r="F230" s="265" t="s">
        <v>27</v>
      </c>
      <c r="G230" s="265" t="s">
        <v>434</v>
      </c>
      <c r="H230" s="278"/>
      <c r="I230" s="278"/>
    </row>
    <row r="231" ht="30.0" customHeight="1">
      <c r="A231" s="274" t="s">
        <v>1530</v>
      </c>
      <c r="B231" s="273">
        <v>46348.0</v>
      </c>
      <c r="C231" s="276" t="s">
        <v>1531</v>
      </c>
      <c r="D231" s="274" t="s">
        <v>1532</v>
      </c>
      <c r="E231" s="274" t="s">
        <v>449</v>
      </c>
      <c r="F231" s="274" t="s">
        <v>27</v>
      </c>
      <c r="G231" s="274" t="s">
        <v>27</v>
      </c>
      <c r="H231" s="295" t="s">
        <v>1534</v>
      </c>
      <c r="I231" s="275" t="s">
        <v>1738</v>
      </c>
    </row>
    <row r="232" ht="30.0" customHeight="1">
      <c r="A232" s="274" t="s">
        <v>1537</v>
      </c>
      <c r="B232" s="273">
        <v>46524.0</v>
      </c>
      <c r="C232" s="276" t="s">
        <v>1538</v>
      </c>
      <c r="D232" s="274" t="s">
        <v>1532</v>
      </c>
      <c r="E232" s="274" t="s">
        <v>446</v>
      </c>
      <c r="F232" s="274" t="s">
        <v>27</v>
      </c>
      <c r="G232" s="274" t="s">
        <v>27</v>
      </c>
      <c r="H232" s="270"/>
      <c r="I232" s="270"/>
    </row>
    <row r="233" ht="30.0" customHeight="1">
      <c r="A233" s="274" t="s">
        <v>1541</v>
      </c>
      <c r="B233" s="273">
        <v>46524.0</v>
      </c>
      <c r="C233" s="276" t="s">
        <v>1542</v>
      </c>
      <c r="D233" s="274" t="s">
        <v>1532</v>
      </c>
      <c r="E233" s="274" t="s">
        <v>446</v>
      </c>
      <c r="F233" s="274" t="s">
        <v>27</v>
      </c>
      <c r="G233" s="274">
        <v>1168.0</v>
      </c>
      <c r="H233" s="271"/>
      <c r="I233" s="271"/>
    </row>
    <row r="234" ht="30.0" customHeight="1">
      <c r="A234" s="265" t="s">
        <v>1545</v>
      </c>
      <c r="B234" s="266">
        <v>46422.0</v>
      </c>
      <c r="C234" s="296" t="s">
        <v>25</v>
      </c>
      <c r="D234" s="265" t="s">
        <v>1546</v>
      </c>
      <c r="E234" s="265" t="s">
        <v>449</v>
      </c>
      <c r="F234" s="265" t="s">
        <v>27</v>
      </c>
      <c r="G234" s="265" t="s">
        <v>27</v>
      </c>
      <c r="H234" s="295" t="s">
        <v>1534</v>
      </c>
      <c r="I234" s="268" t="s">
        <v>1738</v>
      </c>
    </row>
    <row r="235" ht="30.0" customHeight="1">
      <c r="A235" s="265" t="s">
        <v>1549</v>
      </c>
      <c r="B235" s="266">
        <v>46554.0</v>
      </c>
      <c r="C235" s="277" t="s">
        <v>1550</v>
      </c>
      <c r="D235" s="265" t="s">
        <v>1546</v>
      </c>
      <c r="E235" s="265" t="s">
        <v>446</v>
      </c>
      <c r="F235" s="265" t="s">
        <v>27</v>
      </c>
      <c r="G235" s="265">
        <v>1168.0</v>
      </c>
      <c r="H235" s="269"/>
      <c r="I235" s="269"/>
    </row>
    <row r="236" ht="30.0" customHeight="1">
      <c r="A236" s="265" t="s">
        <v>1553</v>
      </c>
      <c r="B236" s="266">
        <v>46589.0</v>
      </c>
      <c r="C236" s="277" t="s">
        <v>1554</v>
      </c>
      <c r="D236" s="265" t="s">
        <v>1546</v>
      </c>
      <c r="E236" s="265" t="s">
        <v>446</v>
      </c>
      <c r="F236" s="265" t="s">
        <v>27</v>
      </c>
      <c r="G236" s="265" t="s">
        <v>27</v>
      </c>
      <c r="H236" s="270"/>
      <c r="I236" s="270"/>
    </row>
    <row r="237" ht="30.0" customHeight="1">
      <c r="A237" s="265" t="s">
        <v>1557</v>
      </c>
      <c r="B237" s="266">
        <v>46702.0</v>
      </c>
      <c r="C237" s="277" t="s">
        <v>1558</v>
      </c>
      <c r="D237" s="265" t="s">
        <v>1546</v>
      </c>
      <c r="E237" s="265" t="s">
        <v>446</v>
      </c>
      <c r="F237" s="265" t="s">
        <v>27</v>
      </c>
      <c r="G237" s="265" t="s">
        <v>27</v>
      </c>
      <c r="H237" s="271"/>
      <c r="I237" s="271"/>
    </row>
    <row r="238" ht="30.0" customHeight="1">
      <c r="A238" s="274" t="s">
        <v>1561</v>
      </c>
      <c r="B238" s="273">
        <v>46628.0</v>
      </c>
      <c r="C238" s="276" t="s">
        <v>25</v>
      </c>
      <c r="D238" s="276" t="s">
        <v>1562</v>
      </c>
      <c r="E238" s="274" t="s">
        <v>449</v>
      </c>
      <c r="F238" s="274" t="s">
        <v>27</v>
      </c>
      <c r="G238" s="274" t="s">
        <v>27</v>
      </c>
      <c r="H238" s="297" t="s">
        <v>1534</v>
      </c>
      <c r="I238" s="283" t="s">
        <v>1738</v>
      </c>
    </row>
    <row r="239" ht="30.0" customHeight="1">
      <c r="A239" s="274" t="s">
        <v>1565</v>
      </c>
      <c r="B239" s="273">
        <v>46937.0</v>
      </c>
      <c r="C239" s="276" t="s">
        <v>1566</v>
      </c>
      <c r="D239" s="276" t="s">
        <v>1562</v>
      </c>
      <c r="E239" s="274" t="s">
        <v>446</v>
      </c>
      <c r="F239" s="274" t="s">
        <v>27</v>
      </c>
      <c r="G239" s="274" t="s">
        <v>434</v>
      </c>
      <c r="H239" s="269"/>
      <c r="I239" s="269"/>
    </row>
    <row r="240" ht="30.0" customHeight="1">
      <c r="A240" s="274" t="s">
        <v>1569</v>
      </c>
      <c r="B240" s="273">
        <v>46944.0</v>
      </c>
      <c r="C240" s="276" t="s">
        <v>1570</v>
      </c>
      <c r="D240" s="276" t="s">
        <v>1562</v>
      </c>
      <c r="E240" s="274" t="s">
        <v>446</v>
      </c>
      <c r="F240" s="274" t="s">
        <v>27</v>
      </c>
      <c r="G240" s="274" t="s">
        <v>1175</v>
      </c>
      <c r="H240" s="270"/>
      <c r="I240" s="270"/>
    </row>
    <row r="241" ht="30.0" customHeight="1">
      <c r="A241" s="274" t="s">
        <v>1573</v>
      </c>
      <c r="B241" s="273">
        <v>47099.0</v>
      </c>
      <c r="C241" s="276" t="s">
        <v>1574</v>
      </c>
      <c r="D241" s="276" t="s">
        <v>1562</v>
      </c>
      <c r="E241" s="274" t="s">
        <v>446</v>
      </c>
      <c r="F241" s="274" t="s">
        <v>27</v>
      </c>
      <c r="G241" s="274" t="s">
        <v>27</v>
      </c>
      <c r="H241" s="271"/>
      <c r="I241" s="271"/>
    </row>
    <row r="242" ht="30.0" customHeight="1">
      <c r="A242" s="265" t="s">
        <v>1577</v>
      </c>
      <c r="B242" s="266">
        <v>46411.0</v>
      </c>
      <c r="C242" s="277" t="s">
        <v>1578</v>
      </c>
      <c r="D242" s="265" t="s">
        <v>1579</v>
      </c>
      <c r="E242" s="265" t="s">
        <v>449</v>
      </c>
      <c r="F242" s="265" t="s">
        <v>27</v>
      </c>
      <c r="G242" s="265" t="s">
        <v>27</v>
      </c>
      <c r="H242" s="298" t="s">
        <v>1581</v>
      </c>
      <c r="I242" s="268" t="s">
        <v>1739</v>
      </c>
    </row>
    <row r="243" ht="30.0" customHeight="1">
      <c r="A243" s="265" t="s">
        <v>1585</v>
      </c>
      <c r="B243" s="266">
        <v>46702.0</v>
      </c>
      <c r="C243" s="277" t="s">
        <v>1586</v>
      </c>
      <c r="D243" s="265" t="s">
        <v>1579</v>
      </c>
      <c r="E243" s="265" t="s">
        <v>446</v>
      </c>
      <c r="F243" s="265" t="s">
        <v>27</v>
      </c>
      <c r="G243" s="265" t="s">
        <v>1587</v>
      </c>
      <c r="H243" s="269"/>
      <c r="I243" s="269"/>
    </row>
    <row r="244" ht="30.0" customHeight="1">
      <c r="A244" s="265" t="s">
        <v>1590</v>
      </c>
      <c r="B244" s="266">
        <v>46702.0</v>
      </c>
      <c r="C244" s="277" t="s">
        <v>1591</v>
      </c>
      <c r="D244" s="265" t="s">
        <v>1579</v>
      </c>
      <c r="E244" s="265" t="s">
        <v>446</v>
      </c>
      <c r="F244" s="265" t="s">
        <v>27</v>
      </c>
      <c r="G244" s="265" t="s">
        <v>27</v>
      </c>
      <c r="H244" s="278"/>
      <c r="I244" s="278"/>
    </row>
    <row r="245" ht="30.0" customHeight="1">
      <c r="A245" s="274" t="s">
        <v>1594</v>
      </c>
      <c r="B245" s="273">
        <v>46519.0</v>
      </c>
      <c r="C245" s="276" t="s">
        <v>1595</v>
      </c>
      <c r="D245" s="274" t="s">
        <v>1596</v>
      </c>
      <c r="E245" s="274" t="s">
        <v>449</v>
      </c>
      <c r="F245" s="274" t="s">
        <v>27</v>
      </c>
      <c r="G245" s="274" t="s">
        <v>27</v>
      </c>
      <c r="H245" s="298" t="s">
        <v>1581</v>
      </c>
      <c r="I245" s="275" t="s">
        <v>1740</v>
      </c>
    </row>
    <row r="246" ht="30.0" customHeight="1">
      <c r="A246" s="274" t="s">
        <v>1600</v>
      </c>
      <c r="B246" s="273">
        <v>46702.0</v>
      </c>
      <c r="C246" s="276" t="s">
        <v>1601</v>
      </c>
      <c r="D246" s="274" t="s">
        <v>1596</v>
      </c>
      <c r="E246" s="274" t="s">
        <v>446</v>
      </c>
      <c r="F246" s="274" t="s">
        <v>27</v>
      </c>
      <c r="G246" s="274">
        <v>1168.0</v>
      </c>
      <c r="H246" s="270"/>
      <c r="I246" s="270"/>
    </row>
    <row r="247" ht="30.0" customHeight="1">
      <c r="A247" s="274" t="s">
        <v>1604</v>
      </c>
      <c r="B247" s="273">
        <v>46702.0</v>
      </c>
      <c r="C247" s="276" t="s">
        <v>1605</v>
      </c>
      <c r="D247" s="274" t="s">
        <v>1596</v>
      </c>
      <c r="E247" s="274" t="s">
        <v>446</v>
      </c>
      <c r="F247" s="274" t="s">
        <v>27</v>
      </c>
      <c r="G247" s="274" t="s">
        <v>434</v>
      </c>
      <c r="H247" s="271"/>
      <c r="I247" s="271"/>
    </row>
    <row r="248" ht="30.0" customHeight="1">
      <c r="A248" s="299" t="s">
        <v>1741</v>
      </c>
      <c r="B248" s="300"/>
      <c r="C248" s="300"/>
      <c r="D248" s="300"/>
      <c r="E248" s="301"/>
      <c r="F248" s="302"/>
      <c r="G248" s="302"/>
      <c r="H248" s="302"/>
      <c r="I248" s="302"/>
    </row>
    <row r="249" ht="30.0" customHeight="1">
      <c r="A249" s="303"/>
      <c r="B249" s="304"/>
      <c r="C249" s="304"/>
      <c r="D249" s="304"/>
      <c r="E249" s="305"/>
      <c r="F249" s="306"/>
      <c r="G249" s="306"/>
      <c r="H249" s="306"/>
      <c r="I249" s="306"/>
    </row>
    <row r="250" ht="30.0" customHeight="1">
      <c r="A250" s="307" t="s">
        <v>10</v>
      </c>
      <c r="B250" s="308"/>
      <c r="C250" s="309" t="s">
        <v>9</v>
      </c>
      <c r="D250" s="309" t="s">
        <v>570</v>
      </c>
      <c r="E250" s="309" t="s">
        <v>1704</v>
      </c>
    </row>
    <row r="251" ht="30.0" customHeight="1">
      <c r="A251" s="310" t="s">
        <v>1742</v>
      </c>
      <c r="B251" s="311"/>
      <c r="C251" s="312" t="s">
        <v>1743</v>
      </c>
      <c r="D251" s="313" t="s">
        <v>1744</v>
      </c>
      <c r="E251" s="314"/>
      <c r="H251" s="257"/>
      <c r="I251" s="315"/>
    </row>
    <row r="252" ht="30.0" customHeight="1">
      <c r="A252" s="310" t="s">
        <v>1745</v>
      </c>
      <c r="B252" s="308"/>
      <c r="C252" s="312" t="s">
        <v>1746</v>
      </c>
      <c r="D252" s="313" t="s">
        <v>1744</v>
      </c>
      <c r="E252" s="316" t="s">
        <v>1709</v>
      </c>
      <c r="H252" s="257"/>
      <c r="I252" s="257"/>
    </row>
    <row r="253" ht="30.0" customHeight="1">
      <c r="A253" s="310" t="s">
        <v>1747</v>
      </c>
      <c r="B253" s="311"/>
      <c r="C253" s="312" t="s">
        <v>1748</v>
      </c>
      <c r="D253" s="313" t="s">
        <v>1744</v>
      </c>
      <c r="E253" s="316" t="s">
        <v>1708</v>
      </c>
      <c r="H253" s="257"/>
      <c r="I253" s="315"/>
    </row>
    <row r="254" ht="30.0" customHeight="1">
      <c r="A254" s="310" t="s">
        <v>1749</v>
      </c>
      <c r="B254" s="308"/>
      <c r="C254" s="312" t="s">
        <v>1750</v>
      </c>
      <c r="D254" s="313" t="s">
        <v>1744</v>
      </c>
      <c r="E254" s="316" t="s">
        <v>1709</v>
      </c>
      <c r="H254" s="257"/>
      <c r="I254" s="257"/>
    </row>
    <row r="255" ht="30.0" customHeight="1">
      <c r="A255" s="310" t="s">
        <v>331</v>
      </c>
      <c r="B255" s="311"/>
      <c r="C255" s="317"/>
      <c r="D255" s="313" t="s">
        <v>1744</v>
      </c>
      <c r="E255" s="316" t="s">
        <v>1706</v>
      </c>
      <c r="H255" s="257"/>
      <c r="I255" s="315"/>
    </row>
    <row r="256" ht="30.0" customHeight="1">
      <c r="A256" s="310" t="s">
        <v>697</v>
      </c>
      <c r="B256" s="308"/>
      <c r="C256" s="317"/>
      <c r="D256" s="313" t="s">
        <v>1744</v>
      </c>
      <c r="E256" s="316" t="s">
        <v>1705</v>
      </c>
      <c r="H256" s="257"/>
      <c r="I256" s="257"/>
    </row>
    <row r="257" ht="30.0" customHeight="1">
      <c r="A257" s="310" t="s">
        <v>1751</v>
      </c>
      <c r="B257" s="311"/>
      <c r="C257" s="317"/>
      <c r="D257" s="313" t="s">
        <v>1744</v>
      </c>
      <c r="E257" s="316" t="s">
        <v>1708</v>
      </c>
      <c r="H257" s="257"/>
      <c r="I257" s="315"/>
    </row>
    <row r="258" ht="30.0" customHeight="1">
      <c r="A258" s="310" t="s">
        <v>1752</v>
      </c>
      <c r="B258" s="308"/>
      <c r="C258" s="317"/>
      <c r="D258" s="313" t="s">
        <v>1744</v>
      </c>
      <c r="E258" s="316" t="s">
        <v>1705</v>
      </c>
      <c r="H258" s="257"/>
      <c r="I258" s="257"/>
    </row>
    <row r="259" ht="30.0" customHeight="1">
      <c r="A259" s="310" t="s">
        <v>1753</v>
      </c>
      <c r="B259" s="311"/>
      <c r="C259" s="317"/>
      <c r="D259" s="313" t="s">
        <v>1744</v>
      </c>
      <c r="E259" s="318" t="s">
        <v>1754</v>
      </c>
      <c r="H259" s="257"/>
      <c r="I259" s="315"/>
    </row>
    <row r="260" ht="30.0" customHeight="1">
      <c r="A260" s="310" t="s">
        <v>1755</v>
      </c>
      <c r="B260" s="308"/>
      <c r="C260" s="312" t="s">
        <v>1756</v>
      </c>
      <c r="D260" s="313" t="s">
        <v>1744</v>
      </c>
      <c r="E260" s="318" t="s">
        <v>1754</v>
      </c>
      <c r="H260" s="257"/>
      <c r="I260" s="257"/>
    </row>
    <row r="261" ht="30.0" customHeight="1">
      <c r="A261" s="319" t="s">
        <v>1757</v>
      </c>
      <c r="B261" s="311"/>
      <c r="C261" s="320"/>
      <c r="D261" s="321" t="s">
        <v>1758</v>
      </c>
      <c r="E261" s="322" t="s">
        <v>1759</v>
      </c>
      <c r="H261" s="257"/>
      <c r="I261" s="315"/>
    </row>
    <row r="262" ht="30.0" customHeight="1">
      <c r="A262" s="319" t="s">
        <v>1760</v>
      </c>
      <c r="B262" s="308"/>
      <c r="C262" s="323" t="s">
        <v>1761</v>
      </c>
      <c r="D262" s="321" t="s">
        <v>1758</v>
      </c>
      <c r="E262" s="322" t="s">
        <v>1728</v>
      </c>
      <c r="H262" s="257"/>
      <c r="I262" s="257"/>
    </row>
    <row r="263" ht="30.0" customHeight="1">
      <c r="A263" s="319" t="s">
        <v>1762</v>
      </c>
      <c r="B263" s="311"/>
      <c r="C263" s="323" t="s">
        <v>1763</v>
      </c>
      <c r="D263" s="321" t="s">
        <v>1758</v>
      </c>
      <c r="E263" s="322" t="s">
        <v>1764</v>
      </c>
      <c r="H263" s="257"/>
      <c r="I263" s="315"/>
    </row>
    <row r="264" ht="30.0" customHeight="1">
      <c r="A264" s="319" t="s">
        <v>1765</v>
      </c>
      <c r="B264" s="308"/>
      <c r="C264" s="323" t="s">
        <v>1766</v>
      </c>
      <c r="D264" s="321" t="s">
        <v>1758</v>
      </c>
      <c r="E264" s="322" t="s">
        <v>1764</v>
      </c>
      <c r="H264" s="257"/>
      <c r="I264" s="257"/>
    </row>
    <row r="265" ht="30.0" customHeight="1">
      <c r="A265" s="319" t="s">
        <v>1129</v>
      </c>
      <c r="B265" s="311"/>
      <c r="C265" s="323" t="s">
        <v>1133</v>
      </c>
      <c r="D265" s="321" t="s">
        <v>1758</v>
      </c>
      <c r="E265" s="322" t="s">
        <v>1764</v>
      </c>
      <c r="H265" s="257"/>
      <c r="I265" s="315"/>
    </row>
    <row r="266" ht="30.0" customHeight="1">
      <c r="A266" s="319" t="s">
        <v>1767</v>
      </c>
      <c r="B266" s="308"/>
      <c r="C266" s="323" t="s">
        <v>1768</v>
      </c>
      <c r="D266" s="321" t="s">
        <v>1758</v>
      </c>
      <c r="E266" s="324"/>
      <c r="H266" s="257"/>
      <c r="I266" s="257"/>
    </row>
    <row r="267" ht="30.0" customHeight="1">
      <c r="A267" s="319" t="s">
        <v>1184</v>
      </c>
      <c r="B267" s="311"/>
      <c r="C267" s="323" t="s">
        <v>1188</v>
      </c>
      <c r="D267" s="321" t="s">
        <v>1758</v>
      </c>
      <c r="E267" s="318" t="s">
        <v>1754</v>
      </c>
      <c r="H267" s="257"/>
      <c r="I267" s="315"/>
    </row>
    <row r="268" ht="30.0" customHeight="1">
      <c r="A268" s="319" t="s">
        <v>1769</v>
      </c>
      <c r="B268" s="308"/>
      <c r="C268" s="323" t="s">
        <v>1770</v>
      </c>
      <c r="D268" s="321" t="s">
        <v>1758</v>
      </c>
      <c r="E268" s="322" t="s">
        <v>1723</v>
      </c>
      <c r="H268" s="257"/>
      <c r="I268" s="257"/>
    </row>
    <row r="269" ht="30.0" customHeight="1">
      <c r="A269" s="319" t="s">
        <v>1771</v>
      </c>
      <c r="B269" s="311"/>
      <c r="C269" s="320"/>
      <c r="D269" s="321" t="s">
        <v>1758</v>
      </c>
      <c r="E269" s="318" t="s">
        <v>1754</v>
      </c>
      <c r="H269" s="257"/>
      <c r="I269" s="315"/>
    </row>
    <row r="270" ht="30.0" customHeight="1">
      <c r="A270" s="319" t="s">
        <v>1772</v>
      </c>
      <c r="B270" s="308"/>
      <c r="C270" s="320"/>
      <c r="D270" s="321" t="s">
        <v>1758</v>
      </c>
      <c r="E270" s="322" t="s">
        <v>1719</v>
      </c>
      <c r="H270" s="257"/>
      <c r="I270" s="257"/>
    </row>
    <row r="271" ht="30.0" customHeight="1">
      <c r="A271" s="319" t="s">
        <v>1773</v>
      </c>
      <c r="B271" s="311"/>
      <c r="C271" s="320"/>
      <c r="D271" s="321" t="s">
        <v>1758</v>
      </c>
      <c r="E271" s="318" t="s">
        <v>1754</v>
      </c>
      <c r="H271" s="257"/>
      <c r="I271" s="315"/>
    </row>
    <row r="272" ht="30.0" customHeight="1">
      <c r="A272" s="325" t="s">
        <v>1774</v>
      </c>
      <c r="B272" s="308"/>
      <c r="C272" s="323" t="s">
        <v>1775</v>
      </c>
      <c r="D272" s="321" t="s">
        <v>1758</v>
      </c>
      <c r="E272" s="322"/>
      <c r="H272" s="257"/>
      <c r="I272" s="257"/>
    </row>
    <row r="273" ht="30.0" customHeight="1">
      <c r="A273" s="325" t="s">
        <v>1776</v>
      </c>
      <c r="B273" s="311"/>
      <c r="C273" s="323" t="s">
        <v>1777</v>
      </c>
      <c r="D273" s="321" t="s">
        <v>1758</v>
      </c>
      <c r="E273" s="322"/>
      <c r="H273" s="257"/>
      <c r="I273" s="315"/>
    </row>
    <row r="274" ht="30.0" customHeight="1">
      <c r="A274" s="326" t="s">
        <v>1778</v>
      </c>
      <c r="B274" s="308"/>
      <c r="C274" s="323" t="s">
        <v>1779</v>
      </c>
      <c r="D274" s="321" t="s">
        <v>1758</v>
      </c>
      <c r="E274" s="318" t="s">
        <v>1754</v>
      </c>
      <c r="H274" s="257"/>
      <c r="I274" s="257"/>
    </row>
    <row r="275" ht="30.0" customHeight="1">
      <c r="A275" s="319" t="s">
        <v>1780</v>
      </c>
      <c r="B275" s="311"/>
      <c r="C275" s="323" t="s">
        <v>1781</v>
      </c>
      <c r="D275" s="321" t="s">
        <v>1758</v>
      </c>
      <c r="E275" s="318" t="s">
        <v>1754</v>
      </c>
      <c r="H275" s="257"/>
      <c r="I275" s="315"/>
    </row>
    <row r="276" ht="30.0" customHeight="1">
      <c r="A276" s="319" t="s">
        <v>1013</v>
      </c>
      <c r="B276" s="308"/>
      <c r="C276" s="323" t="s">
        <v>1782</v>
      </c>
      <c r="D276" s="321" t="s">
        <v>1758</v>
      </c>
      <c r="E276" s="318" t="s">
        <v>1754</v>
      </c>
      <c r="H276" s="257"/>
      <c r="I276" s="257"/>
    </row>
    <row r="277" ht="30.0" customHeight="1">
      <c r="A277" s="310" t="s">
        <v>1783</v>
      </c>
      <c r="B277" s="311"/>
      <c r="C277" s="312" t="s">
        <v>1784</v>
      </c>
      <c r="D277" s="327" t="s">
        <v>1785</v>
      </c>
      <c r="E277" s="316"/>
      <c r="H277" s="257"/>
      <c r="I277" s="315"/>
    </row>
    <row r="278" ht="30.0" customHeight="1">
      <c r="A278" s="310" t="s">
        <v>1786</v>
      </c>
      <c r="B278" s="308"/>
      <c r="C278" s="312" t="s">
        <v>1787</v>
      </c>
      <c r="D278" s="327" t="s">
        <v>1785</v>
      </c>
      <c r="E278" s="316" t="s">
        <v>1788</v>
      </c>
      <c r="H278" s="257"/>
      <c r="I278" s="257"/>
    </row>
    <row r="279" ht="30.0" customHeight="1">
      <c r="A279" s="310" t="s">
        <v>1789</v>
      </c>
      <c r="B279" s="311"/>
      <c r="C279" s="317"/>
      <c r="D279" s="327" t="s">
        <v>1785</v>
      </c>
      <c r="E279" s="316" t="s">
        <v>1788</v>
      </c>
      <c r="H279" s="257"/>
      <c r="I279" s="315"/>
    </row>
    <row r="280" ht="30.0" customHeight="1">
      <c r="A280" s="319" t="s">
        <v>1790</v>
      </c>
      <c r="B280" s="308"/>
      <c r="C280" s="323" t="s">
        <v>1791</v>
      </c>
      <c r="D280" s="328" t="s">
        <v>1792</v>
      </c>
      <c r="E280" s="322" t="s">
        <v>1793</v>
      </c>
      <c r="H280" s="257"/>
      <c r="I280" s="257"/>
    </row>
    <row r="281" ht="30.0" customHeight="1">
      <c r="A281" s="319" t="s">
        <v>1332</v>
      </c>
      <c r="B281" s="311"/>
      <c r="C281" s="323" t="s">
        <v>1331</v>
      </c>
      <c r="D281" s="328" t="s">
        <v>1792</v>
      </c>
      <c r="E281" s="322" t="s">
        <v>1794</v>
      </c>
      <c r="H281" s="257"/>
      <c r="I281" s="315"/>
    </row>
    <row r="282" ht="30.0" customHeight="1">
      <c r="A282" s="326" t="s">
        <v>1795</v>
      </c>
      <c r="B282" s="308"/>
      <c r="C282" s="320"/>
      <c r="D282" s="328" t="s">
        <v>1792</v>
      </c>
      <c r="E282" s="322" t="s">
        <v>1796</v>
      </c>
      <c r="H282" s="257"/>
      <c r="I282" s="257"/>
    </row>
    <row r="283" ht="30.0" customHeight="1">
      <c r="A283" s="319" t="s">
        <v>1797</v>
      </c>
      <c r="B283" s="311"/>
      <c r="C283" s="323" t="s">
        <v>1798</v>
      </c>
      <c r="D283" s="328" t="s">
        <v>1792</v>
      </c>
      <c r="E283" s="322" t="s">
        <v>1799</v>
      </c>
      <c r="H283" s="257"/>
      <c r="I283" s="315"/>
    </row>
    <row r="284" ht="30.0" customHeight="1">
      <c r="A284" s="310" t="s">
        <v>1800</v>
      </c>
      <c r="B284" s="308"/>
      <c r="C284" s="317"/>
      <c r="D284" s="329" t="s">
        <v>1801</v>
      </c>
      <c r="E284" s="316" t="s">
        <v>1802</v>
      </c>
      <c r="H284" s="257"/>
      <c r="I284" s="257"/>
    </row>
    <row r="285" ht="30.0" customHeight="1">
      <c r="A285" s="319" t="s">
        <v>1803</v>
      </c>
      <c r="B285" s="311"/>
      <c r="C285" s="323" t="s">
        <v>1804</v>
      </c>
      <c r="D285" s="330" t="s">
        <v>1805</v>
      </c>
      <c r="E285" s="322" t="s">
        <v>1740</v>
      </c>
      <c r="H285" s="257"/>
      <c r="I285" s="315"/>
    </row>
    <row r="286" ht="30.0" customHeight="1">
      <c r="H286" s="257"/>
      <c r="I286" s="257"/>
    </row>
    <row r="287" ht="30.0" customHeight="1">
      <c r="H287" s="257"/>
      <c r="I287" s="315"/>
    </row>
    <row r="288" ht="30.0" customHeight="1">
      <c r="H288" s="257"/>
      <c r="I288" s="257"/>
    </row>
    <row r="289" ht="30.0" customHeight="1">
      <c r="H289" s="257"/>
      <c r="I289" s="315"/>
    </row>
    <row r="290" ht="30.0" customHeight="1">
      <c r="H290" s="257"/>
      <c r="I290" s="257"/>
    </row>
    <row r="291" ht="30.0" customHeight="1">
      <c r="H291" s="257"/>
      <c r="I291" s="315"/>
    </row>
  </sheetData>
  <mergeCells count="174">
    <mergeCell ref="A1:I2"/>
    <mergeCell ref="H4:H7"/>
    <mergeCell ref="I4:I7"/>
    <mergeCell ref="H8:H11"/>
    <mergeCell ref="I8:I11"/>
    <mergeCell ref="H12:H16"/>
    <mergeCell ref="I12:I16"/>
    <mergeCell ref="H17:H19"/>
    <mergeCell ref="I17:I19"/>
    <mergeCell ref="H20:H23"/>
    <mergeCell ref="I20:I23"/>
    <mergeCell ref="H24:H27"/>
    <mergeCell ref="I24:I27"/>
    <mergeCell ref="I28:I30"/>
    <mergeCell ref="H28:H30"/>
    <mergeCell ref="H31:H34"/>
    <mergeCell ref="I31:I34"/>
    <mergeCell ref="H35:H38"/>
    <mergeCell ref="I35:I38"/>
    <mergeCell ref="H39:H41"/>
    <mergeCell ref="I39:I41"/>
    <mergeCell ref="H42:H44"/>
    <mergeCell ref="I42:I44"/>
    <mergeCell ref="H46:H49"/>
    <mergeCell ref="I46:I49"/>
    <mergeCell ref="H50:H53"/>
    <mergeCell ref="I50:I53"/>
    <mergeCell ref="I54:I58"/>
    <mergeCell ref="H54:H58"/>
    <mergeCell ref="H59:H61"/>
    <mergeCell ref="H62:H63"/>
    <mergeCell ref="H64:H66"/>
    <mergeCell ref="H67:H68"/>
    <mergeCell ref="H69:H71"/>
    <mergeCell ref="H72:H75"/>
    <mergeCell ref="I80:I83"/>
    <mergeCell ref="I84:I87"/>
    <mergeCell ref="I88:I91"/>
    <mergeCell ref="I92:I95"/>
    <mergeCell ref="I96:I99"/>
    <mergeCell ref="I100:I102"/>
    <mergeCell ref="I103:I106"/>
    <mergeCell ref="I59:I61"/>
    <mergeCell ref="I62:I63"/>
    <mergeCell ref="I64:I66"/>
    <mergeCell ref="I67:I68"/>
    <mergeCell ref="I69:I71"/>
    <mergeCell ref="I72:I75"/>
    <mergeCell ref="I76:I79"/>
    <mergeCell ref="H154:H156"/>
    <mergeCell ref="H157:H160"/>
    <mergeCell ref="I157:I160"/>
    <mergeCell ref="H161:H163"/>
    <mergeCell ref="I161:I163"/>
    <mergeCell ref="H164:H166"/>
    <mergeCell ref="I164:I166"/>
    <mergeCell ref="H168:H170"/>
    <mergeCell ref="I168:I170"/>
    <mergeCell ref="H171:H174"/>
    <mergeCell ref="I171:I174"/>
    <mergeCell ref="H175:H178"/>
    <mergeCell ref="I175:I178"/>
    <mergeCell ref="I179:I181"/>
    <mergeCell ref="I207:I209"/>
    <mergeCell ref="I211:I213"/>
    <mergeCell ref="I182:I184"/>
    <mergeCell ref="I185:I187"/>
    <mergeCell ref="I188:I190"/>
    <mergeCell ref="I191:I194"/>
    <mergeCell ref="I195:I198"/>
    <mergeCell ref="I199:I201"/>
    <mergeCell ref="I203:I206"/>
    <mergeCell ref="H203:H206"/>
    <mergeCell ref="H207:H209"/>
    <mergeCell ref="H211:H213"/>
    <mergeCell ref="H214:H217"/>
    <mergeCell ref="I214:I217"/>
    <mergeCell ref="H218:H221"/>
    <mergeCell ref="I218:I221"/>
    <mergeCell ref="H222:H225"/>
    <mergeCell ref="I222:I225"/>
    <mergeCell ref="H226:H228"/>
    <mergeCell ref="I226:I228"/>
    <mergeCell ref="H229:H230"/>
    <mergeCell ref="I229:I230"/>
    <mergeCell ref="I231:I233"/>
    <mergeCell ref="A248:E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84:B284"/>
    <mergeCell ref="A285:B285"/>
    <mergeCell ref="A277:B277"/>
    <mergeCell ref="A278:B278"/>
    <mergeCell ref="A279:B279"/>
    <mergeCell ref="A280:B280"/>
    <mergeCell ref="A281:B281"/>
    <mergeCell ref="A282:B282"/>
    <mergeCell ref="A283:B283"/>
    <mergeCell ref="H76:H79"/>
    <mergeCell ref="H80:H83"/>
    <mergeCell ref="H84:H87"/>
    <mergeCell ref="H88:H91"/>
    <mergeCell ref="H92:H95"/>
    <mergeCell ref="H96:H99"/>
    <mergeCell ref="H100:H102"/>
    <mergeCell ref="H103:H106"/>
    <mergeCell ref="H107:H111"/>
    <mergeCell ref="I107:I111"/>
    <mergeCell ref="H112:H114"/>
    <mergeCell ref="I112:I114"/>
    <mergeCell ref="H115:H118"/>
    <mergeCell ref="I115:I118"/>
    <mergeCell ref="H119:H123"/>
    <mergeCell ref="I119:I123"/>
    <mergeCell ref="H124:H126"/>
    <mergeCell ref="I124:I126"/>
    <mergeCell ref="H127:H130"/>
    <mergeCell ref="I127:I130"/>
    <mergeCell ref="I131:I133"/>
    <mergeCell ref="H131:H133"/>
    <mergeCell ref="H134:H137"/>
    <mergeCell ref="I134:I137"/>
    <mergeCell ref="H138:H140"/>
    <mergeCell ref="I138:I140"/>
    <mergeCell ref="H141:H143"/>
    <mergeCell ref="I141:I143"/>
    <mergeCell ref="H144:H146"/>
    <mergeCell ref="I144:I146"/>
    <mergeCell ref="H147:H150"/>
    <mergeCell ref="I147:I150"/>
    <mergeCell ref="H151:H153"/>
    <mergeCell ref="I151:I153"/>
    <mergeCell ref="I154:I156"/>
    <mergeCell ref="H179:H181"/>
    <mergeCell ref="H182:H184"/>
    <mergeCell ref="H185:H187"/>
    <mergeCell ref="H188:H190"/>
    <mergeCell ref="H191:H194"/>
    <mergeCell ref="H195:H198"/>
    <mergeCell ref="H199:H201"/>
    <mergeCell ref="H245:H247"/>
    <mergeCell ref="I245:I247"/>
    <mergeCell ref="H231:H233"/>
    <mergeCell ref="H234:H237"/>
    <mergeCell ref="I234:I237"/>
    <mergeCell ref="H238:H241"/>
    <mergeCell ref="I238:I241"/>
    <mergeCell ref="H242:H244"/>
    <mergeCell ref="I242:I244"/>
  </mergeCells>
  <dataValidations>
    <dataValidation type="list" allowBlank="1" sqref="E70:E71">
      <formula1>'ประเภททะเบียน'!$C$4:$C$21</formula1>
    </dataValidation>
    <dataValidation type="list" allowBlank="1" sqref="F4:G247">
      <formula1>'ชื่อบรษัทและยี่ห้อที่ขอยื่น'!$B$3:$B$150</formula1>
    </dataValidation>
    <dataValidation type="list" allowBlank="1" sqref="E4:E69 E72:E247">
      <formula1>'ประเภททะเบียน'!$C$4:$C$21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9.63"/>
    <col customWidth="1" min="2" max="2" width="9.88"/>
    <col customWidth="1" min="3" max="3" width="16.0"/>
    <col customWidth="1" min="4" max="4" width="15.0"/>
    <col customWidth="1" min="5" max="5" width="25.5"/>
    <col customWidth="1" min="6" max="6" width="28.63"/>
    <col customWidth="1" min="7" max="7" width="19.75"/>
    <col customWidth="1" min="8" max="8" width="12.38"/>
    <col customWidth="1" min="9" max="10" width="14.38"/>
    <col customWidth="1" min="11" max="11" width="8.75"/>
    <col customWidth="1" min="12" max="12" width="16.5"/>
    <col customWidth="1" min="13" max="13" width="28.38"/>
  </cols>
  <sheetData>
    <row r="1" ht="27.75" customHeight="1">
      <c r="A1" s="105" t="s">
        <v>0</v>
      </c>
      <c r="B1" s="105" t="s">
        <v>1</v>
      </c>
      <c r="C1" s="106" t="s">
        <v>4</v>
      </c>
      <c r="D1" s="106" t="s">
        <v>8</v>
      </c>
      <c r="E1" s="331" t="s">
        <v>9</v>
      </c>
      <c r="F1" s="331" t="s">
        <v>10</v>
      </c>
      <c r="G1" s="108" t="s">
        <v>440</v>
      </c>
      <c r="H1" s="331" t="s">
        <v>16</v>
      </c>
      <c r="I1" s="331" t="s">
        <v>567</v>
      </c>
      <c r="J1" s="331" t="s">
        <v>568</v>
      </c>
      <c r="K1" s="111" t="s">
        <v>442</v>
      </c>
      <c r="L1" s="332" t="s">
        <v>569</v>
      </c>
      <c r="M1" s="109" t="s">
        <v>18</v>
      </c>
    </row>
    <row r="2" ht="27.75" customHeight="1">
      <c r="A2" s="171" t="str">
        <f t="shared" ref="A2:A129" si="1">if(D2="","",if(D2&lt;today(),"ทะเบียนขาด "&amp;today()-D2&amp;" วัน",((DATEDIF(today(),D2,"y") &amp; " ปี " &amp; DATEDIF(today(),D2,"ym") &amp; " เดือน "&amp; DATEDIF(today(),D2,"md") &amp; " วัน"))&amp;" หรือเหลืออีก "&amp;ABS(today()-D2)&amp;" วัน"))</f>
        <v>1 ปี 2 เดือน 9 วัน หรือเหลืออีก 435 วัน</v>
      </c>
      <c r="B2" s="113" t="str">
        <f t="shared" ref="B2:B129" si="2">if(D2="","",if(today()&gt;D2,G2&amp;" ขาด",if(abs(today()-D2)&lt;=119,G2&amp;" ใกล้หมดอายุ ภายใน 1-3 เดือน",if(and(abs(today()-D2)&gt;=120,abs(today()-D2)&lt;=150),G2&amp;" ใกล้หมดอายุ ภายใน 4-5 เดือน",if(and(abs(today()-D2)&gt;=151,abs(today()-D2)&lt;=180),G2&amp;" จะหมดอายุอีก 6 เดิอน",G2&amp;" ปกติ")))))</f>
        <v>ใบอนุญาตนำเข้า ปกติ</v>
      </c>
      <c r="C2" s="172" t="s">
        <v>1806</v>
      </c>
      <c r="D2" s="173">
        <v>46387.0</v>
      </c>
      <c r="E2" s="333" t="s">
        <v>1807</v>
      </c>
      <c r="F2" s="172" t="s">
        <v>1808</v>
      </c>
      <c r="G2" s="172" t="s">
        <v>19</v>
      </c>
      <c r="H2" s="172" t="s">
        <v>26</v>
      </c>
      <c r="I2" s="139"/>
      <c r="J2" s="139" t="s">
        <v>27</v>
      </c>
      <c r="K2" s="192" t="s">
        <v>1809</v>
      </c>
      <c r="L2" s="189"/>
      <c r="M2" s="142"/>
    </row>
    <row r="3" ht="27.75" customHeight="1">
      <c r="A3" s="171" t="str">
        <f t="shared" si="1"/>
        <v>4 ปี 2 เดือน 9 วัน หรือเหลืออีก 1531 วัน</v>
      </c>
      <c r="B3" s="113" t="str">
        <f t="shared" si="2"/>
        <v>ทะเบียนนำเข้า ปกติ</v>
      </c>
      <c r="C3" s="172" t="s">
        <v>1810</v>
      </c>
      <c r="D3" s="173">
        <v>47483.0</v>
      </c>
      <c r="E3" s="333" t="s">
        <v>1807</v>
      </c>
      <c r="F3" s="172" t="s">
        <v>1808</v>
      </c>
      <c r="G3" s="172" t="s">
        <v>449</v>
      </c>
      <c r="H3" s="172" t="s">
        <v>26</v>
      </c>
      <c r="I3" s="139"/>
      <c r="J3" s="139" t="s">
        <v>27</v>
      </c>
      <c r="K3" s="192" t="s">
        <v>1811</v>
      </c>
      <c r="L3" s="189"/>
      <c r="M3" s="142"/>
    </row>
    <row r="4" ht="27.75" customHeight="1">
      <c r="A4" s="171" t="str">
        <f t="shared" si="1"/>
        <v>3 ปี 2 เดือน 9 วัน หรือเหลืออีก 1166 วัน</v>
      </c>
      <c r="B4" s="113" t="str">
        <f t="shared" si="2"/>
        <v>ทะเบียนผลิต ปกติ</v>
      </c>
      <c r="C4" s="172" t="s">
        <v>1812</v>
      </c>
      <c r="D4" s="173">
        <v>47118.0</v>
      </c>
      <c r="E4" s="167" t="s">
        <v>1813</v>
      </c>
      <c r="F4" s="172" t="s">
        <v>1814</v>
      </c>
      <c r="G4" s="172" t="s">
        <v>446</v>
      </c>
      <c r="H4" s="172" t="s">
        <v>26</v>
      </c>
      <c r="I4" s="139"/>
      <c r="J4" s="139" t="s">
        <v>27</v>
      </c>
      <c r="K4" s="192" t="s">
        <v>1815</v>
      </c>
      <c r="L4" s="189"/>
      <c r="M4" s="142"/>
    </row>
    <row r="5" ht="27.75" customHeight="1">
      <c r="A5" s="171" t="str">
        <f t="shared" si="1"/>
        <v>2 ปี 2 เดือน 9 วัน หรือเหลืออีก 800 วัน</v>
      </c>
      <c r="B5" s="113" t="str">
        <f t="shared" si="2"/>
        <v>ใบอนุญาตผลิต ปกติ</v>
      </c>
      <c r="C5" s="172" t="s">
        <v>1816</v>
      </c>
      <c r="D5" s="173">
        <v>46752.0</v>
      </c>
      <c r="E5" s="167" t="s">
        <v>1813</v>
      </c>
      <c r="F5" s="172" t="s">
        <v>1814</v>
      </c>
      <c r="G5" s="172" t="s">
        <v>454</v>
      </c>
      <c r="H5" s="172" t="s">
        <v>26</v>
      </c>
      <c r="I5" s="139"/>
      <c r="J5" s="139" t="s">
        <v>27</v>
      </c>
      <c r="K5" s="192" t="s">
        <v>1817</v>
      </c>
      <c r="L5" s="193"/>
      <c r="M5" s="142"/>
    </row>
    <row r="6" ht="27.75" customHeight="1">
      <c r="A6" s="171" t="str">
        <f t="shared" si="1"/>
        <v>4 ปี 2 เดือน 9 วัน หรือเหลืออีก 1531 วัน</v>
      </c>
      <c r="B6" s="113" t="str">
        <f t="shared" si="2"/>
        <v>ทะเบียนนำเข้า ปกติ</v>
      </c>
      <c r="C6" s="172" t="s">
        <v>50</v>
      </c>
      <c r="D6" s="173">
        <v>47483.0</v>
      </c>
      <c r="E6" s="167" t="s">
        <v>51</v>
      </c>
      <c r="F6" s="172" t="s">
        <v>52</v>
      </c>
      <c r="G6" s="172" t="s">
        <v>449</v>
      </c>
      <c r="H6" s="172" t="s">
        <v>26</v>
      </c>
      <c r="I6" s="139"/>
      <c r="J6" s="139" t="s">
        <v>27</v>
      </c>
      <c r="K6" s="192" t="s">
        <v>1818</v>
      </c>
      <c r="L6" s="193"/>
      <c r="M6" s="142"/>
    </row>
    <row r="7" ht="27.75" customHeight="1">
      <c r="A7" s="334" t="str">
        <f t="shared" si="1"/>
        <v>1 ปี 2 เดือน 9 วัน หรือเหลืออีก 435 วัน</v>
      </c>
      <c r="B7" s="113" t="str">
        <f t="shared" si="2"/>
        <v>ใบอนุญาตนำเข้า ปกติ</v>
      </c>
      <c r="C7" s="172" t="s">
        <v>53</v>
      </c>
      <c r="D7" s="173">
        <v>46387.0</v>
      </c>
      <c r="E7" s="167" t="s">
        <v>51</v>
      </c>
      <c r="F7" s="172" t="s">
        <v>52</v>
      </c>
      <c r="G7" s="335" t="s">
        <v>19</v>
      </c>
      <c r="H7" s="335" t="s">
        <v>26</v>
      </c>
      <c r="I7" s="336"/>
      <c r="J7" s="336" t="s">
        <v>27</v>
      </c>
      <c r="K7" s="337" t="s">
        <v>1819</v>
      </c>
      <c r="L7" s="189"/>
      <c r="M7" s="338"/>
    </row>
    <row r="8" ht="27.75" customHeight="1">
      <c r="A8" s="334" t="str">
        <f t="shared" si="1"/>
        <v>1 ปี 2 เดือน 9 วัน หรือเหลืออีก 435 วัน</v>
      </c>
      <c r="B8" s="113" t="str">
        <f t="shared" si="2"/>
        <v>ทะเบียนนำเข้า ปกติ</v>
      </c>
      <c r="C8" s="172" t="s">
        <v>1820</v>
      </c>
      <c r="D8" s="173">
        <v>46387.0</v>
      </c>
      <c r="E8" s="167" t="s">
        <v>1821</v>
      </c>
      <c r="F8" s="172" t="s">
        <v>1822</v>
      </c>
      <c r="G8" s="339" t="s">
        <v>449</v>
      </c>
      <c r="H8" s="335" t="s">
        <v>26</v>
      </c>
      <c r="I8" s="336"/>
      <c r="J8" s="336" t="s">
        <v>27</v>
      </c>
      <c r="K8" s="340" t="s">
        <v>1823</v>
      </c>
      <c r="L8" s="193"/>
      <c r="M8" s="338"/>
    </row>
    <row r="9" ht="27.75" customHeight="1">
      <c r="A9" s="334" t="str">
        <f t="shared" si="1"/>
        <v>2 ปี 2 เดือน 9 วัน หรือเหลืออีก 800 วัน</v>
      </c>
      <c r="B9" s="113" t="str">
        <f t="shared" si="2"/>
        <v>ใบอนุญาตนำเข้า ปกติ</v>
      </c>
      <c r="C9" s="172" t="s">
        <v>1824</v>
      </c>
      <c r="D9" s="173">
        <v>46752.0</v>
      </c>
      <c r="E9" s="167" t="s">
        <v>1821</v>
      </c>
      <c r="F9" s="172" t="s">
        <v>1822</v>
      </c>
      <c r="G9" s="339" t="s">
        <v>19</v>
      </c>
      <c r="H9" s="335" t="s">
        <v>26</v>
      </c>
      <c r="I9" s="336"/>
      <c r="J9" s="336" t="s">
        <v>27</v>
      </c>
      <c r="K9" s="337" t="s">
        <v>1825</v>
      </c>
      <c r="L9" s="193"/>
      <c r="M9" s="338"/>
    </row>
    <row r="10" ht="27.75" customHeight="1">
      <c r="A10" s="334" t="str">
        <f t="shared" si="1"/>
        <v>3 ปี 2 เดือน 9 วัน หรือเหลืออีก 1166 วัน</v>
      </c>
      <c r="B10" s="113" t="str">
        <f t="shared" si="2"/>
        <v>ทะเบียนผลิต ปกติ</v>
      </c>
      <c r="C10" s="172" t="s">
        <v>1826</v>
      </c>
      <c r="D10" s="173">
        <v>47118.0</v>
      </c>
      <c r="E10" s="167" t="s">
        <v>1827</v>
      </c>
      <c r="F10" s="172" t="s">
        <v>1828</v>
      </c>
      <c r="G10" s="339" t="s">
        <v>446</v>
      </c>
      <c r="H10" s="335" t="s">
        <v>26</v>
      </c>
      <c r="I10" s="336"/>
      <c r="J10" s="336" t="s">
        <v>27</v>
      </c>
      <c r="K10" s="337" t="s">
        <v>1829</v>
      </c>
      <c r="L10" s="193"/>
      <c r="M10" s="338"/>
    </row>
    <row r="11" ht="27.75" customHeight="1">
      <c r="A11" s="341" t="str">
        <f t="shared" si="1"/>
        <v>0 ปี 2 เดือน 9 วัน หรือเหลืออีก 70 วัน</v>
      </c>
      <c r="B11" s="342" t="str">
        <f t="shared" si="2"/>
        <v>ใบอนุญาตผลิต ใกล้หมดอายุ ภายใน 1-3 เดือน</v>
      </c>
      <c r="C11" s="339" t="s">
        <v>1830</v>
      </c>
      <c r="D11" s="343">
        <v>46022.0</v>
      </c>
      <c r="E11" s="167" t="s">
        <v>1827</v>
      </c>
      <c r="F11" s="172" t="s">
        <v>1828</v>
      </c>
      <c r="G11" s="339" t="s">
        <v>454</v>
      </c>
      <c r="H11" s="335" t="s">
        <v>26</v>
      </c>
      <c r="I11" s="336"/>
      <c r="J11" s="336" t="s">
        <v>27</v>
      </c>
      <c r="K11" s="344" t="s">
        <v>1831</v>
      </c>
      <c r="L11" s="193"/>
      <c r="M11" s="345"/>
    </row>
    <row r="12" ht="27.75" customHeight="1">
      <c r="A12" s="341" t="str">
        <f t="shared" si="1"/>
        <v>5 ปี 2 เดือน 9 วัน หรือเหลืออีก 1896 วัน</v>
      </c>
      <c r="B12" s="346" t="str">
        <f t="shared" si="2"/>
        <v>ทะเบียนนำเข้า ปกติ</v>
      </c>
      <c r="C12" s="339" t="s">
        <v>1832</v>
      </c>
      <c r="D12" s="173">
        <v>47848.0</v>
      </c>
      <c r="E12" s="347" t="s">
        <v>1833</v>
      </c>
      <c r="F12" s="339" t="s">
        <v>1834</v>
      </c>
      <c r="G12" s="339" t="s">
        <v>449</v>
      </c>
      <c r="H12" s="335" t="s">
        <v>26</v>
      </c>
      <c r="I12" s="336"/>
      <c r="J12" s="336" t="s">
        <v>27</v>
      </c>
      <c r="K12" s="337" t="s">
        <v>1835</v>
      </c>
      <c r="L12" s="193"/>
      <c r="M12" s="338"/>
    </row>
    <row r="13" ht="27.75" customHeight="1">
      <c r="A13" s="341" t="str">
        <f t="shared" si="1"/>
        <v>2 ปี 2 เดือน 9 วัน หรือเหลืออีก 800 วัน</v>
      </c>
      <c r="B13" s="346" t="str">
        <f t="shared" si="2"/>
        <v>ใบอนุญาตนำเข้า ปกติ</v>
      </c>
      <c r="C13" s="339" t="s">
        <v>1836</v>
      </c>
      <c r="D13" s="173">
        <v>46752.0</v>
      </c>
      <c r="E13" s="347" t="s">
        <v>1833</v>
      </c>
      <c r="F13" s="339" t="s">
        <v>1834</v>
      </c>
      <c r="G13" s="339" t="s">
        <v>19</v>
      </c>
      <c r="H13" s="335" t="s">
        <v>26</v>
      </c>
      <c r="I13" s="336"/>
      <c r="J13" s="336" t="s">
        <v>27</v>
      </c>
      <c r="K13" s="337" t="s">
        <v>1837</v>
      </c>
      <c r="L13" s="193"/>
      <c r="M13" s="338"/>
    </row>
    <row r="14" ht="27.75" customHeight="1">
      <c r="A14" s="171" t="str">
        <f t="shared" si="1"/>
        <v>5 ปี 2 เดือน 9 วัน หรือเหลืออีก 1896 วัน</v>
      </c>
      <c r="B14" s="113" t="str">
        <f t="shared" si="2"/>
        <v>ทะเบียนนำเข้า ปกติ</v>
      </c>
      <c r="C14" s="172" t="s">
        <v>115</v>
      </c>
      <c r="D14" s="173">
        <v>47848.0</v>
      </c>
      <c r="E14" s="167" t="s">
        <v>116</v>
      </c>
      <c r="F14" s="172" t="s">
        <v>117</v>
      </c>
      <c r="G14" s="172" t="s">
        <v>449</v>
      </c>
      <c r="H14" s="172" t="s">
        <v>26</v>
      </c>
      <c r="I14" s="139"/>
      <c r="J14" s="139" t="s">
        <v>27</v>
      </c>
      <c r="K14" s="192" t="s">
        <v>1838</v>
      </c>
      <c r="L14" s="193"/>
      <c r="M14" s="142"/>
    </row>
    <row r="15" ht="27.75" customHeight="1">
      <c r="A15" s="341" t="str">
        <f t="shared" si="1"/>
        <v>2 ปี 2 เดือน 9 วัน หรือเหลืออีก 800 วัน</v>
      </c>
      <c r="B15" s="346" t="str">
        <f t="shared" si="2"/>
        <v>ใบอนุญาตนำเข้า ปกติ</v>
      </c>
      <c r="C15" s="335" t="s">
        <v>118</v>
      </c>
      <c r="D15" s="173">
        <v>46752.0</v>
      </c>
      <c r="E15" s="348" t="s">
        <v>116</v>
      </c>
      <c r="F15" s="335" t="s">
        <v>117</v>
      </c>
      <c r="G15" s="335" t="s">
        <v>19</v>
      </c>
      <c r="H15" s="335" t="s">
        <v>26</v>
      </c>
      <c r="I15" s="336"/>
      <c r="J15" s="336" t="s">
        <v>27</v>
      </c>
      <c r="K15" s="337" t="s">
        <v>1839</v>
      </c>
      <c r="L15" s="193"/>
      <c r="M15" s="338"/>
    </row>
    <row r="16" ht="27.75" customHeight="1">
      <c r="A16" s="171" t="str">
        <f t="shared" si="1"/>
        <v>2 ปี 2 เดือน 9 วัน หรือเหลืออีก 800 วัน</v>
      </c>
      <c r="B16" s="113" t="str">
        <f t="shared" si="2"/>
        <v>ทะเบียนผลิต ปกติ</v>
      </c>
      <c r="C16" s="172" t="s">
        <v>423</v>
      </c>
      <c r="D16" s="173">
        <v>46752.0</v>
      </c>
      <c r="E16" s="167" t="s">
        <v>424</v>
      </c>
      <c r="F16" s="172" t="s">
        <v>425</v>
      </c>
      <c r="G16" s="172" t="s">
        <v>446</v>
      </c>
      <c r="H16" s="172" t="s">
        <v>26</v>
      </c>
      <c r="I16" s="139"/>
      <c r="J16" s="139" t="s">
        <v>27</v>
      </c>
      <c r="K16" s="349" t="s">
        <v>1840</v>
      </c>
      <c r="L16" s="193"/>
      <c r="M16" s="142"/>
    </row>
    <row r="17" ht="27.75" customHeight="1">
      <c r="A17" s="341" t="str">
        <f t="shared" si="1"/>
        <v>0 ปี 2 เดือน 9 วัน หรือเหลืออีก 70 วัน</v>
      </c>
      <c r="B17" s="342" t="str">
        <f t="shared" si="2"/>
        <v>ใบอนุญาตผลิต ใกล้หมดอายุ ภายใน 1-3 เดือน</v>
      </c>
      <c r="C17" s="335" t="s">
        <v>540</v>
      </c>
      <c r="D17" s="343">
        <v>46022.0</v>
      </c>
      <c r="E17" s="348" t="s">
        <v>424</v>
      </c>
      <c r="F17" s="335" t="s">
        <v>425</v>
      </c>
      <c r="G17" s="339" t="s">
        <v>454</v>
      </c>
      <c r="H17" s="335" t="s">
        <v>26</v>
      </c>
      <c r="I17" s="336"/>
      <c r="J17" s="336" t="s">
        <v>27</v>
      </c>
      <c r="K17" s="344" t="s">
        <v>1841</v>
      </c>
      <c r="L17" s="189"/>
      <c r="M17" s="345"/>
    </row>
    <row r="18" ht="27.75" customHeight="1">
      <c r="A18" s="171" t="str">
        <f t="shared" si="1"/>
        <v>5 ปี 2 เดือน 9 วัน หรือเหลืออีก 1896 วัน</v>
      </c>
      <c r="B18" s="113" t="str">
        <f t="shared" si="2"/>
        <v>ทะเบียนผลิต ปกติ</v>
      </c>
      <c r="C18" s="172" t="s">
        <v>1842</v>
      </c>
      <c r="D18" s="173">
        <v>47848.0</v>
      </c>
      <c r="E18" s="167" t="s">
        <v>1843</v>
      </c>
      <c r="F18" s="172" t="s">
        <v>425</v>
      </c>
      <c r="G18" s="172" t="s">
        <v>446</v>
      </c>
      <c r="H18" s="172" t="s">
        <v>26</v>
      </c>
      <c r="I18" s="139"/>
      <c r="J18" s="139" t="s">
        <v>27</v>
      </c>
      <c r="K18" s="344" t="s">
        <v>1844</v>
      </c>
      <c r="L18" s="193"/>
      <c r="M18" s="142"/>
    </row>
    <row r="19" ht="27.75" customHeight="1">
      <c r="A19" s="171" t="str">
        <f t="shared" si="1"/>
        <v>2 ปี 2 เดือน 9 วัน หรือเหลืออีก 800 วัน</v>
      </c>
      <c r="B19" s="113" t="str">
        <f t="shared" si="2"/>
        <v>ใบอนุญาตผลิต ปกติ</v>
      </c>
      <c r="C19" s="172" t="s">
        <v>1845</v>
      </c>
      <c r="D19" s="173">
        <v>46752.0</v>
      </c>
      <c r="E19" s="167" t="s">
        <v>1843</v>
      </c>
      <c r="F19" s="172" t="s">
        <v>425</v>
      </c>
      <c r="G19" s="172" t="s">
        <v>454</v>
      </c>
      <c r="H19" s="172" t="s">
        <v>26</v>
      </c>
      <c r="I19" s="139"/>
      <c r="J19" s="139" t="s">
        <v>27</v>
      </c>
      <c r="K19" s="344" t="s">
        <v>1846</v>
      </c>
      <c r="L19" s="189"/>
      <c r="M19" s="338"/>
    </row>
    <row r="20" ht="27.75" customHeight="1">
      <c r="A20" s="341" t="str">
        <f t="shared" si="1"/>
        <v>4 ปี 2 เดือน 9 วัน หรือเหลืออีก 1531 วัน</v>
      </c>
      <c r="B20" s="342" t="str">
        <f t="shared" si="2"/>
        <v>ทะเบียนผลิต ปกติ</v>
      </c>
      <c r="C20" s="335" t="s">
        <v>28</v>
      </c>
      <c r="D20" s="343">
        <v>47483.0</v>
      </c>
      <c r="E20" s="348" t="s">
        <v>29</v>
      </c>
      <c r="F20" s="335" t="s">
        <v>30</v>
      </c>
      <c r="G20" s="335" t="s">
        <v>446</v>
      </c>
      <c r="H20" s="335" t="s">
        <v>26</v>
      </c>
      <c r="I20" s="336"/>
      <c r="J20" s="336" t="s">
        <v>27</v>
      </c>
      <c r="K20" s="344" t="s">
        <v>1847</v>
      </c>
      <c r="L20" s="189"/>
      <c r="M20" s="338"/>
    </row>
    <row r="21" ht="27.75" customHeight="1">
      <c r="A21" s="171" t="str">
        <f t="shared" si="1"/>
        <v>1 ปี 2 เดือน 9 วัน หรือเหลืออีก 435 วัน</v>
      </c>
      <c r="B21" s="113" t="str">
        <f t="shared" si="2"/>
        <v>ใบอนุญาตผลิต ปกติ</v>
      </c>
      <c r="C21" s="172" t="s">
        <v>31</v>
      </c>
      <c r="D21" s="343">
        <v>46387.0</v>
      </c>
      <c r="E21" s="167" t="s">
        <v>29</v>
      </c>
      <c r="F21" s="172" t="s">
        <v>30</v>
      </c>
      <c r="G21" s="172" t="s">
        <v>454</v>
      </c>
      <c r="H21" s="172" t="s">
        <v>26</v>
      </c>
      <c r="I21" s="139"/>
      <c r="J21" s="139" t="s">
        <v>27</v>
      </c>
      <c r="K21" s="192" t="s">
        <v>1848</v>
      </c>
      <c r="L21" s="350"/>
      <c r="M21" s="142"/>
    </row>
    <row r="22" ht="27.75" customHeight="1">
      <c r="A22" s="171" t="str">
        <f t="shared" si="1"/>
        <v>4 ปี 2 เดือน 9 วัน หรือเหลืออีก 1531 วัน</v>
      </c>
      <c r="B22" s="113" t="str">
        <f t="shared" si="2"/>
        <v>ทะเบียนผลิต ปกติ</v>
      </c>
      <c r="C22" s="172" t="s">
        <v>60</v>
      </c>
      <c r="D22" s="173">
        <v>47483.0</v>
      </c>
      <c r="E22" s="167" t="s">
        <v>61</v>
      </c>
      <c r="F22" s="172" t="s">
        <v>30</v>
      </c>
      <c r="G22" s="172" t="s">
        <v>446</v>
      </c>
      <c r="H22" s="172" t="s">
        <v>26</v>
      </c>
      <c r="I22" s="139"/>
      <c r="J22" s="139" t="s">
        <v>27</v>
      </c>
      <c r="K22" s="192" t="s">
        <v>1849</v>
      </c>
      <c r="L22" s="189"/>
      <c r="M22" s="142"/>
    </row>
    <row r="23" ht="27.75" customHeight="1">
      <c r="A23" s="171" t="str">
        <f t="shared" si="1"/>
        <v>1 ปี 2 เดือน 9 วัน หรือเหลืออีก 435 วัน</v>
      </c>
      <c r="B23" s="113" t="str">
        <f t="shared" si="2"/>
        <v>ใบอนุญาตผลิต ปกติ</v>
      </c>
      <c r="C23" s="172" t="s">
        <v>62</v>
      </c>
      <c r="D23" s="173">
        <v>46387.0</v>
      </c>
      <c r="E23" s="167" t="s">
        <v>61</v>
      </c>
      <c r="F23" s="172" t="s">
        <v>30</v>
      </c>
      <c r="G23" s="172" t="s">
        <v>454</v>
      </c>
      <c r="H23" s="172" t="s">
        <v>26</v>
      </c>
      <c r="I23" s="139"/>
      <c r="J23" s="139" t="s">
        <v>27</v>
      </c>
      <c r="K23" s="192" t="s">
        <v>1850</v>
      </c>
      <c r="L23" s="350"/>
      <c r="M23" s="142"/>
    </row>
    <row r="24" ht="27.75" customHeight="1">
      <c r="A24" s="171" t="str">
        <f t="shared" si="1"/>
        <v>4 ปี 2 เดือน 9 วัน หรือเหลืออีก 1531 วัน</v>
      </c>
      <c r="B24" s="113" t="str">
        <f t="shared" si="2"/>
        <v>ทะเบียนผลิต ปกติ</v>
      </c>
      <c r="C24" s="172" t="s">
        <v>63</v>
      </c>
      <c r="D24" s="173">
        <v>47483.0</v>
      </c>
      <c r="E24" s="167" t="s">
        <v>227</v>
      </c>
      <c r="F24" s="172" t="s">
        <v>30</v>
      </c>
      <c r="G24" s="172" t="s">
        <v>446</v>
      </c>
      <c r="H24" s="172" t="s">
        <v>26</v>
      </c>
      <c r="I24" s="139"/>
      <c r="J24" s="139" t="s">
        <v>27</v>
      </c>
      <c r="K24" s="192" t="s">
        <v>1851</v>
      </c>
      <c r="L24" s="189"/>
      <c r="M24" s="351"/>
    </row>
    <row r="25" ht="27.75" customHeight="1">
      <c r="A25" s="171" t="str">
        <f t="shared" si="1"/>
        <v>1 ปี 2 เดือน 9 วัน หรือเหลืออีก 435 วัน</v>
      </c>
      <c r="B25" s="113" t="str">
        <f t="shared" si="2"/>
        <v>ใบอนุญาตผลิต ปกติ</v>
      </c>
      <c r="C25" s="172" t="s">
        <v>65</v>
      </c>
      <c r="D25" s="173">
        <v>46387.0</v>
      </c>
      <c r="E25" s="167" t="s">
        <v>227</v>
      </c>
      <c r="F25" s="172" t="s">
        <v>30</v>
      </c>
      <c r="G25" s="172" t="s">
        <v>454</v>
      </c>
      <c r="H25" s="172" t="s">
        <v>26</v>
      </c>
      <c r="I25" s="139"/>
      <c r="J25" s="139" t="s">
        <v>27</v>
      </c>
      <c r="K25" s="192" t="s">
        <v>1852</v>
      </c>
      <c r="L25" s="350"/>
      <c r="M25" s="142"/>
    </row>
    <row r="26" ht="27.75" customHeight="1">
      <c r="A26" s="171" t="str">
        <f t="shared" si="1"/>
        <v>2 ปี 2 เดือน 9 วัน หรือเหลืออีก 800 วัน</v>
      </c>
      <c r="B26" s="113" t="str">
        <f t="shared" si="2"/>
        <v>ทะเบียนผลิต ปกติ</v>
      </c>
      <c r="C26" s="172" t="s">
        <v>1853</v>
      </c>
      <c r="D26" s="173">
        <v>46752.0</v>
      </c>
      <c r="E26" s="167" t="s">
        <v>1854</v>
      </c>
      <c r="F26" s="172" t="s">
        <v>30</v>
      </c>
      <c r="G26" s="172" t="s">
        <v>446</v>
      </c>
      <c r="H26" s="172" t="s">
        <v>26</v>
      </c>
      <c r="I26" s="139"/>
      <c r="J26" s="139" t="s">
        <v>27</v>
      </c>
      <c r="K26" s="192" t="s">
        <v>1855</v>
      </c>
      <c r="L26" s="189"/>
      <c r="M26" s="142"/>
    </row>
    <row r="27" ht="27.75" customHeight="1">
      <c r="A27" s="171" t="str">
        <f t="shared" si="1"/>
        <v>2 ปี 2 เดือน 9 วัน หรือเหลืออีก 800 วัน</v>
      </c>
      <c r="B27" s="113" t="str">
        <f t="shared" si="2"/>
        <v>ใบอนุญาตผลิต ปกติ</v>
      </c>
      <c r="C27" s="172" t="s">
        <v>1856</v>
      </c>
      <c r="D27" s="173">
        <v>46752.0</v>
      </c>
      <c r="E27" s="167" t="s">
        <v>1854</v>
      </c>
      <c r="F27" s="172" t="s">
        <v>30</v>
      </c>
      <c r="G27" s="172" t="s">
        <v>454</v>
      </c>
      <c r="H27" s="172" t="s">
        <v>26</v>
      </c>
      <c r="I27" s="139"/>
      <c r="J27" s="139" t="s">
        <v>27</v>
      </c>
      <c r="K27" s="192" t="s">
        <v>1857</v>
      </c>
      <c r="L27" s="189"/>
      <c r="M27" s="142"/>
    </row>
    <row r="28" ht="27.75" customHeight="1">
      <c r="A28" s="171" t="str">
        <f t="shared" si="1"/>
        <v>4 ปี 2 เดือน 9 วัน หรือเหลืออีก 1531 วัน</v>
      </c>
      <c r="B28" s="113" t="str">
        <f t="shared" si="2"/>
        <v>ทะเบียนผลิต ปกติ</v>
      </c>
      <c r="C28" s="172" t="s">
        <v>69</v>
      </c>
      <c r="D28" s="173">
        <v>47483.0</v>
      </c>
      <c r="E28" s="167" t="s">
        <v>70</v>
      </c>
      <c r="F28" s="172" t="s">
        <v>30</v>
      </c>
      <c r="G28" s="172" t="s">
        <v>446</v>
      </c>
      <c r="H28" s="172" t="s">
        <v>26</v>
      </c>
      <c r="I28" s="139"/>
      <c r="J28" s="139" t="s">
        <v>27</v>
      </c>
      <c r="K28" s="192" t="s">
        <v>1858</v>
      </c>
      <c r="L28" s="193"/>
      <c r="M28" s="142"/>
    </row>
    <row r="29" ht="27.75" customHeight="1">
      <c r="A29" s="171" t="str">
        <f t="shared" si="1"/>
        <v>1 ปี 2 เดือน 9 วัน หรือเหลืออีก 435 วัน</v>
      </c>
      <c r="B29" s="113" t="str">
        <f t="shared" si="2"/>
        <v>ใบอนุญาตผลิต ปกติ</v>
      </c>
      <c r="C29" s="172" t="s">
        <v>71</v>
      </c>
      <c r="D29" s="173">
        <v>46387.0</v>
      </c>
      <c r="E29" s="167" t="s">
        <v>70</v>
      </c>
      <c r="F29" s="172" t="s">
        <v>30</v>
      </c>
      <c r="G29" s="172" t="s">
        <v>454</v>
      </c>
      <c r="H29" s="172" t="s">
        <v>26</v>
      </c>
      <c r="I29" s="139"/>
      <c r="J29" s="139" t="s">
        <v>27</v>
      </c>
      <c r="K29" s="192" t="s">
        <v>1859</v>
      </c>
      <c r="L29" s="350"/>
      <c r="M29" s="142"/>
    </row>
    <row r="30" ht="27.75" customHeight="1">
      <c r="A30" s="171" t="str">
        <f t="shared" si="1"/>
        <v>4 ปี 2 เดือน 9 วัน หรือเหลืออีก 1531 วัน</v>
      </c>
      <c r="B30" s="113" t="str">
        <f t="shared" si="2"/>
        <v>ทะเบียนผลิต ปกติ</v>
      </c>
      <c r="C30" s="172" t="s">
        <v>72</v>
      </c>
      <c r="D30" s="173">
        <v>47483.0</v>
      </c>
      <c r="E30" s="167" t="s">
        <v>73</v>
      </c>
      <c r="F30" s="172" t="s">
        <v>30</v>
      </c>
      <c r="G30" s="172" t="s">
        <v>446</v>
      </c>
      <c r="H30" s="172" t="s">
        <v>26</v>
      </c>
      <c r="I30" s="139"/>
      <c r="J30" s="139" t="s">
        <v>27</v>
      </c>
      <c r="K30" s="192" t="s">
        <v>1860</v>
      </c>
      <c r="L30" s="189"/>
      <c r="M30" s="142"/>
    </row>
    <row r="31" ht="27.75" customHeight="1">
      <c r="A31" s="171" t="str">
        <f t="shared" si="1"/>
        <v>1 ปี 2 เดือน 9 วัน หรือเหลืออีก 435 วัน</v>
      </c>
      <c r="B31" s="113" t="str">
        <f t="shared" si="2"/>
        <v>ใบอนุญาตผลิต ปกติ</v>
      </c>
      <c r="C31" s="172" t="s">
        <v>74</v>
      </c>
      <c r="D31" s="173">
        <v>46387.0</v>
      </c>
      <c r="E31" s="167" t="s">
        <v>73</v>
      </c>
      <c r="F31" s="172" t="s">
        <v>30</v>
      </c>
      <c r="G31" s="172" t="s">
        <v>454</v>
      </c>
      <c r="H31" s="172" t="s">
        <v>26</v>
      </c>
      <c r="I31" s="139"/>
      <c r="J31" s="139" t="s">
        <v>27</v>
      </c>
      <c r="K31" s="192" t="s">
        <v>1861</v>
      </c>
      <c r="L31" s="350"/>
      <c r="M31" s="142"/>
    </row>
    <row r="32" ht="27.75" customHeight="1">
      <c r="A32" s="171" t="str">
        <f t="shared" si="1"/>
        <v>4 ปี 2 เดือน 9 วัน หรือเหลืออีก 1531 วัน</v>
      </c>
      <c r="B32" s="113" t="str">
        <f t="shared" si="2"/>
        <v>ทะเบียนผลิต ปกติ</v>
      </c>
      <c r="C32" s="172" t="s">
        <v>75</v>
      </c>
      <c r="D32" s="173">
        <v>47483.0</v>
      </c>
      <c r="E32" s="167" t="s">
        <v>76</v>
      </c>
      <c r="F32" s="172" t="s">
        <v>30</v>
      </c>
      <c r="G32" s="172" t="s">
        <v>446</v>
      </c>
      <c r="H32" s="172" t="s">
        <v>26</v>
      </c>
      <c r="I32" s="139"/>
      <c r="J32" s="139" t="s">
        <v>27</v>
      </c>
      <c r="K32" s="192" t="s">
        <v>1862</v>
      </c>
      <c r="L32" s="193"/>
      <c r="M32" s="142"/>
    </row>
    <row r="33" ht="27.75" customHeight="1">
      <c r="A33" s="171" t="str">
        <f t="shared" si="1"/>
        <v>1 ปี 2 เดือน 9 วัน หรือเหลืออีก 435 วัน</v>
      </c>
      <c r="B33" s="113" t="str">
        <f t="shared" si="2"/>
        <v>ใบอนุญาตผลิต ปกติ</v>
      </c>
      <c r="C33" s="172" t="s">
        <v>77</v>
      </c>
      <c r="D33" s="173">
        <v>46387.0</v>
      </c>
      <c r="E33" s="167" t="s">
        <v>76</v>
      </c>
      <c r="F33" s="172" t="s">
        <v>30</v>
      </c>
      <c r="G33" s="172" t="s">
        <v>454</v>
      </c>
      <c r="H33" s="172" t="s">
        <v>26</v>
      </c>
      <c r="I33" s="139"/>
      <c r="J33" s="139" t="s">
        <v>27</v>
      </c>
      <c r="K33" s="192" t="s">
        <v>1863</v>
      </c>
      <c r="L33" s="352"/>
      <c r="M33" s="142"/>
    </row>
    <row r="34" ht="27.75" customHeight="1">
      <c r="A34" s="171" t="str">
        <f t="shared" si="1"/>
        <v>4 ปี 2 เดือน 9 วัน หรือเหลืออีก 1531 วัน</v>
      </c>
      <c r="B34" s="113" t="str">
        <f t="shared" si="2"/>
        <v>ทะเบียนผลิต ปกติ</v>
      </c>
      <c r="C34" s="172" t="s">
        <v>431</v>
      </c>
      <c r="D34" s="173">
        <v>47483.0</v>
      </c>
      <c r="E34" s="167" t="s">
        <v>309</v>
      </c>
      <c r="F34" s="172" t="s">
        <v>30</v>
      </c>
      <c r="G34" s="172" t="s">
        <v>446</v>
      </c>
      <c r="H34" s="172" t="s">
        <v>26</v>
      </c>
      <c r="I34" s="139"/>
      <c r="J34" s="139" t="s">
        <v>27</v>
      </c>
      <c r="K34" s="192" t="s">
        <v>1864</v>
      </c>
      <c r="L34" s="216"/>
      <c r="M34" s="142"/>
    </row>
    <row r="35" ht="27.75" customHeight="1">
      <c r="A35" s="171" t="str">
        <f t="shared" si="1"/>
        <v>1 ปี 2 เดือน 9 วัน หรือเหลืออีก 435 วัน</v>
      </c>
      <c r="B35" s="113" t="str">
        <f t="shared" si="2"/>
        <v>ใบอนุญาตผลิต ปกติ</v>
      </c>
      <c r="C35" s="172" t="s">
        <v>432</v>
      </c>
      <c r="D35" s="173">
        <v>46387.0</v>
      </c>
      <c r="E35" s="167" t="s">
        <v>309</v>
      </c>
      <c r="F35" s="172" t="s">
        <v>30</v>
      </c>
      <c r="G35" s="172" t="s">
        <v>454</v>
      </c>
      <c r="H35" s="172" t="s">
        <v>26</v>
      </c>
      <c r="I35" s="139"/>
      <c r="J35" s="139" t="s">
        <v>27</v>
      </c>
      <c r="K35" s="192" t="s">
        <v>1865</v>
      </c>
      <c r="L35" s="350"/>
      <c r="M35" s="142"/>
    </row>
    <row r="36" ht="27.75" customHeight="1">
      <c r="A36" s="171" t="str">
        <f t="shared" si="1"/>
        <v>4 ปี 2 เดือน 9 วัน หรือเหลืออีก 1531 วัน</v>
      </c>
      <c r="B36" s="113" t="str">
        <f t="shared" si="2"/>
        <v>ทะเบียนผลิต ปกติ</v>
      </c>
      <c r="C36" s="172" t="s">
        <v>78</v>
      </c>
      <c r="D36" s="173">
        <v>47483.0</v>
      </c>
      <c r="E36" s="167" t="s">
        <v>79</v>
      </c>
      <c r="F36" s="335" t="s">
        <v>30</v>
      </c>
      <c r="G36" s="172" t="s">
        <v>446</v>
      </c>
      <c r="H36" s="172" t="s">
        <v>26</v>
      </c>
      <c r="I36" s="139"/>
      <c r="J36" s="139" t="s">
        <v>27</v>
      </c>
      <c r="K36" s="192" t="s">
        <v>1866</v>
      </c>
      <c r="L36" s="193"/>
      <c r="M36" s="142"/>
    </row>
    <row r="37" ht="27.75" customHeight="1">
      <c r="A37" s="171" t="str">
        <f t="shared" si="1"/>
        <v>1 ปี 2 เดือน 9 วัน หรือเหลืออีก 435 วัน</v>
      </c>
      <c r="B37" s="113" t="str">
        <f t="shared" si="2"/>
        <v>ใบอนุญาตผลิต ปกติ</v>
      </c>
      <c r="C37" s="172" t="s">
        <v>80</v>
      </c>
      <c r="D37" s="175">
        <v>46387.0</v>
      </c>
      <c r="E37" s="167" t="s">
        <v>79</v>
      </c>
      <c r="F37" s="172" t="s">
        <v>30</v>
      </c>
      <c r="G37" s="172" t="s">
        <v>454</v>
      </c>
      <c r="H37" s="172" t="s">
        <v>26</v>
      </c>
      <c r="I37" s="139"/>
      <c r="J37" s="139" t="s">
        <v>27</v>
      </c>
      <c r="K37" s="192" t="s">
        <v>1867</v>
      </c>
      <c r="L37" s="350"/>
      <c r="M37" s="142"/>
    </row>
    <row r="38" ht="27.75" customHeight="1">
      <c r="A38" s="341" t="str">
        <f t="shared" si="1"/>
        <v>4 ปี 2 เดือน 9 วัน หรือเหลืออีก 1531 วัน</v>
      </c>
      <c r="B38" s="342" t="str">
        <f t="shared" si="2"/>
        <v>ทะเบียนผลิต ปกติ</v>
      </c>
      <c r="C38" s="335" t="s">
        <v>81</v>
      </c>
      <c r="D38" s="343">
        <v>47483.0</v>
      </c>
      <c r="E38" s="347" t="s">
        <v>1868</v>
      </c>
      <c r="F38" s="335" t="s">
        <v>30</v>
      </c>
      <c r="G38" s="335" t="s">
        <v>446</v>
      </c>
      <c r="H38" s="335" t="s">
        <v>26</v>
      </c>
      <c r="I38" s="336"/>
      <c r="J38" s="336" t="s">
        <v>27</v>
      </c>
      <c r="K38" s="344" t="s">
        <v>1869</v>
      </c>
      <c r="L38" s="193"/>
      <c r="M38" s="338"/>
    </row>
    <row r="39" ht="27.75" customHeight="1">
      <c r="A39" s="171" t="str">
        <f t="shared" si="1"/>
        <v>1 ปี 2 เดือน 9 วัน หรือเหลืออีก 435 วัน</v>
      </c>
      <c r="B39" s="113" t="str">
        <f t="shared" si="2"/>
        <v>ใบอนุญาตผลิต ปกติ</v>
      </c>
      <c r="C39" s="172" t="s">
        <v>83</v>
      </c>
      <c r="D39" s="175">
        <v>46387.0</v>
      </c>
      <c r="E39" s="167" t="s">
        <v>1868</v>
      </c>
      <c r="F39" s="172" t="s">
        <v>30</v>
      </c>
      <c r="G39" s="172" t="s">
        <v>454</v>
      </c>
      <c r="H39" s="172" t="s">
        <v>26</v>
      </c>
      <c r="I39" s="139"/>
      <c r="J39" s="139" t="s">
        <v>27</v>
      </c>
      <c r="K39" s="192" t="s">
        <v>1870</v>
      </c>
      <c r="L39" s="350"/>
      <c r="M39" s="142"/>
    </row>
    <row r="40" ht="27.75" customHeight="1">
      <c r="A40" s="341" t="str">
        <f t="shared" si="1"/>
        <v>4 ปี 2 เดือน 9 วัน หรือเหลืออีก 1531 วัน</v>
      </c>
      <c r="B40" s="342" t="str">
        <f t="shared" si="2"/>
        <v>ทะเบียนผลิต ปกติ</v>
      </c>
      <c r="C40" s="335" t="s">
        <v>84</v>
      </c>
      <c r="D40" s="343">
        <v>47483.0</v>
      </c>
      <c r="E40" s="348" t="s">
        <v>85</v>
      </c>
      <c r="F40" s="335" t="s">
        <v>30</v>
      </c>
      <c r="G40" s="335" t="s">
        <v>446</v>
      </c>
      <c r="H40" s="335" t="s">
        <v>26</v>
      </c>
      <c r="I40" s="336"/>
      <c r="J40" s="336" t="s">
        <v>27</v>
      </c>
      <c r="K40" s="344" t="s">
        <v>1871</v>
      </c>
      <c r="L40" s="193"/>
      <c r="M40" s="338"/>
    </row>
    <row r="41" ht="27.75" customHeight="1">
      <c r="A41" s="171" t="str">
        <f t="shared" si="1"/>
        <v>1 ปี 2 เดือน 9 วัน หรือเหลืออีก 435 วัน</v>
      </c>
      <c r="B41" s="113" t="str">
        <f t="shared" si="2"/>
        <v>ใบอนุญาตผลิต ปกติ</v>
      </c>
      <c r="C41" s="172" t="s">
        <v>86</v>
      </c>
      <c r="D41" s="175">
        <v>46387.0</v>
      </c>
      <c r="E41" s="167" t="s">
        <v>85</v>
      </c>
      <c r="F41" s="172" t="s">
        <v>30</v>
      </c>
      <c r="G41" s="172" t="s">
        <v>454</v>
      </c>
      <c r="H41" s="172" t="s">
        <v>26</v>
      </c>
      <c r="I41" s="139"/>
      <c r="J41" s="139" t="s">
        <v>27</v>
      </c>
      <c r="K41" s="192" t="s">
        <v>1872</v>
      </c>
      <c r="L41" s="350"/>
      <c r="M41" s="142"/>
    </row>
    <row r="42" ht="27.75" customHeight="1">
      <c r="A42" s="171" t="str">
        <f t="shared" si="1"/>
        <v>4 ปี 2 เดือน 9 วัน หรือเหลืออีก 1531 วัน</v>
      </c>
      <c r="B42" s="113" t="str">
        <f t="shared" si="2"/>
        <v>ทะเบียนผลิต ปกติ</v>
      </c>
      <c r="C42" s="172" t="s">
        <v>87</v>
      </c>
      <c r="D42" s="173">
        <v>47483.0</v>
      </c>
      <c r="E42" s="167" t="s">
        <v>284</v>
      </c>
      <c r="F42" s="335" t="s">
        <v>30</v>
      </c>
      <c r="G42" s="172" t="s">
        <v>446</v>
      </c>
      <c r="H42" s="172" t="s">
        <v>26</v>
      </c>
      <c r="I42" s="139"/>
      <c r="J42" s="139" t="s">
        <v>27</v>
      </c>
      <c r="K42" s="192" t="s">
        <v>1873</v>
      </c>
      <c r="L42" s="193"/>
      <c r="M42" s="142"/>
    </row>
    <row r="43" ht="27.75" customHeight="1">
      <c r="A43" s="171" t="str">
        <f t="shared" si="1"/>
        <v>1 ปี 2 เดือน 9 วัน หรือเหลืออีก 435 วัน</v>
      </c>
      <c r="B43" s="113" t="str">
        <f t="shared" si="2"/>
        <v>ใบอนุญาตผลิต ปกติ</v>
      </c>
      <c r="C43" s="172" t="s">
        <v>89</v>
      </c>
      <c r="D43" s="175">
        <v>46387.0</v>
      </c>
      <c r="E43" s="167" t="s">
        <v>284</v>
      </c>
      <c r="F43" s="172" t="s">
        <v>30</v>
      </c>
      <c r="G43" s="172" t="s">
        <v>454</v>
      </c>
      <c r="H43" s="172" t="s">
        <v>26</v>
      </c>
      <c r="I43" s="139"/>
      <c r="J43" s="139" t="s">
        <v>27</v>
      </c>
      <c r="K43" s="192" t="s">
        <v>1874</v>
      </c>
      <c r="L43" s="350"/>
      <c r="M43" s="142"/>
    </row>
    <row r="44" ht="27.75" customHeight="1">
      <c r="A44" s="341" t="str">
        <f t="shared" si="1"/>
        <v>0 ปี 2 เดือน 9 วัน หรือเหลืออีก 70 วัน</v>
      </c>
      <c r="B44" s="342" t="str">
        <f t="shared" si="2"/>
        <v>ทะเบียนผลิต ใกล้หมดอายุ ภายใน 1-3 เดือน</v>
      </c>
      <c r="C44" s="339" t="s">
        <v>1875</v>
      </c>
      <c r="D44" s="343">
        <v>46022.0</v>
      </c>
      <c r="E44" s="347" t="s">
        <v>1876</v>
      </c>
      <c r="F44" s="335" t="s">
        <v>30</v>
      </c>
      <c r="G44" s="335" t="s">
        <v>446</v>
      </c>
      <c r="H44" s="335" t="s">
        <v>26</v>
      </c>
      <c r="I44" s="336"/>
      <c r="J44" s="336" t="s">
        <v>27</v>
      </c>
      <c r="K44" s="344" t="s">
        <v>1877</v>
      </c>
      <c r="L44" s="189"/>
      <c r="M44" s="345"/>
    </row>
    <row r="45" ht="27.75" customHeight="1">
      <c r="A45" s="341" t="str">
        <f t="shared" si="1"/>
        <v>0 ปี 2 เดือน 9 วัน หรือเหลืออีก 70 วัน</v>
      </c>
      <c r="B45" s="342" t="str">
        <f t="shared" si="2"/>
        <v>ใบอนุญาตผลิต ใกล้หมดอายุ ภายใน 1-3 เดือน</v>
      </c>
      <c r="C45" s="339" t="s">
        <v>1878</v>
      </c>
      <c r="D45" s="343">
        <v>46022.0</v>
      </c>
      <c r="E45" s="347" t="s">
        <v>1876</v>
      </c>
      <c r="F45" s="335" t="s">
        <v>30</v>
      </c>
      <c r="G45" s="339" t="s">
        <v>454</v>
      </c>
      <c r="H45" s="335" t="s">
        <v>26</v>
      </c>
      <c r="I45" s="336"/>
      <c r="J45" s="336" t="s">
        <v>27</v>
      </c>
      <c r="K45" s="344" t="s">
        <v>1879</v>
      </c>
      <c r="L45" s="193"/>
      <c r="M45" s="345"/>
    </row>
    <row r="46" ht="27.75" customHeight="1">
      <c r="A46" s="341" t="str">
        <f t="shared" si="1"/>
        <v>0 ปี 2 เดือน 9 วัน หรือเหลืออีก 70 วัน</v>
      </c>
      <c r="B46" s="342" t="str">
        <f t="shared" si="2"/>
        <v>ทะเบียนผลิต ใกล้หมดอายุ ภายใน 1-3 เดือน</v>
      </c>
      <c r="C46" s="339" t="s">
        <v>1880</v>
      </c>
      <c r="D46" s="343">
        <v>46022.0</v>
      </c>
      <c r="E46" s="347" t="s">
        <v>1881</v>
      </c>
      <c r="F46" s="335" t="s">
        <v>30</v>
      </c>
      <c r="G46" s="335" t="s">
        <v>446</v>
      </c>
      <c r="H46" s="335" t="s">
        <v>26</v>
      </c>
      <c r="I46" s="336"/>
      <c r="J46" s="336" t="s">
        <v>27</v>
      </c>
      <c r="K46" s="344" t="s">
        <v>1882</v>
      </c>
      <c r="L46" s="189"/>
      <c r="M46" s="345"/>
    </row>
    <row r="47" ht="27.75" customHeight="1">
      <c r="A47" s="341" t="str">
        <f t="shared" si="1"/>
        <v>0 ปี 2 เดือน 9 วัน หรือเหลืออีก 70 วัน</v>
      </c>
      <c r="B47" s="342" t="str">
        <f t="shared" si="2"/>
        <v>ใบอนุญาตผลิต ใกล้หมดอายุ ภายใน 1-3 เดือน</v>
      </c>
      <c r="C47" s="339" t="s">
        <v>1883</v>
      </c>
      <c r="D47" s="343">
        <v>46022.0</v>
      </c>
      <c r="E47" s="347" t="s">
        <v>1881</v>
      </c>
      <c r="F47" s="335" t="s">
        <v>30</v>
      </c>
      <c r="G47" s="339" t="s">
        <v>454</v>
      </c>
      <c r="H47" s="335" t="s">
        <v>26</v>
      </c>
      <c r="I47" s="336"/>
      <c r="J47" s="336" t="s">
        <v>27</v>
      </c>
      <c r="K47" s="344" t="s">
        <v>1884</v>
      </c>
      <c r="L47" s="193"/>
      <c r="M47" s="345"/>
    </row>
    <row r="48" ht="27.75" customHeight="1">
      <c r="A48" s="341" t="str">
        <f t="shared" si="1"/>
        <v>0 ปี 2 เดือน 9 วัน หรือเหลืออีก 70 วัน</v>
      </c>
      <c r="B48" s="342" t="str">
        <f t="shared" si="2"/>
        <v>ทะเบียนผลิต ใกล้หมดอายุ ภายใน 1-3 เดือน</v>
      </c>
      <c r="C48" s="339" t="s">
        <v>1885</v>
      </c>
      <c r="D48" s="343">
        <v>46022.0</v>
      </c>
      <c r="E48" s="347" t="s">
        <v>1886</v>
      </c>
      <c r="F48" s="335" t="s">
        <v>30</v>
      </c>
      <c r="G48" s="335" t="s">
        <v>446</v>
      </c>
      <c r="H48" s="335" t="s">
        <v>26</v>
      </c>
      <c r="I48" s="336"/>
      <c r="J48" s="336" t="s">
        <v>27</v>
      </c>
      <c r="K48" s="344" t="s">
        <v>1887</v>
      </c>
      <c r="L48" s="193"/>
      <c r="M48" s="345"/>
    </row>
    <row r="49" ht="27.75" customHeight="1">
      <c r="A49" s="341" t="str">
        <f t="shared" si="1"/>
        <v>0 ปี 2 เดือน 9 วัน หรือเหลืออีก 70 วัน</v>
      </c>
      <c r="B49" s="342" t="str">
        <f t="shared" si="2"/>
        <v>ใบอนุญาตผลิต ใกล้หมดอายุ ภายใน 1-3 เดือน</v>
      </c>
      <c r="C49" s="339" t="s">
        <v>1888</v>
      </c>
      <c r="D49" s="343">
        <v>46022.0</v>
      </c>
      <c r="E49" s="347" t="s">
        <v>1886</v>
      </c>
      <c r="F49" s="335" t="s">
        <v>30</v>
      </c>
      <c r="G49" s="339" t="s">
        <v>454</v>
      </c>
      <c r="H49" s="335" t="s">
        <v>26</v>
      </c>
      <c r="I49" s="336"/>
      <c r="J49" s="336" t="s">
        <v>27</v>
      </c>
      <c r="K49" s="344" t="s">
        <v>1889</v>
      </c>
      <c r="L49" s="203"/>
      <c r="M49" s="345"/>
    </row>
    <row r="50" ht="27.75" customHeight="1">
      <c r="A50" s="341" t="str">
        <f t="shared" si="1"/>
        <v>0 ปี 2 เดือน 9 วัน หรือเหลืออีก 70 วัน</v>
      </c>
      <c r="B50" s="342" t="str">
        <f t="shared" si="2"/>
        <v>ทะเบียนผลิต ใกล้หมดอายุ ภายใน 1-3 เดือน</v>
      </c>
      <c r="C50" s="339" t="s">
        <v>1890</v>
      </c>
      <c r="D50" s="343">
        <v>46022.0</v>
      </c>
      <c r="E50" s="347" t="s">
        <v>1891</v>
      </c>
      <c r="F50" s="335" t="s">
        <v>30</v>
      </c>
      <c r="G50" s="335" t="s">
        <v>446</v>
      </c>
      <c r="H50" s="335" t="s">
        <v>26</v>
      </c>
      <c r="I50" s="336"/>
      <c r="J50" s="336" t="s">
        <v>27</v>
      </c>
      <c r="K50" s="344" t="s">
        <v>1892</v>
      </c>
      <c r="L50" s="203"/>
      <c r="M50" s="345"/>
    </row>
    <row r="51" ht="27.75" customHeight="1">
      <c r="A51" s="341" t="str">
        <f t="shared" si="1"/>
        <v>0 ปี 2 เดือน 9 วัน หรือเหลืออีก 70 วัน</v>
      </c>
      <c r="B51" s="342" t="str">
        <f t="shared" si="2"/>
        <v>ใบอนุญาตผลิต ใกล้หมดอายุ ภายใน 1-3 เดือน</v>
      </c>
      <c r="C51" s="339" t="s">
        <v>1893</v>
      </c>
      <c r="D51" s="343">
        <v>46022.0</v>
      </c>
      <c r="E51" s="347" t="s">
        <v>1891</v>
      </c>
      <c r="F51" s="335" t="s">
        <v>30</v>
      </c>
      <c r="G51" s="339" t="s">
        <v>454</v>
      </c>
      <c r="H51" s="335" t="s">
        <v>26</v>
      </c>
      <c r="I51" s="336"/>
      <c r="J51" s="336" t="s">
        <v>27</v>
      </c>
      <c r="K51" s="344" t="s">
        <v>1894</v>
      </c>
      <c r="L51" s="203"/>
      <c r="M51" s="345"/>
    </row>
    <row r="52" ht="27.75" customHeight="1">
      <c r="A52" s="341" t="str">
        <f t="shared" si="1"/>
        <v>1 ปี 2 เดือน 9 วัน หรือเหลืออีก 435 วัน</v>
      </c>
      <c r="B52" s="342" t="str">
        <f t="shared" si="2"/>
        <v>ทะเบียนผลิต ปกติ</v>
      </c>
      <c r="C52" s="339" t="s">
        <v>1895</v>
      </c>
      <c r="D52" s="343">
        <v>46387.0</v>
      </c>
      <c r="E52" s="347" t="s">
        <v>1896</v>
      </c>
      <c r="F52" s="335" t="s">
        <v>30</v>
      </c>
      <c r="G52" s="339" t="s">
        <v>446</v>
      </c>
      <c r="H52" s="335" t="s">
        <v>26</v>
      </c>
      <c r="I52" s="336"/>
      <c r="J52" s="336" t="s">
        <v>27</v>
      </c>
      <c r="K52" s="344" t="s">
        <v>1897</v>
      </c>
      <c r="L52" s="203"/>
      <c r="M52" s="345"/>
    </row>
    <row r="53" ht="27.75" customHeight="1">
      <c r="A53" s="341" t="str">
        <f t="shared" si="1"/>
        <v>1 ปี 2 เดือน 9 วัน หรือเหลืออีก 435 วัน</v>
      </c>
      <c r="B53" s="342" t="str">
        <f t="shared" si="2"/>
        <v>ใบอนุญาตผลิต ปกติ</v>
      </c>
      <c r="C53" s="339" t="s">
        <v>1898</v>
      </c>
      <c r="D53" s="343">
        <v>46387.0</v>
      </c>
      <c r="E53" s="347" t="s">
        <v>1896</v>
      </c>
      <c r="F53" s="335" t="s">
        <v>30</v>
      </c>
      <c r="G53" s="339" t="s">
        <v>454</v>
      </c>
      <c r="H53" s="335" t="s">
        <v>26</v>
      </c>
      <c r="I53" s="336"/>
      <c r="J53" s="336" t="s">
        <v>27</v>
      </c>
      <c r="K53" s="344" t="s">
        <v>1899</v>
      </c>
      <c r="L53" s="353"/>
      <c r="M53" s="338"/>
    </row>
    <row r="54" ht="27.75" customHeight="1">
      <c r="A54" s="341" t="str">
        <f t="shared" si="1"/>
        <v>1 ปี 2 เดือน 9 วัน หรือเหลืออีก 435 วัน</v>
      </c>
      <c r="B54" s="342" t="str">
        <f t="shared" si="2"/>
        <v>ทะเบียนผลิต ปกติ</v>
      </c>
      <c r="C54" s="339" t="s">
        <v>1900</v>
      </c>
      <c r="D54" s="343">
        <v>46387.0</v>
      </c>
      <c r="E54" s="347" t="s">
        <v>1901</v>
      </c>
      <c r="F54" s="335" t="s">
        <v>30</v>
      </c>
      <c r="G54" s="339" t="s">
        <v>446</v>
      </c>
      <c r="H54" s="335" t="s">
        <v>26</v>
      </c>
      <c r="I54" s="336"/>
      <c r="J54" s="336" t="s">
        <v>27</v>
      </c>
      <c r="K54" s="344" t="s">
        <v>1902</v>
      </c>
      <c r="L54" s="203"/>
      <c r="M54" s="345"/>
    </row>
    <row r="55" ht="27.75" customHeight="1">
      <c r="A55" s="341" t="str">
        <f t="shared" si="1"/>
        <v>1 ปี 2 เดือน 9 วัน หรือเหลืออีก 435 วัน</v>
      </c>
      <c r="B55" s="342" t="str">
        <f t="shared" si="2"/>
        <v>ใบอนุญาตผลิต ปกติ</v>
      </c>
      <c r="C55" s="339" t="s">
        <v>1903</v>
      </c>
      <c r="D55" s="343">
        <v>46387.0</v>
      </c>
      <c r="E55" s="347" t="s">
        <v>1901</v>
      </c>
      <c r="F55" s="335" t="s">
        <v>30</v>
      </c>
      <c r="G55" s="339" t="s">
        <v>454</v>
      </c>
      <c r="H55" s="335" t="s">
        <v>26</v>
      </c>
      <c r="I55" s="336"/>
      <c r="J55" s="336" t="s">
        <v>27</v>
      </c>
      <c r="K55" s="344" t="s">
        <v>1904</v>
      </c>
      <c r="L55" s="353"/>
      <c r="M55" s="338"/>
    </row>
    <row r="56" ht="27.75" customHeight="1">
      <c r="A56" s="341" t="str">
        <f t="shared" si="1"/>
        <v>1 ปี 2 เดือน 9 วัน หรือเหลืออีก 435 วัน</v>
      </c>
      <c r="B56" s="342" t="str">
        <f t="shared" si="2"/>
        <v>ทะเบียนผลิต ปกติ</v>
      </c>
      <c r="C56" s="339" t="s">
        <v>1905</v>
      </c>
      <c r="D56" s="343">
        <v>46387.0</v>
      </c>
      <c r="E56" s="347" t="s">
        <v>1906</v>
      </c>
      <c r="F56" s="335" t="s">
        <v>30</v>
      </c>
      <c r="G56" s="339" t="s">
        <v>446</v>
      </c>
      <c r="H56" s="335" t="s">
        <v>26</v>
      </c>
      <c r="I56" s="354"/>
      <c r="J56" s="354" t="s">
        <v>1907</v>
      </c>
      <c r="K56" s="344" t="s">
        <v>1908</v>
      </c>
      <c r="L56" s="203"/>
      <c r="M56" s="345"/>
    </row>
    <row r="57" ht="27.75" customHeight="1">
      <c r="A57" s="341" t="str">
        <f t="shared" si="1"/>
        <v>2 ปี 2 เดือน 9 วัน หรือเหลืออีก 800 วัน</v>
      </c>
      <c r="B57" s="342" t="str">
        <f t="shared" si="2"/>
        <v>ใบอนุญาตผลิต ปกติ</v>
      </c>
      <c r="C57" s="339" t="s">
        <v>1909</v>
      </c>
      <c r="D57" s="343">
        <v>46752.0</v>
      </c>
      <c r="E57" s="347" t="s">
        <v>1906</v>
      </c>
      <c r="F57" s="335" t="s">
        <v>30</v>
      </c>
      <c r="G57" s="339" t="s">
        <v>454</v>
      </c>
      <c r="H57" s="335" t="s">
        <v>26</v>
      </c>
      <c r="I57" s="336"/>
      <c r="J57" s="336" t="s">
        <v>27</v>
      </c>
      <c r="K57" s="344" t="s">
        <v>1910</v>
      </c>
      <c r="L57" s="193"/>
      <c r="M57" s="345"/>
    </row>
    <row r="58" ht="27.75" customHeight="1">
      <c r="A58" s="341" t="str">
        <f t="shared" si="1"/>
        <v>4 ปี 2 เดือน 9 วัน หรือเหลืออีก 1531 วัน</v>
      </c>
      <c r="B58" s="342" t="str">
        <f t="shared" si="2"/>
        <v>ทะเบียนผลิต ปกติ</v>
      </c>
      <c r="C58" s="339" t="s">
        <v>1911</v>
      </c>
      <c r="D58" s="343">
        <v>47483.0</v>
      </c>
      <c r="E58" s="347" t="s">
        <v>236</v>
      </c>
      <c r="F58" s="339" t="s">
        <v>149</v>
      </c>
      <c r="G58" s="339" t="s">
        <v>446</v>
      </c>
      <c r="H58" s="335" t="s">
        <v>26</v>
      </c>
      <c r="I58" s="336"/>
      <c r="J58" s="336" t="s">
        <v>27</v>
      </c>
      <c r="K58" s="344" t="s">
        <v>1912</v>
      </c>
      <c r="L58" s="203"/>
      <c r="M58" s="345"/>
    </row>
    <row r="59" ht="27.75" customHeight="1">
      <c r="A59" s="341" t="str">
        <f t="shared" si="1"/>
        <v>1 ปี 2 เดือน 9 วัน หรือเหลืออีก 435 วัน</v>
      </c>
      <c r="B59" s="342" t="str">
        <f t="shared" si="2"/>
        <v>ใบอนุญาตผลิต ปกติ</v>
      </c>
      <c r="C59" s="339" t="s">
        <v>1913</v>
      </c>
      <c r="D59" s="343">
        <v>46387.0</v>
      </c>
      <c r="E59" s="347" t="s">
        <v>236</v>
      </c>
      <c r="F59" s="339" t="s">
        <v>149</v>
      </c>
      <c r="G59" s="339" t="s">
        <v>454</v>
      </c>
      <c r="H59" s="335" t="s">
        <v>26</v>
      </c>
      <c r="I59" s="336"/>
      <c r="J59" s="336" t="s">
        <v>27</v>
      </c>
      <c r="K59" s="344" t="s">
        <v>1914</v>
      </c>
      <c r="L59" s="203"/>
      <c r="M59" s="338"/>
    </row>
    <row r="60" ht="27.75" customHeight="1">
      <c r="A60" s="341" t="str">
        <f t="shared" si="1"/>
        <v>4 ปี 2 เดือน 9 วัน หรือเหลืออีก 1531 วัน</v>
      </c>
      <c r="B60" s="342" t="str">
        <f t="shared" si="2"/>
        <v>ทะเบียนผลิต ปกติ</v>
      </c>
      <c r="C60" s="339" t="s">
        <v>1915</v>
      </c>
      <c r="D60" s="343">
        <v>47483.0</v>
      </c>
      <c r="E60" s="347" t="s">
        <v>239</v>
      </c>
      <c r="F60" s="339" t="s">
        <v>144</v>
      </c>
      <c r="G60" s="339" t="s">
        <v>446</v>
      </c>
      <c r="H60" s="335" t="s">
        <v>26</v>
      </c>
      <c r="I60" s="336"/>
      <c r="J60" s="336" t="s">
        <v>27</v>
      </c>
      <c r="K60" s="344" t="s">
        <v>1916</v>
      </c>
      <c r="L60" s="203"/>
      <c r="M60" s="345"/>
    </row>
    <row r="61" ht="27.75" customHeight="1">
      <c r="A61" s="341" t="str">
        <f t="shared" si="1"/>
        <v>1 ปี 2 เดือน 9 วัน หรือเหลืออีก 435 วัน</v>
      </c>
      <c r="B61" s="342" t="str">
        <f t="shared" si="2"/>
        <v>ใบอนุญาตผลิต ปกติ</v>
      </c>
      <c r="C61" s="339" t="s">
        <v>1917</v>
      </c>
      <c r="D61" s="343">
        <v>46387.0</v>
      </c>
      <c r="E61" s="347" t="s">
        <v>239</v>
      </c>
      <c r="F61" s="339" t="s">
        <v>144</v>
      </c>
      <c r="G61" s="339" t="s">
        <v>454</v>
      </c>
      <c r="H61" s="335" t="s">
        <v>26</v>
      </c>
      <c r="I61" s="139"/>
      <c r="J61" s="139" t="s">
        <v>27</v>
      </c>
      <c r="K61" s="192" t="s">
        <v>1918</v>
      </c>
      <c r="L61" s="193"/>
      <c r="M61" s="142"/>
    </row>
    <row r="62" ht="27.75" customHeight="1">
      <c r="A62" s="341" t="str">
        <f t="shared" si="1"/>
        <v>4 ปี 2 เดือน 9 วัน หรือเหลืออีก 1531 วัน</v>
      </c>
      <c r="B62" s="342" t="str">
        <f t="shared" si="2"/>
        <v>ทะเบียนผลิต ปกติ</v>
      </c>
      <c r="C62" s="339" t="s">
        <v>1919</v>
      </c>
      <c r="D62" s="343">
        <v>47483.0</v>
      </c>
      <c r="E62" s="347" t="s">
        <v>242</v>
      </c>
      <c r="F62" s="339" t="s">
        <v>138</v>
      </c>
      <c r="G62" s="339" t="s">
        <v>446</v>
      </c>
      <c r="H62" s="335" t="s">
        <v>26</v>
      </c>
      <c r="I62" s="336"/>
      <c r="J62" s="336" t="s">
        <v>27</v>
      </c>
      <c r="K62" s="344" t="s">
        <v>1920</v>
      </c>
      <c r="L62" s="203"/>
      <c r="M62" s="345"/>
    </row>
    <row r="63" ht="27.75" customHeight="1">
      <c r="A63" s="341" t="str">
        <f t="shared" si="1"/>
        <v>1 ปี 2 เดือน 9 วัน หรือเหลืออีก 435 วัน</v>
      </c>
      <c r="B63" s="342" t="str">
        <f t="shared" si="2"/>
        <v>ใบอนุญาตผลิต ปกติ</v>
      </c>
      <c r="C63" s="339" t="s">
        <v>1921</v>
      </c>
      <c r="D63" s="343">
        <v>46387.0</v>
      </c>
      <c r="E63" s="347" t="s">
        <v>242</v>
      </c>
      <c r="F63" s="339" t="s">
        <v>138</v>
      </c>
      <c r="G63" s="339" t="s">
        <v>454</v>
      </c>
      <c r="H63" s="335" t="s">
        <v>26</v>
      </c>
      <c r="I63" s="336"/>
      <c r="J63" s="336" t="s">
        <v>27</v>
      </c>
      <c r="K63" s="344" t="s">
        <v>1922</v>
      </c>
      <c r="L63" s="203"/>
      <c r="M63" s="338"/>
    </row>
    <row r="64" ht="27.75" customHeight="1">
      <c r="A64" s="171" t="str">
        <f t="shared" si="1"/>
        <v>3 ปี 2 เดือน 9 วัน หรือเหลืออีก 1166 วัน</v>
      </c>
      <c r="B64" s="113" t="str">
        <f t="shared" si="2"/>
        <v>ทะเบียนผลิต ปกติ</v>
      </c>
      <c r="C64" s="172" t="s">
        <v>1923</v>
      </c>
      <c r="D64" s="175">
        <v>47118.0</v>
      </c>
      <c r="E64" s="167" t="s">
        <v>1924</v>
      </c>
      <c r="F64" s="172" t="s">
        <v>1925</v>
      </c>
      <c r="G64" s="172" t="s">
        <v>446</v>
      </c>
      <c r="H64" s="172" t="s">
        <v>26</v>
      </c>
      <c r="I64" s="139"/>
      <c r="J64" s="139" t="s">
        <v>27</v>
      </c>
      <c r="K64" s="192" t="s">
        <v>1926</v>
      </c>
      <c r="L64" s="193"/>
      <c r="M64" s="142"/>
    </row>
    <row r="65" ht="27.75" customHeight="1">
      <c r="A65" s="171" t="str">
        <f t="shared" si="1"/>
        <v>2 ปี 2 เดือน 8 วัน หรือเหลืออีก 799 วัน</v>
      </c>
      <c r="B65" s="113" t="str">
        <f t="shared" si="2"/>
        <v>ทะเบียนผลิต ปกติ</v>
      </c>
      <c r="C65" s="172" t="s">
        <v>1927</v>
      </c>
      <c r="D65" s="175">
        <v>46751.0</v>
      </c>
      <c r="E65" s="167" t="s">
        <v>1924</v>
      </c>
      <c r="F65" s="172" t="s">
        <v>1925</v>
      </c>
      <c r="G65" s="172" t="s">
        <v>446</v>
      </c>
      <c r="H65" s="172" t="s">
        <v>26</v>
      </c>
      <c r="I65" s="139"/>
      <c r="J65" s="139" t="s">
        <v>27</v>
      </c>
      <c r="K65" s="192" t="s">
        <v>1928</v>
      </c>
      <c r="L65" s="193"/>
      <c r="M65" s="142"/>
    </row>
    <row r="66" ht="27.75" customHeight="1">
      <c r="A66" s="171" t="str">
        <f t="shared" si="1"/>
        <v>4 ปี 2 เดือน 9 วัน หรือเหลืออีก 1531 วัน</v>
      </c>
      <c r="B66" s="113" t="str">
        <f t="shared" si="2"/>
        <v>ทะเบียนผลิต ปกติ</v>
      </c>
      <c r="C66" s="172" t="s">
        <v>1929</v>
      </c>
      <c r="D66" s="175">
        <v>47483.0</v>
      </c>
      <c r="E66" s="167" t="s">
        <v>1930</v>
      </c>
      <c r="F66" s="172" t="s">
        <v>1931</v>
      </c>
      <c r="G66" s="172" t="s">
        <v>446</v>
      </c>
      <c r="H66" s="172" t="s">
        <v>26</v>
      </c>
      <c r="I66" s="139"/>
      <c r="J66" s="139" t="s">
        <v>27</v>
      </c>
      <c r="K66" s="192" t="s">
        <v>1932</v>
      </c>
      <c r="L66" s="193"/>
      <c r="M66" s="142"/>
    </row>
    <row r="67" ht="27.75" customHeight="1">
      <c r="A67" s="171" t="str">
        <f t="shared" si="1"/>
        <v>2 ปี 2 เดือน 9 วัน หรือเหลืออีก 800 วัน</v>
      </c>
      <c r="B67" s="113" t="str">
        <f t="shared" si="2"/>
        <v>ทะเบียนผลิต ปกติ</v>
      </c>
      <c r="C67" s="172" t="s">
        <v>1933</v>
      </c>
      <c r="D67" s="175">
        <v>46752.0</v>
      </c>
      <c r="E67" s="167" t="s">
        <v>1930</v>
      </c>
      <c r="F67" s="172" t="s">
        <v>1931</v>
      </c>
      <c r="G67" s="172" t="s">
        <v>446</v>
      </c>
      <c r="H67" s="172" t="s">
        <v>26</v>
      </c>
      <c r="I67" s="139"/>
      <c r="J67" s="139" t="s">
        <v>27</v>
      </c>
      <c r="K67" s="192" t="s">
        <v>1934</v>
      </c>
      <c r="L67" s="193"/>
      <c r="M67" s="142"/>
    </row>
    <row r="68" ht="27.75" customHeight="1">
      <c r="A68" s="171" t="str">
        <f t="shared" si="1"/>
        <v>0 ปี 2 เดือน 9 วัน หรือเหลืออีก 70 วัน</v>
      </c>
      <c r="B68" s="113" t="str">
        <f t="shared" si="2"/>
        <v>ทะเบียนผลิต ใกล้หมดอายุ ภายใน 1-3 เดือน</v>
      </c>
      <c r="C68" s="172" t="s">
        <v>1935</v>
      </c>
      <c r="D68" s="175">
        <v>46022.0</v>
      </c>
      <c r="E68" s="167" t="s">
        <v>22</v>
      </c>
      <c r="F68" s="172" t="s">
        <v>1936</v>
      </c>
      <c r="G68" s="172" t="s">
        <v>446</v>
      </c>
      <c r="H68" s="172" t="s">
        <v>26</v>
      </c>
      <c r="I68" s="139"/>
      <c r="J68" s="139" t="s">
        <v>27</v>
      </c>
      <c r="K68" s="192" t="s">
        <v>1937</v>
      </c>
      <c r="L68" s="193"/>
      <c r="M68" s="142"/>
    </row>
    <row r="69" ht="27.75" customHeight="1">
      <c r="A69" s="171" t="str">
        <f t="shared" si="1"/>
        <v>0 ปี 2 เดือน 9 วัน หรือเหลืออีก 70 วัน</v>
      </c>
      <c r="B69" s="113" t="str">
        <f t="shared" si="2"/>
        <v>ใบอนุญาตผลิต ใกล้หมดอายุ ภายใน 1-3 เดือน</v>
      </c>
      <c r="C69" s="172" t="s">
        <v>1938</v>
      </c>
      <c r="D69" s="175">
        <v>46022.0</v>
      </c>
      <c r="E69" s="167" t="s">
        <v>22</v>
      </c>
      <c r="F69" s="172" t="s">
        <v>1936</v>
      </c>
      <c r="G69" s="172" t="s">
        <v>454</v>
      </c>
      <c r="H69" s="172" t="s">
        <v>26</v>
      </c>
      <c r="I69" s="139"/>
      <c r="J69" s="139" t="s">
        <v>27</v>
      </c>
      <c r="K69" s="192" t="s">
        <v>1939</v>
      </c>
      <c r="L69" s="193"/>
      <c r="M69" s="142"/>
    </row>
    <row r="70" ht="27.75" customHeight="1">
      <c r="A70" s="171" t="str">
        <f t="shared" si="1"/>
        <v>3 ปี 2 เดือน 9 วัน หรือเหลืออีก 1166 วัน</v>
      </c>
      <c r="B70" s="113" t="str">
        <f t="shared" si="2"/>
        <v>ทะเบียนนำเข้า ปกติ</v>
      </c>
      <c r="C70" s="172" t="s">
        <v>1940</v>
      </c>
      <c r="D70" s="175">
        <v>47118.0</v>
      </c>
      <c r="E70" s="355" t="s">
        <v>1941</v>
      </c>
      <c r="F70" s="172" t="s">
        <v>1942</v>
      </c>
      <c r="G70" s="172" t="s">
        <v>449</v>
      </c>
      <c r="H70" s="172" t="s">
        <v>26</v>
      </c>
      <c r="I70" s="139"/>
      <c r="J70" s="139" t="s">
        <v>27</v>
      </c>
      <c r="K70" s="192" t="s">
        <v>1943</v>
      </c>
      <c r="L70" s="193"/>
      <c r="M70" s="142"/>
    </row>
    <row r="71" ht="27.75" customHeight="1">
      <c r="A71" s="171" t="str">
        <f t="shared" si="1"/>
        <v>0 ปี 2 เดือน 9 วัน หรือเหลืออีก 70 วัน</v>
      </c>
      <c r="B71" s="113" t="str">
        <f t="shared" si="2"/>
        <v>ใบอนุญาตนำเข้า ใกล้หมดอายุ ภายใน 1-3 เดือน</v>
      </c>
      <c r="C71" s="172" t="s">
        <v>1944</v>
      </c>
      <c r="D71" s="175">
        <v>46022.0</v>
      </c>
      <c r="E71" s="355" t="s">
        <v>1941</v>
      </c>
      <c r="F71" s="172" t="s">
        <v>1942</v>
      </c>
      <c r="G71" s="172" t="s">
        <v>19</v>
      </c>
      <c r="H71" s="172" t="s">
        <v>26</v>
      </c>
      <c r="I71" s="139"/>
      <c r="J71" s="139" t="s">
        <v>27</v>
      </c>
      <c r="K71" s="192" t="s">
        <v>1945</v>
      </c>
      <c r="L71" s="193"/>
      <c r="M71" s="142"/>
    </row>
    <row r="72" ht="27.75" customHeight="1">
      <c r="A72" s="171" t="str">
        <f t="shared" si="1"/>
        <v>5 ปี 2 เดือน 9 วัน หรือเหลืออีก 1896 วัน</v>
      </c>
      <c r="B72" s="113" t="str">
        <f t="shared" si="2"/>
        <v>ทะเบียนนำเข้า ปกติ</v>
      </c>
      <c r="C72" s="172" t="s">
        <v>111</v>
      </c>
      <c r="D72" s="173">
        <v>47848.0</v>
      </c>
      <c r="E72" s="355" t="s">
        <v>1946</v>
      </c>
      <c r="F72" s="172" t="s">
        <v>113</v>
      </c>
      <c r="G72" s="172" t="s">
        <v>449</v>
      </c>
      <c r="H72" s="172" t="s">
        <v>26</v>
      </c>
      <c r="I72" s="139"/>
      <c r="J72" s="139" t="s">
        <v>27</v>
      </c>
      <c r="K72" s="192" t="s">
        <v>1947</v>
      </c>
      <c r="L72" s="193"/>
      <c r="M72" s="142"/>
    </row>
    <row r="73" ht="27.75" customHeight="1">
      <c r="A73" s="341" t="str">
        <f t="shared" si="1"/>
        <v>2 ปี 2 เดือน 9 วัน หรือเหลืออีก 800 วัน</v>
      </c>
      <c r="B73" s="356" t="str">
        <f t="shared" si="2"/>
        <v>ใบอนุญาตนำเข้า ปกติ</v>
      </c>
      <c r="C73" s="335" t="s">
        <v>114</v>
      </c>
      <c r="D73" s="357">
        <v>46752.0</v>
      </c>
      <c r="E73" s="355" t="s">
        <v>1946</v>
      </c>
      <c r="F73" s="335" t="s">
        <v>113</v>
      </c>
      <c r="G73" s="335" t="s">
        <v>19</v>
      </c>
      <c r="H73" s="335" t="s">
        <v>26</v>
      </c>
      <c r="I73" s="336"/>
      <c r="J73" s="336" t="s">
        <v>27</v>
      </c>
      <c r="K73" s="344" t="s">
        <v>1948</v>
      </c>
      <c r="L73" s="193"/>
      <c r="M73" s="338"/>
    </row>
    <row r="74" ht="27.75" customHeight="1">
      <c r="A74" s="171" t="str">
        <f t="shared" si="1"/>
        <v>5 ปี 2 เดือน 9 วัน หรือเหลืออีก 1896 วัน</v>
      </c>
      <c r="B74" s="113" t="str">
        <f t="shared" si="2"/>
        <v>ทะเบียนนำเข้า ปกติ</v>
      </c>
      <c r="C74" s="172" t="s">
        <v>119</v>
      </c>
      <c r="D74" s="173">
        <v>47848.0</v>
      </c>
      <c r="E74" s="355" t="s">
        <v>1949</v>
      </c>
      <c r="F74" s="172" t="s">
        <v>121</v>
      </c>
      <c r="G74" s="172" t="s">
        <v>449</v>
      </c>
      <c r="H74" s="172" t="s">
        <v>26</v>
      </c>
      <c r="I74" s="139"/>
      <c r="J74" s="139" t="s">
        <v>27</v>
      </c>
      <c r="K74" s="192" t="s">
        <v>1950</v>
      </c>
      <c r="L74" s="193"/>
      <c r="M74" s="142"/>
    </row>
    <row r="75" ht="27.75" customHeight="1">
      <c r="A75" s="171" t="str">
        <f t="shared" si="1"/>
        <v>2 ปี 2 เดือน 9 วัน หรือเหลืออีก 800 วัน</v>
      </c>
      <c r="B75" s="113" t="str">
        <f t="shared" si="2"/>
        <v>ใบอนุญาตนำเข้า ปกติ</v>
      </c>
      <c r="C75" s="172" t="s">
        <v>122</v>
      </c>
      <c r="D75" s="357">
        <v>46752.0</v>
      </c>
      <c r="E75" s="355" t="s">
        <v>1949</v>
      </c>
      <c r="F75" s="172" t="s">
        <v>121</v>
      </c>
      <c r="G75" s="172" t="s">
        <v>19</v>
      </c>
      <c r="H75" s="172" t="s">
        <v>26</v>
      </c>
      <c r="I75" s="139"/>
      <c r="J75" s="139" t="s">
        <v>27</v>
      </c>
      <c r="K75" s="192" t="s">
        <v>1951</v>
      </c>
      <c r="L75" s="193"/>
      <c r="M75" s="142"/>
    </row>
    <row r="76" ht="27.75" customHeight="1">
      <c r="A76" s="171" t="str">
        <f t="shared" si="1"/>
        <v>4 ปี 2 เดือน 9 วัน หรือเหลืออีก 1531 วัน</v>
      </c>
      <c r="B76" s="113" t="str">
        <f t="shared" si="2"/>
        <v>ทะเบียนผลิต ปกติ</v>
      </c>
      <c r="C76" s="172" t="s">
        <v>1952</v>
      </c>
      <c r="D76" s="175">
        <v>47483.0</v>
      </c>
      <c r="E76" s="355" t="s">
        <v>1953</v>
      </c>
      <c r="F76" s="172" t="s">
        <v>1954</v>
      </c>
      <c r="G76" s="172" t="s">
        <v>446</v>
      </c>
      <c r="H76" s="172" t="s">
        <v>26</v>
      </c>
      <c r="I76" s="139"/>
      <c r="J76" s="139" t="s">
        <v>27</v>
      </c>
      <c r="K76" s="192" t="s">
        <v>1955</v>
      </c>
      <c r="L76" s="193"/>
      <c r="M76" s="142"/>
    </row>
    <row r="77" ht="27.75" customHeight="1">
      <c r="A77" s="171" t="str">
        <f t="shared" si="1"/>
        <v>1 ปี 2 เดือน 9 วัน หรือเหลืออีก 435 วัน</v>
      </c>
      <c r="B77" s="113" t="str">
        <f t="shared" si="2"/>
        <v>ใบอนุญาตผลิต ปกติ</v>
      </c>
      <c r="C77" s="172" t="s">
        <v>1956</v>
      </c>
      <c r="D77" s="343">
        <v>46387.0</v>
      </c>
      <c r="E77" s="355" t="s">
        <v>1953</v>
      </c>
      <c r="F77" s="172" t="s">
        <v>1954</v>
      </c>
      <c r="G77" s="172" t="s">
        <v>454</v>
      </c>
      <c r="H77" s="172" t="s">
        <v>26</v>
      </c>
      <c r="I77" s="139"/>
      <c r="J77" s="139" t="s">
        <v>27</v>
      </c>
      <c r="K77" s="192" t="s">
        <v>1957</v>
      </c>
      <c r="L77" s="193"/>
      <c r="M77" s="142"/>
    </row>
    <row r="78" ht="27.75" customHeight="1">
      <c r="A78" s="171" t="str">
        <f t="shared" si="1"/>
        <v>4 ปี 2 เดือน 9 วัน หรือเหลืออีก 1531 วัน</v>
      </c>
      <c r="B78" s="113" t="str">
        <f t="shared" si="2"/>
        <v>ทะเบียนผลิต ปกติ</v>
      </c>
      <c r="C78" s="172" t="s">
        <v>1958</v>
      </c>
      <c r="D78" s="175">
        <v>47483.0</v>
      </c>
      <c r="E78" s="355" t="s">
        <v>1959</v>
      </c>
      <c r="F78" s="172" t="s">
        <v>1960</v>
      </c>
      <c r="G78" s="172" t="s">
        <v>446</v>
      </c>
      <c r="H78" s="172" t="s">
        <v>26</v>
      </c>
      <c r="I78" s="139"/>
      <c r="J78" s="139" t="s">
        <v>27</v>
      </c>
      <c r="K78" s="192" t="s">
        <v>1961</v>
      </c>
      <c r="L78" s="193"/>
      <c r="M78" s="142"/>
    </row>
    <row r="79" ht="27.75" customHeight="1">
      <c r="A79" s="171" t="str">
        <f t="shared" si="1"/>
        <v>1 ปี 2 เดือน 9 วัน หรือเหลืออีก 435 วัน</v>
      </c>
      <c r="B79" s="113" t="str">
        <f t="shared" si="2"/>
        <v>ใบอนุญาตผลิต ปกติ</v>
      </c>
      <c r="C79" s="172" t="s">
        <v>1962</v>
      </c>
      <c r="D79" s="343">
        <v>46387.0</v>
      </c>
      <c r="E79" s="355" t="s">
        <v>1959</v>
      </c>
      <c r="F79" s="172" t="s">
        <v>1960</v>
      </c>
      <c r="G79" s="172" t="s">
        <v>454</v>
      </c>
      <c r="H79" s="172" t="s">
        <v>26</v>
      </c>
      <c r="I79" s="139"/>
      <c r="J79" s="139" t="s">
        <v>27</v>
      </c>
      <c r="K79" s="192" t="s">
        <v>1963</v>
      </c>
      <c r="L79" s="193"/>
      <c r="M79" s="142"/>
    </row>
    <row r="80" ht="27.75" customHeight="1">
      <c r="A80" s="171" t="str">
        <f t="shared" si="1"/>
        <v>4 ปี 2 เดือน 9 วัน หรือเหลืออีก 1531 วัน</v>
      </c>
      <c r="B80" s="113" t="str">
        <f t="shared" si="2"/>
        <v>ทะเบียนผลิต ปกติ</v>
      </c>
      <c r="C80" s="172" t="s">
        <v>1964</v>
      </c>
      <c r="D80" s="175">
        <v>47483.0</v>
      </c>
      <c r="E80" s="355" t="s">
        <v>1965</v>
      </c>
      <c r="F80" s="172" t="s">
        <v>1966</v>
      </c>
      <c r="G80" s="172" t="s">
        <v>446</v>
      </c>
      <c r="H80" s="172" t="s">
        <v>26</v>
      </c>
      <c r="I80" s="139"/>
      <c r="J80" s="139" t="s">
        <v>27</v>
      </c>
      <c r="K80" s="192" t="s">
        <v>1967</v>
      </c>
      <c r="L80" s="193"/>
      <c r="M80" s="142"/>
    </row>
    <row r="81" ht="27.75" customHeight="1">
      <c r="A81" s="171" t="str">
        <f t="shared" si="1"/>
        <v>1 ปี 2 เดือน 9 วัน หรือเหลืออีก 435 วัน</v>
      </c>
      <c r="B81" s="113" t="str">
        <f t="shared" si="2"/>
        <v>ใบอนุญาตผลิต ปกติ</v>
      </c>
      <c r="C81" s="172" t="s">
        <v>1968</v>
      </c>
      <c r="D81" s="343">
        <v>46387.0</v>
      </c>
      <c r="E81" s="355" t="s">
        <v>1965</v>
      </c>
      <c r="F81" s="172" t="s">
        <v>1966</v>
      </c>
      <c r="G81" s="172" t="s">
        <v>454</v>
      </c>
      <c r="H81" s="172" t="s">
        <v>26</v>
      </c>
      <c r="I81" s="139"/>
      <c r="J81" s="139" t="s">
        <v>27</v>
      </c>
      <c r="K81" s="192" t="s">
        <v>1969</v>
      </c>
      <c r="L81" s="193"/>
      <c r="M81" s="142"/>
    </row>
    <row r="82" ht="27.75" customHeight="1">
      <c r="A82" s="171" t="str">
        <f t="shared" si="1"/>
        <v>0 ปี 2 เดือน 9 วัน หรือเหลืออีก 70 วัน</v>
      </c>
      <c r="B82" s="113" t="str">
        <f t="shared" si="2"/>
        <v>ทะเบียนนำเข้า ใกล้หมดอายุ ภายใน 1-3 เดือน</v>
      </c>
      <c r="C82" s="172" t="s">
        <v>1970</v>
      </c>
      <c r="D82" s="175">
        <v>46022.0</v>
      </c>
      <c r="E82" s="355" t="s">
        <v>1971</v>
      </c>
      <c r="F82" s="172" t="s">
        <v>1972</v>
      </c>
      <c r="G82" s="172" t="s">
        <v>449</v>
      </c>
      <c r="H82" s="172" t="s">
        <v>26</v>
      </c>
      <c r="I82" s="139"/>
      <c r="J82" s="139" t="s">
        <v>27</v>
      </c>
      <c r="K82" s="192" t="s">
        <v>1973</v>
      </c>
      <c r="L82" s="193"/>
      <c r="M82" s="142"/>
    </row>
    <row r="83" ht="27.75" customHeight="1">
      <c r="A83" s="171" t="str">
        <f t="shared" si="1"/>
        <v>0 ปี 2 เดือน 9 วัน หรือเหลืออีก 70 วัน</v>
      </c>
      <c r="B83" s="113" t="str">
        <f t="shared" si="2"/>
        <v>ใบอนุญาตนำเข้า ใกล้หมดอายุ ภายใน 1-3 เดือน</v>
      </c>
      <c r="C83" s="172" t="s">
        <v>1974</v>
      </c>
      <c r="D83" s="175">
        <v>46022.0</v>
      </c>
      <c r="E83" s="355" t="s">
        <v>1971</v>
      </c>
      <c r="F83" s="172" t="s">
        <v>1972</v>
      </c>
      <c r="G83" s="172" t="s">
        <v>19</v>
      </c>
      <c r="H83" s="172" t="s">
        <v>26</v>
      </c>
      <c r="I83" s="139"/>
      <c r="J83" s="139" t="s">
        <v>27</v>
      </c>
      <c r="K83" s="192" t="s">
        <v>1975</v>
      </c>
      <c r="L83" s="193"/>
      <c r="M83" s="142"/>
    </row>
    <row r="84" ht="27.75" customHeight="1">
      <c r="A84" s="171" t="str">
        <f t="shared" si="1"/>
        <v>4 ปี 2 เดือน 9 วัน หรือเหลืออีก 1531 วัน</v>
      </c>
      <c r="B84" s="113" t="str">
        <f t="shared" si="2"/>
        <v>ทะเบียนนำเข้า ปกติ</v>
      </c>
      <c r="C84" s="172" t="s">
        <v>39</v>
      </c>
      <c r="D84" s="173">
        <v>47483.0</v>
      </c>
      <c r="E84" s="167" t="s">
        <v>40</v>
      </c>
      <c r="F84" s="172" t="s">
        <v>41</v>
      </c>
      <c r="G84" s="172" t="s">
        <v>449</v>
      </c>
      <c r="H84" s="172" t="s">
        <v>26</v>
      </c>
      <c r="I84" s="139"/>
      <c r="J84" s="139" t="s">
        <v>27</v>
      </c>
      <c r="K84" s="192" t="s">
        <v>1976</v>
      </c>
      <c r="L84" s="193"/>
      <c r="M84" s="142"/>
    </row>
    <row r="85" ht="27.75" customHeight="1">
      <c r="A85" s="171" t="str">
        <f t="shared" si="1"/>
        <v>1 ปี 2 เดือน 9 วัน หรือเหลืออีก 435 วัน</v>
      </c>
      <c r="B85" s="113" t="str">
        <f t="shared" si="2"/>
        <v>ใบอนุญาตนำเข้า ปกติ</v>
      </c>
      <c r="C85" s="172" t="s">
        <v>42</v>
      </c>
      <c r="D85" s="175">
        <v>46387.0</v>
      </c>
      <c r="E85" s="167" t="s">
        <v>40</v>
      </c>
      <c r="F85" s="172" t="s">
        <v>41</v>
      </c>
      <c r="G85" s="172" t="s">
        <v>19</v>
      </c>
      <c r="H85" s="172" t="s">
        <v>26</v>
      </c>
      <c r="I85" s="139"/>
      <c r="J85" s="139" t="s">
        <v>27</v>
      </c>
      <c r="K85" s="192" t="s">
        <v>1977</v>
      </c>
      <c r="L85" s="189"/>
      <c r="M85" s="142"/>
    </row>
    <row r="86" ht="27.75" customHeight="1">
      <c r="A86" s="171" t="str">
        <f t="shared" si="1"/>
        <v>3 ปี 2 เดือน 9 วัน หรือเหลืออีก 1166 วัน</v>
      </c>
      <c r="B86" s="113" t="str">
        <f t="shared" si="2"/>
        <v>ทะเบียนผลิต ปกติ</v>
      </c>
      <c r="C86" s="172" t="s">
        <v>1978</v>
      </c>
      <c r="D86" s="173">
        <v>47118.0</v>
      </c>
      <c r="E86" s="167" t="s">
        <v>1979</v>
      </c>
      <c r="F86" s="172" t="s">
        <v>1980</v>
      </c>
      <c r="G86" s="172" t="s">
        <v>446</v>
      </c>
      <c r="H86" s="172" t="s">
        <v>26</v>
      </c>
      <c r="I86" s="139"/>
      <c r="J86" s="139" t="s">
        <v>27</v>
      </c>
      <c r="K86" s="192" t="s">
        <v>1981</v>
      </c>
      <c r="L86" s="193"/>
      <c r="M86" s="142"/>
    </row>
    <row r="87" ht="27.75" customHeight="1">
      <c r="A87" s="171" t="str">
        <f t="shared" si="1"/>
        <v>2 ปี 2 เดือน 9 วัน หรือเหลืออีก 800 วัน</v>
      </c>
      <c r="B87" s="113" t="str">
        <f t="shared" si="2"/>
        <v>ใบอนุญาตผลิต ปกติ</v>
      </c>
      <c r="C87" s="172" t="s">
        <v>1982</v>
      </c>
      <c r="D87" s="173">
        <v>46752.0</v>
      </c>
      <c r="E87" s="167" t="s">
        <v>1979</v>
      </c>
      <c r="F87" s="172" t="s">
        <v>1980</v>
      </c>
      <c r="G87" s="172" t="s">
        <v>454</v>
      </c>
      <c r="H87" s="172" t="s">
        <v>26</v>
      </c>
      <c r="I87" s="139"/>
      <c r="J87" s="139" t="s">
        <v>27</v>
      </c>
      <c r="K87" s="192" t="s">
        <v>1983</v>
      </c>
      <c r="L87" s="193"/>
      <c r="M87" s="142"/>
    </row>
    <row r="88" ht="27.75" customHeight="1">
      <c r="A88" s="171" t="str">
        <f t="shared" si="1"/>
        <v>3 ปี 2 เดือน 9 วัน หรือเหลืออีก 1166 วัน</v>
      </c>
      <c r="B88" s="113" t="str">
        <f t="shared" si="2"/>
        <v>ทะเบียนผลิต ปกติ</v>
      </c>
      <c r="C88" s="172" t="s">
        <v>1984</v>
      </c>
      <c r="D88" s="173">
        <v>47118.0</v>
      </c>
      <c r="E88" s="167" t="s">
        <v>1985</v>
      </c>
      <c r="F88" s="172" t="s">
        <v>1986</v>
      </c>
      <c r="G88" s="172" t="s">
        <v>446</v>
      </c>
      <c r="H88" s="172" t="s">
        <v>26</v>
      </c>
      <c r="I88" s="139"/>
      <c r="J88" s="139" t="s">
        <v>27</v>
      </c>
      <c r="K88" s="192" t="s">
        <v>1987</v>
      </c>
      <c r="L88" s="193"/>
      <c r="M88" s="142"/>
    </row>
    <row r="89" ht="27.75" customHeight="1">
      <c r="A89" s="171" t="str">
        <f t="shared" si="1"/>
        <v>2 ปี 2 เดือน 9 วัน หรือเหลืออีก 800 วัน</v>
      </c>
      <c r="B89" s="113" t="str">
        <f t="shared" si="2"/>
        <v>ใบอนุญาตผลิต ปกติ</v>
      </c>
      <c r="C89" s="172" t="s">
        <v>1988</v>
      </c>
      <c r="D89" s="173">
        <v>46752.0</v>
      </c>
      <c r="E89" s="167" t="s">
        <v>1985</v>
      </c>
      <c r="F89" s="172" t="s">
        <v>1986</v>
      </c>
      <c r="G89" s="172" t="s">
        <v>454</v>
      </c>
      <c r="H89" s="172" t="s">
        <v>26</v>
      </c>
      <c r="I89" s="139"/>
      <c r="J89" s="139" t="s">
        <v>27</v>
      </c>
      <c r="K89" s="192" t="s">
        <v>1989</v>
      </c>
      <c r="L89" s="193"/>
      <c r="M89" s="142"/>
    </row>
    <row r="90" ht="27.75" customHeight="1">
      <c r="A90" s="171" t="str">
        <f t="shared" si="1"/>
        <v>4 ปี 2 เดือน 9 วัน หรือเหลืออีก 1531 วัน</v>
      </c>
      <c r="B90" s="113" t="str">
        <f t="shared" si="2"/>
        <v>ทะเบียนผลิต ปกติ</v>
      </c>
      <c r="C90" s="172" t="s">
        <v>90</v>
      </c>
      <c r="D90" s="173">
        <v>47483.0</v>
      </c>
      <c r="E90" s="167" t="s">
        <v>91</v>
      </c>
      <c r="F90" s="172" t="s">
        <v>34</v>
      </c>
      <c r="G90" s="172" t="s">
        <v>446</v>
      </c>
      <c r="H90" s="172" t="s">
        <v>26</v>
      </c>
      <c r="I90" s="139"/>
      <c r="J90" s="139" t="s">
        <v>27</v>
      </c>
      <c r="K90" s="192" t="s">
        <v>1990</v>
      </c>
      <c r="L90" s="193"/>
      <c r="M90" s="142"/>
    </row>
    <row r="91" ht="27.75" customHeight="1">
      <c r="A91" s="171" t="str">
        <f t="shared" si="1"/>
        <v>1 ปี 2 เดือน 9 วัน หรือเหลืออีก 435 วัน</v>
      </c>
      <c r="B91" s="113" t="str">
        <f t="shared" si="2"/>
        <v>ใบอนุญาตผลิต ปกติ</v>
      </c>
      <c r="C91" s="172" t="s">
        <v>92</v>
      </c>
      <c r="D91" s="175">
        <v>46387.0</v>
      </c>
      <c r="E91" s="167" t="s">
        <v>91</v>
      </c>
      <c r="F91" s="172" t="s">
        <v>34</v>
      </c>
      <c r="G91" s="172" t="s">
        <v>454</v>
      </c>
      <c r="H91" s="172" t="s">
        <v>26</v>
      </c>
      <c r="I91" s="139"/>
      <c r="J91" s="139" t="s">
        <v>27</v>
      </c>
      <c r="K91" s="192" t="s">
        <v>1991</v>
      </c>
      <c r="L91" s="350"/>
      <c r="M91" s="142"/>
    </row>
    <row r="92" ht="27.75" customHeight="1">
      <c r="A92" s="171" t="str">
        <f t="shared" si="1"/>
        <v>4 ปี 2 เดือน 9 วัน หรือเหลืออีก 1531 วัน</v>
      </c>
      <c r="B92" s="113" t="str">
        <f t="shared" si="2"/>
        <v>ทะเบียนผลิต ปกติ</v>
      </c>
      <c r="C92" s="172" t="s">
        <v>93</v>
      </c>
      <c r="D92" s="173">
        <v>47483.0</v>
      </c>
      <c r="E92" s="167" t="s">
        <v>1992</v>
      </c>
      <c r="F92" s="172" t="s">
        <v>34</v>
      </c>
      <c r="G92" s="172" t="s">
        <v>446</v>
      </c>
      <c r="H92" s="172" t="s">
        <v>26</v>
      </c>
      <c r="I92" s="139"/>
      <c r="J92" s="139" t="s">
        <v>27</v>
      </c>
      <c r="K92" s="192" t="s">
        <v>1993</v>
      </c>
      <c r="L92" s="193"/>
      <c r="M92" s="142"/>
    </row>
    <row r="93" ht="27.75" customHeight="1">
      <c r="A93" s="171" t="str">
        <f t="shared" si="1"/>
        <v>1 ปี 2 เดือน 9 วัน หรือเหลืออีก 435 วัน</v>
      </c>
      <c r="B93" s="113" t="str">
        <f t="shared" si="2"/>
        <v>ใบอนุญาตผลิต ปกติ</v>
      </c>
      <c r="C93" s="172" t="s">
        <v>95</v>
      </c>
      <c r="D93" s="175">
        <v>46387.0</v>
      </c>
      <c r="E93" s="167" t="s">
        <v>1992</v>
      </c>
      <c r="F93" s="172" t="s">
        <v>34</v>
      </c>
      <c r="G93" s="172" t="s">
        <v>454</v>
      </c>
      <c r="H93" s="172" t="s">
        <v>26</v>
      </c>
      <c r="I93" s="139"/>
      <c r="J93" s="139" t="s">
        <v>27</v>
      </c>
      <c r="K93" s="192" t="s">
        <v>1994</v>
      </c>
      <c r="L93" s="350"/>
      <c r="M93" s="142"/>
    </row>
    <row r="94" ht="27.75" customHeight="1">
      <c r="A94" s="171" t="str">
        <f t="shared" si="1"/>
        <v>4 ปี 2 เดือน 9 วัน หรือเหลืออีก 1531 วัน</v>
      </c>
      <c r="B94" s="113" t="str">
        <f t="shared" si="2"/>
        <v>ทะเบียนผลิต ปกติ</v>
      </c>
      <c r="C94" s="172" t="s">
        <v>96</v>
      </c>
      <c r="D94" s="173">
        <v>47483.0</v>
      </c>
      <c r="E94" s="167" t="s">
        <v>97</v>
      </c>
      <c r="F94" s="172" t="s">
        <v>1995</v>
      </c>
      <c r="G94" s="172" t="s">
        <v>446</v>
      </c>
      <c r="H94" s="172" t="s">
        <v>26</v>
      </c>
      <c r="I94" s="139"/>
      <c r="J94" s="139" t="s">
        <v>27</v>
      </c>
      <c r="K94" s="192" t="s">
        <v>1996</v>
      </c>
      <c r="L94" s="193"/>
      <c r="M94" s="142"/>
    </row>
    <row r="95" ht="27.75" customHeight="1">
      <c r="A95" s="171" t="str">
        <f t="shared" si="1"/>
        <v>1 ปี 2 เดือน 9 วัน หรือเหลืออีก 435 วัน</v>
      </c>
      <c r="B95" s="113" t="str">
        <f t="shared" si="2"/>
        <v>ใบอนุญาตผลิต ปกติ</v>
      </c>
      <c r="C95" s="172" t="s">
        <v>98</v>
      </c>
      <c r="D95" s="175">
        <v>46387.0</v>
      </c>
      <c r="E95" s="167" t="s">
        <v>97</v>
      </c>
      <c r="F95" s="172" t="s">
        <v>1995</v>
      </c>
      <c r="G95" s="172" t="s">
        <v>454</v>
      </c>
      <c r="H95" s="172" t="s">
        <v>26</v>
      </c>
      <c r="I95" s="139"/>
      <c r="J95" s="139" t="s">
        <v>27</v>
      </c>
      <c r="K95" s="192" t="s">
        <v>1997</v>
      </c>
      <c r="L95" s="350"/>
      <c r="M95" s="142"/>
    </row>
    <row r="96" ht="27.75" customHeight="1">
      <c r="A96" s="171" t="str">
        <f t="shared" si="1"/>
        <v>4 ปี 2 เดือน 9 วัน หรือเหลืออีก 1531 วัน</v>
      </c>
      <c r="B96" s="113" t="str">
        <f t="shared" si="2"/>
        <v>ทะเบียนผลิต ปกติ</v>
      </c>
      <c r="C96" s="172" t="s">
        <v>99</v>
      </c>
      <c r="D96" s="173">
        <v>47483.0</v>
      </c>
      <c r="E96" s="167" t="s">
        <v>1998</v>
      </c>
      <c r="F96" s="172" t="s">
        <v>1995</v>
      </c>
      <c r="G96" s="172" t="s">
        <v>446</v>
      </c>
      <c r="H96" s="172" t="s">
        <v>26</v>
      </c>
      <c r="I96" s="139"/>
      <c r="J96" s="139" t="s">
        <v>27</v>
      </c>
      <c r="K96" s="192" t="s">
        <v>1999</v>
      </c>
      <c r="L96" s="193"/>
      <c r="M96" s="142"/>
    </row>
    <row r="97" ht="27.75" customHeight="1">
      <c r="A97" s="171" t="str">
        <f t="shared" si="1"/>
        <v>1 ปี 2 เดือน 9 วัน หรือเหลืออีก 435 วัน</v>
      </c>
      <c r="B97" s="113" t="str">
        <f t="shared" si="2"/>
        <v>ใบอนุญาตผลิต ปกติ</v>
      </c>
      <c r="C97" s="172" t="s">
        <v>101</v>
      </c>
      <c r="D97" s="175">
        <v>46387.0</v>
      </c>
      <c r="E97" s="167" t="s">
        <v>1998</v>
      </c>
      <c r="F97" s="172" t="s">
        <v>1995</v>
      </c>
      <c r="G97" s="172" t="s">
        <v>454</v>
      </c>
      <c r="H97" s="172" t="s">
        <v>26</v>
      </c>
      <c r="I97" s="139"/>
      <c r="J97" s="139" t="s">
        <v>27</v>
      </c>
      <c r="K97" s="192" t="s">
        <v>2000</v>
      </c>
      <c r="L97" s="350"/>
      <c r="M97" s="142"/>
    </row>
    <row r="98" ht="27.75" customHeight="1">
      <c r="A98" s="341" t="str">
        <f t="shared" si="1"/>
        <v>2 ปี 2 เดือน 9 วัน หรือเหลืออีก 800 วัน</v>
      </c>
      <c r="B98" s="342" t="str">
        <f t="shared" si="2"/>
        <v>ทะเบียนผลิต ปกติ</v>
      </c>
      <c r="C98" s="335" t="s">
        <v>123</v>
      </c>
      <c r="D98" s="343">
        <v>46752.0</v>
      </c>
      <c r="E98" s="348" t="s">
        <v>124</v>
      </c>
      <c r="F98" s="335" t="s">
        <v>34</v>
      </c>
      <c r="G98" s="335" t="s">
        <v>446</v>
      </c>
      <c r="H98" s="335" t="s">
        <v>26</v>
      </c>
      <c r="I98" s="336"/>
      <c r="J98" s="336" t="s">
        <v>27</v>
      </c>
      <c r="K98" s="337" t="s">
        <v>2001</v>
      </c>
      <c r="L98" s="193"/>
      <c r="M98" s="338"/>
    </row>
    <row r="99" ht="27.75" customHeight="1">
      <c r="A99" s="171" t="str">
        <f t="shared" si="1"/>
        <v>2 ปี 2 เดือน 9 วัน หรือเหลืออีก 800 วัน</v>
      </c>
      <c r="B99" s="113" t="str">
        <f t="shared" si="2"/>
        <v>ใบอนุญาตผลิต ปกติ</v>
      </c>
      <c r="C99" s="172" t="s">
        <v>125</v>
      </c>
      <c r="D99" s="343">
        <v>46752.0</v>
      </c>
      <c r="E99" s="167" t="s">
        <v>124</v>
      </c>
      <c r="F99" s="172" t="s">
        <v>34</v>
      </c>
      <c r="G99" s="172" t="s">
        <v>454</v>
      </c>
      <c r="H99" s="172" t="s">
        <v>26</v>
      </c>
      <c r="I99" s="139"/>
      <c r="J99" s="139" t="s">
        <v>27</v>
      </c>
      <c r="K99" s="192" t="s">
        <v>2002</v>
      </c>
      <c r="L99" s="193"/>
      <c r="M99" s="142"/>
    </row>
    <row r="100" ht="27.75" customHeight="1">
      <c r="A100" s="171" t="str">
        <f t="shared" si="1"/>
        <v>4 ปี 2 เดือน 9 วัน หรือเหลืออีก 1531 วัน</v>
      </c>
      <c r="B100" s="113" t="str">
        <f t="shared" si="2"/>
        <v>ทะเบียนผลิต ปกติ</v>
      </c>
      <c r="C100" s="172" t="s">
        <v>43</v>
      </c>
      <c r="D100" s="173">
        <v>47483.0</v>
      </c>
      <c r="E100" s="167" t="s">
        <v>2003</v>
      </c>
      <c r="F100" s="172" t="s">
        <v>34</v>
      </c>
      <c r="G100" s="172" t="s">
        <v>446</v>
      </c>
      <c r="H100" s="172" t="s">
        <v>26</v>
      </c>
      <c r="I100" s="139"/>
      <c r="J100" s="139" t="s">
        <v>27</v>
      </c>
      <c r="K100" s="192" t="s">
        <v>2004</v>
      </c>
      <c r="L100" s="193"/>
      <c r="M100" s="142"/>
    </row>
    <row r="101" ht="27.75" customHeight="1">
      <c r="A101" s="171" t="str">
        <f t="shared" si="1"/>
        <v>1 ปี 2 เดือน 9 วัน หรือเหลืออีก 435 วัน</v>
      </c>
      <c r="B101" s="113" t="str">
        <f t="shared" si="2"/>
        <v>ใบอนุญาตผลิต ปกติ</v>
      </c>
      <c r="C101" s="172" t="s">
        <v>45</v>
      </c>
      <c r="D101" s="175">
        <v>46387.0</v>
      </c>
      <c r="E101" s="167" t="s">
        <v>2003</v>
      </c>
      <c r="F101" s="172" t="s">
        <v>34</v>
      </c>
      <c r="G101" s="172" t="s">
        <v>454</v>
      </c>
      <c r="H101" s="172" t="s">
        <v>26</v>
      </c>
      <c r="I101" s="139"/>
      <c r="J101" s="139" t="s">
        <v>27</v>
      </c>
      <c r="K101" s="192" t="s">
        <v>2005</v>
      </c>
      <c r="L101" s="350"/>
      <c r="M101" s="142"/>
    </row>
    <row r="102" ht="27.75" customHeight="1">
      <c r="A102" s="171" t="str">
        <f t="shared" si="1"/>
        <v>4 ปี 2 เดือน 9 วัน หรือเหลืออีก 1531 วัน</v>
      </c>
      <c r="B102" s="113" t="str">
        <f t="shared" si="2"/>
        <v>ทะเบียนผลิต ปกติ</v>
      </c>
      <c r="C102" s="172" t="s">
        <v>36</v>
      </c>
      <c r="D102" s="173">
        <v>47483.0</v>
      </c>
      <c r="E102" s="167" t="s">
        <v>37</v>
      </c>
      <c r="F102" s="172" t="s">
        <v>1995</v>
      </c>
      <c r="G102" s="172" t="s">
        <v>446</v>
      </c>
      <c r="H102" s="172" t="s">
        <v>26</v>
      </c>
      <c r="I102" s="139"/>
      <c r="J102" s="139" t="s">
        <v>27</v>
      </c>
      <c r="K102" s="192" t="s">
        <v>2006</v>
      </c>
      <c r="L102" s="193"/>
      <c r="M102" s="142"/>
    </row>
    <row r="103" ht="27.75" customHeight="1">
      <c r="A103" s="171" t="str">
        <f t="shared" si="1"/>
        <v>1 ปี 2 เดือน 9 วัน หรือเหลืออีก 435 วัน</v>
      </c>
      <c r="B103" s="113" t="str">
        <f t="shared" si="2"/>
        <v>ใบอนุญาตผลิต ปกติ</v>
      </c>
      <c r="C103" s="172" t="s">
        <v>38</v>
      </c>
      <c r="D103" s="175">
        <v>46387.0</v>
      </c>
      <c r="E103" s="167" t="s">
        <v>37</v>
      </c>
      <c r="F103" s="172" t="s">
        <v>1995</v>
      </c>
      <c r="G103" s="172" t="s">
        <v>454</v>
      </c>
      <c r="H103" s="172" t="s">
        <v>26</v>
      </c>
      <c r="I103" s="139"/>
      <c r="J103" s="139" t="s">
        <v>27</v>
      </c>
      <c r="K103" s="192" t="s">
        <v>2007</v>
      </c>
      <c r="L103" s="350"/>
      <c r="M103" s="142"/>
    </row>
    <row r="104" ht="27.75" customHeight="1">
      <c r="A104" s="171" t="str">
        <f t="shared" si="1"/>
        <v>4 ปี 2 เดือน 9 วัน หรือเหลืออีก 1531 วัน</v>
      </c>
      <c r="B104" s="113" t="str">
        <f t="shared" si="2"/>
        <v>ทะเบียนผลิต ปกติ</v>
      </c>
      <c r="C104" s="172" t="s">
        <v>32</v>
      </c>
      <c r="D104" s="173">
        <v>47483.0</v>
      </c>
      <c r="E104" s="355" t="s">
        <v>2008</v>
      </c>
      <c r="F104" s="172" t="s">
        <v>1995</v>
      </c>
      <c r="G104" s="172" t="s">
        <v>446</v>
      </c>
      <c r="H104" s="172" t="s">
        <v>26</v>
      </c>
      <c r="I104" s="139"/>
      <c r="J104" s="139" t="s">
        <v>27</v>
      </c>
      <c r="K104" s="192" t="s">
        <v>2009</v>
      </c>
      <c r="L104" s="193"/>
      <c r="M104" s="142"/>
    </row>
    <row r="105" ht="27.75" customHeight="1">
      <c r="A105" s="171" t="str">
        <f t="shared" si="1"/>
        <v>1 ปี 2 เดือน 9 วัน หรือเหลืออีก 435 วัน</v>
      </c>
      <c r="B105" s="113" t="str">
        <f t="shared" si="2"/>
        <v>ใบอนุญาตผลิต ปกติ</v>
      </c>
      <c r="C105" s="172" t="s">
        <v>35</v>
      </c>
      <c r="D105" s="175">
        <v>46387.0</v>
      </c>
      <c r="E105" s="355" t="s">
        <v>2008</v>
      </c>
      <c r="F105" s="172" t="s">
        <v>1995</v>
      </c>
      <c r="G105" s="172" t="s">
        <v>454</v>
      </c>
      <c r="H105" s="172" t="s">
        <v>26</v>
      </c>
      <c r="I105" s="139"/>
      <c r="J105" s="139" t="s">
        <v>27</v>
      </c>
      <c r="K105" s="192" t="s">
        <v>2010</v>
      </c>
      <c r="L105" s="350"/>
      <c r="M105" s="142"/>
    </row>
    <row r="106" ht="27.75" customHeight="1">
      <c r="A106" s="341" t="str">
        <f t="shared" si="1"/>
        <v>4 ปี 2 เดือน 9 วัน หรือเหลืออีก 1531 วัน</v>
      </c>
      <c r="B106" s="342" t="str">
        <f t="shared" si="2"/>
        <v>ทะเบียนผลิต ปกติ</v>
      </c>
      <c r="C106" s="335" t="s">
        <v>46</v>
      </c>
      <c r="D106" s="173">
        <v>47483.0</v>
      </c>
      <c r="E106" s="347" t="s">
        <v>2011</v>
      </c>
      <c r="F106" s="339" t="s">
        <v>2012</v>
      </c>
      <c r="G106" s="335" t="s">
        <v>446</v>
      </c>
      <c r="H106" s="335" t="s">
        <v>26</v>
      </c>
      <c r="I106" s="336"/>
      <c r="J106" s="336" t="s">
        <v>27</v>
      </c>
      <c r="K106" s="344" t="s">
        <v>2013</v>
      </c>
      <c r="L106" s="193"/>
      <c r="M106" s="338"/>
    </row>
    <row r="107" ht="27.75" customHeight="1">
      <c r="A107" s="171" t="str">
        <f t="shared" si="1"/>
        <v>1 ปี 2 เดือน 9 วัน หรือเหลืออีก 435 วัน</v>
      </c>
      <c r="B107" s="113" t="str">
        <f t="shared" si="2"/>
        <v>ใบอนุญาตผลิต ปกติ</v>
      </c>
      <c r="C107" s="172" t="s">
        <v>49</v>
      </c>
      <c r="D107" s="175">
        <v>46387.0</v>
      </c>
      <c r="E107" s="347" t="s">
        <v>2011</v>
      </c>
      <c r="F107" s="339" t="s">
        <v>2012</v>
      </c>
      <c r="G107" s="172" t="s">
        <v>454</v>
      </c>
      <c r="H107" s="172" t="s">
        <v>26</v>
      </c>
      <c r="I107" s="139"/>
      <c r="J107" s="139" t="s">
        <v>27</v>
      </c>
      <c r="K107" s="192" t="s">
        <v>2014</v>
      </c>
      <c r="L107" s="350"/>
      <c r="M107" s="142"/>
    </row>
    <row r="108" ht="27.75" customHeight="1">
      <c r="A108" s="171" t="str">
        <f t="shared" si="1"/>
        <v>4 ปี 2 เดือน 9 วัน หรือเหลืออีก 1531 วัน</v>
      </c>
      <c r="B108" s="113" t="str">
        <f t="shared" si="2"/>
        <v>ทะเบียนผลิต ปกติ</v>
      </c>
      <c r="C108" s="172" t="s">
        <v>54</v>
      </c>
      <c r="D108" s="173">
        <v>47483.0</v>
      </c>
      <c r="E108" s="167" t="s">
        <v>55</v>
      </c>
      <c r="F108" s="172" t="s">
        <v>48</v>
      </c>
      <c r="G108" s="172" t="s">
        <v>446</v>
      </c>
      <c r="H108" s="172" t="s">
        <v>26</v>
      </c>
      <c r="I108" s="139"/>
      <c r="J108" s="139" t="s">
        <v>27</v>
      </c>
      <c r="K108" s="192" t="s">
        <v>2015</v>
      </c>
      <c r="L108" s="193"/>
      <c r="M108" s="142"/>
    </row>
    <row r="109" ht="27.75" customHeight="1">
      <c r="A109" s="171" t="str">
        <f t="shared" si="1"/>
        <v>1 ปี 2 เดือน 9 วัน หรือเหลืออีก 435 วัน</v>
      </c>
      <c r="B109" s="113" t="str">
        <f t="shared" si="2"/>
        <v>ใบอนุญาตผลิต ปกติ</v>
      </c>
      <c r="C109" s="172" t="s">
        <v>56</v>
      </c>
      <c r="D109" s="175">
        <v>46387.0</v>
      </c>
      <c r="E109" s="167" t="s">
        <v>55</v>
      </c>
      <c r="F109" s="172" t="s">
        <v>48</v>
      </c>
      <c r="G109" s="172" t="s">
        <v>454</v>
      </c>
      <c r="H109" s="172" t="s">
        <v>26</v>
      </c>
      <c r="I109" s="139"/>
      <c r="J109" s="139" t="s">
        <v>27</v>
      </c>
      <c r="K109" s="192" t="s">
        <v>2016</v>
      </c>
      <c r="L109" s="350"/>
      <c r="M109" s="142"/>
    </row>
    <row r="110" ht="27.75" customHeight="1">
      <c r="A110" s="171" t="str">
        <f t="shared" si="1"/>
        <v>4 ปี 2 เดือน 9 วัน หรือเหลืออีก 1531 วัน</v>
      </c>
      <c r="B110" s="113" t="str">
        <f t="shared" si="2"/>
        <v>ทะเบียนผลิต ปกติ</v>
      </c>
      <c r="C110" s="172" t="s">
        <v>57</v>
      </c>
      <c r="D110" s="173">
        <v>47483.0</v>
      </c>
      <c r="E110" s="167" t="s">
        <v>2017</v>
      </c>
      <c r="F110" s="172" t="s">
        <v>48</v>
      </c>
      <c r="G110" s="172" t="s">
        <v>446</v>
      </c>
      <c r="H110" s="172" t="s">
        <v>26</v>
      </c>
      <c r="I110" s="139"/>
      <c r="J110" s="139" t="s">
        <v>27</v>
      </c>
      <c r="K110" s="192" t="s">
        <v>2018</v>
      </c>
      <c r="L110" s="193"/>
      <c r="M110" s="142"/>
    </row>
    <row r="111" ht="27.75" customHeight="1">
      <c r="A111" s="171" t="str">
        <f t="shared" si="1"/>
        <v>1 ปี 2 เดือน 9 วัน หรือเหลืออีก 435 วัน</v>
      </c>
      <c r="B111" s="113" t="str">
        <f t="shared" si="2"/>
        <v>ใบอนุญาตผลิต ปกติ</v>
      </c>
      <c r="C111" s="172" t="s">
        <v>59</v>
      </c>
      <c r="D111" s="175">
        <v>46387.0</v>
      </c>
      <c r="E111" s="167" t="s">
        <v>2017</v>
      </c>
      <c r="F111" s="172" t="s">
        <v>48</v>
      </c>
      <c r="G111" s="172" t="s">
        <v>454</v>
      </c>
      <c r="H111" s="172" t="s">
        <v>26</v>
      </c>
      <c r="I111" s="139"/>
      <c r="J111" s="139" t="s">
        <v>27</v>
      </c>
      <c r="K111" s="192" t="s">
        <v>2019</v>
      </c>
      <c r="L111" s="350"/>
      <c r="M111" s="142"/>
    </row>
    <row r="112" ht="27.75" customHeight="1">
      <c r="A112" s="171" t="str">
        <f t="shared" si="1"/>
        <v>1 ปี 2 เดือน 9 วัน หรือเหลืออีก 435 วัน</v>
      </c>
      <c r="B112" s="113" t="str">
        <f t="shared" si="2"/>
        <v>ทะเบียนผลิต ปกติ</v>
      </c>
      <c r="C112" s="172" t="s">
        <v>102</v>
      </c>
      <c r="D112" s="173">
        <v>46387.0</v>
      </c>
      <c r="E112" s="167" t="s">
        <v>103</v>
      </c>
      <c r="F112" s="172" t="s">
        <v>48</v>
      </c>
      <c r="G112" s="172" t="s">
        <v>446</v>
      </c>
      <c r="H112" s="172" t="s">
        <v>26</v>
      </c>
      <c r="I112" s="139"/>
      <c r="J112" s="139" t="s">
        <v>27</v>
      </c>
      <c r="K112" s="192" t="s">
        <v>2020</v>
      </c>
      <c r="L112" s="193"/>
      <c r="M112" s="142"/>
    </row>
    <row r="113" ht="27.75" customHeight="1">
      <c r="A113" s="171" t="str">
        <f t="shared" si="1"/>
        <v>1 ปี 2 เดือน 9 วัน หรือเหลืออีก 435 วัน</v>
      </c>
      <c r="B113" s="113" t="str">
        <f t="shared" si="2"/>
        <v>ใบอนุญาตผลิต ปกติ</v>
      </c>
      <c r="C113" s="172" t="s">
        <v>104</v>
      </c>
      <c r="D113" s="175">
        <v>46387.0</v>
      </c>
      <c r="E113" s="167" t="s">
        <v>103</v>
      </c>
      <c r="F113" s="172" t="s">
        <v>48</v>
      </c>
      <c r="G113" s="172" t="s">
        <v>454</v>
      </c>
      <c r="H113" s="172" t="s">
        <v>26</v>
      </c>
      <c r="I113" s="139"/>
      <c r="J113" s="139" t="s">
        <v>27</v>
      </c>
      <c r="K113" s="192" t="s">
        <v>2021</v>
      </c>
      <c r="L113" s="350"/>
      <c r="M113" s="142"/>
    </row>
    <row r="114" ht="27.75" customHeight="1">
      <c r="A114" s="171" t="str">
        <f t="shared" si="1"/>
        <v>1 ปี 2 เดือน 9 วัน หรือเหลืออีก 435 วัน</v>
      </c>
      <c r="B114" s="113" t="str">
        <f t="shared" si="2"/>
        <v>ทะเบียนผลิต ปกติ</v>
      </c>
      <c r="C114" s="172" t="s">
        <v>105</v>
      </c>
      <c r="D114" s="173">
        <v>46387.0</v>
      </c>
      <c r="E114" s="167" t="s">
        <v>106</v>
      </c>
      <c r="F114" s="172" t="s">
        <v>48</v>
      </c>
      <c r="G114" s="172" t="s">
        <v>446</v>
      </c>
      <c r="H114" s="172" t="s">
        <v>26</v>
      </c>
      <c r="I114" s="139"/>
      <c r="J114" s="139" t="s">
        <v>27</v>
      </c>
      <c r="K114" s="192" t="s">
        <v>2022</v>
      </c>
      <c r="L114" s="193"/>
      <c r="M114" s="142"/>
    </row>
    <row r="115" ht="27.75" customHeight="1">
      <c r="A115" s="171" t="str">
        <f t="shared" si="1"/>
        <v>1 ปี 2 เดือน 9 วัน หรือเหลืออีก 435 วัน</v>
      </c>
      <c r="B115" s="113" t="str">
        <f t="shared" si="2"/>
        <v>ใบอนุญาตผลิต ปกติ</v>
      </c>
      <c r="C115" s="172" t="s">
        <v>107</v>
      </c>
      <c r="D115" s="175">
        <v>46387.0</v>
      </c>
      <c r="E115" s="167" t="s">
        <v>106</v>
      </c>
      <c r="F115" s="172" t="s">
        <v>48</v>
      </c>
      <c r="G115" s="172" t="s">
        <v>454</v>
      </c>
      <c r="H115" s="172" t="s">
        <v>26</v>
      </c>
      <c r="I115" s="139"/>
      <c r="J115" s="139" t="s">
        <v>27</v>
      </c>
      <c r="K115" s="192" t="s">
        <v>2023</v>
      </c>
      <c r="L115" s="350"/>
      <c r="M115" s="142"/>
    </row>
    <row r="116" ht="27.75" customHeight="1">
      <c r="A116" s="171" t="str">
        <f t="shared" si="1"/>
        <v>1 ปี 2 เดือน 9 วัน หรือเหลืออีก 435 วัน</v>
      </c>
      <c r="B116" s="113" t="str">
        <f t="shared" si="2"/>
        <v>ทะเบียนผลิต ปกติ</v>
      </c>
      <c r="C116" s="172" t="s">
        <v>108</v>
      </c>
      <c r="D116" s="173">
        <v>46387.0</v>
      </c>
      <c r="E116" s="167" t="s">
        <v>109</v>
      </c>
      <c r="F116" s="172" t="s">
        <v>48</v>
      </c>
      <c r="G116" s="172" t="s">
        <v>446</v>
      </c>
      <c r="H116" s="172" t="s">
        <v>26</v>
      </c>
      <c r="I116" s="139"/>
      <c r="J116" s="139" t="s">
        <v>27</v>
      </c>
      <c r="K116" s="192" t="s">
        <v>2024</v>
      </c>
      <c r="L116" s="193"/>
      <c r="M116" s="142"/>
    </row>
    <row r="117" ht="27.75" customHeight="1">
      <c r="A117" s="171" t="str">
        <f t="shared" si="1"/>
        <v>1 ปี 2 เดือน 9 วัน หรือเหลืออีก 435 วัน</v>
      </c>
      <c r="B117" s="113" t="str">
        <f t="shared" si="2"/>
        <v>ใบอนุญาตผลิต ปกติ</v>
      </c>
      <c r="C117" s="172" t="s">
        <v>110</v>
      </c>
      <c r="D117" s="173">
        <v>46387.0</v>
      </c>
      <c r="E117" s="167" t="s">
        <v>109</v>
      </c>
      <c r="F117" s="172" t="s">
        <v>48</v>
      </c>
      <c r="G117" s="172" t="s">
        <v>454</v>
      </c>
      <c r="H117" s="172" t="s">
        <v>26</v>
      </c>
      <c r="I117" s="139"/>
      <c r="J117" s="139" t="s">
        <v>27</v>
      </c>
      <c r="K117" s="192" t="s">
        <v>2025</v>
      </c>
      <c r="L117" s="350"/>
      <c r="M117" s="142"/>
    </row>
    <row r="118" ht="27.75" customHeight="1">
      <c r="A118" s="171" t="str">
        <f t="shared" si="1"/>
        <v>0 ปี 2 เดือน 9 วัน หรือเหลืออีก 70 วัน</v>
      </c>
      <c r="B118" s="113" t="str">
        <f t="shared" si="2"/>
        <v>ทะเบียนนำเข้า ใกล้หมดอายุ ภายใน 1-3 เดือน</v>
      </c>
      <c r="C118" s="172" t="s">
        <v>2026</v>
      </c>
      <c r="D118" s="175">
        <v>46022.0</v>
      </c>
      <c r="E118" s="167" t="s">
        <v>2027</v>
      </c>
      <c r="F118" s="172" t="s">
        <v>2028</v>
      </c>
      <c r="G118" s="172" t="s">
        <v>449</v>
      </c>
      <c r="H118" s="172" t="s">
        <v>26</v>
      </c>
      <c r="I118" s="139"/>
      <c r="J118" s="139" t="s">
        <v>27</v>
      </c>
      <c r="K118" s="192" t="s">
        <v>2029</v>
      </c>
      <c r="L118" s="193"/>
      <c r="M118" s="142"/>
    </row>
    <row r="119" ht="27.75" customHeight="1">
      <c r="A119" s="171" t="str">
        <f t="shared" si="1"/>
        <v>0 ปี 2 เดือน 9 วัน หรือเหลืออีก 70 วัน</v>
      </c>
      <c r="B119" s="113" t="str">
        <f t="shared" si="2"/>
        <v>ใบอนุญาตนำเข้า ใกล้หมดอายุ ภายใน 1-3 เดือน</v>
      </c>
      <c r="C119" s="172" t="s">
        <v>2030</v>
      </c>
      <c r="D119" s="175">
        <v>46022.0</v>
      </c>
      <c r="E119" s="167" t="s">
        <v>2027</v>
      </c>
      <c r="F119" s="172" t="s">
        <v>2028</v>
      </c>
      <c r="G119" s="172" t="s">
        <v>19</v>
      </c>
      <c r="H119" s="172" t="s">
        <v>26</v>
      </c>
      <c r="I119" s="139"/>
      <c r="J119" s="139" t="s">
        <v>27</v>
      </c>
      <c r="K119" s="192" t="s">
        <v>2031</v>
      </c>
      <c r="L119" s="358"/>
      <c r="M119" s="142"/>
    </row>
    <row r="120" ht="27.75" customHeight="1">
      <c r="A120" s="171" t="str">
        <f t="shared" si="1"/>
        <v>1 ปี 2 เดือน 9 วัน หรือเหลืออีก 435 วัน</v>
      </c>
      <c r="B120" s="113" t="str">
        <f t="shared" si="2"/>
        <v>ทะเบียนผลิต ปกติ</v>
      </c>
      <c r="C120" s="172" t="s">
        <v>2032</v>
      </c>
      <c r="D120" s="175">
        <v>46387.0</v>
      </c>
      <c r="E120" s="167" t="s">
        <v>2033</v>
      </c>
      <c r="F120" s="172" t="s">
        <v>2034</v>
      </c>
      <c r="G120" s="172" t="s">
        <v>446</v>
      </c>
      <c r="H120" s="172" t="s">
        <v>26</v>
      </c>
      <c r="I120" s="139"/>
      <c r="J120" s="139" t="s">
        <v>27</v>
      </c>
      <c r="K120" s="192" t="s">
        <v>2035</v>
      </c>
      <c r="L120" s="358"/>
      <c r="M120" s="142"/>
    </row>
    <row r="121" ht="27.75" customHeight="1">
      <c r="A121" s="171" t="str">
        <f t="shared" si="1"/>
        <v>1 ปี 2 เดือน 9 วัน หรือเหลืออีก 435 วัน</v>
      </c>
      <c r="B121" s="113" t="str">
        <f t="shared" si="2"/>
        <v>ใบอนุญาตผลิต ปกติ</v>
      </c>
      <c r="C121" s="172" t="s">
        <v>2036</v>
      </c>
      <c r="D121" s="175">
        <v>46387.0</v>
      </c>
      <c r="E121" s="167" t="s">
        <v>2033</v>
      </c>
      <c r="F121" s="172" t="s">
        <v>2034</v>
      </c>
      <c r="G121" s="172" t="s">
        <v>454</v>
      </c>
      <c r="H121" s="172" t="s">
        <v>26</v>
      </c>
      <c r="I121" s="139"/>
      <c r="J121" s="139" t="s">
        <v>27</v>
      </c>
      <c r="K121" s="192" t="s">
        <v>2037</v>
      </c>
      <c r="L121" s="350"/>
      <c r="M121" s="142"/>
    </row>
    <row r="122" ht="27.75" customHeight="1">
      <c r="A122" s="171" t="str">
        <f t="shared" si="1"/>
        <v>3 ปี 2 เดือน 9 วัน หรือเหลืออีก 1166 วัน</v>
      </c>
      <c r="B122" s="113" t="str">
        <f t="shared" si="2"/>
        <v>ทะเบียนผลิต ปกติ</v>
      </c>
      <c r="C122" s="172" t="s">
        <v>2038</v>
      </c>
      <c r="D122" s="175">
        <v>47118.0</v>
      </c>
      <c r="E122" s="167" t="s">
        <v>2039</v>
      </c>
      <c r="F122" s="172" t="s">
        <v>2040</v>
      </c>
      <c r="G122" s="172" t="s">
        <v>446</v>
      </c>
      <c r="H122" s="172" t="s">
        <v>26</v>
      </c>
      <c r="I122" s="139"/>
      <c r="J122" s="139" t="s">
        <v>27</v>
      </c>
      <c r="K122" s="192" t="s">
        <v>2041</v>
      </c>
      <c r="L122" s="358"/>
      <c r="M122" s="142"/>
    </row>
    <row r="123" ht="27.75" customHeight="1">
      <c r="A123" s="171" t="str">
        <f t="shared" si="1"/>
        <v>0 ปี 2 เดือน 9 วัน หรือเหลืออีก 70 วัน</v>
      </c>
      <c r="B123" s="113" t="str">
        <f t="shared" si="2"/>
        <v>ใบอนุญาตผลิต ใกล้หมดอายุ ภายใน 1-3 เดือน</v>
      </c>
      <c r="C123" s="172" t="s">
        <v>2042</v>
      </c>
      <c r="D123" s="175">
        <v>46022.0</v>
      </c>
      <c r="E123" s="167" t="s">
        <v>2039</v>
      </c>
      <c r="F123" s="172" t="s">
        <v>2040</v>
      </c>
      <c r="G123" s="172" t="s">
        <v>454</v>
      </c>
      <c r="H123" s="172" t="s">
        <v>26</v>
      </c>
      <c r="I123" s="139"/>
      <c r="J123" s="139" t="s">
        <v>27</v>
      </c>
      <c r="K123" s="192" t="s">
        <v>2043</v>
      </c>
      <c r="L123" s="358"/>
      <c r="M123" s="142"/>
    </row>
    <row r="124" ht="27.75" customHeight="1">
      <c r="A124" s="171" t="str">
        <f t="shared" si="1"/>
        <v>3 ปี 2 เดือน 9 วัน หรือเหลืออีก 1166 วัน</v>
      </c>
      <c r="B124" s="113" t="str">
        <f t="shared" si="2"/>
        <v>ทะเบียนผลิต ปกติ</v>
      </c>
      <c r="C124" s="172" t="s">
        <v>2044</v>
      </c>
      <c r="D124" s="175">
        <v>47118.0</v>
      </c>
      <c r="E124" s="167" t="s">
        <v>2045</v>
      </c>
      <c r="F124" s="172" t="s">
        <v>2046</v>
      </c>
      <c r="G124" s="172" t="s">
        <v>446</v>
      </c>
      <c r="H124" s="172" t="s">
        <v>26</v>
      </c>
      <c r="I124" s="139"/>
      <c r="J124" s="139" t="s">
        <v>27</v>
      </c>
      <c r="K124" s="192" t="s">
        <v>2047</v>
      </c>
      <c r="L124" s="358"/>
      <c r="M124" s="142"/>
    </row>
    <row r="125" ht="27.75" customHeight="1">
      <c r="A125" s="171" t="str">
        <f t="shared" si="1"/>
        <v>0 ปี 2 เดือน 9 วัน หรือเหลืออีก 70 วัน</v>
      </c>
      <c r="B125" s="113" t="str">
        <f t="shared" si="2"/>
        <v>ใบอนุญาตผลิต ใกล้หมดอายุ ภายใน 1-3 เดือน</v>
      </c>
      <c r="C125" s="172" t="s">
        <v>2048</v>
      </c>
      <c r="D125" s="175">
        <v>46022.0</v>
      </c>
      <c r="E125" s="167" t="s">
        <v>2045</v>
      </c>
      <c r="F125" s="172" t="s">
        <v>2046</v>
      </c>
      <c r="G125" s="172" t="s">
        <v>454</v>
      </c>
      <c r="H125" s="172" t="s">
        <v>26</v>
      </c>
      <c r="I125" s="139"/>
      <c r="J125" s="139" t="s">
        <v>27</v>
      </c>
      <c r="K125" s="192" t="s">
        <v>2049</v>
      </c>
      <c r="L125" s="358"/>
      <c r="M125" s="142"/>
    </row>
    <row r="126" ht="27.75" customHeight="1">
      <c r="A126" s="171" t="str">
        <f t="shared" si="1"/>
        <v>2 ปี 2 เดือน 9 วัน หรือเหลืออีก 800 วัน</v>
      </c>
      <c r="B126" s="113" t="str">
        <f t="shared" si="2"/>
        <v>ทะเบียนนำเข้า ปกติ</v>
      </c>
      <c r="C126" s="172" t="s">
        <v>2050</v>
      </c>
      <c r="D126" s="175">
        <v>46752.0</v>
      </c>
      <c r="E126" s="355" t="s">
        <v>2051</v>
      </c>
      <c r="F126" s="172" t="s">
        <v>2052</v>
      </c>
      <c r="G126" s="172" t="s">
        <v>449</v>
      </c>
      <c r="H126" s="172" t="s">
        <v>26</v>
      </c>
      <c r="I126" s="139"/>
      <c r="J126" s="139" t="s">
        <v>27</v>
      </c>
      <c r="K126" s="188" t="s">
        <v>2053</v>
      </c>
      <c r="L126" s="358"/>
      <c r="M126" s="142"/>
    </row>
    <row r="127" ht="27.75" customHeight="1">
      <c r="A127" s="171" t="str">
        <f t="shared" si="1"/>
        <v>2 ปี 2 เดือน 9 วัน หรือเหลืออีก 800 วัน</v>
      </c>
      <c r="B127" s="113" t="str">
        <f t="shared" si="2"/>
        <v>ใบอนุญาตนำเข้า ปกติ</v>
      </c>
      <c r="C127" s="172" t="s">
        <v>2054</v>
      </c>
      <c r="D127" s="175">
        <v>46752.0</v>
      </c>
      <c r="E127" s="355" t="s">
        <v>2051</v>
      </c>
      <c r="F127" s="172" t="s">
        <v>2052</v>
      </c>
      <c r="G127" s="172" t="s">
        <v>19</v>
      </c>
      <c r="H127" s="172" t="s">
        <v>26</v>
      </c>
      <c r="I127" s="139"/>
      <c r="J127" s="139" t="s">
        <v>27</v>
      </c>
      <c r="K127" s="192" t="s">
        <v>2055</v>
      </c>
      <c r="L127" s="358"/>
      <c r="M127" s="142"/>
    </row>
    <row r="128" ht="27.75" customHeight="1">
      <c r="A128" s="171" t="str">
        <f t="shared" si="1"/>
        <v>3 ปี 2 เดือน 9 วัน หรือเหลืออีก 1166 วัน</v>
      </c>
      <c r="B128" s="113" t="str">
        <f t="shared" si="2"/>
        <v>ทะเบียนผลิต ปกติ</v>
      </c>
      <c r="C128" s="172" t="s">
        <v>2056</v>
      </c>
      <c r="D128" s="175">
        <v>47118.0</v>
      </c>
      <c r="E128" s="355" t="s">
        <v>2057</v>
      </c>
      <c r="F128" s="172" t="s">
        <v>2058</v>
      </c>
      <c r="G128" s="172" t="s">
        <v>446</v>
      </c>
      <c r="H128" s="172" t="s">
        <v>26</v>
      </c>
      <c r="I128" s="139"/>
      <c r="J128" s="139" t="s">
        <v>27</v>
      </c>
      <c r="K128" s="192" t="s">
        <v>2059</v>
      </c>
      <c r="L128" s="358"/>
      <c r="M128" s="142"/>
    </row>
    <row r="129" ht="27.75" customHeight="1">
      <c r="A129" s="171" t="str">
        <f t="shared" si="1"/>
        <v>0 ปี 2 เดือน 9 วัน หรือเหลืออีก 70 วัน</v>
      </c>
      <c r="B129" s="113" t="str">
        <f t="shared" si="2"/>
        <v>ใบอนุญาตผลิต ใกล้หมดอายุ ภายใน 1-3 เดือน</v>
      </c>
      <c r="C129" s="172" t="s">
        <v>2060</v>
      </c>
      <c r="D129" s="175">
        <v>46022.0</v>
      </c>
      <c r="E129" s="355" t="s">
        <v>2057</v>
      </c>
      <c r="F129" s="172" t="s">
        <v>2058</v>
      </c>
      <c r="G129" s="172" t="s">
        <v>454</v>
      </c>
      <c r="H129" s="172" t="s">
        <v>26</v>
      </c>
      <c r="I129" s="139"/>
      <c r="J129" s="139" t="s">
        <v>27</v>
      </c>
      <c r="K129" s="192" t="s">
        <v>2061</v>
      </c>
      <c r="L129" s="358"/>
      <c r="M129" s="142"/>
    </row>
    <row r="130" ht="27.75" customHeight="1">
      <c r="A130" s="182"/>
      <c r="B130" s="182"/>
      <c r="C130" s="359"/>
      <c r="D130" s="360"/>
      <c r="E130" s="361"/>
      <c r="F130" s="362"/>
      <c r="G130" s="363"/>
      <c r="H130" s="362"/>
      <c r="I130" s="362"/>
      <c r="J130" s="362"/>
      <c r="K130" s="126"/>
      <c r="L130" s="358"/>
      <c r="M130" s="362"/>
    </row>
    <row r="131" ht="27.75" customHeight="1">
      <c r="A131" s="182"/>
      <c r="B131" s="182"/>
      <c r="C131" s="359"/>
      <c r="D131" s="360"/>
      <c r="E131" s="361"/>
      <c r="F131" s="362"/>
      <c r="G131" s="363"/>
      <c r="H131" s="362"/>
      <c r="I131" s="362"/>
      <c r="J131" s="362"/>
      <c r="K131" s="126"/>
      <c r="L131" s="358"/>
      <c r="M131" s="362"/>
    </row>
    <row r="132" ht="27.75" customHeight="1">
      <c r="A132" s="182"/>
      <c r="B132" s="182"/>
      <c r="C132" s="359"/>
      <c r="D132" s="360"/>
      <c r="E132" s="361"/>
      <c r="F132" s="362"/>
      <c r="G132" s="363"/>
      <c r="H132" s="362"/>
      <c r="I132" s="362"/>
      <c r="J132" s="362"/>
      <c r="K132" s="126"/>
      <c r="L132" s="358"/>
      <c r="M132" s="362"/>
    </row>
    <row r="133" ht="27.75" customHeight="1">
      <c r="A133" s="182"/>
      <c r="B133" s="182"/>
      <c r="C133" s="359"/>
      <c r="D133" s="360"/>
      <c r="E133" s="361"/>
      <c r="F133" s="362"/>
      <c r="G133" s="363"/>
      <c r="H133" s="362"/>
      <c r="I133" s="362"/>
      <c r="J133" s="362"/>
      <c r="K133" s="126"/>
      <c r="L133" s="358"/>
      <c r="M133" s="362"/>
    </row>
    <row r="134" ht="27.75" customHeight="1">
      <c r="A134" s="182"/>
      <c r="B134" s="182"/>
      <c r="C134" s="359"/>
      <c r="D134" s="360"/>
      <c r="E134" s="361"/>
      <c r="F134" s="362"/>
      <c r="G134" s="363"/>
      <c r="H134" s="362"/>
      <c r="I134" s="362"/>
      <c r="J134" s="362"/>
      <c r="K134" s="126"/>
      <c r="L134" s="358"/>
      <c r="M134" s="362"/>
    </row>
    <row r="135" ht="27.75" customHeight="1">
      <c r="A135" s="182"/>
      <c r="B135" s="182"/>
      <c r="C135" s="359"/>
      <c r="D135" s="360"/>
      <c r="E135" s="361"/>
      <c r="F135" s="362"/>
      <c r="G135" s="363"/>
      <c r="H135" s="362"/>
      <c r="I135" s="362"/>
      <c r="J135" s="362"/>
      <c r="K135" s="126"/>
      <c r="L135" s="358"/>
      <c r="M135" s="362"/>
    </row>
    <row r="136" ht="27.75" customHeight="1">
      <c r="A136" s="182"/>
      <c r="B136" s="182"/>
      <c r="C136" s="359"/>
      <c r="D136" s="360"/>
      <c r="E136" s="361"/>
      <c r="F136" s="362"/>
      <c r="G136" s="363"/>
      <c r="H136" s="362"/>
      <c r="I136" s="362"/>
      <c r="J136" s="362"/>
      <c r="K136" s="126"/>
      <c r="L136" s="358"/>
      <c r="M136" s="362"/>
    </row>
    <row r="137" ht="27.75" customHeight="1">
      <c r="A137" s="364" t="str">
        <f t="shared" ref="A137:A138" si="3">if(D137="","",if(D137&lt;today(),"ทะเบียนขาด "&amp;today()-D137&amp;" วัน",((DATEDIF(today(),D137,"y") &amp; " ปี " &amp; DATEDIF(today(),D137,"ym") &amp; " เดือน "&amp; DATEDIF(today(),D137,"md") &amp; " วัน"))&amp;" หรือเหลืออีก "&amp;ABS(today()-D137)&amp;" วัน"))</f>
        <v>ทะเบียนขาด 661 วัน</v>
      </c>
      <c r="B137" s="364" t="str">
        <f t="shared" ref="B137:B138" si="4">if(D137="","",if(today()&gt;D137,G137&amp;" ขาด",if(abs(today()-D137)&lt;=119,G137&amp;" ใกล้หมดอายุ ภายใน 1-3 เดือน",if(and(abs(today()-D137)&gt;=120,abs(today()-D137)&lt;=150),G137&amp;" ใกล้หมดอายุ ภายใน 4-5 เดือน",if(and(abs(today()-D137)&gt;=151,abs(today()-D137)&lt;=180),G137&amp;" จะหมดอายุอีก 6 เดิอน",G137&amp;" ปกติ")))))</f>
        <v>ทะเบียนผลิต ขาด</v>
      </c>
      <c r="C137" s="365" t="s">
        <v>66</v>
      </c>
      <c r="D137" s="366">
        <v>45291.0</v>
      </c>
      <c r="E137" s="367" t="s">
        <v>67</v>
      </c>
      <c r="F137" s="365" t="s">
        <v>30</v>
      </c>
      <c r="G137" s="365" t="s">
        <v>446</v>
      </c>
      <c r="H137" s="365" t="s">
        <v>26</v>
      </c>
      <c r="I137" s="365"/>
      <c r="J137" s="365" t="s">
        <v>27</v>
      </c>
      <c r="K137" s="368" t="s">
        <v>2062</v>
      </c>
      <c r="L137" s="358"/>
      <c r="M137" s="369" t="s">
        <v>1635</v>
      </c>
    </row>
    <row r="138" ht="27.75" customHeight="1">
      <c r="A138" s="364" t="str">
        <f t="shared" si="3"/>
        <v>ทะเบียนขาด 661 วัน</v>
      </c>
      <c r="B138" s="364" t="str">
        <f t="shared" si="4"/>
        <v>ใบอนุญาตผลิต ขาด</v>
      </c>
      <c r="C138" s="365" t="s">
        <v>68</v>
      </c>
      <c r="D138" s="370">
        <v>45291.0</v>
      </c>
      <c r="E138" s="367" t="s">
        <v>67</v>
      </c>
      <c r="F138" s="365" t="s">
        <v>30</v>
      </c>
      <c r="G138" s="365" t="s">
        <v>454</v>
      </c>
      <c r="H138" s="365" t="s">
        <v>26</v>
      </c>
      <c r="I138" s="365"/>
      <c r="J138" s="365" t="s">
        <v>27</v>
      </c>
      <c r="K138" s="371" t="s">
        <v>2063</v>
      </c>
      <c r="L138" s="358"/>
      <c r="M138" s="372" t="s">
        <v>1635</v>
      </c>
    </row>
    <row r="139" ht="27.75" customHeight="1">
      <c r="A139" s="182"/>
      <c r="B139" s="182"/>
      <c r="C139" s="359"/>
      <c r="D139" s="360"/>
      <c r="E139" s="361"/>
      <c r="F139" s="362"/>
      <c r="G139" s="363"/>
      <c r="H139" s="362"/>
      <c r="I139" s="362"/>
      <c r="J139" s="362"/>
      <c r="K139" s="126"/>
      <c r="L139" s="358"/>
      <c r="M139" s="362"/>
    </row>
    <row r="140" ht="27.75" customHeight="1">
      <c r="A140" s="182"/>
      <c r="B140" s="182"/>
      <c r="C140" s="359"/>
      <c r="D140" s="360"/>
      <c r="E140" s="361"/>
      <c r="F140" s="362"/>
      <c r="G140" s="363"/>
      <c r="H140" s="362"/>
      <c r="I140" s="362"/>
      <c r="J140" s="362"/>
      <c r="K140" s="126"/>
      <c r="L140" s="358"/>
      <c r="M140" s="362"/>
    </row>
    <row r="141" ht="27.75" customHeight="1">
      <c r="A141" s="182"/>
      <c r="B141" s="182"/>
      <c r="C141" s="359"/>
      <c r="D141" s="360"/>
      <c r="E141" s="361"/>
      <c r="F141" s="362"/>
      <c r="G141" s="363"/>
      <c r="H141" s="362"/>
      <c r="I141" s="362"/>
      <c r="J141" s="362"/>
      <c r="K141" s="126"/>
      <c r="L141" s="358"/>
      <c r="M141" s="362"/>
    </row>
    <row r="142" ht="27.75" customHeight="1">
      <c r="A142" s="182"/>
      <c r="B142" s="182"/>
      <c r="C142" s="359"/>
      <c r="D142" s="360"/>
      <c r="E142" s="361"/>
      <c r="F142" s="362"/>
      <c r="G142" s="363"/>
      <c r="H142" s="362"/>
      <c r="I142" s="362"/>
      <c r="J142" s="362"/>
      <c r="K142" s="126"/>
      <c r="L142" s="358"/>
      <c r="M142" s="362"/>
    </row>
    <row r="143" ht="27.75" customHeight="1">
      <c r="A143" s="182"/>
      <c r="B143" s="182"/>
      <c r="C143" s="359"/>
      <c r="D143" s="360"/>
      <c r="E143" s="361"/>
      <c r="F143" s="362"/>
      <c r="G143" s="363"/>
      <c r="H143" s="362"/>
      <c r="I143" s="362"/>
      <c r="J143" s="362"/>
      <c r="K143" s="126"/>
      <c r="L143" s="358"/>
      <c r="M143" s="362"/>
    </row>
    <row r="144" ht="27.75" customHeight="1">
      <c r="A144" s="182"/>
      <c r="B144" s="182"/>
      <c r="C144" s="359"/>
      <c r="D144" s="360"/>
      <c r="E144" s="361"/>
      <c r="F144" s="362"/>
      <c r="G144" s="363"/>
      <c r="H144" s="362"/>
      <c r="I144" s="362"/>
      <c r="J144" s="362"/>
      <c r="K144" s="126"/>
      <c r="L144" s="358"/>
      <c r="M144" s="362"/>
    </row>
    <row r="145" ht="27.75" customHeight="1">
      <c r="A145" s="182"/>
      <c r="B145" s="182"/>
      <c r="C145" s="359"/>
      <c r="D145" s="360"/>
      <c r="E145" s="361"/>
      <c r="F145" s="362"/>
      <c r="G145" s="363"/>
      <c r="H145" s="362"/>
      <c r="I145" s="362"/>
      <c r="J145" s="362"/>
      <c r="K145" s="126"/>
      <c r="L145" s="358"/>
      <c r="M145" s="362"/>
    </row>
    <row r="146" ht="27.75" customHeight="1">
      <c r="A146" s="182"/>
      <c r="B146" s="182"/>
      <c r="C146" s="359"/>
      <c r="D146" s="360"/>
      <c r="E146" s="361"/>
      <c r="F146" s="362"/>
      <c r="G146" s="363"/>
      <c r="H146" s="362"/>
      <c r="I146" s="362"/>
      <c r="J146" s="362"/>
      <c r="K146" s="126"/>
      <c r="L146" s="358"/>
      <c r="M146" s="362"/>
    </row>
    <row r="147" ht="27.75" customHeight="1">
      <c r="A147" s="182"/>
      <c r="B147" s="182"/>
      <c r="C147" s="359"/>
      <c r="D147" s="360"/>
      <c r="E147" s="361"/>
      <c r="F147" s="362"/>
      <c r="G147" s="363"/>
      <c r="H147" s="362"/>
      <c r="I147" s="362"/>
      <c r="J147" s="362"/>
      <c r="K147" s="126"/>
      <c r="L147" s="358"/>
      <c r="M147" s="362"/>
    </row>
    <row r="148" ht="27.75" customHeight="1">
      <c r="A148" s="182"/>
      <c r="B148" s="182"/>
      <c r="C148" s="359"/>
      <c r="D148" s="360"/>
      <c r="E148" s="361"/>
      <c r="F148" s="362"/>
      <c r="G148" s="363"/>
      <c r="H148" s="362"/>
      <c r="I148" s="362"/>
      <c r="J148" s="362"/>
      <c r="K148" s="126"/>
      <c r="L148" s="358"/>
      <c r="M148" s="362"/>
    </row>
    <row r="149" ht="27.75" customHeight="1">
      <c r="A149" s="182"/>
      <c r="B149" s="182"/>
      <c r="C149" s="359"/>
      <c r="D149" s="360"/>
      <c r="E149" s="361"/>
      <c r="F149" s="362"/>
      <c r="G149" s="363"/>
      <c r="H149" s="362"/>
      <c r="I149" s="362"/>
      <c r="J149" s="362"/>
      <c r="K149" s="126"/>
      <c r="L149" s="358"/>
      <c r="M149" s="362"/>
    </row>
    <row r="150" ht="27.75" customHeight="1">
      <c r="A150" s="182"/>
      <c r="B150" s="182"/>
      <c r="C150" s="359"/>
      <c r="D150" s="360"/>
      <c r="E150" s="361"/>
      <c r="F150" s="362"/>
      <c r="G150" s="363"/>
      <c r="H150" s="362"/>
      <c r="I150" s="362"/>
      <c r="J150" s="362"/>
      <c r="K150" s="126"/>
      <c r="L150" s="358"/>
      <c r="M150" s="362"/>
    </row>
    <row r="151" ht="27.75" customHeight="1">
      <c r="A151" s="182"/>
      <c r="B151" s="182"/>
      <c r="C151" s="359"/>
      <c r="D151" s="360"/>
      <c r="E151" s="361"/>
      <c r="F151" s="362"/>
      <c r="G151" s="363"/>
      <c r="H151" s="362"/>
      <c r="I151" s="362"/>
      <c r="J151" s="362"/>
      <c r="K151" s="126"/>
      <c r="L151" s="358"/>
      <c r="M151" s="362"/>
    </row>
    <row r="152" ht="27.75" customHeight="1">
      <c r="A152" s="182"/>
      <c r="B152" s="182"/>
      <c r="C152" s="359"/>
      <c r="D152" s="360"/>
      <c r="E152" s="361"/>
      <c r="F152" s="362"/>
      <c r="G152" s="363"/>
      <c r="H152" s="362"/>
      <c r="I152" s="362"/>
      <c r="J152" s="362"/>
      <c r="K152" s="126"/>
      <c r="L152" s="358"/>
      <c r="M152" s="362"/>
    </row>
    <row r="153" ht="27.75" customHeight="1">
      <c r="A153" s="182"/>
      <c r="B153" s="182"/>
      <c r="C153" s="359"/>
      <c r="D153" s="360"/>
      <c r="E153" s="361"/>
      <c r="F153" s="362"/>
      <c r="G153" s="363"/>
      <c r="H153" s="362"/>
      <c r="I153" s="362"/>
      <c r="J153" s="362"/>
      <c r="K153" s="126"/>
      <c r="L153" s="358"/>
      <c r="M153" s="362"/>
    </row>
    <row r="154" ht="27.75" customHeight="1">
      <c r="A154" s="182"/>
      <c r="B154" s="182"/>
      <c r="C154" s="359"/>
      <c r="D154" s="360"/>
      <c r="E154" s="361"/>
      <c r="F154" s="362"/>
      <c r="G154" s="363"/>
      <c r="H154" s="362"/>
      <c r="I154" s="362"/>
      <c r="J154" s="362"/>
      <c r="K154" s="126"/>
      <c r="L154" s="358"/>
      <c r="M154" s="362"/>
    </row>
    <row r="155" ht="27.75" customHeight="1">
      <c r="A155" s="182"/>
      <c r="B155" s="182"/>
      <c r="C155" s="359"/>
      <c r="D155" s="360"/>
      <c r="E155" s="361"/>
      <c r="F155" s="362"/>
      <c r="G155" s="363"/>
      <c r="H155" s="362"/>
      <c r="I155" s="362"/>
      <c r="J155" s="362"/>
      <c r="K155" s="126"/>
      <c r="L155" s="358"/>
      <c r="M155" s="362"/>
    </row>
    <row r="156" ht="27.75" customHeight="1">
      <c r="A156" s="182"/>
      <c r="B156" s="182"/>
      <c r="C156" s="359"/>
      <c r="D156" s="360"/>
      <c r="E156" s="361"/>
      <c r="F156" s="362"/>
      <c r="G156" s="363"/>
      <c r="H156" s="362"/>
      <c r="I156" s="362"/>
      <c r="J156" s="362"/>
      <c r="K156" s="126"/>
      <c r="L156" s="358"/>
      <c r="M156" s="362"/>
    </row>
    <row r="157" ht="27.75" customHeight="1">
      <c r="A157" s="182"/>
      <c r="B157" s="182"/>
      <c r="C157" s="359"/>
      <c r="D157" s="360"/>
      <c r="E157" s="361"/>
      <c r="F157" s="362"/>
      <c r="G157" s="363"/>
      <c r="H157" s="362"/>
      <c r="I157" s="362"/>
      <c r="J157" s="362"/>
      <c r="K157" s="126"/>
      <c r="L157" s="358"/>
      <c r="M157" s="362"/>
    </row>
    <row r="158" ht="27.75" customHeight="1">
      <c r="A158" s="182"/>
      <c r="B158" s="182"/>
      <c r="C158" s="359"/>
      <c r="D158" s="360"/>
      <c r="E158" s="361"/>
      <c r="F158" s="362"/>
      <c r="G158" s="363"/>
      <c r="H158" s="362"/>
      <c r="I158" s="362"/>
      <c r="J158" s="362"/>
      <c r="K158" s="126"/>
      <c r="L158" s="358"/>
      <c r="M158" s="362"/>
    </row>
    <row r="159" ht="27.75" customHeight="1">
      <c r="A159" s="182"/>
      <c r="B159" s="182"/>
      <c r="C159" s="359"/>
      <c r="D159" s="360"/>
      <c r="E159" s="361"/>
      <c r="F159" s="362"/>
      <c r="G159" s="363"/>
      <c r="H159" s="362"/>
      <c r="I159" s="362"/>
      <c r="J159" s="362"/>
      <c r="K159" s="126"/>
      <c r="L159" s="358"/>
      <c r="M159" s="362"/>
    </row>
    <row r="160" ht="27.75" customHeight="1">
      <c r="A160" s="182"/>
      <c r="B160" s="182"/>
      <c r="C160" s="359"/>
      <c r="D160" s="360"/>
      <c r="E160" s="361"/>
      <c r="F160" s="362"/>
      <c r="G160" s="363"/>
      <c r="H160" s="362"/>
      <c r="I160" s="362"/>
      <c r="J160" s="362"/>
      <c r="K160" s="126"/>
      <c r="L160" s="358"/>
      <c r="M160" s="362"/>
    </row>
    <row r="161" ht="27.75" customHeight="1">
      <c r="A161" s="182"/>
      <c r="B161" s="182"/>
      <c r="C161" s="359"/>
      <c r="D161" s="360"/>
      <c r="E161" s="361"/>
      <c r="F161" s="362"/>
      <c r="G161" s="363"/>
      <c r="H161" s="362"/>
      <c r="I161" s="362"/>
      <c r="J161" s="362"/>
      <c r="K161" s="126"/>
      <c r="L161" s="358"/>
      <c r="M161" s="362"/>
    </row>
    <row r="162" ht="27.75" customHeight="1">
      <c r="A162" s="182"/>
      <c r="B162" s="182"/>
      <c r="C162" s="359"/>
      <c r="D162" s="360"/>
      <c r="E162" s="361"/>
      <c r="F162" s="362"/>
      <c r="G162" s="363"/>
      <c r="H162" s="362"/>
      <c r="I162" s="362"/>
      <c r="J162" s="362"/>
      <c r="K162" s="126"/>
      <c r="L162" s="358"/>
      <c r="M162" s="362"/>
    </row>
    <row r="163" ht="27.75" customHeight="1">
      <c r="A163" s="182"/>
      <c r="B163" s="182"/>
      <c r="C163" s="359"/>
      <c r="D163" s="360"/>
      <c r="E163" s="361"/>
      <c r="F163" s="362"/>
      <c r="G163" s="363"/>
      <c r="H163" s="362"/>
      <c r="I163" s="362"/>
      <c r="J163" s="362"/>
      <c r="K163" s="126"/>
      <c r="L163" s="358"/>
      <c r="M163" s="362"/>
    </row>
    <row r="164" ht="27.75" customHeight="1">
      <c r="A164" s="182"/>
      <c r="B164" s="182"/>
      <c r="C164" s="359"/>
      <c r="D164" s="360"/>
      <c r="E164" s="361"/>
      <c r="F164" s="362"/>
      <c r="G164" s="363"/>
      <c r="H164" s="362"/>
      <c r="I164" s="362"/>
      <c r="J164" s="362"/>
      <c r="K164" s="126"/>
      <c r="L164" s="358"/>
      <c r="M164" s="362"/>
    </row>
    <row r="165" ht="27.75" customHeight="1">
      <c r="A165" s="182"/>
      <c r="B165" s="182"/>
      <c r="C165" s="359"/>
      <c r="D165" s="360"/>
      <c r="E165" s="361"/>
      <c r="F165" s="362"/>
      <c r="G165" s="363"/>
      <c r="H165" s="362"/>
      <c r="I165" s="362"/>
      <c r="J165" s="362"/>
      <c r="K165" s="126"/>
      <c r="L165" s="358"/>
      <c r="M165" s="362"/>
    </row>
    <row r="166" ht="27.75" customHeight="1">
      <c r="A166" s="182"/>
      <c r="B166" s="182"/>
      <c r="C166" s="359"/>
      <c r="D166" s="360"/>
      <c r="E166" s="361"/>
      <c r="F166" s="362"/>
      <c r="G166" s="363"/>
      <c r="H166" s="362"/>
      <c r="I166" s="362"/>
      <c r="J166" s="362"/>
      <c r="K166" s="126"/>
      <c r="L166" s="358"/>
      <c r="M166" s="362"/>
    </row>
    <row r="167" ht="27.75" customHeight="1">
      <c r="A167" s="182"/>
      <c r="B167" s="182"/>
      <c r="C167" s="359"/>
      <c r="D167" s="360"/>
      <c r="E167" s="361"/>
      <c r="F167" s="362"/>
      <c r="G167" s="363"/>
      <c r="H167" s="362"/>
      <c r="I167" s="362"/>
      <c r="J167" s="362"/>
      <c r="K167" s="126"/>
      <c r="L167" s="358"/>
      <c r="M167" s="362"/>
    </row>
    <row r="168" ht="27.75" customHeight="1">
      <c r="A168" s="182"/>
      <c r="B168" s="182"/>
      <c r="C168" s="359"/>
      <c r="D168" s="360"/>
      <c r="E168" s="361"/>
      <c r="F168" s="362"/>
      <c r="G168" s="363"/>
      <c r="H168" s="362"/>
      <c r="I168" s="362"/>
      <c r="J168" s="362"/>
      <c r="K168" s="126"/>
      <c r="L168" s="358"/>
      <c r="M168" s="362"/>
    </row>
    <row r="169" ht="27.75" customHeight="1">
      <c r="A169" s="182"/>
      <c r="B169" s="182"/>
      <c r="C169" s="359"/>
      <c r="D169" s="360"/>
      <c r="E169" s="361"/>
      <c r="F169" s="362"/>
      <c r="G169" s="363"/>
      <c r="H169" s="362"/>
      <c r="I169" s="362"/>
      <c r="J169" s="362"/>
      <c r="K169" s="126"/>
      <c r="L169" s="358"/>
      <c r="M169" s="362"/>
    </row>
    <row r="170" ht="27.75" customHeight="1">
      <c r="A170" s="182"/>
      <c r="B170" s="182"/>
      <c r="C170" s="359"/>
      <c r="D170" s="360"/>
      <c r="E170" s="361"/>
      <c r="F170" s="362"/>
      <c r="G170" s="363"/>
      <c r="H170" s="362"/>
      <c r="I170" s="362"/>
      <c r="J170" s="362"/>
      <c r="K170" s="126"/>
      <c r="L170" s="358"/>
      <c r="M170" s="362"/>
    </row>
    <row r="171" ht="27.75" customHeight="1">
      <c r="A171" s="182"/>
      <c r="B171" s="182"/>
      <c r="C171" s="359"/>
      <c r="D171" s="360"/>
      <c r="E171" s="361"/>
      <c r="F171" s="362"/>
      <c r="G171" s="363"/>
      <c r="H171" s="362"/>
      <c r="I171" s="362"/>
      <c r="J171" s="362"/>
      <c r="K171" s="126"/>
      <c r="L171" s="358"/>
      <c r="M171" s="362"/>
    </row>
    <row r="172" ht="27.75" customHeight="1">
      <c r="A172" s="182"/>
      <c r="B172" s="182"/>
      <c r="C172" s="359"/>
      <c r="D172" s="360"/>
      <c r="E172" s="361"/>
      <c r="F172" s="362"/>
      <c r="G172" s="363"/>
      <c r="H172" s="362"/>
      <c r="I172" s="362"/>
      <c r="J172" s="362"/>
      <c r="K172" s="126"/>
      <c r="L172" s="358"/>
      <c r="M172" s="362"/>
    </row>
    <row r="173" ht="27.75" customHeight="1">
      <c r="A173" s="182"/>
      <c r="B173" s="182"/>
      <c r="C173" s="359"/>
      <c r="D173" s="360"/>
      <c r="E173" s="361"/>
      <c r="F173" s="362"/>
      <c r="G173" s="363"/>
      <c r="H173" s="362"/>
      <c r="I173" s="362"/>
      <c r="J173" s="362"/>
      <c r="K173" s="126"/>
      <c r="L173" s="358"/>
      <c r="M173" s="362"/>
    </row>
    <row r="174" ht="27.75" customHeight="1">
      <c r="A174" s="182"/>
      <c r="B174" s="182"/>
      <c r="C174" s="359"/>
      <c r="D174" s="360"/>
      <c r="E174" s="361"/>
      <c r="F174" s="362"/>
      <c r="G174" s="363"/>
      <c r="H174" s="362"/>
      <c r="I174" s="362"/>
      <c r="J174" s="362"/>
      <c r="K174" s="126"/>
      <c r="L174" s="358"/>
      <c r="M174" s="362"/>
    </row>
    <row r="175" ht="27.75" customHeight="1">
      <c r="A175" s="182"/>
      <c r="B175" s="182"/>
      <c r="C175" s="359"/>
      <c r="D175" s="360"/>
      <c r="E175" s="361"/>
      <c r="F175" s="362"/>
      <c r="G175" s="363"/>
      <c r="H175" s="362"/>
      <c r="I175" s="362"/>
      <c r="J175" s="362"/>
      <c r="K175" s="126"/>
      <c r="L175" s="358"/>
      <c r="M175" s="362"/>
    </row>
    <row r="176" ht="27.75" customHeight="1">
      <c r="A176" s="182"/>
      <c r="B176" s="182"/>
      <c r="C176" s="359"/>
      <c r="D176" s="360"/>
      <c r="E176" s="361"/>
      <c r="F176" s="362"/>
      <c r="G176" s="363"/>
      <c r="H176" s="362"/>
      <c r="I176" s="362"/>
      <c r="J176" s="362"/>
      <c r="K176" s="126"/>
      <c r="L176" s="358"/>
      <c r="M176" s="362"/>
    </row>
    <row r="177" ht="27.75" customHeight="1">
      <c r="A177" s="182"/>
      <c r="B177" s="182"/>
      <c r="C177" s="359"/>
      <c r="D177" s="360"/>
      <c r="E177" s="361"/>
      <c r="F177" s="362"/>
      <c r="G177" s="363"/>
      <c r="H177" s="362"/>
      <c r="I177" s="362"/>
      <c r="J177" s="362"/>
      <c r="K177" s="126"/>
      <c r="L177" s="358"/>
      <c r="M177" s="362"/>
    </row>
    <row r="178" ht="27.75" customHeight="1">
      <c r="A178" s="182"/>
      <c r="B178" s="182"/>
      <c r="C178" s="359"/>
      <c r="D178" s="360"/>
      <c r="E178" s="361"/>
      <c r="F178" s="362"/>
      <c r="G178" s="363"/>
      <c r="H178" s="362"/>
      <c r="I178" s="362"/>
      <c r="J178" s="362"/>
      <c r="K178" s="126"/>
      <c r="L178" s="358"/>
      <c r="M178" s="362"/>
    </row>
    <row r="179" ht="27.75" customHeight="1">
      <c r="A179" s="182"/>
      <c r="B179" s="182"/>
      <c r="C179" s="359"/>
      <c r="D179" s="360"/>
      <c r="E179" s="361"/>
      <c r="F179" s="362"/>
      <c r="G179" s="363"/>
      <c r="H179" s="362"/>
      <c r="I179" s="362"/>
      <c r="J179" s="362"/>
      <c r="K179" s="126"/>
      <c r="L179" s="358"/>
      <c r="M179" s="362"/>
    </row>
    <row r="180" ht="27.75" customHeight="1">
      <c r="A180" s="182"/>
      <c r="B180" s="182"/>
      <c r="C180" s="359"/>
      <c r="D180" s="360"/>
      <c r="E180" s="361"/>
      <c r="F180" s="362"/>
      <c r="G180" s="363"/>
      <c r="H180" s="362"/>
      <c r="I180" s="362"/>
      <c r="J180" s="362"/>
      <c r="K180" s="126"/>
      <c r="L180" s="358"/>
      <c r="M180" s="362"/>
    </row>
    <row r="181" ht="27.75" customHeight="1">
      <c r="A181" s="182"/>
      <c r="B181" s="182"/>
      <c r="C181" s="359"/>
      <c r="D181" s="360"/>
      <c r="E181" s="361"/>
      <c r="F181" s="362"/>
      <c r="G181" s="363"/>
      <c r="H181" s="362"/>
      <c r="I181" s="362"/>
      <c r="J181" s="362"/>
      <c r="K181" s="126"/>
      <c r="L181" s="358"/>
      <c r="M181" s="362"/>
    </row>
    <row r="182" ht="27.75" customHeight="1">
      <c r="A182" s="182"/>
      <c r="B182" s="182"/>
      <c r="C182" s="359"/>
      <c r="D182" s="360"/>
      <c r="E182" s="361"/>
      <c r="F182" s="362"/>
      <c r="G182" s="363"/>
      <c r="H182" s="362"/>
      <c r="I182" s="362"/>
      <c r="J182" s="362"/>
      <c r="K182" s="126"/>
      <c r="L182" s="358"/>
      <c r="M182" s="362"/>
    </row>
    <row r="183" ht="27.75" customHeight="1">
      <c r="A183" s="182"/>
      <c r="B183" s="182"/>
      <c r="C183" s="359"/>
      <c r="D183" s="360"/>
      <c r="E183" s="361"/>
      <c r="F183" s="362"/>
      <c r="G183" s="363"/>
      <c r="H183" s="362"/>
      <c r="I183" s="362"/>
      <c r="J183" s="362"/>
      <c r="K183" s="126"/>
      <c r="L183" s="358"/>
      <c r="M183" s="362"/>
    </row>
    <row r="184" ht="27.75" customHeight="1">
      <c r="A184" s="182"/>
      <c r="B184" s="182"/>
      <c r="C184" s="359"/>
      <c r="D184" s="360"/>
      <c r="E184" s="361"/>
      <c r="F184" s="362"/>
      <c r="G184" s="363"/>
      <c r="H184" s="362"/>
      <c r="I184" s="362"/>
      <c r="J184" s="362"/>
      <c r="K184" s="126"/>
      <c r="L184" s="358"/>
      <c r="M184" s="362"/>
    </row>
    <row r="185" ht="27.75" customHeight="1">
      <c r="A185" s="182"/>
      <c r="B185" s="182"/>
      <c r="C185" s="359"/>
      <c r="D185" s="360"/>
      <c r="E185" s="361"/>
      <c r="F185" s="362"/>
      <c r="G185" s="363"/>
      <c r="H185" s="362"/>
      <c r="I185" s="362"/>
      <c r="J185" s="362"/>
      <c r="K185" s="126"/>
      <c r="L185" s="358"/>
      <c r="M185" s="362"/>
    </row>
    <row r="186" ht="27.75" customHeight="1">
      <c r="A186" s="182"/>
      <c r="B186" s="182"/>
      <c r="C186" s="359"/>
      <c r="D186" s="360"/>
      <c r="E186" s="361"/>
      <c r="F186" s="362"/>
      <c r="G186" s="363"/>
      <c r="H186" s="362"/>
      <c r="I186" s="362"/>
      <c r="J186" s="362"/>
      <c r="K186" s="126"/>
      <c r="L186" s="358"/>
      <c r="M186" s="362"/>
    </row>
    <row r="187" ht="27.75" customHeight="1">
      <c r="A187" s="182"/>
      <c r="B187" s="182"/>
      <c r="C187" s="359"/>
      <c r="D187" s="360"/>
      <c r="E187" s="361"/>
      <c r="F187" s="362"/>
      <c r="G187" s="363"/>
      <c r="H187" s="362"/>
      <c r="I187" s="362"/>
      <c r="J187" s="362"/>
      <c r="K187" s="126"/>
      <c r="L187" s="358"/>
      <c r="M187" s="362"/>
    </row>
    <row r="188" ht="27.75" customHeight="1">
      <c r="A188" s="182"/>
      <c r="B188" s="182"/>
      <c r="C188" s="359"/>
      <c r="D188" s="360"/>
      <c r="E188" s="361"/>
      <c r="F188" s="362"/>
      <c r="G188" s="363"/>
      <c r="H188" s="362"/>
      <c r="I188" s="362"/>
      <c r="J188" s="362"/>
      <c r="K188" s="126"/>
      <c r="L188" s="358"/>
      <c r="M188" s="362"/>
    </row>
    <row r="189" ht="27.75" customHeight="1">
      <c r="A189" s="182"/>
      <c r="B189" s="182"/>
      <c r="C189" s="359"/>
      <c r="D189" s="360"/>
      <c r="E189" s="361"/>
      <c r="F189" s="362"/>
      <c r="G189" s="363"/>
      <c r="H189" s="362"/>
      <c r="I189" s="362"/>
      <c r="J189" s="362"/>
      <c r="K189" s="126"/>
      <c r="L189" s="358"/>
      <c r="M189" s="362"/>
    </row>
    <row r="190" ht="27.75" customHeight="1">
      <c r="A190" s="182"/>
      <c r="B190" s="182"/>
      <c r="C190" s="359"/>
      <c r="D190" s="360"/>
      <c r="E190" s="361"/>
      <c r="F190" s="362"/>
      <c r="G190" s="363"/>
      <c r="H190" s="362"/>
      <c r="I190" s="362"/>
      <c r="J190" s="362"/>
      <c r="K190" s="126"/>
      <c r="L190" s="358"/>
      <c r="M190" s="362"/>
    </row>
    <row r="191" ht="27.75" customHeight="1">
      <c r="A191" s="182"/>
      <c r="B191" s="182"/>
      <c r="C191" s="359"/>
      <c r="D191" s="360"/>
      <c r="E191" s="361"/>
      <c r="F191" s="362"/>
      <c r="G191" s="363"/>
      <c r="H191" s="362"/>
      <c r="I191" s="362"/>
      <c r="J191" s="362"/>
      <c r="K191" s="126"/>
      <c r="L191" s="358"/>
      <c r="M191" s="362"/>
    </row>
    <row r="192" ht="27.75" customHeight="1">
      <c r="A192" s="182"/>
      <c r="B192" s="182"/>
      <c r="C192" s="359"/>
      <c r="D192" s="360"/>
      <c r="E192" s="361"/>
      <c r="F192" s="362"/>
      <c r="G192" s="363"/>
      <c r="H192" s="362"/>
      <c r="I192" s="362"/>
      <c r="J192" s="362"/>
      <c r="K192" s="126"/>
      <c r="L192" s="358"/>
      <c r="M192" s="362"/>
    </row>
    <row r="193" ht="27.75" customHeight="1">
      <c r="A193" s="182"/>
      <c r="B193" s="182"/>
      <c r="C193" s="359"/>
      <c r="D193" s="360"/>
      <c r="E193" s="361"/>
      <c r="F193" s="362"/>
      <c r="G193" s="363"/>
      <c r="H193" s="362"/>
      <c r="I193" s="362"/>
      <c r="J193" s="362"/>
      <c r="K193" s="126"/>
      <c r="L193" s="358"/>
      <c r="M193" s="362"/>
    </row>
    <row r="194" ht="27.75" customHeight="1">
      <c r="A194" s="182"/>
      <c r="B194" s="182"/>
      <c r="C194" s="359"/>
      <c r="D194" s="360"/>
      <c r="E194" s="361"/>
      <c r="F194" s="362"/>
      <c r="G194" s="363"/>
      <c r="H194" s="362"/>
      <c r="I194" s="362"/>
      <c r="J194" s="362"/>
      <c r="K194" s="126"/>
      <c r="L194" s="358"/>
      <c r="M194" s="362"/>
    </row>
    <row r="195" ht="27.75" customHeight="1">
      <c r="A195" s="182"/>
      <c r="B195" s="182"/>
      <c r="C195" s="359"/>
      <c r="D195" s="360"/>
      <c r="E195" s="361"/>
      <c r="F195" s="362"/>
      <c r="G195" s="363"/>
      <c r="H195" s="362"/>
      <c r="I195" s="362"/>
      <c r="J195" s="362"/>
      <c r="K195" s="126"/>
      <c r="L195" s="358"/>
      <c r="M195" s="362"/>
    </row>
    <row r="196" ht="27.75" customHeight="1">
      <c r="A196" s="182"/>
      <c r="B196" s="182"/>
      <c r="C196" s="359"/>
      <c r="D196" s="360"/>
      <c r="E196" s="361"/>
      <c r="F196" s="362"/>
      <c r="G196" s="363"/>
      <c r="H196" s="362"/>
      <c r="I196" s="362"/>
      <c r="J196" s="362"/>
      <c r="K196" s="126"/>
      <c r="L196" s="358"/>
      <c r="M196" s="362"/>
    </row>
    <row r="197" ht="27.75" customHeight="1">
      <c r="A197" s="182"/>
      <c r="B197" s="182"/>
      <c r="C197" s="359"/>
      <c r="D197" s="360"/>
      <c r="E197" s="361"/>
      <c r="F197" s="362"/>
      <c r="G197" s="363"/>
      <c r="H197" s="362"/>
      <c r="I197" s="362"/>
      <c r="J197" s="362"/>
      <c r="K197" s="126"/>
      <c r="L197" s="358"/>
      <c r="M197" s="362"/>
    </row>
    <row r="198" ht="27.75" customHeight="1">
      <c r="A198" s="182"/>
      <c r="B198" s="182"/>
      <c r="C198" s="359"/>
      <c r="D198" s="360"/>
      <c r="E198" s="361"/>
      <c r="F198" s="362"/>
      <c r="G198" s="363"/>
      <c r="H198" s="362"/>
      <c r="I198" s="362"/>
      <c r="J198" s="362"/>
      <c r="K198" s="126"/>
      <c r="L198" s="358"/>
      <c r="M198" s="362"/>
    </row>
    <row r="199" ht="27.75" customHeight="1">
      <c r="A199" s="182"/>
      <c r="B199" s="182"/>
      <c r="C199" s="359"/>
      <c r="D199" s="360"/>
      <c r="E199" s="361"/>
      <c r="F199" s="362"/>
      <c r="G199" s="363"/>
      <c r="H199" s="362"/>
      <c r="I199" s="362"/>
      <c r="J199" s="362"/>
      <c r="K199" s="126"/>
      <c r="L199" s="358"/>
      <c r="M199" s="362"/>
    </row>
    <row r="200" ht="27.75" customHeight="1">
      <c r="A200" s="182"/>
      <c r="B200" s="182"/>
      <c r="C200" s="359"/>
      <c r="D200" s="360"/>
      <c r="E200" s="361"/>
      <c r="F200" s="362"/>
      <c r="G200" s="363"/>
      <c r="H200" s="362"/>
      <c r="I200" s="362"/>
      <c r="J200" s="362"/>
      <c r="K200" s="126"/>
      <c r="L200" s="358"/>
      <c r="M200" s="362"/>
    </row>
    <row r="201" ht="27.75" customHeight="1">
      <c r="A201" s="182"/>
      <c r="B201" s="182"/>
      <c r="C201" s="359"/>
      <c r="D201" s="360"/>
      <c r="E201" s="361"/>
      <c r="F201" s="362"/>
      <c r="G201" s="363"/>
      <c r="H201" s="362"/>
      <c r="I201" s="362"/>
      <c r="J201" s="362"/>
      <c r="K201" s="126"/>
      <c r="L201" s="358"/>
      <c r="M201" s="362"/>
    </row>
    <row r="202" ht="27.75" customHeight="1">
      <c r="A202" s="182"/>
      <c r="B202" s="182"/>
      <c r="C202" s="359"/>
      <c r="D202" s="360"/>
      <c r="E202" s="361"/>
      <c r="F202" s="362"/>
      <c r="G202" s="363"/>
      <c r="H202" s="362"/>
      <c r="I202" s="362"/>
      <c r="J202" s="362"/>
      <c r="K202" s="126"/>
      <c r="L202" s="358"/>
      <c r="M202" s="362"/>
    </row>
    <row r="203" ht="27.75" customHeight="1">
      <c r="A203" s="182"/>
      <c r="B203" s="182"/>
      <c r="C203" s="359"/>
      <c r="D203" s="360"/>
      <c r="E203" s="361"/>
      <c r="F203" s="362"/>
      <c r="G203" s="363"/>
      <c r="H203" s="362"/>
      <c r="I203" s="362"/>
      <c r="J203" s="362"/>
      <c r="K203" s="126"/>
      <c r="L203" s="358"/>
      <c r="M203" s="362"/>
    </row>
    <row r="204" ht="27.75" customHeight="1">
      <c r="A204" s="182"/>
      <c r="B204" s="182"/>
      <c r="C204" s="359"/>
      <c r="D204" s="360"/>
      <c r="E204" s="361"/>
      <c r="F204" s="362"/>
      <c r="G204" s="363"/>
      <c r="H204" s="362"/>
      <c r="I204" s="362"/>
      <c r="J204" s="362"/>
      <c r="K204" s="126"/>
      <c r="L204" s="358"/>
      <c r="M204" s="362"/>
    </row>
    <row r="205" ht="27.75" customHeight="1">
      <c r="A205" s="182"/>
      <c r="B205" s="182"/>
      <c r="C205" s="359"/>
      <c r="D205" s="360"/>
      <c r="E205" s="361"/>
      <c r="F205" s="362"/>
      <c r="G205" s="363"/>
      <c r="H205" s="362"/>
      <c r="I205" s="362"/>
      <c r="J205" s="362"/>
      <c r="K205" s="126"/>
      <c r="L205" s="358"/>
      <c r="M205" s="362"/>
    </row>
    <row r="206" ht="27.75" customHeight="1">
      <c r="A206" s="182"/>
      <c r="B206" s="182"/>
      <c r="C206" s="359"/>
      <c r="D206" s="360"/>
      <c r="E206" s="361"/>
      <c r="F206" s="362"/>
      <c r="G206" s="363"/>
      <c r="H206" s="362"/>
      <c r="I206" s="362"/>
      <c r="J206" s="362"/>
      <c r="K206" s="126"/>
      <c r="L206" s="358"/>
      <c r="M206" s="362"/>
    </row>
    <row r="207" ht="27.75" customHeight="1">
      <c r="A207" s="182"/>
      <c r="B207" s="182"/>
      <c r="C207" s="359"/>
      <c r="D207" s="360"/>
      <c r="E207" s="361"/>
      <c r="F207" s="362"/>
      <c r="G207" s="363"/>
      <c r="H207" s="362"/>
      <c r="I207" s="362"/>
      <c r="J207" s="362"/>
      <c r="K207" s="126"/>
      <c r="L207" s="358"/>
      <c r="M207" s="362"/>
    </row>
    <row r="208" ht="27.75" customHeight="1">
      <c r="A208" s="182"/>
      <c r="B208" s="182"/>
      <c r="C208" s="359"/>
      <c r="D208" s="360"/>
      <c r="E208" s="361"/>
      <c r="F208" s="362"/>
      <c r="G208" s="363"/>
      <c r="H208" s="362"/>
      <c r="I208" s="362"/>
      <c r="J208" s="362"/>
      <c r="K208" s="126"/>
      <c r="L208" s="358"/>
      <c r="M208" s="362"/>
    </row>
    <row r="209" ht="27.75" customHeight="1">
      <c r="A209" s="182"/>
      <c r="B209" s="182"/>
      <c r="C209" s="359"/>
      <c r="D209" s="360"/>
      <c r="E209" s="361"/>
      <c r="F209" s="362"/>
      <c r="G209" s="363"/>
      <c r="H209" s="362"/>
      <c r="I209" s="362"/>
      <c r="J209" s="362"/>
      <c r="K209" s="126"/>
      <c r="L209" s="358"/>
      <c r="M209" s="362"/>
    </row>
    <row r="210" ht="27.75" customHeight="1">
      <c r="A210" s="182"/>
      <c r="B210" s="182"/>
      <c r="C210" s="359"/>
      <c r="D210" s="360"/>
      <c r="E210" s="361"/>
      <c r="F210" s="362"/>
      <c r="G210" s="363"/>
      <c r="H210" s="362"/>
      <c r="I210" s="362"/>
      <c r="J210" s="362"/>
      <c r="K210" s="126"/>
      <c r="L210" s="358"/>
      <c r="M210" s="362"/>
    </row>
    <row r="211" ht="27.75" customHeight="1">
      <c r="A211" s="182"/>
      <c r="B211" s="182"/>
      <c r="C211" s="359"/>
      <c r="D211" s="360"/>
      <c r="E211" s="361"/>
      <c r="F211" s="362"/>
      <c r="G211" s="363"/>
      <c r="H211" s="362"/>
      <c r="I211" s="362"/>
      <c r="J211" s="362"/>
      <c r="K211" s="126"/>
      <c r="L211" s="358"/>
      <c r="M211" s="362"/>
    </row>
    <row r="212" ht="27.75" customHeight="1">
      <c r="A212" s="182"/>
      <c r="B212" s="182"/>
      <c r="C212" s="359"/>
      <c r="D212" s="360"/>
      <c r="E212" s="361"/>
      <c r="F212" s="362"/>
      <c r="G212" s="363"/>
      <c r="H212" s="362"/>
      <c r="I212" s="362"/>
      <c r="J212" s="362"/>
      <c r="K212" s="126"/>
      <c r="L212" s="358"/>
      <c r="M212" s="362"/>
    </row>
    <row r="213" ht="27.75" customHeight="1">
      <c r="A213" s="182"/>
      <c r="B213" s="182"/>
      <c r="C213" s="359"/>
      <c r="D213" s="360"/>
      <c r="E213" s="361"/>
      <c r="F213" s="362"/>
      <c r="G213" s="363"/>
      <c r="H213" s="362"/>
      <c r="I213" s="362"/>
      <c r="J213" s="362"/>
      <c r="K213" s="126"/>
      <c r="L213" s="358"/>
      <c r="M213" s="362"/>
    </row>
    <row r="214" ht="27.75" customHeight="1">
      <c r="A214" s="182"/>
      <c r="B214" s="182"/>
      <c r="C214" s="359"/>
      <c r="D214" s="360"/>
      <c r="E214" s="361"/>
      <c r="F214" s="362"/>
      <c r="G214" s="363"/>
      <c r="H214" s="362"/>
      <c r="I214" s="362"/>
      <c r="J214" s="362"/>
      <c r="K214" s="126"/>
      <c r="L214" s="358"/>
      <c r="M214" s="362"/>
    </row>
    <row r="215" ht="27.75" customHeight="1">
      <c r="A215" s="182"/>
      <c r="B215" s="182"/>
      <c r="C215" s="359"/>
      <c r="D215" s="360"/>
      <c r="E215" s="361"/>
      <c r="F215" s="362"/>
      <c r="G215" s="363"/>
      <c r="H215" s="362"/>
      <c r="I215" s="362"/>
      <c r="J215" s="362"/>
      <c r="K215" s="126"/>
      <c r="L215" s="358"/>
      <c r="M215" s="362"/>
    </row>
    <row r="216" ht="27.75" customHeight="1">
      <c r="A216" s="182"/>
      <c r="B216" s="182"/>
      <c r="C216" s="359"/>
      <c r="D216" s="360"/>
      <c r="E216" s="361"/>
      <c r="F216" s="362"/>
      <c r="G216" s="363"/>
      <c r="H216" s="362"/>
      <c r="I216" s="362"/>
      <c r="J216" s="362"/>
      <c r="K216" s="126"/>
      <c r="L216" s="358"/>
      <c r="M216" s="362"/>
    </row>
    <row r="217" ht="27.75" customHeight="1">
      <c r="A217" s="182"/>
      <c r="B217" s="182"/>
      <c r="C217" s="359"/>
      <c r="D217" s="360"/>
      <c r="E217" s="361"/>
      <c r="F217" s="362"/>
      <c r="G217" s="363"/>
      <c r="H217" s="362"/>
      <c r="I217" s="362"/>
      <c r="J217" s="362"/>
      <c r="K217" s="126"/>
      <c r="L217" s="358"/>
      <c r="M217" s="362"/>
    </row>
    <row r="218" ht="27.75" customHeight="1">
      <c r="A218" s="182"/>
      <c r="B218" s="182"/>
      <c r="C218" s="359"/>
      <c r="D218" s="360"/>
      <c r="E218" s="361"/>
      <c r="F218" s="362"/>
      <c r="G218" s="363"/>
      <c r="H218" s="362"/>
      <c r="I218" s="362"/>
      <c r="J218" s="362"/>
      <c r="K218" s="126"/>
      <c r="L218" s="358"/>
      <c r="M218" s="362"/>
    </row>
    <row r="219" ht="27.75" customHeight="1">
      <c r="A219" s="182"/>
      <c r="B219" s="182"/>
      <c r="C219" s="359"/>
      <c r="D219" s="360"/>
      <c r="E219" s="361"/>
      <c r="F219" s="362"/>
      <c r="G219" s="363"/>
      <c r="H219" s="362"/>
      <c r="I219" s="362"/>
      <c r="J219" s="362"/>
      <c r="K219" s="126"/>
      <c r="L219" s="358"/>
      <c r="M219" s="362"/>
    </row>
    <row r="220" ht="27.75" customHeight="1">
      <c r="A220" s="182"/>
      <c r="B220" s="182"/>
      <c r="C220" s="359"/>
      <c r="D220" s="360"/>
      <c r="E220" s="361"/>
      <c r="F220" s="362"/>
      <c r="G220" s="363"/>
      <c r="H220" s="362"/>
      <c r="I220" s="362"/>
      <c r="J220" s="362"/>
      <c r="K220" s="126"/>
      <c r="L220" s="358"/>
      <c r="M220" s="362"/>
    </row>
    <row r="221" ht="27.75" customHeight="1">
      <c r="A221" s="182"/>
      <c r="B221" s="182"/>
      <c r="C221" s="359"/>
      <c r="D221" s="360"/>
      <c r="E221" s="361"/>
      <c r="F221" s="362"/>
      <c r="G221" s="363"/>
      <c r="H221" s="362"/>
      <c r="I221" s="362"/>
      <c r="J221" s="362"/>
      <c r="K221" s="126"/>
      <c r="L221" s="358"/>
      <c r="M221" s="362"/>
    </row>
    <row r="222" ht="27.75" customHeight="1">
      <c r="A222" s="182"/>
      <c r="B222" s="182"/>
      <c r="C222" s="359"/>
      <c r="D222" s="360"/>
      <c r="E222" s="361"/>
      <c r="F222" s="362"/>
      <c r="G222" s="363"/>
      <c r="H222" s="362"/>
      <c r="I222" s="362"/>
      <c r="J222" s="362"/>
      <c r="K222" s="126"/>
      <c r="L222" s="358"/>
      <c r="M222" s="362"/>
    </row>
    <row r="223" ht="27.75" customHeight="1">
      <c r="A223" s="182"/>
      <c r="B223" s="182"/>
      <c r="C223" s="359"/>
      <c r="D223" s="360"/>
      <c r="E223" s="361"/>
      <c r="F223" s="362"/>
      <c r="G223" s="363"/>
      <c r="H223" s="362"/>
      <c r="I223" s="362"/>
      <c r="J223" s="362"/>
      <c r="K223" s="126"/>
      <c r="L223" s="358"/>
      <c r="M223" s="362"/>
    </row>
    <row r="224" ht="27.75" customHeight="1">
      <c r="A224" s="182"/>
      <c r="B224" s="182"/>
      <c r="C224" s="359"/>
      <c r="D224" s="360"/>
      <c r="E224" s="361"/>
      <c r="F224" s="362"/>
      <c r="G224" s="363"/>
      <c r="H224" s="362"/>
      <c r="I224" s="362"/>
      <c r="J224" s="362"/>
      <c r="K224" s="126"/>
      <c r="L224" s="358"/>
      <c r="M224" s="362"/>
    </row>
    <row r="225" ht="27.75" customHeight="1">
      <c r="A225" s="182"/>
      <c r="B225" s="182"/>
      <c r="C225" s="359"/>
      <c r="D225" s="360"/>
      <c r="E225" s="361"/>
      <c r="F225" s="362"/>
      <c r="G225" s="363"/>
      <c r="H225" s="362"/>
      <c r="I225" s="362"/>
      <c r="J225" s="362"/>
      <c r="K225" s="126"/>
      <c r="L225" s="358"/>
      <c r="M225" s="362"/>
    </row>
    <row r="226" ht="27.75" customHeight="1">
      <c r="A226" s="182"/>
      <c r="B226" s="182"/>
      <c r="C226" s="359"/>
      <c r="D226" s="360"/>
      <c r="E226" s="361"/>
      <c r="F226" s="362"/>
      <c r="G226" s="363"/>
      <c r="H226" s="362"/>
      <c r="I226" s="362"/>
      <c r="J226" s="362"/>
      <c r="K226" s="126"/>
      <c r="L226" s="358"/>
      <c r="M226" s="362"/>
    </row>
    <row r="227" ht="27.75" customHeight="1">
      <c r="A227" s="182"/>
      <c r="B227" s="182"/>
      <c r="C227" s="359"/>
      <c r="D227" s="360"/>
      <c r="E227" s="361"/>
      <c r="F227" s="362"/>
      <c r="G227" s="363"/>
      <c r="H227" s="362"/>
      <c r="I227" s="362"/>
      <c r="J227" s="362"/>
      <c r="K227" s="126"/>
      <c r="L227" s="358"/>
      <c r="M227" s="362"/>
    </row>
    <row r="228" ht="27.75" customHeight="1">
      <c r="A228" s="182"/>
      <c r="B228" s="182"/>
      <c r="C228" s="359"/>
      <c r="D228" s="360"/>
      <c r="E228" s="361"/>
      <c r="F228" s="362"/>
      <c r="G228" s="363"/>
      <c r="H228" s="362"/>
      <c r="I228" s="362"/>
      <c r="J228" s="362"/>
      <c r="K228" s="126"/>
      <c r="L228" s="358"/>
      <c r="M228" s="362"/>
    </row>
    <row r="229" ht="27.75" customHeight="1">
      <c r="A229" s="182"/>
      <c r="B229" s="182"/>
      <c r="C229" s="359"/>
      <c r="D229" s="360"/>
      <c r="E229" s="361"/>
      <c r="F229" s="362"/>
      <c r="G229" s="363"/>
      <c r="H229" s="362"/>
      <c r="I229" s="362"/>
      <c r="J229" s="362"/>
      <c r="K229" s="126"/>
      <c r="L229" s="358"/>
      <c r="M229" s="362"/>
    </row>
    <row r="230" ht="27.75" customHeight="1">
      <c r="A230" s="182"/>
      <c r="B230" s="182"/>
      <c r="C230" s="359"/>
      <c r="D230" s="360"/>
      <c r="E230" s="361"/>
      <c r="F230" s="362"/>
      <c r="G230" s="363"/>
      <c r="H230" s="362"/>
      <c r="I230" s="362"/>
      <c r="J230" s="362"/>
      <c r="K230" s="126"/>
      <c r="L230" s="358"/>
      <c r="M230" s="362"/>
    </row>
    <row r="231" ht="27.75" customHeight="1">
      <c r="A231" s="182"/>
      <c r="B231" s="182"/>
      <c r="C231" s="359"/>
      <c r="D231" s="360"/>
      <c r="E231" s="361"/>
      <c r="F231" s="362"/>
      <c r="G231" s="363"/>
      <c r="H231" s="362"/>
      <c r="I231" s="362"/>
      <c r="J231" s="362"/>
      <c r="K231" s="126"/>
      <c r="L231" s="358"/>
      <c r="M231" s="362"/>
    </row>
    <row r="232" ht="27.75" customHeight="1">
      <c r="A232" s="182"/>
      <c r="B232" s="182"/>
      <c r="C232" s="359"/>
      <c r="D232" s="360"/>
      <c r="E232" s="361"/>
      <c r="F232" s="362"/>
      <c r="G232" s="363"/>
      <c r="H232" s="362"/>
      <c r="I232" s="362"/>
      <c r="J232" s="362"/>
      <c r="K232" s="126"/>
      <c r="L232" s="358"/>
      <c r="M232" s="362"/>
    </row>
    <row r="233" ht="27.75" customHeight="1">
      <c r="A233" s="182"/>
      <c r="B233" s="182"/>
      <c r="C233" s="359"/>
      <c r="D233" s="360"/>
      <c r="E233" s="361"/>
      <c r="F233" s="362"/>
      <c r="G233" s="363"/>
      <c r="H233" s="362"/>
      <c r="I233" s="362"/>
      <c r="J233" s="362"/>
      <c r="K233" s="126"/>
      <c r="L233" s="358"/>
      <c r="M233" s="362"/>
    </row>
    <row r="234" ht="27.75" customHeight="1">
      <c r="A234" s="182"/>
      <c r="B234" s="182"/>
      <c r="C234" s="359"/>
      <c r="D234" s="360"/>
      <c r="E234" s="361"/>
      <c r="F234" s="362"/>
      <c r="G234" s="363"/>
      <c r="H234" s="362"/>
      <c r="I234" s="362"/>
      <c r="J234" s="362"/>
      <c r="K234" s="126"/>
      <c r="L234" s="358"/>
      <c r="M234" s="362"/>
    </row>
    <row r="235" ht="27.75" customHeight="1">
      <c r="A235" s="182"/>
      <c r="B235" s="182"/>
      <c r="C235" s="359"/>
      <c r="D235" s="360"/>
      <c r="E235" s="361"/>
      <c r="F235" s="362"/>
      <c r="G235" s="363"/>
      <c r="H235" s="362"/>
      <c r="I235" s="362"/>
      <c r="J235" s="362"/>
      <c r="K235" s="126"/>
      <c r="L235" s="358"/>
      <c r="M235" s="362"/>
    </row>
    <row r="236" ht="27.75" customHeight="1">
      <c r="A236" s="182"/>
      <c r="B236" s="182"/>
      <c r="C236" s="359"/>
      <c r="D236" s="360"/>
      <c r="E236" s="361"/>
      <c r="F236" s="362"/>
      <c r="G236" s="363"/>
      <c r="H236" s="362"/>
      <c r="I236" s="362"/>
      <c r="J236" s="362"/>
      <c r="K236" s="126"/>
      <c r="L236" s="358"/>
      <c r="M236" s="362"/>
    </row>
    <row r="237" ht="27.75" customHeight="1">
      <c r="A237" s="182"/>
      <c r="B237" s="182"/>
      <c r="C237" s="359"/>
      <c r="D237" s="360"/>
      <c r="E237" s="361"/>
      <c r="F237" s="362"/>
      <c r="G237" s="363"/>
      <c r="H237" s="362"/>
      <c r="I237" s="362"/>
      <c r="J237" s="362"/>
      <c r="K237" s="126"/>
      <c r="L237" s="358"/>
      <c r="M237" s="362"/>
    </row>
    <row r="238" ht="27.75" customHeight="1">
      <c r="A238" s="182"/>
      <c r="B238" s="182"/>
      <c r="C238" s="359"/>
      <c r="D238" s="360"/>
      <c r="E238" s="361"/>
      <c r="F238" s="362"/>
      <c r="G238" s="363"/>
      <c r="H238" s="362"/>
      <c r="I238" s="362"/>
      <c r="J238" s="362"/>
      <c r="K238" s="126"/>
      <c r="L238" s="358"/>
      <c r="M238" s="362"/>
    </row>
    <row r="239" ht="27.75" customHeight="1">
      <c r="A239" s="182"/>
      <c r="B239" s="182"/>
      <c r="C239" s="359"/>
      <c r="D239" s="360"/>
      <c r="E239" s="361"/>
      <c r="F239" s="362"/>
      <c r="G239" s="363"/>
      <c r="H239" s="362"/>
      <c r="I239" s="362"/>
      <c r="J239" s="362"/>
      <c r="K239" s="126"/>
      <c r="L239" s="358"/>
      <c r="M239" s="362"/>
    </row>
    <row r="240" ht="27.75" customHeight="1">
      <c r="A240" s="182"/>
      <c r="B240" s="182"/>
      <c r="C240" s="359"/>
      <c r="D240" s="360"/>
      <c r="E240" s="361"/>
      <c r="F240" s="362"/>
      <c r="G240" s="363"/>
      <c r="H240" s="362"/>
      <c r="I240" s="362"/>
      <c r="J240" s="362"/>
      <c r="K240" s="126"/>
      <c r="L240" s="358"/>
      <c r="M240" s="362"/>
    </row>
    <row r="241" ht="27.75" customHeight="1">
      <c r="A241" s="182"/>
      <c r="B241" s="182"/>
      <c r="C241" s="359"/>
      <c r="D241" s="360"/>
      <c r="E241" s="361"/>
      <c r="F241" s="362"/>
      <c r="G241" s="363"/>
      <c r="H241" s="362"/>
      <c r="I241" s="362"/>
      <c r="J241" s="362"/>
      <c r="K241" s="126"/>
      <c r="L241" s="358"/>
      <c r="M241" s="362"/>
    </row>
    <row r="242" ht="27.75" customHeight="1">
      <c r="A242" s="182"/>
      <c r="B242" s="182"/>
      <c r="C242" s="359"/>
      <c r="D242" s="360"/>
      <c r="E242" s="361"/>
      <c r="F242" s="362"/>
      <c r="G242" s="363"/>
      <c r="H242" s="362"/>
      <c r="I242" s="362"/>
      <c r="J242" s="362"/>
      <c r="K242" s="126"/>
      <c r="L242" s="358"/>
      <c r="M242" s="362"/>
    </row>
    <row r="243" ht="27.75" customHeight="1">
      <c r="A243" s="182"/>
      <c r="B243" s="182"/>
      <c r="C243" s="359"/>
      <c r="D243" s="360"/>
      <c r="E243" s="361"/>
      <c r="F243" s="362"/>
      <c r="G243" s="363"/>
      <c r="H243" s="362"/>
      <c r="I243" s="362"/>
      <c r="J243" s="362"/>
      <c r="K243" s="126"/>
      <c r="L243" s="358"/>
      <c r="M243" s="362"/>
    </row>
    <row r="244" ht="27.75" customHeight="1">
      <c r="A244" s="182"/>
      <c r="B244" s="182"/>
      <c r="C244" s="359"/>
      <c r="D244" s="360"/>
      <c r="E244" s="361"/>
      <c r="F244" s="362"/>
      <c r="G244" s="363"/>
      <c r="H244" s="362"/>
      <c r="I244" s="362"/>
      <c r="J244" s="362"/>
      <c r="K244" s="126"/>
      <c r="L244" s="358"/>
      <c r="M244" s="362"/>
    </row>
    <row r="245" ht="27.75" customHeight="1">
      <c r="A245" s="182"/>
      <c r="B245" s="182"/>
      <c r="C245" s="359"/>
      <c r="D245" s="360"/>
      <c r="E245" s="361"/>
      <c r="F245" s="362"/>
      <c r="G245" s="363"/>
      <c r="H245" s="362"/>
      <c r="I245" s="362"/>
      <c r="J245" s="362"/>
      <c r="K245" s="126"/>
      <c r="L245" s="358"/>
      <c r="M245" s="362"/>
    </row>
    <row r="246" ht="27.75" customHeight="1">
      <c r="A246" s="182"/>
      <c r="B246" s="182"/>
      <c r="C246" s="359"/>
      <c r="D246" s="360"/>
      <c r="E246" s="361"/>
      <c r="F246" s="362"/>
      <c r="G246" s="363"/>
      <c r="H246" s="362"/>
      <c r="I246" s="362"/>
      <c r="J246" s="362"/>
      <c r="K246" s="126"/>
      <c r="L246" s="358"/>
      <c r="M246" s="362"/>
    </row>
    <row r="247" ht="27.75" customHeight="1">
      <c r="A247" s="182"/>
      <c r="B247" s="182"/>
      <c r="C247" s="359"/>
      <c r="D247" s="360"/>
      <c r="E247" s="361"/>
      <c r="F247" s="362"/>
      <c r="G247" s="363"/>
      <c r="H247" s="362"/>
      <c r="I247" s="362"/>
      <c r="J247" s="362"/>
      <c r="K247" s="126"/>
      <c r="L247" s="358"/>
      <c r="M247" s="362"/>
    </row>
    <row r="248" ht="27.75" customHeight="1">
      <c r="A248" s="182"/>
      <c r="B248" s="182"/>
      <c r="C248" s="359"/>
      <c r="D248" s="360"/>
      <c r="E248" s="361"/>
      <c r="F248" s="362"/>
      <c r="G248" s="363"/>
      <c r="H248" s="362"/>
      <c r="I248" s="362"/>
      <c r="J248" s="362"/>
      <c r="K248" s="126"/>
      <c r="L248" s="358"/>
      <c r="M248" s="362"/>
    </row>
    <row r="249" ht="27.75" customHeight="1">
      <c r="A249" s="182"/>
      <c r="B249" s="182"/>
      <c r="C249" s="359"/>
      <c r="D249" s="360"/>
      <c r="E249" s="361"/>
      <c r="F249" s="362"/>
      <c r="G249" s="363"/>
      <c r="H249" s="362"/>
      <c r="I249" s="362"/>
      <c r="J249" s="362"/>
      <c r="K249" s="126"/>
      <c r="L249" s="358"/>
      <c r="M249" s="362"/>
    </row>
    <row r="250" ht="27.75" customHeight="1">
      <c r="A250" s="182"/>
      <c r="B250" s="182"/>
      <c r="C250" s="359"/>
      <c r="D250" s="360"/>
      <c r="E250" s="361"/>
      <c r="F250" s="362"/>
      <c r="G250" s="363"/>
      <c r="H250" s="362"/>
      <c r="I250" s="362"/>
      <c r="J250" s="362"/>
      <c r="K250" s="126"/>
      <c r="L250" s="373"/>
      <c r="M250" s="362"/>
    </row>
    <row r="251" ht="27.75" customHeight="1">
      <c r="A251" s="182"/>
      <c r="B251" s="182"/>
      <c r="C251" s="359"/>
      <c r="D251" s="360"/>
      <c r="E251" s="361"/>
      <c r="F251" s="362"/>
      <c r="G251" s="363"/>
      <c r="H251" s="362"/>
      <c r="I251" s="362"/>
      <c r="J251" s="362"/>
      <c r="K251" s="126"/>
      <c r="L251" s="373"/>
      <c r="M251" s="362"/>
    </row>
    <row r="252" ht="27.75" customHeight="1">
      <c r="A252" s="182"/>
      <c r="B252" s="182"/>
      <c r="C252" s="359"/>
      <c r="D252" s="360"/>
      <c r="E252" s="361"/>
      <c r="F252" s="362"/>
      <c r="G252" s="363"/>
      <c r="H252" s="362"/>
      <c r="I252" s="362"/>
      <c r="J252" s="362"/>
      <c r="K252" s="126"/>
      <c r="L252" s="373"/>
      <c r="M252" s="362"/>
    </row>
    <row r="253" ht="27.75" customHeight="1">
      <c r="A253" s="182"/>
      <c r="B253" s="182"/>
      <c r="C253" s="359"/>
      <c r="D253" s="360"/>
      <c r="E253" s="361"/>
      <c r="F253" s="362"/>
      <c r="G253" s="363"/>
      <c r="H253" s="362"/>
      <c r="I253" s="362"/>
      <c r="J253" s="362"/>
      <c r="K253" s="126"/>
      <c r="L253" s="373"/>
      <c r="M253" s="362"/>
    </row>
    <row r="254" ht="27.75" customHeight="1">
      <c r="A254" s="182"/>
      <c r="B254" s="182"/>
      <c r="C254" s="359"/>
      <c r="D254" s="360"/>
      <c r="E254" s="361"/>
      <c r="F254" s="362"/>
      <c r="G254" s="363"/>
      <c r="H254" s="362"/>
      <c r="I254" s="362"/>
      <c r="J254" s="362"/>
      <c r="K254" s="126"/>
      <c r="L254" s="373"/>
      <c r="M254" s="362"/>
    </row>
    <row r="255" ht="27.75" customHeight="1">
      <c r="A255" s="182"/>
      <c r="B255" s="182"/>
      <c r="C255" s="359"/>
      <c r="D255" s="360"/>
      <c r="E255" s="361"/>
      <c r="F255" s="362"/>
      <c r="G255" s="363"/>
      <c r="H255" s="362"/>
      <c r="I255" s="362"/>
      <c r="J255" s="362"/>
      <c r="K255" s="126"/>
      <c r="L255" s="373"/>
      <c r="M255" s="362"/>
    </row>
    <row r="256" ht="27.75" customHeight="1">
      <c r="A256" s="182"/>
      <c r="B256" s="182"/>
      <c r="C256" s="359"/>
      <c r="D256" s="360"/>
      <c r="E256" s="361"/>
      <c r="F256" s="362"/>
      <c r="G256" s="363"/>
      <c r="H256" s="362"/>
      <c r="I256" s="362"/>
      <c r="J256" s="362"/>
      <c r="K256" s="126"/>
      <c r="L256" s="373"/>
      <c r="M256" s="362"/>
    </row>
    <row r="257" ht="27.75" customHeight="1">
      <c r="A257" s="182"/>
      <c r="B257" s="182"/>
      <c r="C257" s="359"/>
      <c r="D257" s="360"/>
      <c r="E257" s="361"/>
      <c r="F257" s="362"/>
      <c r="G257" s="363"/>
      <c r="H257" s="362"/>
      <c r="I257" s="362"/>
      <c r="J257" s="362"/>
      <c r="K257" s="126"/>
      <c r="L257" s="373"/>
      <c r="M257" s="362"/>
    </row>
    <row r="258" ht="27.75" customHeight="1">
      <c r="A258" s="182"/>
      <c r="B258" s="182"/>
      <c r="C258" s="359"/>
      <c r="D258" s="360"/>
      <c r="E258" s="361"/>
      <c r="F258" s="362"/>
      <c r="G258" s="363"/>
      <c r="H258" s="362"/>
      <c r="I258" s="362"/>
      <c r="J258" s="362"/>
      <c r="K258" s="126"/>
      <c r="L258" s="373"/>
      <c r="M258" s="362"/>
    </row>
    <row r="259" ht="27.75" customHeight="1">
      <c r="A259" s="182"/>
      <c r="B259" s="182"/>
      <c r="C259" s="359"/>
      <c r="D259" s="360"/>
      <c r="E259" s="361"/>
      <c r="F259" s="362"/>
      <c r="G259" s="363"/>
      <c r="H259" s="362"/>
      <c r="I259" s="362"/>
      <c r="J259" s="362"/>
      <c r="K259" s="126"/>
      <c r="L259" s="373"/>
      <c r="M259" s="362"/>
    </row>
    <row r="260" ht="27.75" customHeight="1">
      <c r="A260" s="182"/>
      <c r="B260" s="182"/>
      <c r="C260" s="359"/>
      <c r="D260" s="360"/>
      <c r="E260" s="361"/>
      <c r="F260" s="362"/>
      <c r="G260" s="363"/>
      <c r="H260" s="362"/>
      <c r="I260" s="362"/>
      <c r="J260" s="362"/>
      <c r="K260" s="126"/>
      <c r="L260" s="373"/>
      <c r="M260" s="362"/>
    </row>
    <row r="261" ht="27.75" customHeight="1">
      <c r="A261" s="182"/>
      <c r="B261" s="182"/>
      <c r="C261" s="359"/>
      <c r="D261" s="360"/>
      <c r="E261" s="361"/>
      <c r="F261" s="362"/>
      <c r="G261" s="363"/>
      <c r="H261" s="362"/>
      <c r="I261" s="362"/>
      <c r="J261" s="362"/>
      <c r="K261" s="126"/>
      <c r="L261" s="373"/>
      <c r="M261" s="362"/>
    </row>
    <row r="262" ht="27.75" customHeight="1">
      <c r="A262" s="182"/>
      <c r="B262" s="182"/>
      <c r="C262" s="359"/>
      <c r="D262" s="360"/>
      <c r="E262" s="361"/>
      <c r="F262" s="362"/>
      <c r="G262" s="363"/>
      <c r="H262" s="362"/>
      <c r="I262" s="362"/>
      <c r="J262" s="362"/>
      <c r="K262" s="126"/>
      <c r="L262" s="373"/>
      <c r="M262" s="362"/>
    </row>
    <row r="263" ht="27.75" customHeight="1">
      <c r="A263" s="182"/>
      <c r="B263" s="182"/>
      <c r="C263" s="359"/>
      <c r="D263" s="360"/>
      <c r="E263" s="361"/>
      <c r="F263" s="362"/>
      <c r="G263" s="363"/>
      <c r="H263" s="362"/>
      <c r="I263" s="362"/>
      <c r="J263" s="362"/>
      <c r="K263" s="126"/>
      <c r="L263" s="373"/>
      <c r="M263" s="362"/>
    </row>
    <row r="264" ht="27.75" customHeight="1">
      <c r="A264" s="182"/>
      <c r="B264" s="182"/>
      <c r="C264" s="359"/>
      <c r="D264" s="360"/>
      <c r="E264" s="361"/>
      <c r="F264" s="362"/>
      <c r="G264" s="363"/>
      <c r="H264" s="362"/>
      <c r="I264" s="362"/>
      <c r="J264" s="362"/>
      <c r="K264" s="126"/>
      <c r="L264" s="373"/>
      <c r="M264" s="362"/>
    </row>
    <row r="265" ht="27.75" customHeight="1">
      <c r="A265" s="182"/>
      <c r="B265" s="182"/>
      <c r="C265" s="359"/>
      <c r="D265" s="360"/>
      <c r="E265" s="361"/>
      <c r="F265" s="362"/>
      <c r="G265" s="363"/>
      <c r="H265" s="362"/>
      <c r="I265" s="362"/>
      <c r="J265" s="362"/>
      <c r="K265" s="126"/>
      <c r="L265" s="373"/>
      <c r="M265" s="362"/>
    </row>
    <row r="266" ht="27.75" customHeight="1">
      <c r="A266" s="182"/>
      <c r="B266" s="182"/>
      <c r="C266" s="359"/>
      <c r="D266" s="360"/>
      <c r="E266" s="361"/>
      <c r="F266" s="362"/>
      <c r="G266" s="363"/>
      <c r="H266" s="362"/>
      <c r="I266" s="362"/>
      <c r="J266" s="362"/>
      <c r="K266" s="126"/>
      <c r="L266" s="373"/>
      <c r="M266" s="362"/>
    </row>
    <row r="267" ht="27.75" customHeight="1">
      <c r="A267" s="182"/>
      <c r="B267" s="182"/>
      <c r="C267" s="359"/>
      <c r="D267" s="360"/>
      <c r="E267" s="361"/>
      <c r="F267" s="362"/>
      <c r="G267" s="363"/>
      <c r="H267" s="362"/>
      <c r="I267" s="362"/>
      <c r="J267" s="362"/>
      <c r="K267" s="126"/>
      <c r="L267" s="373"/>
      <c r="M267" s="362"/>
    </row>
    <row r="268" ht="27.75" customHeight="1">
      <c r="A268" s="182"/>
      <c r="B268" s="182"/>
      <c r="C268" s="359"/>
      <c r="D268" s="360"/>
      <c r="E268" s="361"/>
      <c r="F268" s="362"/>
      <c r="G268" s="363"/>
      <c r="H268" s="362"/>
      <c r="I268" s="362"/>
      <c r="J268" s="362"/>
      <c r="K268" s="126"/>
      <c r="L268" s="373"/>
      <c r="M268" s="362"/>
    </row>
    <row r="269" ht="27.75" customHeight="1">
      <c r="A269" s="182"/>
      <c r="B269" s="182"/>
      <c r="C269" s="359"/>
      <c r="D269" s="360"/>
      <c r="E269" s="361"/>
      <c r="F269" s="362"/>
      <c r="G269" s="363"/>
      <c r="H269" s="362"/>
      <c r="I269" s="362"/>
      <c r="J269" s="362"/>
      <c r="K269" s="126"/>
      <c r="L269" s="373"/>
      <c r="M269" s="362"/>
    </row>
    <row r="270" ht="27.75" customHeight="1">
      <c r="A270" s="182"/>
      <c r="B270" s="182"/>
      <c r="C270" s="359"/>
      <c r="D270" s="360"/>
      <c r="E270" s="361"/>
      <c r="F270" s="362"/>
      <c r="G270" s="363"/>
      <c r="H270" s="362"/>
      <c r="I270" s="362"/>
      <c r="J270" s="362"/>
      <c r="K270" s="126"/>
      <c r="L270" s="373"/>
      <c r="M270" s="362"/>
    </row>
    <row r="271" ht="27.75" customHeight="1">
      <c r="A271" s="182"/>
      <c r="B271" s="182"/>
      <c r="C271" s="359"/>
      <c r="D271" s="360"/>
      <c r="E271" s="361"/>
      <c r="F271" s="362"/>
      <c r="G271" s="363"/>
      <c r="H271" s="362"/>
      <c r="I271" s="362"/>
      <c r="J271" s="362"/>
      <c r="K271" s="126"/>
      <c r="L271" s="373"/>
      <c r="M271" s="362"/>
    </row>
    <row r="272" ht="27.75" customHeight="1">
      <c r="A272" s="182"/>
      <c r="B272" s="182"/>
      <c r="C272" s="359"/>
      <c r="D272" s="360"/>
      <c r="E272" s="361"/>
      <c r="F272" s="362"/>
      <c r="G272" s="363"/>
      <c r="H272" s="362"/>
      <c r="I272" s="362"/>
      <c r="J272" s="362"/>
      <c r="K272" s="126"/>
      <c r="L272" s="373"/>
      <c r="M272" s="362"/>
    </row>
    <row r="273" ht="27.75" customHeight="1">
      <c r="A273" s="182"/>
      <c r="B273" s="182"/>
      <c r="C273" s="359"/>
      <c r="D273" s="360"/>
      <c r="E273" s="361"/>
      <c r="F273" s="362"/>
      <c r="G273" s="363"/>
      <c r="H273" s="362"/>
      <c r="I273" s="362"/>
      <c r="J273" s="362"/>
      <c r="K273" s="126"/>
      <c r="L273" s="373"/>
      <c r="M273" s="362"/>
    </row>
    <row r="274" ht="27.75" customHeight="1">
      <c r="A274" s="182"/>
      <c r="B274" s="182"/>
      <c r="C274" s="359"/>
      <c r="D274" s="360"/>
      <c r="E274" s="361"/>
      <c r="F274" s="362"/>
      <c r="G274" s="363"/>
      <c r="H274" s="362"/>
      <c r="I274" s="362"/>
      <c r="J274" s="362"/>
      <c r="K274" s="126"/>
      <c r="L274" s="373"/>
      <c r="M274" s="362"/>
    </row>
    <row r="275" ht="27.75" customHeight="1">
      <c r="A275" s="182"/>
      <c r="B275" s="182"/>
      <c r="C275" s="359"/>
      <c r="D275" s="360"/>
      <c r="E275" s="361"/>
      <c r="F275" s="362"/>
      <c r="G275" s="363"/>
      <c r="H275" s="362"/>
      <c r="I275" s="362"/>
      <c r="J275" s="362"/>
      <c r="K275" s="126"/>
      <c r="L275" s="374"/>
      <c r="M275" s="362"/>
    </row>
    <row r="276" ht="27.75" customHeight="1">
      <c r="A276" s="182"/>
      <c r="B276" s="182"/>
      <c r="C276" s="359"/>
      <c r="D276" s="360"/>
      <c r="E276" s="361"/>
      <c r="F276" s="362"/>
      <c r="G276" s="363"/>
      <c r="H276" s="362"/>
      <c r="I276" s="362"/>
      <c r="J276" s="362"/>
      <c r="K276" s="126"/>
      <c r="L276" s="374"/>
      <c r="M276" s="362"/>
    </row>
    <row r="277" ht="27.75" customHeight="1">
      <c r="A277" s="182"/>
      <c r="B277" s="182"/>
      <c r="C277" s="359"/>
      <c r="D277" s="360"/>
      <c r="E277" s="361"/>
      <c r="F277" s="362"/>
      <c r="G277" s="363"/>
      <c r="H277" s="362"/>
      <c r="I277" s="362"/>
      <c r="J277" s="362"/>
      <c r="K277" s="126"/>
      <c r="L277" s="374"/>
      <c r="M277" s="362"/>
    </row>
    <row r="278" ht="27.75" customHeight="1">
      <c r="A278" s="182"/>
      <c r="B278" s="182"/>
      <c r="C278" s="359"/>
      <c r="D278" s="360"/>
      <c r="E278" s="361"/>
      <c r="F278" s="362"/>
      <c r="G278" s="363"/>
      <c r="H278" s="362"/>
      <c r="I278" s="362"/>
      <c r="J278" s="362"/>
      <c r="K278" s="126"/>
      <c r="L278" s="374"/>
      <c r="M278" s="362"/>
    </row>
    <row r="279" ht="27.75" customHeight="1">
      <c r="A279" s="182"/>
      <c r="B279" s="182"/>
      <c r="C279" s="359"/>
      <c r="D279" s="360"/>
      <c r="E279" s="361"/>
      <c r="F279" s="362"/>
      <c r="G279" s="363"/>
      <c r="H279" s="362"/>
      <c r="I279" s="362"/>
      <c r="J279" s="362"/>
      <c r="K279" s="126"/>
      <c r="L279" s="374"/>
      <c r="M279" s="362"/>
    </row>
    <row r="280" ht="27.75" customHeight="1">
      <c r="A280" s="182"/>
      <c r="B280" s="182"/>
      <c r="C280" s="359"/>
      <c r="D280" s="360"/>
      <c r="E280" s="361"/>
      <c r="F280" s="362"/>
      <c r="G280" s="363"/>
      <c r="H280" s="362"/>
      <c r="I280" s="362"/>
      <c r="J280" s="362"/>
      <c r="K280" s="126"/>
      <c r="L280" s="374"/>
      <c r="M280" s="362"/>
    </row>
    <row r="281" ht="27.75" customHeight="1">
      <c r="A281" s="182"/>
      <c r="B281" s="182"/>
      <c r="C281" s="359"/>
      <c r="D281" s="360"/>
      <c r="E281" s="361"/>
      <c r="F281" s="362"/>
      <c r="G281" s="363"/>
      <c r="H281" s="362"/>
      <c r="I281" s="362"/>
      <c r="J281" s="362"/>
      <c r="K281" s="126"/>
      <c r="L281" s="374"/>
      <c r="M281" s="362"/>
    </row>
    <row r="282" ht="27.75" customHeight="1">
      <c r="A282" s="182"/>
      <c r="B282" s="182"/>
      <c r="C282" s="359"/>
      <c r="D282" s="360"/>
      <c r="E282" s="361"/>
      <c r="F282" s="362"/>
      <c r="G282" s="363"/>
      <c r="H282" s="362"/>
      <c r="I282" s="362"/>
      <c r="J282" s="362"/>
      <c r="K282" s="126"/>
      <c r="L282" s="374"/>
      <c r="M282" s="362"/>
    </row>
    <row r="283" ht="27.75" customHeight="1">
      <c r="A283" s="182"/>
      <c r="B283" s="182"/>
      <c r="C283" s="359"/>
      <c r="D283" s="360"/>
      <c r="E283" s="361"/>
      <c r="F283" s="362"/>
      <c r="G283" s="363"/>
      <c r="H283" s="362"/>
      <c r="I283" s="362"/>
      <c r="J283" s="362"/>
      <c r="K283" s="126"/>
      <c r="L283" s="374"/>
      <c r="M283" s="362"/>
    </row>
    <row r="284" ht="27.75" customHeight="1">
      <c r="A284" s="182"/>
      <c r="B284" s="182"/>
      <c r="C284" s="359"/>
      <c r="D284" s="360"/>
      <c r="E284" s="361"/>
      <c r="F284" s="362"/>
      <c r="G284" s="363"/>
      <c r="H284" s="362"/>
      <c r="I284" s="362"/>
      <c r="J284" s="362"/>
      <c r="K284" s="126"/>
      <c r="L284" s="374"/>
      <c r="M284" s="362"/>
    </row>
    <row r="285" ht="27.75" customHeight="1">
      <c r="A285" s="182"/>
      <c r="B285" s="182"/>
      <c r="C285" s="359"/>
      <c r="D285" s="360"/>
      <c r="E285" s="361"/>
      <c r="F285" s="362"/>
      <c r="G285" s="363"/>
      <c r="H285" s="362"/>
      <c r="I285" s="362"/>
      <c r="J285" s="362"/>
      <c r="K285" s="126"/>
      <c r="L285" s="374"/>
      <c r="M285" s="362"/>
    </row>
    <row r="286" ht="27.75" customHeight="1">
      <c r="A286" s="182"/>
      <c r="B286" s="182"/>
      <c r="C286" s="359"/>
      <c r="D286" s="360"/>
      <c r="E286" s="361"/>
      <c r="F286" s="362"/>
      <c r="G286" s="363"/>
      <c r="H286" s="362"/>
      <c r="I286" s="362"/>
      <c r="J286" s="362"/>
      <c r="K286" s="126"/>
      <c r="L286" s="374"/>
      <c r="M286" s="362"/>
    </row>
    <row r="287" ht="27.75" customHeight="1">
      <c r="A287" s="182"/>
      <c r="B287" s="182"/>
      <c r="C287" s="359"/>
      <c r="D287" s="360"/>
      <c r="E287" s="361"/>
      <c r="F287" s="362"/>
      <c r="G287" s="363"/>
      <c r="H287" s="362"/>
      <c r="I287" s="362"/>
      <c r="J287" s="362"/>
      <c r="K287" s="126"/>
      <c r="L287" s="374"/>
      <c r="M287" s="362"/>
    </row>
    <row r="288" ht="27.75" customHeight="1">
      <c r="A288" s="182"/>
      <c r="B288" s="182"/>
      <c r="C288" s="359"/>
      <c r="D288" s="360"/>
      <c r="E288" s="361"/>
      <c r="F288" s="362"/>
      <c r="G288" s="363"/>
      <c r="H288" s="362"/>
      <c r="I288" s="362"/>
      <c r="J288" s="362"/>
      <c r="K288" s="126"/>
      <c r="L288" s="374"/>
      <c r="M288" s="362"/>
    </row>
    <row r="289" ht="27.75" customHeight="1">
      <c r="A289" s="182"/>
      <c r="B289" s="182"/>
      <c r="C289" s="359"/>
      <c r="D289" s="360"/>
      <c r="E289" s="361"/>
      <c r="F289" s="362"/>
      <c r="G289" s="363"/>
      <c r="H289" s="362"/>
      <c r="I289" s="362"/>
      <c r="J289" s="362"/>
      <c r="K289" s="126"/>
      <c r="L289" s="374"/>
      <c r="M289" s="362"/>
    </row>
    <row r="290" ht="27.75" customHeight="1">
      <c r="A290" s="182"/>
      <c r="B290" s="182"/>
      <c r="C290" s="359"/>
      <c r="D290" s="360"/>
      <c r="E290" s="361"/>
      <c r="F290" s="362"/>
      <c r="G290" s="363"/>
      <c r="H290" s="362"/>
      <c r="I290" s="362"/>
      <c r="J290" s="362"/>
      <c r="K290" s="126"/>
      <c r="L290" s="374"/>
      <c r="M290" s="362"/>
    </row>
    <row r="291" ht="27.75" customHeight="1">
      <c r="A291" s="182"/>
      <c r="B291" s="182"/>
      <c r="C291" s="359"/>
      <c r="D291" s="360"/>
      <c r="E291" s="361"/>
      <c r="F291" s="362"/>
      <c r="G291" s="363"/>
      <c r="H291" s="362"/>
      <c r="I291" s="362"/>
      <c r="J291" s="362"/>
      <c r="K291" s="126"/>
      <c r="L291" s="374"/>
      <c r="M291" s="362"/>
    </row>
    <row r="292" ht="27.75" customHeight="1">
      <c r="A292" s="182"/>
      <c r="B292" s="182"/>
      <c r="C292" s="359"/>
      <c r="D292" s="360"/>
      <c r="E292" s="361"/>
      <c r="F292" s="362"/>
      <c r="G292" s="363"/>
      <c r="H292" s="362"/>
      <c r="I292" s="362"/>
      <c r="J292" s="362"/>
      <c r="K292" s="126"/>
      <c r="L292" s="374"/>
      <c r="M292" s="362"/>
    </row>
    <row r="293" ht="27.75" customHeight="1">
      <c r="A293" s="182"/>
      <c r="B293" s="182"/>
      <c r="C293" s="359"/>
      <c r="D293" s="360"/>
      <c r="E293" s="361"/>
      <c r="F293" s="362"/>
      <c r="G293" s="363"/>
      <c r="H293" s="362"/>
      <c r="I293" s="362"/>
      <c r="J293" s="362"/>
      <c r="K293" s="126"/>
      <c r="L293" s="374"/>
      <c r="M293" s="362"/>
    </row>
    <row r="294" ht="27.75" customHeight="1">
      <c r="A294" s="182"/>
      <c r="B294" s="182"/>
      <c r="C294" s="359"/>
      <c r="D294" s="360"/>
      <c r="E294" s="361"/>
      <c r="F294" s="362"/>
      <c r="G294" s="363"/>
      <c r="H294" s="362"/>
      <c r="I294" s="362"/>
      <c r="J294" s="362"/>
      <c r="K294" s="126"/>
      <c r="L294" s="374"/>
      <c r="M294" s="362"/>
    </row>
    <row r="295" ht="27.75" customHeight="1">
      <c r="A295" s="182"/>
      <c r="B295" s="182"/>
      <c r="C295" s="359"/>
      <c r="D295" s="360"/>
      <c r="E295" s="361"/>
      <c r="F295" s="362"/>
      <c r="G295" s="363"/>
      <c r="H295" s="362"/>
      <c r="I295" s="362"/>
      <c r="J295" s="362"/>
      <c r="K295" s="126"/>
      <c r="L295" s="374"/>
      <c r="M295" s="362"/>
    </row>
    <row r="296" ht="27.75" customHeight="1">
      <c r="A296" s="182"/>
      <c r="B296" s="182"/>
      <c r="C296" s="359"/>
      <c r="D296" s="360"/>
      <c r="E296" s="361"/>
      <c r="F296" s="362"/>
      <c r="G296" s="363"/>
      <c r="H296" s="362"/>
      <c r="I296" s="362"/>
      <c r="J296" s="362"/>
      <c r="K296" s="126"/>
      <c r="L296" s="374"/>
      <c r="M296" s="362"/>
    </row>
    <row r="297" ht="27.75" customHeight="1">
      <c r="A297" s="182"/>
      <c r="B297" s="182"/>
      <c r="C297" s="359"/>
      <c r="D297" s="360"/>
      <c r="E297" s="361"/>
      <c r="F297" s="362"/>
      <c r="G297" s="363"/>
      <c r="H297" s="362"/>
      <c r="I297" s="362"/>
      <c r="J297" s="362"/>
      <c r="K297" s="126"/>
      <c r="L297" s="374"/>
      <c r="M297" s="362"/>
    </row>
    <row r="298" ht="27.75" customHeight="1">
      <c r="A298" s="182"/>
      <c r="B298" s="182"/>
      <c r="C298" s="359"/>
      <c r="D298" s="360"/>
      <c r="E298" s="361"/>
      <c r="F298" s="362"/>
      <c r="G298" s="363"/>
      <c r="H298" s="362"/>
      <c r="I298" s="362"/>
      <c r="J298" s="362"/>
      <c r="K298" s="126"/>
      <c r="L298" s="374"/>
      <c r="M298" s="362"/>
    </row>
    <row r="299" ht="27.75" customHeight="1">
      <c r="A299" s="182"/>
      <c r="B299" s="182"/>
      <c r="C299" s="359"/>
      <c r="D299" s="360"/>
      <c r="E299" s="361"/>
      <c r="F299" s="362"/>
      <c r="G299" s="363"/>
      <c r="H299" s="362"/>
      <c r="I299" s="362"/>
      <c r="J299" s="362"/>
      <c r="K299" s="126"/>
      <c r="L299" s="374"/>
      <c r="M299" s="362"/>
    </row>
    <row r="300" ht="27.75" customHeight="1">
      <c r="A300" s="182"/>
      <c r="B300" s="182"/>
      <c r="C300" s="359"/>
      <c r="D300" s="360"/>
      <c r="E300" s="361"/>
      <c r="F300" s="362"/>
      <c r="G300" s="363"/>
      <c r="H300" s="362"/>
      <c r="I300" s="362"/>
      <c r="J300" s="362"/>
      <c r="K300" s="126"/>
      <c r="L300" s="374"/>
      <c r="M300" s="362"/>
    </row>
    <row r="301" ht="27.75" customHeight="1">
      <c r="A301" s="182"/>
      <c r="B301" s="182"/>
      <c r="C301" s="359"/>
      <c r="D301" s="360"/>
      <c r="E301" s="361"/>
      <c r="F301" s="362"/>
      <c r="G301" s="363"/>
      <c r="H301" s="362"/>
      <c r="I301" s="362"/>
      <c r="J301" s="362"/>
      <c r="K301" s="126"/>
      <c r="L301" s="374"/>
      <c r="M301" s="362"/>
    </row>
    <row r="302" ht="27.75" customHeight="1">
      <c r="A302" s="182"/>
      <c r="B302" s="182"/>
      <c r="C302" s="359"/>
      <c r="D302" s="360"/>
      <c r="E302" s="361"/>
      <c r="F302" s="362"/>
      <c r="G302" s="363"/>
      <c r="H302" s="362"/>
      <c r="I302" s="362"/>
      <c r="J302" s="362"/>
      <c r="K302" s="126"/>
      <c r="L302" s="374"/>
      <c r="M302" s="362"/>
    </row>
    <row r="303" ht="27.75" customHeight="1">
      <c r="A303" s="182"/>
      <c r="B303" s="182"/>
      <c r="C303" s="359"/>
      <c r="D303" s="360"/>
      <c r="E303" s="361"/>
      <c r="F303" s="362"/>
      <c r="G303" s="363"/>
      <c r="H303" s="362"/>
      <c r="I303" s="362"/>
      <c r="J303" s="362"/>
      <c r="K303" s="126"/>
      <c r="L303" s="374"/>
      <c r="M303" s="362"/>
    </row>
    <row r="304" ht="27.75" customHeight="1">
      <c r="A304" s="182"/>
      <c r="B304" s="182"/>
      <c r="C304" s="359"/>
      <c r="D304" s="360"/>
      <c r="E304" s="361"/>
      <c r="F304" s="362"/>
      <c r="G304" s="363"/>
      <c r="H304" s="362"/>
      <c r="I304" s="362"/>
      <c r="J304" s="362"/>
      <c r="K304" s="126"/>
      <c r="L304" s="374"/>
      <c r="M304" s="362"/>
    </row>
    <row r="305" ht="27.75" customHeight="1">
      <c r="A305" s="182"/>
      <c r="B305" s="182"/>
      <c r="C305" s="359"/>
      <c r="D305" s="360"/>
      <c r="E305" s="361"/>
      <c r="F305" s="362"/>
      <c r="G305" s="363"/>
      <c r="H305" s="362"/>
      <c r="I305" s="362"/>
      <c r="J305" s="362"/>
      <c r="K305" s="126"/>
      <c r="L305" s="374"/>
      <c r="M305" s="362"/>
    </row>
    <row r="306" ht="27.75" customHeight="1">
      <c r="A306" s="182"/>
      <c r="B306" s="182"/>
      <c r="C306" s="359"/>
      <c r="D306" s="360"/>
      <c r="E306" s="361"/>
      <c r="F306" s="362"/>
      <c r="G306" s="363"/>
      <c r="H306" s="362"/>
      <c r="I306" s="362"/>
      <c r="J306" s="362"/>
      <c r="K306" s="126"/>
      <c r="L306" s="374"/>
      <c r="M306" s="362"/>
    </row>
    <row r="307" ht="27.75" customHeight="1">
      <c r="A307" s="182"/>
      <c r="B307" s="182"/>
      <c r="C307" s="359"/>
      <c r="D307" s="360"/>
      <c r="E307" s="361"/>
      <c r="F307" s="362"/>
      <c r="G307" s="363"/>
      <c r="H307" s="362"/>
      <c r="I307" s="362"/>
      <c r="J307" s="362"/>
      <c r="K307" s="126"/>
      <c r="L307" s="374"/>
      <c r="M307" s="362"/>
    </row>
    <row r="308" ht="27.75" customHeight="1">
      <c r="A308" s="182"/>
      <c r="B308" s="182"/>
      <c r="C308" s="359"/>
      <c r="D308" s="360"/>
      <c r="E308" s="361"/>
      <c r="F308" s="362"/>
      <c r="G308" s="363"/>
      <c r="H308" s="362"/>
      <c r="I308" s="362"/>
      <c r="J308" s="362"/>
      <c r="K308" s="126"/>
      <c r="L308" s="374"/>
      <c r="M308" s="362"/>
    </row>
    <row r="309" ht="27.75" customHeight="1">
      <c r="A309" s="182"/>
      <c r="B309" s="182"/>
      <c r="C309" s="359"/>
      <c r="D309" s="360"/>
      <c r="E309" s="361"/>
      <c r="F309" s="362"/>
      <c r="G309" s="363"/>
      <c r="H309" s="362"/>
      <c r="I309" s="362"/>
      <c r="J309" s="362"/>
      <c r="K309" s="126"/>
      <c r="L309" s="374"/>
      <c r="M309" s="362"/>
    </row>
    <row r="310" ht="27.75" customHeight="1">
      <c r="A310" s="182"/>
      <c r="B310" s="182"/>
      <c r="C310" s="359"/>
      <c r="D310" s="360"/>
      <c r="E310" s="361"/>
      <c r="F310" s="362"/>
      <c r="G310" s="363"/>
      <c r="H310" s="362"/>
      <c r="I310" s="362"/>
      <c r="J310" s="362"/>
      <c r="K310" s="126"/>
      <c r="L310" s="374"/>
      <c r="M310" s="362"/>
    </row>
    <row r="311" ht="27.75" customHeight="1">
      <c r="A311" s="182"/>
      <c r="B311" s="182"/>
      <c r="C311" s="359"/>
      <c r="D311" s="360"/>
      <c r="E311" s="361"/>
      <c r="F311" s="362"/>
      <c r="G311" s="363"/>
      <c r="H311" s="362"/>
      <c r="I311" s="362"/>
      <c r="J311" s="362"/>
      <c r="K311" s="126"/>
      <c r="L311" s="374"/>
      <c r="M311" s="362"/>
    </row>
    <row r="312" ht="27.75" customHeight="1">
      <c r="A312" s="182"/>
      <c r="B312" s="182"/>
      <c r="C312" s="359"/>
      <c r="D312" s="360"/>
      <c r="E312" s="361"/>
      <c r="F312" s="362"/>
      <c r="G312" s="363"/>
      <c r="H312" s="362"/>
      <c r="I312" s="362"/>
      <c r="J312" s="362"/>
      <c r="K312" s="126"/>
      <c r="L312" s="374"/>
      <c r="M312" s="362"/>
    </row>
    <row r="313" ht="27.75" customHeight="1">
      <c r="A313" s="182"/>
      <c r="B313" s="182"/>
      <c r="C313" s="359"/>
      <c r="D313" s="360"/>
      <c r="E313" s="361"/>
      <c r="F313" s="362"/>
      <c r="G313" s="363"/>
      <c r="H313" s="362"/>
      <c r="I313" s="362"/>
      <c r="J313" s="362"/>
      <c r="K313" s="126"/>
      <c r="L313" s="374"/>
      <c r="M313" s="362"/>
    </row>
    <row r="314" ht="27.75" customHeight="1">
      <c r="A314" s="182"/>
      <c r="B314" s="182"/>
      <c r="C314" s="359"/>
      <c r="D314" s="360"/>
      <c r="E314" s="361"/>
      <c r="F314" s="362"/>
      <c r="G314" s="363"/>
      <c r="H314" s="362"/>
      <c r="I314" s="362"/>
      <c r="J314" s="362"/>
      <c r="K314" s="126"/>
      <c r="L314" s="374"/>
      <c r="M314" s="362"/>
    </row>
    <row r="315" ht="27.75" customHeight="1">
      <c r="A315" s="182"/>
      <c r="B315" s="182"/>
      <c r="C315" s="359"/>
      <c r="D315" s="360"/>
      <c r="E315" s="361"/>
      <c r="F315" s="362"/>
      <c r="G315" s="363"/>
      <c r="H315" s="362"/>
      <c r="I315" s="362"/>
      <c r="J315" s="362"/>
      <c r="K315" s="126"/>
      <c r="L315" s="374"/>
      <c r="M315" s="362"/>
    </row>
    <row r="316" ht="27.75" customHeight="1">
      <c r="A316" s="182"/>
      <c r="B316" s="182"/>
      <c r="C316" s="359"/>
      <c r="D316" s="360"/>
      <c r="E316" s="361"/>
      <c r="F316" s="362"/>
      <c r="G316" s="363"/>
      <c r="H316" s="362"/>
      <c r="I316" s="362"/>
      <c r="J316" s="362"/>
      <c r="K316" s="126"/>
      <c r="L316" s="374"/>
      <c r="M316" s="362"/>
    </row>
    <row r="317" ht="27.75" customHeight="1">
      <c r="A317" s="182"/>
      <c r="B317" s="182"/>
      <c r="C317" s="359"/>
      <c r="D317" s="360"/>
      <c r="E317" s="361"/>
      <c r="F317" s="362"/>
      <c r="G317" s="363"/>
      <c r="H317" s="362"/>
      <c r="I317" s="362"/>
      <c r="J317" s="362"/>
      <c r="K317" s="126"/>
      <c r="L317" s="374"/>
      <c r="M317" s="362"/>
    </row>
    <row r="318" ht="27.75" customHeight="1">
      <c r="A318" s="182"/>
      <c r="B318" s="182"/>
      <c r="C318" s="359"/>
      <c r="D318" s="360"/>
      <c r="E318" s="361"/>
      <c r="F318" s="362"/>
      <c r="G318" s="363"/>
      <c r="H318" s="362"/>
      <c r="I318" s="362"/>
      <c r="J318" s="362"/>
      <c r="K318" s="126"/>
      <c r="L318" s="374"/>
      <c r="M318" s="362"/>
    </row>
    <row r="319" ht="27.75" customHeight="1">
      <c r="A319" s="182"/>
      <c r="B319" s="182"/>
      <c r="C319" s="359"/>
      <c r="D319" s="360"/>
      <c r="E319" s="361"/>
      <c r="F319" s="362"/>
      <c r="G319" s="363"/>
      <c r="H319" s="362"/>
      <c r="I319" s="362"/>
      <c r="J319" s="362"/>
      <c r="K319" s="126"/>
      <c r="L319" s="374"/>
      <c r="M319" s="362"/>
    </row>
    <row r="320" ht="27.75" customHeight="1">
      <c r="A320" s="182"/>
      <c r="B320" s="182"/>
      <c r="C320" s="359"/>
      <c r="D320" s="360"/>
      <c r="E320" s="361"/>
      <c r="F320" s="362"/>
      <c r="G320" s="363"/>
      <c r="H320" s="362"/>
      <c r="I320" s="362"/>
      <c r="J320" s="362"/>
      <c r="K320" s="126"/>
      <c r="L320" s="374"/>
      <c r="M320" s="362"/>
    </row>
    <row r="321" ht="27.75" customHeight="1">
      <c r="A321" s="182"/>
      <c r="B321" s="182"/>
      <c r="C321" s="359"/>
      <c r="D321" s="360"/>
      <c r="E321" s="361"/>
      <c r="F321" s="362"/>
      <c r="G321" s="363"/>
      <c r="H321" s="362"/>
      <c r="I321" s="362"/>
      <c r="J321" s="362"/>
      <c r="K321" s="126"/>
      <c r="L321" s="374"/>
      <c r="M321" s="362"/>
    </row>
    <row r="322" ht="27.75" customHeight="1">
      <c r="A322" s="182"/>
      <c r="B322" s="182"/>
      <c r="C322" s="359"/>
      <c r="D322" s="360"/>
      <c r="E322" s="361"/>
      <c r="F322" s="362"/>
      <c r="G322" s="363"/>
      <c r="H322" s="362"/>
      <c r="I322" s="362"/>
      <c r="J322" s="362"/>
      <c r="K322" s="126"/>
      <c r="L322" s="374"/>
      <c r="M322" s="362"/>
    </row>
    <row r="323" ht="27.75" customHeight="1">
      <c r="A323" s="182"/>
      <c r="B323" s="182"/>
      <c r="C323" s="359"/>
      <c r="D323" s="360"/>
      <c r="E323" s="361"/>
      <c r="F323" s="362"/>
      <c r="G323" s="363"/>
      <c r="H323" s="362"/>
      <c r="I323" s="362"/>
      <c r="J323" s="362"/>
      <c r="K323" s="126"/>
      <c r="L323" s="374"/>
      <c r="M323" s="362"/>
    </row>
    <row r="324" ht="27.75" customHeight="1">
      <c r="A324" s="182"/>
      <c r="B324" s="182"/>
      <c r="C324" s="359"/>
      <c r="D324" s="360"/>
      <c r="E324" s="361"/>
      <c r="F324" s="362"/>
      <c r="G324" s="363"/>
      <c r="H324" s="362"/>
      <c r="I324" s="362"/>
      <c r="J324" s="362"/>
      <c r="K324" s="126"/>
      <c r="L324" s="374"/>
      <c r="M324" s="362"/>
    </row>
    <row r="325" ht="27.75" customHeight="1">
      <c r="A325" s="182"/>
      <c r="B325" s="182"/>
      <c r="C325" s="359"/>
      <c r="D325" s="360"/>
      <c r="E325" s="361"/>
      <c r="F325" s="362"/>
      <c r="G325" s="363"/>
      <c r="H325" s="362"/>
      <c r="I325" s="362"/>
      <c r="J325" s="362"/>
      <c r="K325" s="126"/>
      <c r="L325" s="374"/>
      <c r="M325" s="362"/>
    </row>
    <row r="326" ht="27.75" customHeight="1">
      <c r="A326" s="182"/>
      <c r="B326" s="182"/>
      <c r="C326" s="359"/>
      <c r="D326" s="360"/>
      <c r="E326" s="361"/>
      <c r="F326" s="362"/>
      <c r="G326" s="363"/>
      <c r="H326" s="362"/>
      <c r="I326" s="362"/>
      <c r="J326" s="362"/>
      <c r="K326" s="126"/>
      <c r="L326" s="374"/>
      <c r="M326" s="362"/>
    </row>
    <row r="327" ht="27.75" customHeight="1">
      <c r="A327" s="182"/>
      <c r="B327" s="182"/>
      <c r="C327" s="359"/>
      <c r="D327" s="360"/>
      <c r="E327" s="361"/>
      <c r="F327" s="362"/>
      <c r="G327" s="363"/>
      <c r="H327" s="362"/>
      <c r="I327" s="362"/>
      <c r="J327" s="362"/>
      <c r="K327" s="126"/>
      <c r="L327" s="374"/>
      <c r="M327" s="362"/>
    </row>
    <row r="328" ht="27.75" customHeight="1">
      <c r="A328" s="182"/>
      <c r="B328" s="182"/>
      <c r="C328" s="359"/>
      <c r="D328" s="360"/>
      <c r="E328" s="361"/>
      <c r="F328" s="362"/>
      <c r="G328" s="363"/>
      <c r="H328" s="362"/>
      <c r="I328" s="362"/>
      <c r="J328" s="362"/>
      <c r="K328" s="126"/>
      <c r="L328" s="374"/>
      <c r="M328" s="362"/>
    </row>
    <row r="329" ht="27.75" customHeight="1">
      <c r="A329" s="182"/>
      <c r="B329" s="182"/>
      <c r="C329" s="359"/>
      <c r="D329" s="360"/>
      <c r="E329" s="361"/>
      <c r="F329" s="362"/>
      <c r="G329" s="363"/>
      <c r="H329" s="362"/>
      <c r="I329" s="362"/>
      <c r="J329" s="362"/>
      <c r="K329" s="126"/>
      <c r="L329" s="374"/>
      <c r="M329" s="362"/>
    </row>
    <row r="330" ht="27.75" customHeight="1">
      <c r="A330" s="182"/>
      <c r="B330" s="182"/>
      <c r="C330" s="359"/>
      <c r="D330" s="360"/>
      <c r="E330" s="361"/>
      <c r="F330" s="362"/>
      <c r="G330" s="363"/>
      <c r="H330" s="362"/>
      <c r="I330" s="362"/>
      <c r="J330" s="362"/>
      <c r="K330" s="126"/>
      <c r="L330" s="374"/>
      <c r="M330" s="362"/>
    </row>
    <row r="331" ht="27.75" customHeight="1">
      <c r="A331" s="182"/>
      <c r="B331" s="182"/>
      <c r="C331" s="359"/>
      <c r="D331" s="360"/>
      <c r="E331" s="361"/>
      <c r="F331" s="362"/>
      <c r="G331" s="363"/>
      <c r="H331" s="362"/>
      <c r="I331" s="362"/>
      <c r="J331" s="362"/>
      <c r="K331" s="126"/>
      <c r="L331" s="374"/>
      <c r="M331" s="362"/>
    </row>
    <row r="332" ht="27.75" customHeight="1">
      <c r="A332" s="182"/>
      <c r="B332" s="182"/>
      <c r="C332" s="359"/>
      <c r="D332" s="360"/>
      <c r="E332" s="361"/>
      <c r="F332" s="362"/>
      <c r="G332" s="363"/>
      <c r="H332" s="362"/>
      <c r="I332" s="362"/>
      <c r="J332" s="362"/>
      <c r="K332" s="126"/>
      <c r="L332" s="374"/>
      <c r="M332" s="362"/>
    </row>
    <row r="333" ht="27.75" customHeight="1">
      <c r="A333" s="182"/>
      <c r="B333" s="182"/>
      <c r="C333" s="359"/>
      <c r="D333" s="360"/>
      <c r="E333" s="361"/>
      <c r="F333" s="362"/>
      <c r="G333" s="363"/>
      <c r="H333" s="362"/>
      <c r="I333" s="362"/>
      <c r="J333" s="362"/>
      <c r="K333" s="126"/>
      <c r="L333" s="374"/>
      <c r="M333" s="362"/>
    </row>
    <row r="334" ht="27.75" customHeight="1">
      <c r="A334" s="182"/>
      <c r="B334" s="182"/>
      <c r="C334" s="359"/>
      <c r="D334" s="360"/>
      <c r="E334" s="361"/>
      <c r="F334" s="362"/>
      <c r="G334" s="363"/>
      <c r="H334" s="362"/>
      <c r="I334" s="362"/>
      <c r="J334" s="362"/>
      <c r="K334" s="126"/>
      <c r="L334" s="374"/>
      <c r="M334" s="362"/>
    </row>
    <row r="335" ht="27.75" customHeight="1">
      <c r="A335" s="182"/>
      <c r="B335" s="182"/>
      <c r="C335" s="359"/>
      <c r="D335" s="360"/>
      <c r="E335" s="361"/>
      <c r="F335" s="362"/>
      <c r="G335" s="363"/>
      <c r="H335" s="362"/>
      <c r="I335" s="362"/>
      <c r="J335" s="362"/>
      <c r="K335" s="126"/>
      <c r="L335" s="374"/>
      <c r="M335" s="362"/>
    </row>
    <row r="336" ht="27.75" customHeight="1">
      <c r="A336" s="182"/>
      <c r="B336" s="182"/>
      <c r="C336" s="359"/>
      <c r="D336" s="360"/>
      <c r="E336" s="361"/>
      <c r="F336" s="362"/>
      <c r="G336" s="363"/>
      <c r="H336" s="362"/>
      <c r="I336" s="362"/>
      <c r="J336" s="362"/>
      <c r="K336" s="126"/>
      <c r="L336" s="374"/>
      <c r="M336" s="362"/>
    </row>
    <row r="337" ht="27.75" customHeight="1">
      <c r="A337" s="182"/>
      <c r="B337" s="182"/>
      <c r="C337" s="359"/>
      <c r="D337" s="360"/>
      <c r="E337" s="361"/>
      <c r="F337" s="362"/>
      <c r="G337" s="363"/>
      <c r="H337" s="362"/>
      <c r="I337" s="362"/>
      <c r="J337" s="362"/>
      <c r="K337" s="126"/>
      <c r="L337" s="374"/>
      <c r="M337" s="362"/>
    </row>
    <row r="338" ht="27.75" customHeight="1">
      <c r="A338" s="182"/>
      <c r="B338" s="182"/>
      <c r="C338" s="359"/>
      <c r="D338" s="360"/>
      <c r="E338" s="361"/>
      <c r="F338" s="362"/>
      <c r="G338" s="363"/>
      <c r="H338" s="362"/>
      <c r="I338" s="362"/>
      <c r="J338" s="362"/>
      <c r="K338" s="126"/>
      <c r="L338" s="374"/>
      <c r="M338" s="362"/>
    </row>
    <row r="339" ht="27.75" customHeight="1">
      <c r="A339" s="182"/>
      <c r="B339" s="182"/>
      <c r="C339" s="359"/>
      <c r="D339" s="360"/>
      <c r="E339" s="361"/>
      <c r="F339" s="362"/>
      <c r="G339" s="363"/>
      <c r="H339" s="362"/>
      <c r="I339" s="362"/>
      <c r="J339" s="362"/>
      <c r="K339" s="126"/>
      <c r="L339" s="374"/>
      <c r="M339" s="362"/>
    </row>
    <row r="340" ht="27.75" customHeight="1">
      <c r="A340" s="182"/>
      <c r="B340" s="182"/>
      <c r="C340" s="359"/>
      <c r="D340" s="360"/>
      <c r="E340" s="361"/>
      <c r="F340" s="362"/>
      <c r="G340" s="363"/>
      <c r="H340" s="362"/>
      <c r="I340" s="362"/>
      <c r="J340" s="362"/>
      <c r="K340" s="126"/>
      <c r="L340" s="374"/>
      <c r="M340" s="362"/>
    </row>
    <row r="341" ht="27.75" customHeight="1">
      <c r="A341" s="182"/>
      <c r="B341" s="182"/>
      <c r="C341" s="359"/>
      <c r="D341" s="360"/>
      <c r="E341" s="361"/>
      <c r="F341" s="362"/>
      <c r="G341" s="363"/>
      <c r="H341" s="362"/>
      <c r="I341" s="362"/>
      <c r="J341" s="362"/>
      <c r="K341" s="126"/>
      <c r="L341" s="374"/>
      <c r="M341" s="362"/>
    </row>
    <row r="342" ht="27.75" customHeight="1">
      <c r="A342" s="182"/>
      <c r="B342" s="182"/>
      <c r="C342" s="359"/>
      <c r="D342" s="360"/>
      <c r="E342" s="361"/>
      <c r="F342" s="362"/>
      <c r="G342" s="363"/>
      <c r="H342" s="362"/>
      <c r="I342" s="362"/>
      <c r="J342" s="362"/>
      <c r="K342" s="126"/>
      <c r="L342" s="374"/>
      <c r="M342" s="362"/>
    </row>
    <row r="343" ht="27.75" customHeight="1">
      <c r="A343" s="182"/>
      <c r="B343" s="182"/>
      <c r="C343" s="359"/>
      <c r="D343" s="360"/>
      <c r="E343" s="361"/>
      <c r="F343" s="362"/>
      <c r="G343" s="363"/>
      <c r="H343" s="362"/>
      <c r="I343" s="362"/>
      <c r="J343" s="362"/>
      <c r="K343" s="126"/>
      <c r="L343" s="374"/>
      <c r="M343" s="362"/>
    </row>
    <row r="344" ht="27.75" customHeight="1">
      <c r="A344" s="182"/>
      <c r="B344" s="182"/>
      <c r="C344" s="359"/>
      <c r="D344" s="360"/>
      <c r="E344" s="361"/>
      <c r="F344" s="362"/>
      <c r="G344" s="363"/>
      <c r="H344" s="362"/>
      <c r="I344" s="362"/>
      <c r="J344" s="362"/>
      <c r="K344" s="126"/>
      <c r="L344" s="374"/>
      <c r="M344" s="362"/>
    </row>
    <row r="345" ht="27.75" customHeight="1">
      <c r="A345" s="182"/>
      <c r="B345" s="182"/>
      <c r="C345" s="359"/>
      <c r="D345" s="360"/>
      <c r="E345" s="361"/>
      <c r="F345" s="362"/>
      <c r="G345" s="363"/>
      <c r="H345" s="362"/>
      <c r="I345" s="362"/>
      <c r="J345" s="362"/>
      <c r="K345" s="126"/>
      <c r="L345" s="374"/>
      <c r="M345" s="362"/>
    </row>
    <row r="346" ht="27.75" customHeight="1">
      <c r="A346" s="182"/>
      <c r="B346" s="182"/>
      <c r="C346" s="359"/>
      <c r="D346" s="360"/>
      <c r="E346" s="361"/>
      <c r="F346" s="362"/>
      <c r="G346" s="363"/>
      <c r="H346" s="362"/>
      <c r="I346" s="362"/>
      <c r="J346" s="362"/>
      <c r="K346" s="126"/>
      <c r="L346" s="374"/>
      <c r="M346" s="362"/>
    </row>
    <row r="347" ht="27.75" customHeight="1">
      <c r="A347" s="182"/>
      <c r="B347" s="182"/>
      <c r="C347" s="359"/>
      <c r="D347" s="360"/>
      <c r="E347" s="361"/>
      <c r="F347" s="362"/>
      <c r="G347" s="363"/>
      <c r="H347" s="362"/>
      <c r="I347" s="362"/>
      <c r="J347" s="362"/>
      <c r="K347" s="126"/>
      <c r="L347" s="374"/>
      <c r="M347" s="362"/>
    </row>
    <row r="348" ht="27.75" customHeight="1">
      <c r="A348" s="182"/>
      <c r="B348" s="182"/>
      <c r="C348" s="359"/>
      <c r="D348" s="360"/>
      <c r="E348" s="361"/>
      <c r="F348" s="362"/>
      <c r="G348" s="363"/>
      <c r="H348" s="362"/>
      <c r="I348" s="362"/>
      <c r="J348" s="362"/>
      <c r="K348" s="126"/>
      <c r="L348" s="374"/>
      <c r="M348" s="362"/>
    </row>
    <row r="349" ht="27.75" customHeight="1">
      <c r="A349" s="182"/>
      <c r="B349" s="182"/>
      <c r="C349" s="359"/>
      <c r="D349" s="360"/>
      <c r="E349" s="361"/>
      <c r="F349" s="362"/>
      <c r="G349" s="363"/>
      <c r="H349" s="362"/>
      <c r="I349" s="362"/>
      <c r="J349" s="362"/>
      <c r="K349" s="126"/>
      <c r="L349" s="374"/>
      <c r="M349" s="362"/>
    </row>
    <row r="350" ht="27.75" customHeight="1">
      <c r="A350" s="182"/>
      <c r="B350" s="182"/>
      <c r="C350" s="359"/>
      <c r="D350" s="360"/>
      <c r="E350" s="361"/>
      <c r="F350" s="362"/>
      <c r="G350" s="363"/>
      <c r="H350" s="362"/>
      <c r="I350" s="362"/>
      <c r="J350" s="362"/>
      <c r="K350" s="126"/>
      <c r="L350" s="374"/>
      <c r="M350" s="362"/>
    </row>
    <row r="351" ht="27.75" customHeight="1">
      <c r="A351" s="182"/>
      <c r="B351" s="182"/>
      <c r="C351" s="359"/>
      <c r="D351" s="360"/>
      <c r="E351" s="361"/>
      <c r="F351" s="362"/>
      <c r="G351" s="363"/>
      <c r="H351" s="362"/>
      <c r="I351" s="362"/>
      <c r="J351" s="362"/>
      <c r="K351" s="126"/>
      <c r="L351" s="374"/>
      <c r="M351" s="362"/>
    </row>
    <row r="352" ht="27.75" customHeight="1">
      <c r="A352" s="182"/>
      <c r="B352" s="182"/>
      <c r="C352" s="359"/>
      <c r="D352" s="360"/>
      <c r="E352" s="361"/>
      <c r="F352" s="362"/>
      <c r="G352" s="363"/>
      <c r="H352" s="362"/>
      <c r="I352" s="362"/>
      <c r="J352" s="362"/>
      <c r="K352" s="126"/>
      <c r="L352" s="374"/>
      <c r="M352" s="362"/>
    </row>
    <row r="353" ht="27.75" customHeight="1">
      <c r="A353" s="182"/>
      <c r="B353" s="182"/>
      <c r="C353" s="359"/>
      <c r="D353" s="360"/>
      <c r="E353" s="361"/>
      <c r="F353" s="362"/>
      <c r="G353" s="363"/>
      <c r="H353" s="362"/>
      <c r="I353" s="362"/>
      <c r="J353" s="362"/>
      <c r="K353" s="126"/>
      <c r="L353" s="374"/>
      <c r="M353" s="362"/>
    </row>
    <row r="354" ht="27.75" customHeight="1">
      <c r="A354" s="182"/>
      <c r="B354" s="182"/>
      <c r="C354" s="359"/>
      <c r="D354" s="360"/>
      <c r="E354" s="361"/>
      <c r="F354" s="362"/>
      <c r="G354" s="363"/>
      <c r="H354" s="362"/>
      <c r="I354" s="362"/>
      <c r="J354" s="362"/>
      <c r="K354" s="126"/>
      <c r="L354" s="374"/>
      <c r="M354" s="362"/>
    </row>
    <row r="355" ht="27.75" customHeight="1">
      <c r="A355" s="182"/>
      <c r="B355" s="182"/>
      <c r="C355" s="359"/>
      <c r="D355" s="360"/>
      <c r="E355" s="361"/>
      <c r="F355" s="362"/>
      <c r="G355" s="363"/>
      <c r="H355" s="362"/>
      <c r="I355" s="362"/>
      <c r="J355" s="362"/>
      <c r="K355" s="126"/>
      <c r="L355" s="374"/>
      <c r="M355" s="362"/>
    </row>
    <row r="356" ht="27.75" customHeight="1">
      <c r="A356" s="182"/>
      <c r="B356" s="182"/>
      <c r="C356" s="359"/>
      <c r="D356" s="360"/>
      <c r="E356" s="361"/>
      <c r="F356" s="362"/>
      <c r="G356" s="363"/>
      <c r="H356" s="362"/>
      <c r="I356" s="362"/>
      <c r="J356" s="362"/>
      <c r="K356" s="126"/>
      <c r="L356" s="374"/>
      <c r="M356" s="362"/>
    </row>
    <row r="357" ht="27.75" customHeight="1">
      <c r="A357" s="182"/>
      <c r="B357" s="182"/>
      <c r="C357" s="359"/>
      <c r="D357" s="360"/>
      <c r="E357" s="361"/>
      <c r="F357" s="362"/>
      <c r="G357" s="363"/>
      <c r="H357" s="362"/>
      <c r="I357" s="362"/>
      <c r="J357" s="362"/>
      <c r="K357" s="126"/>
      <c r="L357" s="374"/>
      <c r="M357" s="362"/>
    </row>
    <row r="358" ht="27.75" customHeight="1">
      <c r="A358" s="182"/>
      <c r="B358" s="182"/>
      <c r="C358" s="359"/>
      <c r="D358" s="360"/>
      <c r="E358" s="361"/>
      <c r="F358" s="362"/>
      <c r="G358" s="363"/>
      <c r="H358" s="362"/>
      <c r="I358" s="362"/>
      <c r="J358" s="362"/>
      <c r="K358" s="126"/>
      <c r="L358" s="374"/>
      <c r="M358" s="362"/>
    </row>
    <row r="359" ht="27.75" customHeight="1">
      <c r="A359" s="182"/>
      <c r="B359" s="182"/>
      <c r="C359" s="359"/>
      <c r="D359" s="360"/>
      <c r="E359" s="361"/>
      <c r="F359" s="362"/>
      <c r="G359" s="363"/>
      <c r="H359" s="362"/>
      <c r="I359" s="362"/>
      <c r="J359" s="362"/>
      <c r="K359" s="126"/>
      <c r="L359" s="374"/>
      <c r="M359" s="362"/>
    </row>
    <row r="360" ht="27.75" customHeight="1">
      <c r="A360" s="182"/>
      <c r="B360" s="182"/>
      <c r="C360" s="359"/>
      <c r="D360" s="360"/>
      <c r="E360" s="361"/>
      <c r="F360" s="362"/>
      <c r="G360" s="363"/>
      <c r="H360" s="362"/>
      <c r="I360" s="362"/>
      <c r="J360" s="362"/>
      <c r="K360" s="126"/>
      <c r="L360" s="374"/>
      <c r="M360" s="362"/>
    </row>
    <row r="361" ht="27.75" customHeight="1">
      <c r="A361" s="182"/>
      <c r="B361" s="182"/>
      <c r="C361" s="359"/>
      <c r="D361" s="360"/>
      <c r="E361" s="361"/>
      <c r="F361" s="362"/>
      <c r="G361" s="363"/>
      <c r="H361" s="362"/>
      <c r="I361" s="362"/>
      <c r="J361" s="362"/>
      <c r="K361" s="126"/>
      <c r="L361" s="374"/>
      <c r="M361" s="362"/>
    </row>
    <row r="362" ht="27.75" customHeight="1">
      <c r="A362" s="182"/>
      <c r="B362" s="182"/>
      <c r="C362" s="359"/>
      <c r="D362" s="360"/>
      <c r="E362" s="361"/>
      <c r="F362" s="362"/>
      <c r="G362" s="363"/>
      <c r="H362" s="362"/>
      <c r="I362" s="362"/>
      <c r="J362" s="362"/>
      <c r="K362" s="126"/>
      <c r="L362" s="374"/>
      <c r="M362" s="362"/>
    </row>
    <row r="363" ht="27.75" customHeight="1">
      <c r="A363" s="182"/>
      <c r="B363" s="182"/>
      <c r="C363" s="359"/>
      <c r="D363" s="360"/>
      <c r="E363" s="361"/>
      <c r="F363" s="362"/>
      <c r="G363" s="363"/>
      <c r="H363" s="362"/>
      <c r="I363" s="362"/>
      <c r="J363" s="362"/>
      <c r="K363" s="126"/>
      <c r="L363" s="374"/>
      <c r="M363" s="362"/>
    </row>
    <row r="364" ht="27.75" customHeight="1">
      <c r="A364" s="182"/>
      <c r="B364" s="182"/>
      <c r="C364" s="359"/>
      <c r="D364" s="360"/>
      <c r="E364" s="361"/>
      <c r="F364" s="362"/>
      <c r="G364" s="363"/>
      <c r="H364" s="362"/>
      <c r="I364" s="362"/>
      <c r="J364" s="362"/>
      <c r="K364" s="126"/>
      <c r="L364" s="374"/>
      <c r="M364" s="362"/>
    </row>
    <row r="365" ht="27.75" customHeight="1">
      <c r="A365" s="182"/>
      <c r="B365" s="182"/>
      <c r="C365" s="359"/>
      <c r="D365" s="360"/>
      <c r="E365" s="361"/>
      <c r="F365" s="362"/>
      <c r="G365" s="363"/>
      <c r="H365" s="362"/>
      <c r="I365" s="362"/>
      <c r="J365" s="362"/>
      <c r="K365" s="126"/>
      <c r="L365" s="374"/>
      <c r="M365" s="362"/>
    </row>
    <row r="366" ht="27.75" customHeight="1">
      <c r="A366" s="182"/>
      <c r="B366" s="182"/>
      <c r="C366" s="359"/>
      <c r="D366" s="360"/>
      <c r="E366" s="361"/>
      <c r="F366" s="362"/>
      <c r="G366" s="363"/>
      <c r="H366" s="362"/>
      <c r="I366" s="362"/>
      <c r="J366" s="362"/>
      <c r="K366" s="126"/>
      <c r="L366" s="374"/>
      <c r="M366" s="362"/>
    </row>
    <row r="367" ht="27.75" customHeight="1">
      <c r="A367" s="182"/>
      <c r="B367" s="182"/>
      <c r="C367" s="359"/>
      <c r="D367" s="360"/>
      <c r="E367" s="361"/>
      <c r="F367" s="362"/>
      <c r="G367" s="363"/>
      <c r="H367" s="362"/>
      <c r="I367" s="362"/>
      <c r="J367" s="362"/>
      <c r="K367" s="126"/>
      <c r="L367" s="374"/>
      <c r="M367" s="362"/>
    </row>
    <row r="368" ht="27.75" customHeight="1">
      <c r="A368" s="182"/>
      <c r="B368" s="182"/>
      <c r="C368" s="359"/>
      <c r="D368" s="360"/>
      <c r="E368" s="361"/>
      <c r="F368" s="362"/>
      <c r="G368" s="363"/>
      <c r="H368" s="362"/>
      <c r="I368" s="362"/>
      <c r="J368" s="362"/>
      <c r="K368" s="126"/>
      <c r="L368" s="374"/>
      <c r="M368" s="362"/>
    </row>
    <row r="369" ht="27.75" customHeight="1">
      <c r="A369" s="182"/>
      <c r="B369" s="182"/>
      <c r="C369" s="359"/>
      <c r="D369" s="360"/>
      <c r="E369" s="361"/>
      <c r="F369" s="362"/>
      <c r="G369" s="363"/>
      <c r="H369" s="362"/>
      <c r="I369" s="362"/>
      <c r="J369" s="362"/>
      <c r="K369" s="126"/>
      <c r="L369" s="374"/>
      <c r="M369" s="362"/>
    </row>
    <row r="370" ht="27.75" customHeight="1">
      <c r="A370" s="182"/>
      <c r="B370" s="182"/>
      <c r="C370" s="359"/>
      <c r="D370" s="360"/>
      <c r="E370" s="361"/>
      <c r="F370" s="362"/>
      <c r="G370" s="363"/>
      <c r="H370" s="362"/>
      <c r="I370" s="362"/>
      <c r="J370" s="362"/>
      <c r="K370" s="126"/>
      <c r="L370" s="374"/>
      <c r="M370" s="362"/>
    </row>
    <row r="371" ht="27.75" customHeight="1">
      <c r="A371" s="182"/>
      <c r="B371" s="182"/>
      <c r="C371" s="359"/>
      <c r="D371" s="360"/>
      <c r="E371" s="361"/>
      <c r="F371" s="362"/>
      <c r="G371" s="363"/>
      <c r="H371" s="362"/>
      <c r="I371" s="362"/>
      <c r="J371" s="362"/>
      <c r="K371" s="126"/>
      <c r="L371" s="374"/>
      <c r="M371" s="362"/>
    </row>
    <row r="372" ht="27.75" customHeight="1">
      <c r="A372" s="182"/>
      <c r="B372" s="182"/>
      <c r="C372" s="359"/>
      <c r="D372" s="360"/>
      <c r="E372" s="361"/>
      <c r="F372" s="362"/>
      <c r="G372" s="363"/>
      <c r="H372" s="362"/>
      <c r="I372" s="362"/>
      <c r="J372" s="362"/>
      <c r="K372" s="126"/>
      <c r="L372" s="374"/>
      <c r="M372" s="362"/>
    </row>
    <row r="373" ht="27.75" customHeight="1">
      <c r="A373" s="182"/>
      <c r="B373" s="182"/>
      <c r="C373" s="359"/>
      <c r="D373" s="360"/>
      <c r="E373" s="361"/>
      <c r="F373" s="362"/>
      <c r="G373" s="363"/>
      <c r="H373" s="362"/>
      <c r="I373" s="362"/>
      <c r="J373" s="362"/>
      <c r="K373" s="126"/>
      <c r="L373" s="374"/>
      <c r="M373" s="362"/>
    </row>
    <row r="374" ht="27.75" customHeight="1">
      <c r="A374" s="182"/>
      <c r="B374" s="182"/>
      <c r="C374" s="359"/>
      <c r="D374" s="360"/>
      <c r="E374" s="361"/>
      <c r="F374" s="362"/>
      <c r="G374" s="363"/>
      <c r="H374" s="362"/>
      <c r="I374" s="362"/>
      <c r="J374" s="362"/>
      <c r="K374" s="126"/>
      <c r="L374" s="374"/>
      <c r="M374" s="362"/>
    </row>
    <row r="375" ht="27.75" customHeight="1">
      <c r="A375" s="182"/>
      <c r="B375" s="182"/>
      <c r="C375" s="359"/>
      <c r="D375" s="360"/>
      <c r="E375" s="361"/>
      <c r="F375" s="362"/>
      <c r="G375" s="363"/>
      <c r="H375" s="362"/>
      <c r="I375" s="362"/>
      <c r="J375" s="362"/>
      <c r="K375" s="126"/>
      <c r="L375" s="374"/>
      <c r="M375" s="362"/>
    </row>
    <row r="376" ht="27.75" customHeight="1">
      <c r="A376" s="182"/>
      <c r="B376" s="182"/>
      <c r="C376" s="359"/>
      <c r="D376" s="360"/>
      <c r="E376" s="361"/>
      <c r="F376" s="362"/>
      <c r="G376" s="363"/>
      <c r="H376" s="362"/>
      <c r="I376" s="362"/>
      <c r="J376" s="362"/>
      <c r="K376" s="126"/>
      <c r="L376" s="374"/>
      <c r="M376" s="362"/>
    </row>
    <row r="377" ht="27.75" customHeight="1">
      <c r="A377" s="182"/>
      <c r="B377" s="182"/>
      <c r="C377" s="359"/>
      <c r="D377" s="360"/>
      <c r="E377" s="361"/>
      <c r="F377" s="362"/>
      <c r="G377" s="363"/>
      <c r="H377" s="362"/>
      <c r="I377" s="362"/>
      <c r="J377" s="362"/>
      <c r="K377" s="126"/>
      <c r="L377" s="374"/>
      <c r="M377" s="362"/>
    </row>
    <row r="378" ht="27.75" customHeight="1">
      <c r="A378" s="182"/>
      <c r="B378" s="182"/>
      <c r="C378" s="359"/>
      <c r="D378" s="360"/>
      <c r="E378" s="361"/>
      <c r="F378" s="362"/>
      <c r="G378" s="363"/>
      <c r="H378" s="362"/>
      <c r="I378" s="362"/>
      <c r="J378" s="362"/>
      <c r="K378" s="126"/>
      <c r="L378" s="374"/>
      <c r="M378" s="362"/>
    </row>
    <row r="379" ht="27.75" customHeight="1">
      <c r="A379" s="182"/>
      <c r="B379" s="182"/>
      <c r="C379" s="359"/>
      <c r="D379" s="360"/>
      <c r="E379" s="361"/>
      <c r="F379" s="362"/>
      <c r="G379" s="363"/>
      <c r="H379" s="362"/>
      <c r="I379" s="362"/>
      <c r="J379" s="362"/>
      <c r="K379" s="126"/>
      <c r="L379" s="374"/>
      <c r="M379" s="362"/>
    </row>
    <row r="380" ht="27.75" customHeight="1">
      <c r="A380" s="182"/>
      <c r="B380" s="182"/>
      <c r="C380" s="359"/>
      <c r="D380" s="360"/>
      <c r="E380" s="361"/>
      <c r="F380" s="362"/>
      <c r="G380" s="363"/>
      <c r="H380" s="362"/>
      <c r="I380" s="362"/>
      <c r="J380" s="362"/>
      <c r="K380" s="126"/>
      <c r="L380" s="374"/>
      <c r="M380" s="362"/>
    </row>
    <row r="381" ht="27.75" customHeight="1">
      <c r="A381" s="182"/>
      <c r="B381" s="182"/>
      <c r="C381" s="359"/>
      <c r="D381" s="360"/>
      <c r="E381" s="361"/>
      <c r="F381" s="362"/>
      <c r="G381" s="363"/>
      <c r="H381" s="362"/>
      <c r="I381" s="362"/>
      <c r="J381" s="362"/>
      <c r="K381" s="126"/>
      <c r="L381" s="374"/>
      <c r="M381" s="362"/>
    </row>
    <row r="382" ht="27.75" customHeight="1">
      <c r="A382" s="182"/>
      <c r="B382" s="182"/>
      <c r="C382" s="359"/>
      <c r="D382" s="360"/>
      <c r="E382" s="361"/>
      <c r="F382" s="362"/>
      <c r="G382" s="363"/>
      <c r="H382" s="362"/>
      <c r="I382" s="362"/>
      <c r="J382" s="362"/>
      <c r="K382" s="126"/>
      <c r="L382" s="374"/>
      <c r="M382" s="362"/>
    </row>
    <row r="383" ht="27.75" customHeight="1">
      <c r="A383" s="182"/>
      <c r="B383" s="182"/>
      <c r="C383" s="359"/>
      <c r="D383" s="360"/>
      <c r="E383" s="361"/>
      <c r="F383" s="362"/>
      <c r="G383" s="363"/>
      <c r="H383" s="362"/>
      <c r="I383" s="362"/>
      <c r="J383" s="362"/>
      <c r="K383" s="126"/>
      <c r="L383" s="374"/>
      <c r="M383" s="362"/>
    </row>
    <row r="384" ht="27.75" customHeight="1">
      <c r="A384" s="182"/>
      <c r="B384" s="182"/>
      <c r="C384" s="359"/>
      <c r="D384" s="360"/>
      <c r="E384" s="361"/>
      <c r="F384" s="362"/>
      <c r="G384" s="363"/>
      <c r="H384" s="362"/>
      <c r="I384" s="362"/>
      <c r="J384" s="362"/>
      <c r="K384" s="126"/>
      <c r="L384" s="374"/>
      <c r="M384" s="362"/>
    </row>
    <row r="385" ht="27.75" customHeight="1">
      <c r="A385" s="182"/>
      <c r="B385" s="182"/>
      <c r="C385" s="359"/>
      <c r="D385" s="360"/>
      <c r="E385" s="361"/>
      <c r="F385" s="362"/>
      <c r="G385" s="363"/>
      <c r="H385" s="362"/>
      <c r="I385" s="362"/>
      <c r="J385" s="362"/>
      <c r="K385" s="126"/>
      <c r="L385" s="374"/>
      <c r="M385" s="362"/>
    </row>
    <row r="386" ht="27.75" customHeight="1">
      <c r="A386" s="182"/>
      <c r="B386" s="182"/>
      <c r="C386" s="359"/>
      <c r="D386" s="360"/>
      <c r="E386" s="361"/>
      <c r="F386" s="362"/>
      <c r="G386" s="363"/>
      <c r="H386" s="362"/>
      <c r="I386" s="362"/>
      <c r="J386" s="362"/>
      <c r="K386" s="126"/>
      <c r="L386" s="374"/>
      <c r="M386" s="362"/>
    </row>
    <row r="387" ht="27.75" customHeight="1">
      <c r="A387" s="182"/>
      <c r="B387" s="182"/>
      <c r="C387" s="359"/>
      <c r="D387" s="360"/>
      <c r="E387" s="361"/>
      <c r="F387" s="362"/>
      <c r="G387" s="363"/>
      <c r="H387" s="362"/>
      <c r="I387" s="362"/>
      <c r="J387" s="362"/>
      <c r="K387" s="126"/>
      <c r="L387" s="374"/>
      <c r="M387" s="362"/>
    </row>
    <row r="388" ht="27.75" customHeight="1">
      <c r="A388" s="182"/>
      <c r="B388" s="182"/>
      <c r="C388" s="359"/>
      <c r="D388" s="360"/>
      <c r="E388" s="361"/>
      <c r="F388" s="362"/>
      <c r="G388" s="363"/>
      <c r="H388" s="362"/>
      <c r="I388" s="362"/>
      <c r="J388" s="362"/>
      <c r="K388" s="126"/>
      <c r="L388" s="374"/>
      <c r="M388" s="362"/>
    </row>
    <row r="389" ht="27.75" customHeight="1">
      <c r="A389" s="182"/>
      <c r="B389" s="182"/>
      <c r="C389" s="359"/>
      <c r="D389" s="360"/>
      <c r="E389" s="361"/>
      <c r="F389" s="362"/>
      <c r="G389" s="363"/>
      <c r="H389" s="362"/>
      <c r="I389" s="362"/>
      <c r="J389" s="362"/>
      <c r="K389" s="126"/>
      <c r="L389" s="374"/>
      <c r="M389" s="362"/>
    </row>
    <row r="390" ht="27.75" customHeight="1">
      <c r="A390" s="182"/>
      <c r="B390" s="182"/>
      <c r="C390" s="359"/>
      <c r="D390" s="360"/>
      <c r="E390" s="361"/>
      <c r="F390" s="362"/>
      <c r="G390" s="363"/>
      <c r="H390" s="362"/>
      <c r="I390" s="362"/>
      <c r="J390" s="362"/>
      <c r="K390" s="126"/>
      <c r="L390" s="374"/>
      <c r="M390" s="362"/>
    </row>
    <row r="391" ht="27.75" customHeight="1">
      <c r="A391" s="182"/>
      <c r="B391" s="182"/>
      <c r="C391" s="359"/>
      <c r="D391" s="360"/>
      <c r="E391" s="361"/>
      <c r="F391" s="362"/>
      <c r="G391" s="363"/>
      <c r="H391" s="362"/>
      <c r="I391" s="362"/>
      <c r="J391" s="362"/>
      <c r="K391" s="126"/>
      <c r="L391" s="374"/>
      <c r="M391" s="362"/>
    </row>
    <row r="392" ht="27.75" customHeight="1">
      <c r="A392" s="182"/>
      <c r="B392" s="182"/>
      <c r="C392" s="359"/>
      <c r="D392" s="360"/>
      <c r="E392" s="361"/>
      <c r="F392" s="362"/>
      <c r="G392" s="363"/>
      <c r="H392" s="362"/>
      <c r="I392" s="362"/>
      <c r="J392" s="362"/>
      <c r="K392" s="126"/>
      <c r="L392" s="374"/>
      <c r="M392" s="362"/>
    </row>
    <row r="393" ht="27.75" customHeight="1">
      <c r="A393" s="182"/>
      <c r="B393" s="182"/>
      <c r="C393" s="359"/>
      <c r="D393" s="360"/>
      <c r="E393" s="361"/>
      <c r="F393" s="362"/>
      <c r="G393" s="363"/>
      <c r="H393" s="362"/>
      <c r="I393" s="362"/>
      <c r="J393" s="362"/>
      <c r="K393" s="126"/>
      <c r="L393" s="374"/>
      <c r="M393" s="362"/>
    </row>
    <row r="394" ht="27.75" customHeight="1">
      <c r="A394" s="182"/>
      <c r="B394" s="182"/>
      <c r="C394" s="359"/>
      <c r="D394" s="360"/>
      <c r="E394" s="361"/>
      <c r="F394" s="362"/>
      <c r="G394" s="363"/>
      <c r="H394" s="362"/>
      <c r="I394" s="362"/>
      <c r="J394" s="362"/>
      <c r="K394" s="126"/>
      <c r="L394" s="374"/>
      <c r="M394" s="362"/>
    </row>
    <row r="395" ht="27.75" customHeight="1">
      <c r="A395" s="182"/>
      <c r="B395" s="182"/>
      <c r="C395" s="359"/>
      <c r="D395" s="360"/>
      <c r="E395" s="361"/>
      <c r="F395" s="362"/>
      <c r="G395" s="363"/>
      <c r="H395" s="362"/>
      <c r="I395" s="362"/>
      <c r="J395" s="362"/>
      <c r="K395" s="126"/>
      <c r="L395" s="374"/>
      <c r="M395" s="362"/>
    </row>
    <row r="396" ht="27.75" customHeight="1">
      <c r="A396" s="182"/>
      <c r="B396" s="182"/>
      <c r="C396" s="359"/>
      <c r="D396" s="360"/>
      <c r="E396" s="361"/>
      <c r="F396" s="362"/>
      <c r="G396" s="363"/>
      <c r="H396" s="362"/>
      <c r="I396" s="362"/>
      <c r="J396" s="362"/>
      <c r="K396" s="126"/>
      <c r="L396" s="374"/>
      <c r="M396" s="362"/>
    </row>
    <row r="397" ht="27.75" customHeight="1">
      <c r="A397" s="182"/>
      <c r="B397" s="182"/>
      <c r="C397" s="359"/>
      <c r="D397" s="360"/>
      <c r="E397" s="361"/>
      <c r="F397" s="362"/>
      <c r="G397" s="363"/>
      <c r="H397" s="362"/>
      <c r="I397" s="362"/>
      <c r="J397" s="362"/>
      <c r="K397" s="126"/>
      <c r="L397" s="374"/>
      <c r="M397" s="362"/>
    </row>
    <row r="398" ht="27.75" customHeight="1">
      <c r="A398" s="182"/>
      <c r="B398" s="182"/>
      <c r="C398" s="359"/>
      <c r="D398" s="360"/>
      <c r="E398" s="361"/>
      <c r="F398" s="362"/>
      <c r="G398" s="363"/>
      <c r="H398" s="362"/>
      <c r="I398" s="362"/>
      <c r="J398" s="362"/>
      <c r="K398" s="126"/>
      <c r="L398" s="374"/>
      <c r="M398" s="362"/>
    </row>
    <row r="399" ht="27.75" customHeight="1">
      <c r="A399" s="182"/>
      <c r="B399" s="182"/>
      <c r="C399" s="359"/>
      <c r="D399" s="360"/>
      <c r="E399" s="361"/>
      <c r="F399" s="362"/>
      <c r="G399" s="363"/>
      <c r="H399" s="362"/>
      <c r="I399" s="362"/>
      <c r="J399" s="362"/>
      <c r="K399" s="126"/>
      <c r="L399" s="374"/>
      <c r="M399" s="362"/>
    </row>
    <row r="400" ht="27.75" customHeight="1">
      <c r="A400" s="182"/>
      <c r="B400" s="182"/>
      <c r="C400" s="359"/>
      <c r="D400" s="360"/>
      <c r="E400" s="361"/>
      <c r="F400" s="362"/>
      <c r="G400" s="363"/>
      <c r="H400" s="362"/>
      <c r="I400" s="362"/>
      <c r="J400" s="362"/>
      <c r="K400" s="126"/>
      <c r="L400" s="374"/>
      <c r="M400" s="362"/>
    </row>
    <row r="401" ht="27.75" customHeight="1">
      <c r="A401" s="182"/>
      <c r="B401" s="182"/>
      <c r="C401" s="359"/>
      <c r="D401" s="360"/>
      <c r="E401" s="361"/>
      <c r="F401" s="362"/>
      <c r="G401" s="363"/>
      <c r="H401" s="362"/>
      <c r="I401" s="362"/>
      <c r="J401" s="362"/>
      <c r="K401" s="126"/>
      <c r="L401" s="374"/>
      <c r="M401" s="362"/>
    </row>
    <row r="402" ht="27.75" customHeight="1">
      <c r="A402" s="182"/>
      <c r="B402" s="182"/>
      <c r="C402" s="359"/>
      <c r="D402" s="360"/>
      <c r="E402" s="361"/>
      <c r="F402" s="362"/>
      <c r="G402" s="363"/>
      <c r="H402" s="362"/>
      <c r="I402" s="362"/>
      <c r="J402" s="362"/>
      <c r="K402" s="126"/>
      <c r="L402" s="374"/>
      <c r="M402" s="362"/>
    </row>
    <row r="403" ht="27.75" customHeight="1">
      <c r="A403" s="182"/>
      <c r="B403" s="182"/>
      <c r="C403" s="359"/>
      <c r="D403" s="360"/>
      <c r="E403" s="361"/>
      <c r="F403" s="362"/>
      <c r="G403" s="363"/>
      <c r="H403" s="362"/>
      <c r="I403" s="362"/>
      <c r="J403" s="362"/>
      <c r="K403" s="126"/>
      <c r="L403" s="374"/>
      <c r="M403" s="362"/>
    </row>
    <row r="404" ht="27.75" customHeight="1">
      <c r="A404" s="182"/>
      <c r="B404" s="182"/>
      <c r="C404" s="359"/>
      <c r="D404" s="360"/>
      <c r="E404" s="361"/>
      <c r="F404" s="362"/>
      <c r="G404" s="363"/>
      <c r="H404" s="362"/>
      <c r="I404" s="362"/>
      <c r="J404" s="362"/>
      <c r="K404" s="126"/>
      <c r="L404" s="374"/>
      <c r="M404" s="362"/>
    </row>
    <row r="405" ht="27.75" customHeight="1">
      <c r="A405" s="182"/>
      <c r="B405" s="182"/>
      <c r="C405" s="359"/>
      <c r="D405" s="360"/>
      <c r="E405" s="361"/>
      <c r="F405" s="362"/>
      <c r="G405" s="363"/>
      <c r="H405" s="362"/>
      <c r="I405" s="362"/>
      <c r="J405" s="362"/>
      <c r="K405" s="126"/>
      <c r="L405" s="374"/>
      <c r="M405" s="362"/>
    </row>
    <row r="406" ht="27.75" customHeight="1">
      <c r="A406" s="182"/>
      <c r="B406" s="182"/>
      <c r="C406" s="359"/>
      <c r="D406" s="360"/>
      <c r="E406" s="361"/>
      <c r="F406" s="362"/>
      <c r="G406" s="363"/>
      <c r="H406" s="362"/>
      <c r="I406" s="362"/>
      <c r="J406" s="362"/>
      <c r="K406" s="126"/>
      <c r="L406" s="374"/>
      <c r="M406" s="362"/>
    </row>
    <row r="407" ht="27.75" customHeight="1">
      <c r="A407" s="182"/>
      <c r="B407" s="182"/>
      <c r="C407" s="359"/>
      <c r="D407" s="360"/>
      <c r="E407" s="361"/>
      <c r="F407" s="362"/>
      <c r="G407" s="363"/>
      <c r="H407" s="362"/>
      <c r="I407" s="362"/>
      <c r="J407" s="362"/>
      <c r="K407" s="126"/>
      <c r="L407" s="374"/>
      <c r="M407" s="362"/>
    </row>
    <row r="408" ht="27.75" customHeight="1">
      <c r="A408" s="182"/>
      <c r="B408" s="182"/>
      <c r="C408" s="359"/>
      <c r="D408" s="360"/>
      <c r="E408" s="361"/>
      <c r="F408" s="362"/>
      <c r="G408" s="363"/>
      <c r="H408" s="362"/>
      <c r="I408" s="362"/>
      <c r="J408" s="362"/>
      <c r="K408" s="126"/>
      <c r="L408" s="374"/>
      <c r="M408" s="362"/>
    </row>
    <row r="409" ht="27.75" customHeight="1">
      <c r="A409" s="182"/>
      <c r="B409" s="182"/>
      <c r="C409" s="359"/>
      <c r="D409" s="360"/>
      <c r="E409" s="361"/>
      <c r="F409" s="362"/>
      <c r="G409" s="363"/>
      <c r="H409" s="362"/>
      <c r="I409" s="362"/>
      <c r="J409" s="362"/>
      <c r="K409" s="126"/>
      <c r="L409" s="374"/>
      <c r="M409" s="362"/>
    </row>
    <row r="410" ht="27.75" customHeight="1">
      <c r="A410" s="182"/>
      <c r="B410" s="182"/>
      <c r="C410" s="359"/>
      <c r="D410" s="360"/>
      <c r="E410" s="361"/>
      <c r="F410" s="362"/>
      <c r="G410" s="363"/>
      <c r="H410" s="362"/>
      <c r="I410" s="362"/>
      <c r="J410" s="362"/>
      <c r="K410" s="126"/>
      <c r="L410" s="374"/>
      <c r="M410" s="362"/>
    </row>
    <row r="411" ht="27.75" customHeight="1">
      <c r="A411" s="182"/>
      <c r="B411" s="182"/>
      <c r="C411" s="359"/>
      <c r="D411" s="360"/>
      <c r="E411" s="361"/>
      <c r="F411" s="362"/>
      <c r="G411" s="363"/>
      <c r="H411" s="362"/>
      <c r="I411" s="362"/>
      <c r="J411" s="362"/>
      <c r="K411" s="126"/>
      <c r="L411" s="374"/>
      <c r="M411" s="362"/>
    </row>
    <row r="412" ht="27.75" customHeight="1">
      <c r="A412" s="182"/>
      <c r="B412" s="182"/>
      <c r="C412" s="359"/>
      <c r="D412" s="360"/>
      <c r="E412" s="361"/>
      <c r="F412" s="362"/>
      <c r="G412" s="363"/>
      <c r="H412" s="362"/>
      <c r="I412" s="362"/>
      <c r="J412" s="362"/>
      <c r="K412" s="126"/>
      <c r="L412" s="374"/>
      <c r="M412" s="362"/>
    </row>
    <row r="413" ht="27.75" customHeight="1">
      <c r="A413" s="182"/>
      <c r="B413" s="182"/>
      <c r="C413" s="359"/>
      <c r="D413" s="360"/>
      <c r="E413" s="361"/>
      <c r="F413" s="362"/>
      <c r="G413" s="363"/>
      <c r="H413" s="362"/>
      <c r="I413" s="362"/>
      <c r="J413" s="362"/>
      <c r="K413" s="126"/>
      <c r="L413" s="374"/>
      <c r="M413" s="362"/>
    </row>
    <row r="414" ht="27.75" customHeight="1">
      <c r="A414" s="182"/>
      <c r="B414" s="182"/>
      <c r="C414" s="359"/>
      <c r="D414" s="360"/>
      <c r="E414" s="361"/>
      <c r="F414" s="362"/>
      <c r="G414" s="363"/>
      <c r="H414" s="362"/>
      <c r="I414" s="362"/>
      <c r="J414" s="362"/>
      <c r="K414" s="126"/>
      <c r="L414" s="374"/>
      <c r="M414" s="362"/>
    </row>
    <row r="415" ht="27.75" customHeight="1">
      <c r="A415" s="182"/>
      <c r="B415" s="182"/>
      <c r="C415" s="359"/>
      <c r="D415" s="360"/>
      <c r="E415" s="361"/>
      <c r="F415" s="362"/>
      <c r="G415" s="363"/>
      <c r="H415" s="362"/>
      <c r="I415" s="362"/>
      <c r="J415" s="362"/>
      <c r="K415" s="126"/>
      <c r="L415" s="374"/>
      <c r="M415" s="362"/>
    </row>
    <row r="416" ht="27.75" customHeight="1">
      <c r="A416" s="182"/>
      <c r="B416" s="182"/>
      <c r="C416" s="359"/>
      <c r="D416" s="360"/>
      <c r="E416" s="361"/>
      <c r="F416" s="362"/>
      <c r="G416" s="363"/>
      <c r="H416" s="362"/>
      <c r="I416" s="362"/>
      <c r="J416" s="362"/>
      <c r="K416" s="126"/>
      <c r="L416" s="374"/>
      <c r="M416" s="362"/>
    </row>
    <row r="417" ht="27.75" customHeight="1">
      <c r="A417" s="182"/>
      <c r="B417" s="182"/>
      <c r="C417" s="359"/>
      <c r="D417" s="360"/>
      <c r="E417" s="361"/>
      <c r="F417" s="362"/>
      <c r="G417" s="363"/>
      <c r="H417" s="362"/>
      <c r="I417" s="362"/>
      <c r="J417" s="362"/>
      <c r="K417" s="126"/>
      <c r="L417" s="374"/>
      <c r="M417" s="362"/>
    </row>
    <row r="418" ht="27.75" customHeight="1">
      <c r="A418" s="182"/>
      <c r="B418" s="182"/>
      <c r="C418" s="359"/>
      <c r="D418" s="360"/>
      <c r="E418" s="361"/>
      <c r="F418" s="362"/>
      <c r="G418" s="363"/>
      <c r="H418" s="362"/>
      <c r="I418" s="362"/>
      <c r="J418" s="362"/>
      <c r="K418" s="126"/>
      <c r="L418" s="374"/>
      <c r="M418" s="362"/>
    </row>
    <row r="419" ht="27.75" customHeight="1">
      <c r="A419" s="182"/>
      <c r="B419" s="182"/>
      <c r="C419" s="359"/>
      <c r="D419" s="360"/>
      <c r="E419" s="361"/>
      <c r="F419" s="362"/>
      <c r="G419" s="363"/>
      <c r="H419" s="362"/>
      <c r="I419" s="362"/>
      <c r="J419" s="362"/>
      <c r="K419" s="126"/>
      <c r="L419" s="374"/>
      <c r="M419" s="362"/>
    </row>
    <row r="420" ht="27.75" customHeight="1">
      <c r="A420" s="182"/>
      <c r="B420" s="182"/>
      <c r="C420" s="359"/>
      <c r="D420" s="360"/>
      <c r="E420" s="361"/>
      <c r="F420" s="362"/>
      <c r="G420" s="363"/>
      <c r="H420" s="362"/>
      <c r="I420" s="362"/>
      <c r="J420" s="362"/>
      <c r="K420" s="126"/>
      <c r="L420" s="374"/>
      <c r="M420" s="362"/>
    </row>
    <row r="421" ht="27.75" customHeight="1">
      <c r="A421" s="182"/>
      <c r="B421" s="182"/>
      <c r="C421" s="359"/>
      <c r="D421" s="360"/>
      <c r="E421" s="361"/>
      <c r="F421" s="362"/>
      <c r="G421" s="363"/>
      <c r="H421" s="362"/>
      <c r="I421" s="362"/>
      <c r="J421" s="362"/>
      <c r="K421" s="126"/>
      <c r="L421" s="374"/>
      <c r="M421" s="362"/>
    </row>
    <row r="422" ht="27.75" customHeight="1">
      <c r="A422" s="182"/>
      <c r="B422" s="182"/>
      <c r="C422" s="359"/>
      <c r="D422" s="360"/>
      <c r="E422" s="361"/>
      <c r="F422" s="362"/>
      <c r="G422" s="363"/>
      <c r="H422" s="362"/>
      <c r="I422" s="362"/>
      <c r="J422" s="362"/>
      <c r="K422" s="126"/>
      <c r="L422" s="374"/>
      <c r="M422" s="362"/>
    </row>
    <row r="423" ht="27.75" customHeight="1">
      <c r="A423" s="182"/>
      <c r="B423" s="182"/>
      <c r="C423" s="359"/>
      <c r="D423" s="360"/>
      <c r="E423" s="361"/>
      <c r="F423" s="362"/>
      <c r="G423" s="363"/>
      <c r="H423" s="362"/>
      <c r="I423" s="362"/>
      <c r="J423" s="362"/>
      <c r="K423" s="126"/>
      <c r="L423" s="374"/>
      <c r="M423" s="362"/>
    </row>
    <row r="424" ht="27.75" customHeight="1">
      <c r="A424" s="182"/>
      <c r="B424" s="182"/>
      <c r="C424" s="359"/>
      <c r="D424" s="360"/>
      <c r="E424" s="361"/>
      <c r="F424" s="362"/>
      <c r="G424" s="363"/>
      <c r="H424" s="362"/>
      <c r="I424" s="362"/>
      <c r="J424" s="362"/>
      <c r="K424" s="126"/>
      <c r="L424" s="374"/>
      <c r="M424" s="362"/>
    </row>
    <row r="425" ht="27.75" customHeight="1">
      <c r="A425" s="182"/>
      <c r="B425" s="182"/>
      <c r="C425" s="359"/>
      <c r="D425" s="360"/>
      <c r="E425" s="361"/>
      <c r="F425" s="362"/>
      <c r="G425" s="363"/>
      <c r="H425" s="362"/>
      <c r="I425" s="362"/>
      <c r="J425" s="362"/>
      <c r="K425" s="126"/>
      <c r="L425" s="374"/>
      <c r="M425" s="362"/>
    </row>
    <row r="426" ht="27.75" customHeight="1">
      <c r="A426" s="182"/>
      <c r="B426" s="182"/>
      <c r="C426" s="359"/>
      <c r="D426" s="360"/>
      <c r="E426" s="361"/>
      <c r="F426" s="362"/>
      <c r="G426" s="363"/>
      <c r="H426" s="362"/>
      <c r="I426" s="362"/>
      <c r="J426" s="362"/>
      <c r="K426" s="126"/>
      <c r="L426" s="374"/>
      <c r="M426" s="362"/>
    </row>
    <row r="427" ht="27.75" customHeight="1">
      <c r="A427" s="182"/>
      <c r="B427" s="182"/>
      <c r="C427" s="359"/>
      <c r="D427" s="360"/>
      <c r="E427" s="361"/>
      <c r="F427" s="362"/>
      <c r="G427" s="363"/>
      <c r="H427" s="362"/>
      <c r="I427" s="362"/>
      <c r="J427" s="362"/>
      <c r="K427" s="126"/>
      <c r="L427" s="374"/>
      <c r="M427" s="362"/>
    </row>
    <row r="428" ht="27.75" customHeight="1">
      <c r="A428" s="182"/>
      <c r="B428" s="182"/>
      <c r="C428" s="359"/>
      <c r="D428" s="360"/>
      <c r="E428" s="361"/>
      <c r="F428" s="362"/>
      <c r="G428" s="363"/>
      <c r="H428" s="362"/>
      <c r="I428" s="362"/>
      <c r="J428" s="362"/>
      <c r="K428" s="126"/>
      <c r="L428" s="374"/>
      <c r="M428" s="362"/>
    </row>
    <row r="429" ht="27.75" customHeight="1">
      <c r="A429" s="182"/>
      <c r="B429" s="182"/>
      <c r="C429" s="359"/>
      <c r="D429" s="360"/>
      <c r="E429" s="361"/>
      <c r="F429" s="362"/>
      <c r="G429" s="363"/>
      <c r="H429" s="362"/>
      <c r="I429" s="362"/>
      <c r="J429" s="362"/>
      <c r="K429" s="126"/>
      <c r="L429" s="374"/>
      <c r="M429" s="362"/>
    </row>
    <row r="430" ht="27.75" customHeight="1">
      <c r="A430" s="182"/>
      <c r="B430" s="182"/>
      <c r="C430" s="359"/>
      <c r="D430" s="360"/>
      <c r="E430" s="361"/>
      <c r="F430" s="362"/>
      <c r="G430" s="363"/>
      <c r="H430" s="362"/>
      <c r="I430" s="362"/>
      <c r="J430" s="362"/>
      <c r="K430" s="126"/>
      <c r="L430" s="374"/>
      <c r="M430" s="362"/>
    </row>
    <row r="431" ht="27.75" customHeight="1">
      <c r="A431" s="182"/>
      <c r="B431" s="182"/>
      <c r="C431" s="359"/>
      <c r="D431" s="360"/>
      <c r="E431" s="361"/>
      <c r="F431" s="362"/>
      <c r="G431" s="363"/>
      <c r="H431" s="362"/>
      <c r="I431" s="362"/>
      <c r="J431" s="362"/>
      <c r="K431" s="126"/>
      <c r="L431" s="374"/>
      <c r="M431" s="362"/>
    </row>
    <row r="432" ht="27.75" customHeight="1">
      <c r="A432" s="182"/>
      <c r="B432" s="182"/>
      <c r="C432" s="359"/>
      <c r="D432" s="360"/>
      <c r="E432" s="361"/>
      <c r="F432" s="362"/>
      <c r="G432" s="363"/>
      <c r="H432" s="362"/>
      <c r="I432" s="362"/>
      <c r="J432" s="362"/>
      <c r="K432" s="126"/>
      <c r="L432" s="374"/>
      <c r="M432" s="362"/>
    </row>
    <row r="433" ht="27.75" customHeight="1">
      <c r="A433" s="182"/>
      <c r="B433" s="182"/>
      <c r="C433" s="359"/>
      <c r="D433" s="360"/>
      <c r="E433" s="361"/>
      <c r="F433" s="362"/>
      <c r="G433" s="363"/>
      <c r="H433" s="362"/>
      <c r="I433" s="362"/>
      <c r="J433" s="362"/>
      <c r="K433" s="126"/>
      <c r="L433" s="374"/>
      <c r="M433" s="362"/>
    </row>
    <row r="434" ht="27.75" customHeight="1">
      <c r="A434" s="182"/>
      <c r="B434" s="182"/>
      <c r="C434" s="359"/>
      <c r="D434" s="360"/>
      <c r="E434" s="361"/>
      <c r="F434" s="362"/>
      <c r="G434" s="363"/>
      <c r="H434" s="362"/>
      <c r="I434" s="362"/>
      <c r="J434" s="362"/>
      <c r="K434" s="126"/>
      <c r="L434" s="374"/>
      <c r="M434" s="362"/>
    </row>
    <row r="435" ht="27.75" customHeight="1">
      <c r="A435" s="182"/>
      <c r="B435" s="182"/>
      <c r="C435" s="359"/>
      <c r="D435" s="360"/>
      <c r="E435" s="361"/>
      <c r="F435" s="362"/>
      <c r="G435" s="363"/>
      <c r="H435" s="362"/>
      <c r="I435" s="362"/>
      <c r="J435" s="362"/>
      <c r="K435" s="126"/>
      <c r="L435" s="374"/>
      <c r="M435" s="362"/>
    </row>
    <row r="436" ht="27.75" customHeight="1">
      <c r="A436" s="182"/>
      <c r="B436" s="182"/>
      <c r="C436" s="359"/>
      <c r="D436" s="360"/>
      <c r="E436" s="361"/>
      <c r="F436" s="362"/>
      <c r="G436" s="363"/>
      <c r="H436" s="362"/>
      <c r="I436" s="362"/>
      <c r="J436" s="362"/>
      <c r="K436" s="126"/>
      <c r="L436" s="374"/>
      <c r="M436" s="362"/>
    </row>
    <row r="437" ht="27.75" customHeight="1">
      <c r="A437" s="182"/>
      <c r="B437" s="182"/>
      <c r="C437" s="359"/>
      <c r="D437" s="360"/>
      <c r="E437" s="361"/>
      <c r="F437" s="362"/>
      <c r="G437" s="363"/>
      <c r="H437" s="362"/>
      <c r="I437" s="362"/>
      <c r="J437" s="362"/>
      <c r="K437" s="126"/>
      <c r="L437" s="374"/>
      <c r="M437" s="362"/>
    </row>
    <row r="438" ht="27.75" customHeight="1">
      <c r="A438" s="182"/>
      <c r="B438" s="182"/>
      <c r="C438" s="359"/>
      <c r="D438" s="360"/>
      <c r="E438" s="361"/>
      <c r="F438" s="362"/>
      <c r="G438" s="363"/>
      <c r="H438" s="362"/>
      <c r="I438" s="362"/>
      <c r="J438" s="362"/>
      <c r="K438" s="126"/>
      <c r="L438" s="374"/>
      <c r="M438" s="362"/>
    </row>
    <row r="439" ht="27.75" customHeight="1">
      <c r="A439" s="182"/>
      <c r="B439" s="182"/>
      <c r="C439" s="359"/>
      <c r="D439" s="360"/>
      <c r="E439" s="361"/>
      <c r="F439" s="362"/>
      <c r="G439" s="363"/>
      <c r="H439" s="362"/>
      <c r="I439" s="362"/>
      <c r="J439" s="362"/>
      <c r="K439" s="126"/>
      <c r="L439" s="374"/>
      <c r="M439" s="362"/>
    </row>
    <row r="440" ht="27.75" customHeight="1">
      <c r="A440" s="182"/>
      <c r="B440" s="182"/>
      <c r="C440" s="359"/>
      <c r="D440" s="360"/>
      <c r="E440" s="361"/>
      <c r="F440" s="362"/>
      <c r="G440" s="363"/>
      <c r="H440" s="362"/>
      <c r="I440" s="362"/>
      <c r="J440" s="362"/>
      <c r="K440" s="126"/>
      <c r="L440" s="374"/>
      <c r="M440" s="362"/>
    </row>
    <row r="441" ht="27.75" customHeight="1">
      <c r="A441" s="182"/>
      <c r="B441" s="182"/>
      <c r="C441" s="359"/>
      <c r="D441" s="360"/>
      <c r="E441" s="361"/>
      <c r="F441" s="362"/>
      <c r="G441" s="363"/>
      <c r="H441" s="362"/>
      <c r="I441" s="362"/>
      <c r="J441" s="362"/>
      <c r="K441" s="126"/>
      <c r="L441" s="374"/>
      <c r="M441" s="362"/>
    </row>
    <row r="442" ht="27.75" customHeight="1">
      <c r="A442" s="182"/>
      <c r="B442" s="182"/>
      <c r="C442" s="359"/>
      <c r="D442" s="360"/>
      <c r="E442" s="361"/>
      <c r="F442" s="362"/>
      <c r="G442" s="363"/>
      <c r="H442" s="362"/>
      <c r="I442" s="362"/>
      <c r="J442" s="362"/>
      <c r="K442" s="126"/>
      <c r="L442" s="374"/>
      <c r="M442" s="362"/>
    </row>
    <row r="443" ht="27.75" customHeight="1">
      <c r="A443" s="182"/>
      <c r="B443" s="182"/>
      <c r="C443" s="359"/>
      <c r="D443" s="360"/>
      <c r="E443" s="361"/>
      <c r="F443" s="362"/>
      <c r="G443" s="363"/>
      <c r="H443" s="362"/>
      <c r="I443" s="362"/>
      <c r="J443" s="362"/>
      <c r="K443" s="126"/>
      <c r="L443" s="374"/>
      <c r="M443" s="362"/>
    </row>
    <row r="444" ht="27.75" customHeight="1">
      <c r="A444" s="182"/>
      <c r="B444" s="182"/>
      <c r="C444" s="359"/>
      <c r="D444" s="360"/>
      <c r="E444" s="361"/>
      <c r="F444" s="362"/>
      <c r="G444" s="363"/>
      <c r="H444" s="362"/>
      <c r="I444" s="362"/>
      <c r="J444" s="362"/>
      <c r="K444" s="126"/>
      <c r="L444" s="374"/>
      <c r="M444" s="362"/>
    </row>
    <row r="445" ht="27.75" customHeight="1">
      <c r="A445" s="182"/>
      <c r="B445" s="182"/>
      <c r="C445" s="359"/>
      <c r="D445" s="360"/>
      <c r="E445" s="361"/>
      <c r="F445" s="362"/>
      <c r="G445" s="363"/>
      <c r="H445" s="362"/>
      <c r="I445" s="362"/>
      <c r="J445" s="362"/>
      <c r="K445" s="126"/>
      <c r="L445" s="374"/>
      <c r="M445" s="362"/>
    </row>
    <row r="446" ht="27.75" customHeight="1">
      <c r="A446" s="182"/>
      <c r="B446" s="182"/>
      <c r="C446" s="359"/>
      <c r="D446" s="360"/>
      <c r="E446" s="361"/>
      <c r="F446" s="362"/>
      <c r="G446" s="363"/>
      <c r="H446" s="362"/>
      <c r="I446" s="362"/>
      <c r="J446" s="362"/>
      <c r="K446" s="126"/>
      <c r="L446" s="374"/>
      <c r="M446" s="362"/>
    </row>
    <row r="447" ht="27.75" customHeight="1">
      <c r="A447" s="182"/>
      <c r="B447" s="182"/>
      <c r="C447" s="359"/>
      <c r="D447" s="360"/>
      <c r="E447" s="361"/>
      <c r="F447" s="362"/>
      <c r="G447" s="363"/>
      <c r="H447" s="362"/>
      <c r="I447" s="362"/>
      <c r="J447" s="362"/>
      <c r="K447" s="126"/>
      <c r="L447" s="374"/>
      <c r="M447" s="362"/>
    </row>
    <row r="448" ht="27.75" customHeight="1">
      <c r="A448" s="182"/>
      <c r="B448" s="182"/>
      <c r="C448" s="359"/>
      <c r="D448" s="360"/>
      <c r="E448" s="361"/>
      <c r="F448" s="362"/>
      <c r="G448" s="363"/>
      <c r="H448" s="362"/>
      <c r="I448" s="362"/>
      <c r="J448" s="362"/>
      <c r="K448" s="126"/>
      <c r="L448" s="374"/>
      <c r="M448" s="362"/>
    </row>
    <row r="449" ht="27.75" customHeight="1">
      <c r="A449" s="182"/>
      <c r="B449" s="182"/>
      <c r="C449" s="359"/>
      <c r="D449" s="360"/>
      <c r="E449" s="361"/>
      <c r="F449" s="362"/>
      <c r="G449" s="363"/>
      <c r="H449" s="362"/>
      <c r="I449" s="362"/>
      <c r="J449" s="362"/>
      <c r="K449" s="126"/>
      <c r="L449" s="374"/>
      <c r="M449" s="362"/>
    </row>
    <row r="450" ht="27.75" customHeight="1">
      <c r="A450" s="182"/>
      <c r="B450" s="182"/>
      <c r="C450" s="359"/>
      <c r="D450" s="360"/>
      <c r="E450" s="361"/>
      <c r="F450" s="362"/>
      <c r="G450" s="363"/>
      <c r="H450" s="362"/>
      <c r="I450" s="362"/>
      <c r="J450" s="362"/>
      <c r="K450" s="126"/>
      <c r="L450" s="374"/>
      <c r="M450" s="362"/>
    </row>
    <row r="451" ht="27.75" customHeight="1">
      <c r="A451" s="182"/>
      <c r="B451" s="182"/>
      <c r="C451" s="359"/>
      <c r="D451" s="360"/>
      <c r="E451" s="361"/>
      <c r="F451" s="362"/>
      <c r="G451" s="363"/>
      <c r="H451" s="362"/>
      <c r="I451" s="362"/>
      <c r="J451" s="362"/>
      <c r="K451" s="126"/>
      <c r="L451" s="374"/>
      <c r="M451" s="362"/>
    </row>
    <row r="452" ht="27.75" customHeight="1">
      <c r="A452" s="182"/>
      <c r="B452" s="182"/>
      <c r="C452" s="359"/>
      <c r="D452" s="360"/>
      <c r="E452" s="361"/>
      <c r="F452" s="362"/>
      <c r="G452" s="363"/>
      <c r="H452" s="362"/>
      <c r="I452" s="362"/>
      <c r="J452" s="362"/>
      <c r="K452" s="126"/>
      <c r="L452" s="374"/>
      <c r="M452" s="362"/>
    </row>
    <row r="453" ht="27.75" customHeight="1">
      <c r="A453" s="182"/>
      <c r="B453" s="182"/>
      <c r="C453" s="359"/>
      <c r="D453" s="360"/>
      <c r="E453" s="361"/>
      <c r="F453" s="362"/>
      <c r="G453" s="363"/>
      <c r="H453" s="362"/>
      <c r="I453" s="362"/>
      <c r="J453" s="362"/>
      <c r="K453" s="126"/>
      <c r="L453" s="374"/>
      <c r="M453" s="362"/>
    </row>
    <row r="454" ht="27.75" customHeight="1">
      <c r="A454" s="182"/>
      <c r="B454" s="182"/>
      <c r="C454" s="359"/>
      <c r="D454" s="360"/>
      <c r="E454" s="361"/>
      <c r="F454" s="362"/>
      <c r="G454" s="363"/>
      <c r="H454" s="362"/>
      <c r="I454" s="362"/>
      <c r="J454" s="362"/>
      <c r="K454" s="126"/>
      <c r="L454" s="374"/>
      <c r="M454" s="362"/>
    </row>
    <row r="455" ht="27.75" customHeight="1">
      <c r="A455" s="182"/>
      <c r="B455" s="182"/>
      <c r="C455" s="359"/>
      <c r="D455" s="360"/>
      <c r="E455" s="361"/>
      <c r="F455" s="362"/>
      <c r="G455" s="363"/>
      <c r="H455" s="362"/>
      <c r="I455" s="362"/>
      <c r="J455" s="362"/>
      <c r="K455" s="126"/>
      <c r="L455" s="374"/>
      <c r="M455" s="362"/>
    </row>
    <row r="456" ht="27.75" customHeight="1">
      <c r="A456" s="182"/>
      <c r="B456" s="182"/>
      <c r="C456" s="359"/>
      <c r="D456" s="360"/>
      <c r="E456" s="361"/>
      <c r="F456" s="362"/>
      <c r="G456" s="363"/>
      <c r="H456" s="362"/>
      <c r="I456" s="362"/>
      <c r="J456" s="362"/>
      <c r="K456" s="126"/>
      <c r="L456" s="374"/>
      <c r="M456" s="362"/>
    </row>
    <row r="457" ht="27.75" customHeight="1">
      <c r="A457" s="182"/>
      <c r="B457" s="182"/>
      <c r="C457" s="359"/>
      <c r="D457" s="360"/>
      <c r="E457" s="361"/>
      <c r="F457" s="362"/>
      <c r="G457" s="363"/>
      <c r="H457" s="362"/>
      <c r="I457" s="362"/>
      <c r="J457" s="362"/>
      <c r="K457" s="126"/>
      <c r="L457" s="374"/>
      <c r="M457" s="362"/>
    </row>
    <row r="458" ht="27.75" customHeight="1">
      <c r="A458" s="182"/>
      <c r="B458" s="182"/>
      <c r="C458" s="359"/>
      <c r="D458" s="360"/>
      <c r="E458" s="361"/>
      <c r="F458" s="362"/>
      <c r="G458" s="363"/>
      <c r="H458" s="362"/>
      <c r="I458" s="362"/>
      <c r="J458" s="362"/>
      <c r="K458" s="126"/>
      <c r="L458" s="374"/>
      <c r="M458" s="362"/>
    </row>
    <row r="459" ht="27.75" customHeight="1">
      <c r="A459" s="182"/>
      <c r="B459" s="182"/>
      <c r="C459" s="359"/>
      <c r="D459" s="360"/>
      <c r="E459" s="361"/>
      <c r="F459" s="362"/>
      <c r="G459" s="363"/>
      <c r="H459" s="362"/>
      <c r="I459" s="362"/>
      <c r="J459" s="362"/>
      <c r="K459" s="126"/>
      <c r="L459" s="374"/>
      <c r="M459" s="362"/>
    </row>
    <row r="460" ht="27.75" customHeight="1">
      <c r="A460" s="182"/>
      <c r="B460" s="182"/>
      <c r="C460" s="359"/>
      <c r="D460" s="360"/>
      <c r="E460" s="361"/>
      <c r="F460" s="362"/>
      <c r="G460" s="363"/>
      <c r="H460" s="362"/>
      <c r="I460" s="362"/>
      <c r="J460" s="362"/>
      <c r="K460" s="126"/>
      <c r="L460" s="374"/>
      <c r="M460" s="362"/>
    </row>
    <row r="461" ht="27.75" customHeight="1">
      <c r="A461" s="182"/>
      <c r="B461" s="182"/>
      <c r="C461" s="359"/>
      <c r="D461" s="360"/>
      <c r="E461" s="361"/>
      <c r="F461" s="362"/>
      <c r="G461" s="363"/>
      <c r="H461" s="362"/>
      <c r="I461" s="362"/>
      <c r="J461" s="362"/>
      <c r="K461" s="126"/>
      <c r="L461" s="374"/>
      <c r="M461" s="362"/>
    </row>
    <row r="462" ht="27.75" customHeight="1">
      <c r="A462" s="182"/>
      <c r="B462" s="182"/>
      <c r="C462" s="359"/>
      <c r="D462" s="360"/>
      <c r="E462" s="361"/>
      <c r="F462" s="362"/>
      <c r="G462" s="363"/>
      <c r="H462" s="362"/>
      <c r="I462" s="362"/>
      <c r="J462" s="362"/>
      <c r="K462" s="126"/>
      <c r="L462" s="374"/>
      <c r="M462" s="362"/>
    </row>
    <row r="463" ht="27.75" customHeight="1">
      <c r="A463" s="182"/>
      <c r="B463" s="182"/>
      <c r="C463" s="359"/>
      <c r="D463" s="360"/>
      <c r="E463" s="361"/>
      <c r="F463" s="362"/>
      <c r="G463" s="363"/>
      <c r="H463" s="362"/>
      <c r="I463" s="362"/>
      <c r="J463" s="362"/>
      <c r="K463" s="126"/>
      <c r="L463" s="374"/>
      <c r="M463" s="362"/>
    </row>
    <row r="464" ht="27.75" customHeight="1">
      <c r="A464" s="182"/>
      <c r="B464" s="182"/>
      <c r="C464" s="359"/>
      <c r="D464" s="360"/>
      <c r="E464" s="361"/>
      <c r="F464" s="362"/>
      <c r="G464" s="363"/>
      <c r="H464" s="362"/>
      <c r="I464" s="362"/>
      <c r="J464" s="362"/>
      <c r="K464" s="126"/>
      <c r="L464" s="374"/>
      <c r="M464" s="362"/>
    </row>
    <row r="465" ht="27.75" customHeight="1">
      <c r="A465" s="182"/>
      <c r="B465" s="182"/>
      <c r="C465" s="359"/>
      <c r="D465" s="360"/>
      <c r="E465" s="361"/>
      <c r="F465" s="362"/>
      <c r="G465" s="363"/>
      <c r="H465" s="362"/>
      <c r="I465" s="362"/>
      <c r="J465" s="362"/>
      <c r="K465" s="126"/>
      <c r="L465" s="374"/>
      <c r="M465" s="362"/>
    </row>
    <row r="466" ht="27.75" customHeight="1">
      <c r="A466" s="182"/>
      <c r="B466" s="182"/>
      <c r="C466" s="359"/>
      <c r="D466" s="360"/>
      <c r="E466" s="361"/>
      <c r="F466" s="362"/>
      <c r="G466" s="363"/>
      <c r="H466" s="362"/>
      <c r="I466" s="362"/>
      <c r="J466" s="362"/>
      <c r="K466" s="126"/>
      <c r="L466" s="374"/>
      <c r="M466" s="362"/>
    </row>
    <row r="467" ht="27.75" customHeight="1">
      <c r="A467" s="182"/>
      <c r="B467" s="182"/>
      <c r="C467" s="359"/>
      <c r="D467" s="360"/>
      <c r="E467" s="361"/>
      <c r="F467" s="362"/>
      <c r="G467" s="363"/>
      <c r="H467" s="362"/>
      <c r="I467" s="362"/>
      <c r="J467" s="362"/>
      <c r="K467" s="126"/>
      <c r="L467" s="374"/>
      <c r="M467" s="362"/>
    </row>
    <row r="468" ht="27.75" customHeight="1">
      <c r="A468" s="182"/>
      <c r="B468" s="182"/>
      <c r="C468" s="359"/>
      <c r="D468" s="360"/>
      <c r="E468" s="361"/>
      <c r="F468" s="362"/>
      <c r="G468" s="363"/>
      <c r="H468" s="362"/>
      <c r="I468" s="362"/>
      <c r="J468" s="362"/>
      <c r="K468" s="126"/>
      <c r="L468" s="374"/>
      <c r="M468" s="362"/>
    </row>
    <row r="469" ht="27.75" customHeight="1">
      <c r="A469" s="182"/>
      <c r="B469" s="182"/>
      <c r="C469" s="359"/>
      <c r="D469" s="360"/>
      <c r="E469" s="361"/>
      <c r="F469" s="362"/>
      <c r="G469" s="363"/>
      <c r="H469" s="362"/>
      <c r="I469" s="362"/>
      <c r="J469" s="362"/>
      <c r="K469" s="126"/>
      <c r="L469" s="374"/>
      <c r="M469" s="362"/>
    </row>
    <row r="470" ht="27.75" customHeight="1">
      <c r="A470" s="182"/>
      <c r="B470" s="182"/>
      <c r="C470" s="359"/>
      <c r="D470" s="360"/>
      <c r="E470" s="361"/>
      <c r="F470" s="362"/>
      <c r="G470" s="363"/>
      <c r="H470" s="362"/>
      <c r="I470" s="362"/>
      <c r="J470" s="362"/>
      <c r="K470" s="126"/>
      <c r="L470" s="374"/>
      <c r="M470" s="362"/>
    </row>
    <row r="471" ht="27.75" customHeight="1">
      <c r="A471" s="182"/>
      <c r="B471" s="182"/>
      <c r="C471" s="359"/>
      <c r="D471" s="360"/>
      <c r="E471" s="361"/>
      <c r="F471" s="362"/>
      <c r="G471" s="363"/>
      <c r="H471" s="362"/>
      <c r="I471" s="362"/>
      <c r="J471" s="362"/>
      <c r="K471" s="126"/>
      <c r="L471" s="374"/>
      <c r="M471" s="362"/>
    </row>
    <row r="472" ht="27.75" customHeight="1">
      <c r="A472" s="182"/>
      <c r="B472" s="182"/>
      <c r="C472" s="359"/>
      <c r="D472" s="360"/>
      <c r="E472" s="361"/>
      <c r="F472" s="362"/>
      <c r="G472" s="363"/>
      <c r="H472" s="362"/>
      <c r="I472" s="362"/>
      <c r="J472" s="362"/>
      <c r="K472" s="126"/>
      <c r="L472" s="374"/>
      <c r="M472" s="362"/>
    </row>
    <row r="473" ht="27.75" customHeight="1">
      <c r="A473" s="182"/>
      <c r="B473" s="182"/>
      <c r="C473" s="359"/>
      <c r="D473" s="360"/>
      <c r="E473" s="361"/>
      <c r="F473" s="362"/>
      <c r="G473" s="363"/>
      <c r="H473" s="362"/>
      <c r="I473" s="362"/>
      <c r="J473" s="362"/>
      <c r="K473" s="126"/>
      <c r="L473" s="374"/>
      <c r="M473" s="362"/>
    </row>
    <row r="474" ht="27.75" customHeight="1">
      <c r="A474" s="182"/>
      <c r="B474" s="182"/>
      <c r="C474" s="359"/>
      <c r="D474" s="360"/>
      <c r="E474" s="361"/>
      <c r="F474" s="362"/>
      <c r="G474" s="363"/>
      <c r="H474" s="362"/>
      <c r="I474" s="362"/>
      <c r="J474" s="362"/>
      <c r="K474" s="126"/>
      <c r="L474" s="374"/>
      <c r="M474" s="362"/>
    </row>
    <row r="475" ht="27.75" customHeight="1">
      <c r="A475" s="182"/>
      <c r="B475" s="182"/>
      <c r="C475" s="359"/>
      <c r="D475" s="360"/>
      <c r="E475" s="361"/>
      <c r="F475" s="362"/>
      <c r="G475" s="363"/>
      <c r="H475" s="362"/>
      <c r="I475" s="362"/>
      <c r="J475" s="362"/>
      <c r="K475" s="126"/>
      <c r="L475" s="374"/>
      <c r="M475" s="362"/>
    </row>
    <row r="476" ht="27.75" customHeight="1">
      <c r="A476" s="182"/>
      <c r="B476" s="182"/>
      <c r="C476" s="359"/>
      <c r="D476" s="360"/>
      <c r="E476" s="361"/>
      <c r="F476" s="362"/>
      <c r="G476" s="363"/>
      <c r="H476" s="362"/>
      <c r="I476" s="362"/>
      <c r="J476" s="362"/>
      <c r="K476" s="126"/>
      <c r="L476" s="374"/>
      <c r="M476" s="362"/>
    </row>
    <row r="477" ht="27.75" customHeight="1">
      <c r="A477" s="182"/>
      <c r="B477" s="182"/>
      <c r="C477" s="359"/>
      <c r="D477" s="360"/>
      <c r="E477" s="361"/>
      <c r="F477" s="362"/>
      <c r="G477" s="363"/>
      <c r="H477" s="362"/>
      <c r="I477" s="362"/>
      <c r="J477" s="362"/>
      <c r="K477" s="126"/>
      <c r="L477" s="374"/>
      <c r="M477" s="362"/>
    </row>
    <row r="478" ht="27.75" customHeight="1">
      <c r="A478" s="182"/>
      <c r="B478" s="182"/>
      <c r="C478" s="359"/>
      <c r="D478" s="360"/>
      <c r="E478" s="361"/>
      <c r="F478" s="362"/>
      <c r="G478" s="363"/>
      <c r="H478" s="362"/>
      <c r="I478" s="362"/>
      <c r="J478" s="362"/>
      <c r="K478" s="126"/>
      <c r="L478" s="374"/>
      <c r="M478" s="362"/>
    </row>
    <row r="479" ht="27.75" customHeight="1">
      <c r="A479" s="182"/>
      <c r="B479" s="182"/>
      <c r="C479" s="359"/>
      <c r="D479" s="360"/>
      <c r="E479" s="361"/>
      <c r="F479" s="362"/>
      <c r="G479" s="363"/>
      <c r="H479" s="362"/>
      <c r="I479" s="362"/>
      <c r="J479" s="362"/>
      <c r="K479" s="126"/>
      <c r="L479" s="374"/>
      <c r="M479" s="362"/>
    </row>
    <row r="480" ht="27.75" customHeight="1">
      <c r="A480" s="182"/>
      <c r="B480" s="182"/>
      <c r="C480" s="359"/>
      <c r="D480" s="360"/>
      <c r="E480" s="361"/>
      <c r="F480" s="362"/>
      <c r="G480" s="363"/>
      <c r="H480" s="362"/>
      <c r="I480" s="362"/>
      <c r="J480" s="362"/>
      <c r="K480" s="126"/>
      <c r="L480" s="374"/>
      <c r="M480" s="362"/>
    </row>
    <row r="481" ht="27.75" customHeight="1">
      <c r="A481" s="182"/>
      <c r="B481" s="182"/>
      <c r="C481" s="359"/>
      <c r="D481" s="360"/>
      <c r="E481" s="361"/>
      <c r="F481" s="362"/>
      <c r="G481" s="363"/>
      <c r="H481" s="362"/>
      <c r="I481" s="362"/>
      <c r="J481" s="362"/>
      <c r="K481" s="126"/>
      <c r="L481" s="374"/>
      <c r="M481" s="362"/>
    </row>
    <row r="482" ht="27.75" customHeight="1">
      <c r="A482" s="182"/>
      <c r="B482" s="182"/>
      <c r="C482" s="359"/>
      <c r="D482" s="360"/>
      <c r="E482" s="361"/>
      <c r="F482" s="362"/>
      <c r="G482" s="363"/>
      <c r="H482" s="362"/>
      <c r="I482" s="362"/>
      <c r="J482" s="362"/>
      <c r="K482" s="126"/>
      <c r="L482" s="374"/>
      <c r="M482" s="362"/>
    </row>
    <row r="483" ht="27.75" customHeight="1">
      <c r="A483" s="182"/>
      <c r="B483" s="182"/>
      <c r="C483" s="359"/>
      <c r="D483" s="360"/>
      <c r="E483" s="361"/>
      <c r="F483" s="362"/>
      <c r="G483" s="363"/>
      <c r="H483" s="362"/>
      <c r="I483" s="362"/>
      <c r="J483" s="362"/>
      <c r="K483" s="126"/>
      <c r="L483" s="374"/>
      <c r="M483" s="362"/>
    </row>
    <row r="484" ht="27.75" customHeight="1">
      <c r="A484" s="182"/>
      <c r="B484" s="182"/>
      <c r="C484" s="359"/>
      <c r="D484" s="360"/>
      <c r="E484" s="361"/>
      <c r="F484" s="362"/>
      <c r="G484" s="363"/>
      <c r="H484" s="362"/>
      <c r="I484" s="362"/>
      <c r="J484" s="362"/>
      <c r="K484" s="126"/>
      <c r="L484" s="374"/>
      <c r="M484" s="362"/>
    </row>
    <row r="485" ht="27.75" customHeight="1">
      <c r="A485" s="182"/>
      <c r="B485" s="182"/>
      <c r="C485" s="359"/>
      <c r="D485" s="360"/>
      <c r="E485" s="361"/>
      <c r="F485" s="362"/>
      <c r="G485" s="363"/>
      <c r="H485" s="362"/>
      <c r="I485" s="362"/>
      <c r="J485" s="362"/>
      <c r="K485" s="126"/>
      <c r="L485" s="374"/>
      <c r="M485" s="362"/>
    </row>
    <row r="486" ht="27.75" customHeight="1">
      <c r="A486" s="182"/>
      <c r="B486" s="182"/>
      <c r="C486" s="359"/>
      <c r="D486" s="360"/>
      <c r="E486" s="361"/>
      <c r="F486" s="362"/>
      <c r="G486" s="363"/>
      <c r="H486" s="362"/>
      <c r="I486" s="362"/>
      <c r="J486" s="362"/>
      <c r="K486" s="126"/>
      <c r="L486" s="374"/>
      <c r="M486" s="362"/>
    </row>
    <row r="487" ht="27.75" customHeight="1">
      <c r="A487" s="182"/>
      <c r="B487" s="182"/>
      <c r="C487" s="359"/>
      <c r="D487" s="360"/>
      <c r="E487" s="361"/>
      <c r="F487" s="362"/>
      <c r="G487" s="363"/>
      <c r="H487" s="362"/>
      <c r="I487" s="362"/>
      <c r="J487" s="362"/>
      <c r="K487" s="126"/>
      <c r="L487" s="374"/>
      <c r="M487" s="362"/>
    </row>
    <row r="488" ht="27.75" customHeight="1">
      <c r="A488" s="182"/>
      <c r="B488" s="182"/>
      <c r="C488" s="359"/>
      <c r="D488" s="360"/>
      <c r="E488" s="361"/>
      <c r="F488" s="362"/>
      <c r="G488" s="363"/>
      <c r="H488" s="362"/>
      <c r="I488" s="362"/>
      <c r="J488" s="362"/>
      <c r="K488" s="126"/>
      <c r="L488" s="374"/>
      <c r="M488" s="362"/>
    </row>
    <row r="489" ht="27.75" customHeight="1">
      <c r="A489" s="182"/>
      <c r="B489" s="182"/>
      <c r="C489" s="359"/>
      <c r="D489" s="360"/>
      <c r="E489" s="361"/>
      <c r="F489" s="362"/>
      <c r="G489" s="363"/>
      <c r="H489" s="362"/>
      <c r="I489" s="362"/>
      <c r="J489" s="362"/>
      <c r="K489" s="126"/>
      <c r="L489" s="374"/>
      <c r="M489" s="362"/>
    </row>
    <row r="490" ht="27.75" customHeight="1">
      <c r="A490" s="182"/>
      <c r="B490" s="182"/>
      <c r="C490" s="359"/>
      <c r="D490" s="360"/>
      <c r="E490" s="361"/>
      <c r="F490" s="362"/>
      <c r="G490" s="363"/>
      <c r="H490" s="362"/>
      <c r="I490" s="362"/>
      <c r="J490" s="362"/>
      <c r="K490" s="126"/>
      <c r="L490" s="374"/>
      <c r="M490" s="362"/>
    </row>
    <row r="491" ht="27.75" customHeight="1">
      <c r="A491" s="182"/>
      <c r="B491" s="182"/>
      <c r="C491" s="359"/>
      <c r="D491" s="360"/>
      <c r="E491" s="361"/>
      <c r="F491" s="362"/>
      <c r="G491" s="363"/>
      <c r="H491" s="362"/>
      <c r="I491" s="362"/>
      <c r="J491" s="362"/>
      <c r="K491" s="126"/>
      <c r="L491" s="374"/>
      <c r="M491" s="362"/>
    </row>
    <row r="492" ht="27.75" customHeight="1">
      <c r="A492" s="182"/>
      <c r="B492" s="182"/>
      <c r="C492" s="359"/>
      <c r="D492" s="360"/>
      <c r="E492" s="361"/>
      <c r="F492" s="362"/>
      <c r="G492" s="363"/>
      <c r="H492" s="362"/>
      <c r="I492" s="362"/>
      <c r="J492" s="362"/>
      <c r="K492" s="126"/>
      <c r="L492" s="374"/>
      <c r="M492" s="362"/>
    </row>
    <row r="493" ht="27.75" customHeight="1">
      <c r="A493" s="182"/>
      <c r="B493" s="182"/>
      <c r="C493" s="359"/>
      <c r="D493" s="360"/>
      <c r="E493" s="361"/>
      <c r="F493" s="362"/>
      <c r="G493" s="363"/>
      <c r="H493" s="362"/>
      <c r="I493" s="362"/>
      <c r="J493" s="362"/>
      <c r="K493" s="126"/>
      <c r="L493" s="374"/>
      <c r="M493" s="362"/>
    </row>
    <row r="494" ht="27.75" customHeight="1">
      <c r="A494" s="182"/>
      <c r="B494" s="182"/>
      <c r="C494" s="359"/>
      <c r="D494" s="360"/>
      <c r="E494" s="361"/>
      <c r="F494" s="362"/>
      <c r="G494" s="363"/>
      <c r="H494" s="362"/>
      <c r="I494" s="362"/>
      <c r="J494" s="362"/>
      <c r="K494" s="126"/>
      <c r="L494" s="374"/>
      <c r="M494" s="362"/>
    </row>
    <row r="495" ht="27.75" customHeight="1">
      <c r="A495" s="182"/>
      <c r="B495" s="182"/>
      <c r="C495" s="359"/>
      <c r="D495" s="360"/>
      <c r="E495" s="361"/>
      <c r="F495" s="362"/>
      <c r="G495" s="363"/>
      <c r="H495" s="362"/>
      <c r="I495" s="362"/>
      <c r="J495" s="362"/>
      <c r="K495" s="126"/>
      <c r="L495" s="374"/>
      <c r="M495" s="362"/>
    </row>
    <row r="496" ht="27.75" customHeight="1">
      <c r="A496" s="182"/>
      <c r="B496" s="182"/>
      <c r="C496" s="359"/>
      <c r="D496" s="360"/>
      <c r="E496" s="361"/>
      <c r="F496" s="362"/>
      <c r="G496" s="363"/>
      <c r="H496" s="362"/>
      <c r="I496" s="362"/>
      <c r="J496" s="362"/>
      <c r="K496" s="126"/>
      <c r="L496" s="374"/>
      <c r="M496" s="362"/>
    </row>
    <row r="497" ht="27.75" customHeight="1">
      <c r="A497" s="182"/>
      <c r="B497" s="182"/>
      <c r="C497" s="359"/>
      <c r="D497" s="360"/>
      <c r="E497" s="361"/>
      <c r="F497" s="362"/>
      <c r="G497" s="363"/>
      <c r="H497" s="362"/>
      <c r="I497" s="362"/>
      <c r="J497" s="362"/>
      <c r="K497" s="126"/>
      <c r="L497" s="374"/>
      <c r="M497" s="362"/>
    </row>
    <row r="498" ht="27.75" customHeight="1">
      <c r="A498" s="182"/>
      <c r="B498" s="182"/>
      <c r="C498" s="359"/>
      <c r="D498" s="360"/>
      <c r="E498" s="361"/>
      <c r="F498" s="362"/>
      <c r="G498" s="363"/>
      <c r="H498" s="362"/>
      <c r="I498" s="362"/>
      <c r="J498" s="362"/>
      <c r="K498" s="126"/>
      <c r="L498" s="374"/>
      <c r="M498" s="362"/>
    </row>
    <row r="499" ht="27.75" customHeight="1">
      <c r="A499" s="182"/>
      <c r="B499" s="182"/>
      <c r="C499" s="359"/>
      <c r="D499" s="360"/>
      <c r="E499" s="361"/>
      <c r="F499" s="362"/>
      <c r="G499" s="363"/>
      <c r="H499" s="362"/>
      <c r="I499" s="362"/>
      <c r="J499" s="362"/>
      <c r="K499" s="126"/>
      <c r="L499" s="374"/>
      <c r="M499" s="362"/>
    </row>
    <row r="500" ht="27.75" customHeight="1">
      <c r="A500" s="182"/>
      <c r="B500" s="182"/>
      <c r="C500" s="359"/>
      <c r="D500" s="360"/>
      <c r="E500" s="361"/>
      <c r="F500" s="362"/>
      <c r="G500" s="363"/>
      <c r="H500" s="362"/>
      <c r="I500" s="362"/>
      <c r="J500" s="362"/>
      <c r="K500" s="126"/>
      <c r="L500" s="374"/>
      <c r="M500" s="362"/>
    </row>
    <row r="501" ht="27.75" customHeight="1">
      <c r="A501" s="182"/>
      <c r="B501" s="182"/>
      <c r="C501" s="359"/>
      <c r="D501" s="360"/>
      <c r="E501" s="361"/>
      <c r="F501" s="362"/>
      <c r="G501" s="363"/>
      <c r="H501" s="362"/>
      <c r="I501" s="362"/>
      <c r="J501" s="362"/>
      <c r="K501" s="126"/>
      <c r="L501" s="374"/>
      <c r="M501" s="362"/>
    </row>
    <row r="502" ht="27.75" customHeight="1">
      <c r="A502" s="182"/>
      <c r="B502" s="182"/>
      <c r="C502" s="359"/>
      <c r="D502" s="360"/>
      <c r="E502" s="361"/>
      <c r="F502" s="362"/>
      <c r="G502" s="363"/>
      <c r="H502" s="362"/>
      <c r="I502" s="362"/>
      <c r="J502" s="362"/>
      <c r="K502" s="126"/>
      <c r="L502" s="374"/>
      <c r="M502" s="362"/>
    </row>
    <row r="503" ht="27.75" customHeight="1">
      <c r="A503" s="182"/>
      <c r="B503" s="182"/>
      <c r="C503" s="359"/>
      <c r="D503" s="360"/>
      <c r="E503" s="361"/>
      <c r="F503" s="362"/>
      <c r="G503" s="363"/>
      <c r="H503" s="362"/>
      <c r="I503" s="362"/>
      <c r="J503" s="362"/>
      <c r="K503" s="126"/>
      <c r="L503" s="374"/>
      <c r="M503" s="362"/>
    </row>
    <row r="504" ht="27.75" customHeight="1">
      <c r="A504" s="182"/>
      <c r="B504" s="182"/>
      <c r="C504" s="359"/>
      <c r="D504" s="360"/>
      <c r="E504" s="361"/>
      <c r="F504" s="362"/>
      <c r="G504" s="363"/>
      <c r="H504" s="362"/>
      <c r="I504" s="362"/>
      <c r="J504" s="362"/>
      <c r="K504" s="126"/>
      <c r="L504" s="374"/>
      <c r="M504" s="362"/>
    </row>
    <row r="505" ht="27.75" customHeight="1">
      <c r="A505" s="182"/>
      <c r="B505" s="182"/>
      <c r="C505" s="359"/>
      <c r="D505" s="360"/>
      <c r="E505" s="361"/>
      <c r="F505" s="362"/>
      <c r="G505" s="363"/>
      <c r="H505" s="362"/>
      <c r="I505" s="362"/>
      <c r="J505" s="362"/>
      <c r="K505" s="126"/>
      <c r="L505" s="374"/>
      <c r="M505" s="362"/>
    </row>
    <row r="506" ht="27.75" customHeight="1">
      <c r="A506" s="182"/>
      <c r="B506" s="182"/>
      <c r="C506" s="359"/>
      <c r="D506" s="360"/>
      <c r="E506" s="361"/>
      <c r="F506" s="362"/>
      <c r="G506" s="363"/>
      <c r="H506" s="362"/>
      <c r="I506" s="362"/>
      <c r="J506" s="362"/>
      <c r="K506" s="126"/>
      <c r="L506" s="374"/>
      <c r="M506" s="362"/>
    </row>
    <row r="507" ht="27.75" customHeight="1">
      <c r="A507" s="182"/>
      <c r="B507" s="182"/>
      <c r="C507" s="359"/>
      <c r="D507" s="360"/>
      <c r="E507" s="361"/>
      <c r="F507" s="362"/>
      <c r="G507" s="363"/>
      <c r="H507" s="362"/>
      <c r="I507" s="362"/>
      <c r="J507" s="362"/>
      <c r="K507" s="126"/>
      <c r="L507" s="374"/>
      <c r="M507" s="362"/>
    </row>
    <row r="508" ht="27.75" customHeight="1">
      <c r="A508" s="182"/>
      <c r="B508" s="182"/>
      <c r="C508" s="359"/>
      <c r="D508" s="360"/>
      <c r="E508" s="361"/>
      <c r="F508" s="362"/>
      <c r="G508" s="363"/>
      <c r="H508" s="362"/>
      <c r="I508" s="362"/>
      <c r="J508" s="362"/>
      <c r="K508" s="126"/>
      <c r="L508" s="374"/>
      <c r="M508" s="362"/>
    </row>
    <row r="509" ht="27.75" customHeight="1">
      <c r="A509" s="182"/>
      <c r="B509" s="182"/>
      <c r="C509" s="359"/>
      <c r="D509" s="360"/>
      <c r="E509" s="361"/>
      <c r="F509" s="362"/>
      <c r="G509" s="363"/>
      <c r="H509" s="362"/>
      <c r="I509" s="362"/>
      <c r="J509" s="362"/>
      <c r="K509" s="126"/>
      <c r="L509" s="374"/>
      <c r="M509" s="362"/>
    </row>
    <row r="510" ht="27.75" customHeight="1">
      <c r="A510" s="182"/>
      <c r="B510" s="182"/>
      <c r="C510" s="359"/>
      <c r="D510" s="360"/>
      <c r="E510" s="361"/>
      <c r="F510" s="362"/>
      <c r="G510" s="363"/>
      <c r="H510" s="362"/>
      <c r="I510" s="362"/>
      <c r="J510" s="362"/>
      <c r="K510" s="126"/>
      <c r="L510" s="374"/>
      <c r="M510" s="362"/>
    </row>
    <row r="511" ht="27.75" customHeight="1">
      <c r="A511" s="182"/>
      <c r="B511" s="182"/>
      <c r="C511" s="359"/>
      <c r="D511" s="360"/>
      <c r="E511" s="361"/>
      <c r="F511" s="362"/>
      <c r="G511" s="363"/>
      <c r="H511" s="362"/>
      <c r="I511" s="362"/>
      <c r="J511" s="362"/>
      <c r="K511" s="126"/>
      <c r="L511" s="374"/>
      <c r="M511" s="362"/>
    </row>
    <row r="512" ht="27.75" customHeight="1">
      <c r="A512" s="182"/>
      <c r="B512" s="182"/>
      <c r="C512" s="359"/>
      <c r="D512" s="360"/>
      <c r="E512" s="361"/>
      <c r="F512" s="362"/>
      <c r="G512" s="363"/>
      <c r="H512" s="362"/>
      <c r="I512" s="362"/>
      <c r="J512" s="362"/>
      <c r="K512" s="126"/>
      <c r="L512" s="374"/>
      <c r="M512" s="362"/>
    </row>
    <row r="513" ht="27.75" customHeight="1">
      <c r="A513" s="182"/>
      <c r="B513" s="182"/>
      <c r="C513" s="359"/>
      <c r="D513" s="360"/>
      <c r="E513" s="361"/>
      <c r="F513" s="362"/>
      <c r="G513" s="363"/>
      <c r="H513" s="362"/>
      <c r="I513" s="362"/>
      <c r="J513" s="362"/>
      <c r="K513" s="126"/>
      <c r="L513" s="374"/>
      <c r="M513" s="362"/>
    </row>
    <row r="514" ht="27.75" customHeight="1">
      <c r="A514" s="182"/>
      <c r="B514" s="182"/>
      <c r="C514" s="359"/>
      <c r="D514" s="360"/>
      <c r="E514" s="361"/>
      <c r="F514" s="362"/>
      <c r="G514" s="363"/>
      <c r="H514" s="362"/>
      <c r="I514" s="362"/>
      <c r="J514" s="362"/>
      <c r="K514" s="126"/>
      <c r="L514" s="374"/>
      <c r="M514" s="362"/>
    </row>
    <row r="515" ht="27.75" customHeight="1">
      <c r="A515" s="182"/>
      <c r="B515" s="182"/>
      <c r="C515" s="359"/>
      <c r="D515" s="360"/>
      <c r="E515" s="361"/>
      <c r="F515" s="362"/>
      <c r="G515" s="363"/>
      <c r="H515" s="362"/>
      <c r="I515" s="362"/>
      <c r="J515" s="362"/>
      <c r="K515" s="126"/>
      <c r="L515" s="374"/>
      <c r="M515" s="362"/>
    </row>
    <row r="516" ht="27.75" customHeight="1">
      <c r="A516" s="182"/>
      <c r="B516" s="182"/>
      <c r="C516" s="359"/>
      <c r="D516" s="360"/>
      <c r="E516" s="361"/>
      <c r="F516" s="362"/>
      <c r="G516" s="363"/>
      <c r="H516" s="362"/>
      <c r="I516" s="362"/>
      <c r="J516" s="362"/>
      <c r="K516" s="126"/>
      <c r="L516" s="374"/>
      <c r="M516" s="362"/>
    </row>
    <row r="517" ht="27.75" customHeight="1">
      <c r="A517" s="182"/>
      <c r="B517" s="182"/>
      <c r="C517" s="359"/>
      <c r="D517" s="360"/>
      <c r="E517" s="361"/>
      <c r="F517" s="362"/>
      <c r="G517" s="363"/>
      <c r="H517" s="362"/>
      <c r="I517" s="362"/>
      <c r="J517" s="362"/>
      <c r="K517" s="126"/>
      <c r="L517" s="374"/>
      <c r="M517" s="362"/>
    </row>
    <row r="518" ht="27.75" customHeight="1">
      <c r="A518" s="182"/>
      <c r="B518" s="182"/>
      <c r="C518" s="359"/>
      <c r="D518" s="360"/>
      <c r="E518" s="361"/>
      <c r="F518" s="362"/>
      <c r="G518" s="363"/>
      <c r="H518" s="362"/>
      <c r="I518" s="362"/>
      <c r="J518" s="362"/>
      <c r="K518" s="126"/>
      <c r="L518" s="374"/>
      <c r="M518" s="362"/>
    </row>
    <row r="519" ht="27.75" customHeight="1">
      <c r="A519" s="182"/>
      <c r="B519" s="182"/>
      <c r="C519" s="359"/>
      <c r="D519" s="360"/>
      <c r="E519" s="361"/>
      <c r="F519" s="362"/>
      <c r="G519" s="363"/>
      <c r="H519" s="362"/>
      <c r="I519" s="362"/>
      <c r="J519" s="362"/>
      <c r="K519" s="126"/>
      <c r="L519" s="374"/>
      <c r="M519" s="362"/>
    </row>
    <row r="520" ht="27.75" customHeight="1">
      <c r="A520" s="182"/>
      <c r="B520" s="182"/>
      <c r="C520" s="359"/>
      <c r="D520" s="360"/>
      <c r="E520" s="361"/>
      <c r="F520" s="362"/>
      <c r="G520" s="363"/>
      <c r="H520" s="362"/>
      <c r="I520" s="362"/>
      <c r="J520" s="362"/>
      <c r="K520" s="126"/>
      <c r="L520" s="374"/>
      <c r="M520" s="362"/>
    </row>
    <row r="521" ht="27.75" customHeight="1">
      <c r="A521" s="182"/>
      <c r="B521" s="182"/>
      <c r="C521" s="359"/>
      <c r="D521" s="360"/>
      <c r="E521" s="361"/>
      <c r="F521" s="362"/>
      <c r="G521" s="363"/>
      <c r="H521" s="362"/>
      <c r="I521" s="362"/>
      <c r="J521" s="362"/>
      <c r="K521" s="126"/>
      <c r="L521" s="374"/>
      <c r="M521" s="362"/>
    </row>
    <row r="522" ht="27.75" customHeight="1">
      <c r="A522" s="182"/>
      <c r="B522" s="182"/>
      <c r="C522" s="359"/>
      <c r="D522" s="360"/>
      <c r="E522" s="361"/>
      <c r="F522" s="362"/>
      <c r="G522" s="363"/>
      <c r="H522" s="362"/>
      <c r="I522" s="362"/>
      <c r="J522" s="362"/>
      <c r="K522" s="126"/>
      <c r="L522" s="374"/>
      <c r="M522" s="362"/>
    </row>
    <row r="523" ht="27.75" customHeight="1">
      <c r="A523" s="182"/>
      <c r="B523" s="182"/>
      <c r="C523" s="359"/>
      <c r="D523" s="360"/>
      <c r="E523" s="361"/>
      <c r="F523" s="362"/>
      <c r="G523" s="363"/>
      <c r="H523" s="362"/>
      <c r="I523" s="362"/>
      <c r="J523" s="362"/>
      <c r="K523" s="126"/>
      <c r="L523" s="374"/>
      <c r="M523" s="362"/>
    </row>
    <row r="524" ht="27.75" customHeight="1">
      <c r="A524" s="182"/>
      <c r="B524" s="182"/>
      <c r="C524" s="359"/>
      <c r="D524" s="360"/>
      <c r="E524" s="361"/>
      <c r="F524" s="362"/>
      <c r="G524" s="363"/>
      <c r="H524" s="362"/>
      <c r="I524" s="362"/>
      <c r="J524" s="362"/>
      <c r="K524" s="126"/>
      <c r="L524" s="374"/>
      <c r="M524" s="362"/>
    </row>
    <row r="525" ht="27.75" customHeight="1">
      <c r="A525" s="182"/>
      <c r="B525" s="182"/>
      <c r="C525" s="359"/>
      <c r="D525" s="360"/>
      <c r="E525" s="361"/>
      <c r="F525" s="362"/>
      <c r="G525" s="363"/>
      <c r="H525" s="362"/>
      <c r="I525" s="362"/>
      <c r="J525" s="362"/>
      <c r="K525" s="126"/>
      <c r="L525" s="374"/>
      <c r="M525" s="362"/>
    </row>
    <row r="526" ht="27.75" customHeight="1">
      <c r="A526" s="182"/>
      <c r="B526" s="182"/>
      <c r="C526" s="359"/>
      <c r="D526" s="360"/>
      <c r="E526" s="361"/>
      <c r="F526" s="362"/>
      <c r="G526" s="363"/>
      <c r="H526" s="362"/>
      <c r="I526" s="362"/>
      <c r="J526" s="362"/>
      <c r="K526" s="126"/>
      <c r="L526" s="374"/>
      <c r="M526" s="362"/>
    </row>
    <row r="527" ht="27.75" customHeight="1">
      <c r="A527" s="182"/>
      <c r="B527" s="182"/>
      <c r="C527" s="359"/>
      <c r="D527" s="360"/>
      <c r="E527" s="361"/>
      <c r="F527" s="362"/>
      <c r="G527" s="363"/>
      <c r="H527" s="362"/>
      <c r="I527" s="362"/>
      <c r="J527" s="362"/>
      <c r="K527" s="126"/>
      <c r="L527" s="374"/>
      <c r="M527" s="362"/>
    </row>
    <row r="528" ht="27.75" customHeight="1">
      <c r="A528" s="182"/>
      <c r="B528" s="182"/>
      <c r="C528" s="359"/>
      <c r="D528" s="360"/>
      <c r="E528" s="361"/>
      <c r="F528" s="362"/>
      <c r="G528" s="363"/>
      <c r="H528" s="362"/>
      <c r="I528" s="362"/>
      <c r="J528" s="362"/>
      <c r="K528" s="126"/>
      <c r="L528" s="374"/>
      <c r="M528" s="362"/>
    </row>
    <row r="529" ht="27.75" customHeight="1">
      <c r="A529" s="182"/>
      <c r="B529" s="182"/>
      <c r="C529" s="359"/>
      <c r="D529" s="360"/>
      <c r="E529" s="361"/>
      <c r="F529" s="362"/>
      <c r="G529" s="363"/>
      <c r="H529" s="362"/>
      <c r="I529" s="362"/>
      <c r="J529" s="362"/>
      <c r="K529" s="126"/>
      <c r="L529" s="374"/>
      <c r="M529" s="362"/>
    </row>
    <row r="530" ht="27.75" customHeight="1">
      <c r="A530" s="182"/>
      <c r="B530" s="182"/>
      <c r="C530" s="359"/>
      <c r="D530" s="360"/>
      <c r="E530" s="361"/>
      <c r="F530" s="362"/>
      <c r="G530" s="363"/>
      <c r="H530" s="362"/>
      <c r="I530" s="362"/>
      <c r="J530" s="362"/>
      <c r="K530" s="126"/>
      <c r="L530" s="374"/>
      <c r="M530" s="362"/>
    </row>
    <row r="531" ht="27.75" customHeight="1">
      <c r="A531" s="182"/>
      <c r="B531" s="182"/>
      <c r="C531" s="359"/>
      <c r="D531" s="360"/>
      <c r="E531" s="361"/>
      <c r="F531" s="362"/>
      <c r="G531" s="363"/>
      <c r="H531" s="362"/>
      <c r="I531" s="362"/>
      <c r="J531" s="362"/>
      <c r="K531" s="126"/>
      <c r="L531" s="374"/>
      <c r="M531" s="362"/>
    </row>
    <row r="532" ht="27.75" customHeight="1">
      <c r="A532" s="182"/>
      <c r="B532" s="182"/>
      <c r="C532" s="359"/>
      <c r="D532" s="360"/>
      <c r="E532" s="361"/>
      <c r="F532" s="362"/>
      <c r="G532" s="363"/>
      <c r="H532" s="362"/>
      <c r="I532" s="362"/>
      <c r="J532" s="362"/>
      <c r="K532" s="126"/>
      <c r="L532" s="374"/>
      <c r="M532" s="362"/>
    </row>
    <row r="533" ht="27.75" customHeight="1">
      <c r="A533" s="182"/>
      <c r="B533" s="182"/>
      <c r="C533" s="359"/>
      <c r="D533" s="360"/>
      <c r="E533" s="361"/>
      <c r="F533" s="362"/>
      <c r="G533" s="363"/>
      <c r="H533" s="362"/>
      <c r="I533" s="362"/>
      <c r="J533" s="362"/>
      <c r="K533" s="126"/>
      <c r="L533" s="374"/>
      <c r="M533" s="362"/>
    </row>
    <row r="534" ht="27.75" customHeight="1">
      <c r="A534" s="182"/>
      <c r="B534" s="182"/>
      <c r="C534" s="359"/>
      <c r="D534" s="360"/>
      <c r="E534" s="361"/>
      <c r="F534" s="362"/>
      <c r="G534" s="363"/>
      <c r="H534" s="362"/>
      <c r="I534" s="362"/>
      <c r="J534" s="362"/>
      <c r="K534" s="126"/>
      <c r="L534" s="374"/>
      <c r="M534" s="362"/>
    </row>
    <row r="535" ht="27.75" customHeight="1">
      <c r="A535" s="182"/>
      <c r="B535" s="182"/>
      <c r="C535" s="359"/>
      <c r="D535" s="360"/>
      <c r="E535" s="361"/>
      <c r="F535" s="362"/>
      <c r="G535" s="363"/>
      <c r="H535" s="362"/>
      <c r="I535" s="362"/>
      <c r="J535" s="362"/>
      <c r="K535" s="126"/>
      <c r="L535" s="374"/>
      <c r="M535" s="362"/>
    </row>
    <row r="536" ht="27.75" customHeight="1">
      <c r="A536" s="182"/>
      <c r="B536" s="182"/>
      <c r="C536" s="359"/>
      <c r="D536" s="360"/>
      <c r="E536" s="361"/>
      <c r="F536" s="362"/>
      <c r="G536" s="363"/>
      <c r="H536" s="362"/>
      <c r="I536" s="362"/>
      <c r="J536" s="362"/>
      <c r="K536" s="126"/>
      <c r="L536" s="374"/>
      <c r="M536" s="362"/>
    </row>
    <row r="537" ht="27.75" customHeight="1">
      <c r="A537" s="182"/>
      <c r="B537" s="182"/>
      <c r="C537" s="359"/>
      <c r="D537" s="360"/>
      <c r="E537" s="361"/>
      <c r="F537" s="362"/>
      <c r="G537" s="363"/>
      <c r="H537" s="362"/>
      <c r="I537" s="362"/>
      <c r="J537" s="362"/>
      <c r="K537" s="126"/>
      <c r="L537" s="374"/>
      <c r="M537" s="362"/>
    </row>
    <row r="538" ht="27.75" customHeight="1">
      <c r="A538" s="182"/>
      <c r="B538" s="182"/>
      <c r="C538" s="359"/>
      <c r="D538" s="360"/>
      <c r="E538" s="361"/>
      <c r="F538" s="362"/>
      <c r="G538" s="363"/>
      <c r="H538" s="362"/>
      <c r="I538" s="362"/>
      <c r="J538" s="362"/>
      <c r="K538" s="126"/>
      <c r="L538" s="374"/>
      <c r="M538" s="362"/>
    </row>
    <row r="539" ht="27.75" customHeight="1">
      <c r="A539" s="182"/>
      <c r="B539" s="182"/>
      <c r="C539" s="359"/>
      <c r="D539" s="360"/>
      <c r="E539" s="361"/>
      <c r="F539" s="362"/>
      <c r="G539" s="363"/>
      <c r="H539" s="362"/>
      <c r="I539" s="362"/>
      <c r="J539" s="362"/>
      <c r="K539" s="126"/>
      <c r="L539" s="374"/>
      <c r="M539" s="362"/>
    </row>
    <row r="540" ht="27.75" customHeight="1">
      <c r="A540" s="182"/>
      <c r="B540" s="182"/>
      <c r="C540" s="359"/>
      <c r="D540" s="360"/>
      <c r="E540" s="361"/>
      <c r="F540" s="362"/>
      <c r="G540" s="363"/>
      <c r="H540" s="362"/>
      <c r="I540" s="362"/>
      <c r="J540" s="362"/>
      <c r="K540" s="126"/>
      <c r="L540" s="374"/>
      <c r="M540" s="362"/>
    </row>
    <row r="541" ht="27.75" customHeight="1">
      <c r="A541" s="182"/>
      <c r="B541" s="182"/>
      <c r="C541" s="359"/>
      <c r="D541" s="360"/>
      <c r="E541" s="361"/>
      <c r="F541" s="362"/>
      <c r="G541" s="363"/>
      <c r="H541" s="362"/>
      <c r="I541" s="362"/>
      <c r="J541" s="362"/>
      <c r="K541" s="126"/>
      <c r="L541" s="374"/>
      <c r="M541" s="362"/>
    </row>
    <row r="542" ht="27.75" customHeight="1">
      <c r="A542" s="182"/>
      <c r="B542" s="182"/>
      <c r="C542" s="359"/>
      <c r="D542" s="360"/>
      <c r="E542" s="361"/>
      <c r="F542" s="362"/>
      <c r="G542" s="363"/>
      <c r="H542" s="362"/>
      <c r="I542" s="362"/>
      <c r="J542" s="362"/>
      <c r="K542" s="126"/>
      <c r="L542" s="374"/>
      <c r="M542" s="362"/>
    </row>
    <row r="543" ht="27.75" customHeight="1">
      <c r="A543" s="182"/>
      <c r="B543" s="182"/>
      <c r="C543" s="359"/>
      <c r="D543" s="360"/>
      <c r="E543" s="361"/>
      <c r="F543" s="362"/>
      <c r="G543" s="363"/>
      <c r="H543" s="362"/>
      <c r="I543" s="362"/>
      <c r="J543" s="362"/>
      <c r="K543" s="126"/>
      <c r="L543" s="374"/>
      <c r="M543" s="362"/>
    </row>
    <row r="544" ht="27.75" customHeight="1">
      <c r="A544" s="182"/>
      <c r="B544" s="182"/>
      <c r="C544" s="359"/>
      <c r="D544" s="360"/>
      <c r="E544" s="361"/>
      <c r="F544" s="362"/>
      <c r="G544" s="363"/>
      <c r="H544" s="362"/>
      <c r="I544" s="362"/>
      <c r="J544" s="362"/>
      <c r="K544" s="126"/>
      <c r="L544" s="374"/>
      <c r="M544" s="362"/>
    </row>
    <row r="545" ht="27.75" customHeight="1">
      <c r="A545" s="182"/>
      <c r="B545" s="182"/>
      <c r="C545" s="359"/>
      <c r="D545" s="360"/>
      <c r="E545" s="361"/>
      <c r="F545" s="362"/>
      <c r="G545" s="363"/>
      <c r="H545" s="362"/>
      <c r="I545" s="362"/>
      <c r="J545" s="362"/>
      <c r="K545" s="126"/>
      <c r="L545" s="374"/>
      <c r="M545" s="362"/>
    </row>
    <row r="546" ht="27.75" customHeight="1">
      <c r="A546" s="182"/>
      <c r="B546" s="182"/>
      <c r="C546" s="359"/>
      <c r="D546" s="360"/>
      <c r="E546" s="361"/>
      <c r="F546" s="362"/>
      <c r="G546" s="363"/>
      <c r="H546" s="362"/>
      <c r="I546" s="362"/>
      <c r="J546" s="362"/>
      <c r="K546" s="126"/>
      <c r="L546" s="374"/>
      <c r="M546" s="362"/>
    </row>
    <row r="547" ht="27.75" customHeight="1">
      <c r="A547" s="182"/>
      <c r="B547" s="182"/>
      <c r="C547" s="359"/>
      <c r="D547" s="360"/>
      <c r="E547" s="361"/>
      <c r="F547" s="362"/>
      <c r="G547" s="363"/>
      <c r="H547" s="362"/>
      <c r="I547" s="362"/>
      <c r="J547" s="362"/>
      <c r="K547" s="126"/>
      <c r="L547" s="374"/>
      <c r="M547" s="362"/>
    </row>
    <row r="548" ht="27.75" customHeight="1">
      <c r="A548" s="182"/>
      <c r="B548" s="182"/>
      <c r="C548" s="359"/>
      <c r="D548" s="360"/>
      <c r="E548" s="361"/>
      <c r="F548" s="362"/>
      <c r="G548" s="363"/>
      <c r="H548" s="362"/>
      <c r="I548" s="362"/>
      <c r="J548" s="362"/>
      <c r="K548" s="126"/>
      <c r="L548" s="374"/>
      <c r="M548" s="362"/>
    </row>
    <row r="549" ht="27.75" customHeight="1">
      <c r="A549" s="182"/>
      <c r="B549" s="182"/>
      <c r="C549" s="359"/>
      <c r="D549" s="360"/>
      <c r="E549" s="361"/>
      <c r="F549" s="362"/>
      <c r="G549" s="363"/>
      <c r="H549" s="362"/>
      <c r="I549" s="362"/>
      <c r="J549" s="362"/>
      <c r="K549" s="126"/>
      <c r="L549" s="374"/>
      <c r="M549" s="362"/>
    </row>
    <row r="550" ht="27.75" customHeight="1">
      <c r="A550" s="182"/>
      <c r="B550" s="182"/>
      <c r="C550" s="359"/>
      <c r="D550" s="360"/>
      <c r="E550" s="361"/>
      <c r="F550" s="362"/>
      <c r="G550" s="363"/>
      <c r="H550" s="362"/>
      <c r="I550" s="362"/>
      <c r="J550" s="362"/>
      <c r="K550" s="126"/>
      <c r="L550" s="374"/>
      <c r="M550" s="362"/>
    </row>
    <row r="551" ht="27.75" customHeight="1">
      <c r="A551" s="182"/>
      <c r="B551" s="182"/>
      <c r="C551" s="359"/>
      <c r="D551" s="360"/>
      <c r="E551" s="361"/>
      <c r="F551" s="362"/>
      <c r="G551" s="363"/>
      <c r="H551" s="362"/>
      <c r="I551" s="362"/>
      <c r="J551" s="362"/>
      <c r="K551" s="126"/>
      <c r="L551" s="374"/>
      <c r="M551" s="362"/>
    </row>
    <row r="552" ht="27.75" customHeight="1">
      <c r="A552" s="182"/>
      <c r="B552" s="182"/>
      <c r="C552" s="359"/>
      <c r="D552" s="360"/>
      <c r="E552" s="361"/>
      <c r="F552" s="362"/>
      <c r="G552" s="363"/>
      <c r="H552" s="362"/>
      <c r="I552" s="362"/>
      <c r="J552" s="362"/>
      <c r="K552" s="126"/>
      <c r="L552" s="374"/>
      <c r="M552" s="362"/>
    </row>
    <row r="553" ht="27.75" customHeight="1">
      <c r="A553" s="182"/>
      <c r="B553" s="182"/>
      <c r="C553" s="359"/>
      <c r="D553" s="360"/>
      <c r="E553" s="361"/>
      <c r="F553" s="362"/>
      <c r="G553" s="363"/>
      <c r="H553" s="362"/>
      <c r="I553" s="362"/>
      <c r="J553" s="362"/>
      <c r="K553" s="126"/>
      <c r="L553" s="374"/>
      <c r="M553" s="362"/>
    </row>
    <row r="554" ht="27.75" customHeight="1">
      <c r="A554" s="182"/>
      <c r="B554" s="182"/>
      <c r="C554" s="359"/>
      <c r="D554" s="360"/>
      <c r="E554" s="361"/>
      <c r="F554" s="362"/>
      <c r="G554" s="363"/>
      <c r="H554" s="362"/>
      <c r="I554" s="362"/>
      <c r="J554" s="362"/>
      <c r="K554" s="126"/>
      <c r="L554" s="374"/>
      <c r="M554" s="362"/>
    </row>
    <row r="555" ht="27.75" customHeight="1">
      <c r="A555" s="182"/>
      <c r="B555" s="182"/>
      <c r="C555" s="359"/>
      <c r="D555" s="360"/>
      <c r="E555" s="361"/>
      <c r="F555" s="362"/>
      <c r="G555" s="363"/>
      <c r="H555" s="362"/>
      <c r="I555" s="362"/>
      <c r="J555" s="362"/>
      <c r="K555" s="126"/>
      <c r="L555" s="374"/>
      <c r="M555" s="362"/>
    </row>
    <row r="556" ht="27.75" customHeight="1">
      <c r="A556" s="182"/>
      <c r="B556" s="182"/>
      <c r="C556" s="359"/>
      <c r="D556" s="360"/>
      <c r="E556" s="361"/>
      <c r="F556" s="362"/>
      <c r="G556" s="363"/>
      <c r="H556" s="362"/>
      <c r="I556" s="362"/>
      <c r="J556" s="362"/>
      <c r="K556" s="126"/>
      <c r="L556" s="374"/>
      <c r="M556" s="362"/>
    </row>
    <row r="557" ht="27.75" customHeight="1">
      <c r="A557" s="182"/>
      <c r="B557" s="182"/>
      <c r="C557" s="359"/>
      <c r="D557" s="360"/>
      <c r="E557" s="361"/>
      <c r="F557" s="362"/>
      <c r="G557" s="363"/>
      <c r="H557" s="362"/>
      <c r="I557" s="362"/>
      <c r="J557" s="362"/>
      <c r="K557" s="126"/>
      <c r="L557" s="374"/>
      <c r="M557" s="362"/>
    </row>
    <row r="558" ht="27.75" customHeight="1">
      <c r="A558" s="182"/>
      <c r="B558" s="182"/>
      <c r="C558" s="359"/>
      <c r="D558" s="360"/>
      <c r="E558" s="361"/>
      <c r="F558" s="362"/>
      <c r="G558" s="363"/>
      <c r="H558" s="362"/>
      <c r="I558" s="362"/>
      <c r="J558" s="362"/>
      <c r="K558" s="126"/>
      <c r="L558" s="374"/>
      <c r="M558" s="362"/>
    </row>
    <row r="559" ht="27.75" customHeight="1">
      <c r="A559" s="182"/>
      <c r="B559" s="182"/>
      <c r="C559" s="359"/>
      <c r="D559" s="360"/>
      <c r="E559" s="361"/>
      <c r="F559" s="362"/>
      <c r="G559" s="363"/>
      <c r="H559" s="362"/>
      <c r="I559" s="362"/>
      <c r="J559" s="362"/>
      <c r="K559" s="126"/>
      <c r="L559" s="374"/>
      <c r="M559" s="362"/>
    </row>
    <row r="560" ht="27.75" customHeight="1">
      <c r="A560" s="182"/>
      <c r="B560" s="182"/>
      <c r="C560" s="359"/>
      <c r="D560" s="360"/>
      <c r="E560" s="361"/>
      <c r="F560" s="362"/>
      <c r="G560" s="363"/>
      <c r="H560" s="362"/>
      <c r="I560" s="362"/>
      <c r="J560" s="362"/>
      <c r="K560" s="126"/>
      <c r="L560" s="374"/>
      <c r="M560" s="362"/>
    </row>
    <row r="561" ht="27.75" customHeight="1">
      <c r="A561" s="182"/>
      <c r="B561" s="182"/>
      <c r="C561" s="359"/>
      <c r="D561" s="360"/>
      <c r="E561" s="361"/>
      <c r="F561" s="362"/>
      <c r="G561" s="363"/>
      <c r="H561" s="362"/>
      <c r="I561" s="362"/>
      <c r="J561" s="362"/>
      <c r="K561" s="126"/>
      <c r="L561" s="374"/>
      <c r="M561" s="362"/>
    </row>
    <row r="562" ht="27.75" customHeight="1">
      <c r="A562" s="182"/>
      <c r="B562" s="182"/>
      <c r="C562" s="359"/>
      <c r="D562" s="360"/>
      <c r="E562" s="361"/>
      <c r="F562" s="362"/>
      <c r="G562" s="363"/>
      <c r="H562" s="362"/>
      <c r="I562" s="362"/>
      <c r="J562" s="362"/>
      <c r="K562" s="126"/>
      <c r="L562" s="374"/>
      <c r="M562" s="362"/>
    </row>
    <row r="563" ht="27.75" customHeight="1">
      <c r="A563" s="182"/>
      <c r="B563" s="182"/>
      <c r="C563" s="359"/>
      <c r="D563" s="360"/>
      <c r="E563" s="361"/>
      <c r="F563" s="362"/>
      <c r="G563" s="363"/>
      <c r="H563" s="362"/>
      <c r="I563" s="362"/>
      <c r="J563" s="362"/>
      <c r="K563" s="126"/>
      <c r="L563" s="374"/>
      <c r="M563" s="362"/>
    </row>
    <row r="564" ht="27.75" customHeight="1">
      <c r="A564" s="182"/>
      <c r="B564" s="182"/>
      <c r="C564" s="359"/>
      <c r="D564" s="360"/>
      <c r="E564" s="361"/>
      <c r="F564" s="362"/>
      <c r="G564" s="363"/>
      <c r="H564" s="362"/>
      <c r="I564" s="362"/>
      <c r="J564" s="362"/>
      <c r="K564" s="126"/>
      <c r="L564" s="374"/>
      <c r="M564" s="362"/>
    </row>
    <row r="565" ht="27.75" customHeight="1">
      <c r="A565" s="182"/>
      <c r="B565" s="182"/>
      <c r="C565" s="359"/>
      <c r="D565" s="360"/>
      <c r="E565" s="361"/>
      <c r="F565" s="362"/>
      <c r="G565" s="363"/>
      <c r="H565" s="362"/>
      <c r="I565" s="362"/>
      <c r="J565" s="362"/>
      <c r="K565" s="126"/>
      <c r="L565" s="374"/>
      <c r="M565" s="362"/>
    </row>
    <row r="566" ht="27.75" customHeight="1">
      <c r="A566" s="182"/>
      <c r="B566" s="182"/>
      <c r="C566" s="359"/>
      <c r="D566" s="360"/>
      <c r="E566" s="361"/>
      <c r="F566" s="362"/>
      <c r="G566" s="363"/>
      <c r="H566" s="362"/>
      <c r="I566" s="362"/>
      <c r="J566" s="362"/>
      <c r="K566" s="126"/>
      <c r="L566" s="374"/>
      <c r="M566" s="362"/>
    </row>
    <row r="567" ht="27.75" customHeight="1">
      <c r="A567" s="182"/>
      <c r="B567" s="182"/>
      <c r="C567" s="359"/>
      <c r="D567" s="360"/>
      <c r="E567" s="361"/>
      <c r="F567" s="362"/>
      <c r="G567" s="363"/>
      <c r="H567" s="362"/>
      <c r="I567" s="362"/>
      <c r="J567" s="362"/>
      <c r="K567" s="126"/>
      <c r="L567" s="374"/>
      <c r="M567" s="362"/>
    </row>
    <row r="568" ht="27.75" customHeight="1">
      <c r="A568" s="182"/>
      <c r="B568" s="182"/>
      <c r="C568" s="359"/>
      <c r="D568" s="360"/>
      <c r="E568" s="361"/>
      <c r="F568" s="362"/>
      <c r="G568" s="363"/>
      <c r="H568" s="362"/>
      <c r="I568" s="362"/>
      <c r="J568" s="362"/>
      <c r="K568" s="126"/>
      <c r="L568" s="374"/>
      <c r="M568" s="362"/>
    </row>
    <row r="569" ht="27.75" customHeight="1">
      <c r="A569" s="182"/>
      <c r="B569" s="182"/>
      <c r="C569" s="359"/>
      <c r="D569" s="360"/>
      <c r="E569" s="361"/>
      <c r="F569" s="362"/>
      <c r="G569" s="363"/>
      <c r="H569" s="362"/>
      <c r="I569" s="362"/>
      <c r="J569" s="362"/>
      <c r="K569" s="126"/>
      <c r="L569" s="374"/>
      <c r="M569" s="362"/>
    </row>
    <row r="570" ht="27.75" customHeight="1">
      <c r="A570" s="182"/>
      <c r="B570" s="182"/>
      <c r="C570" s="359"/>
      <c r="D570" s="360"/>
      <c r="E570" s="361"/>
      <c r="F570" s="362"/>
      <c r="G570" s="363"/>
      <c r="H570" s="362"/>
      <c r="I570" s="362"/>
      <c r="J570" s="362"/>
      <c r="K570" s="126"/>
      <c r="L570" s="374"/>
      <c r="M570" s="362"/>
    </row>
    <row r="571" ht="27.75" customHeight="1">
      <c r="A571" s="182"/>
      <c r="B571" s="182"/>
      <c r="C571" s="359"/>
      <c r="D571" s="360"/>
      <c r="E571" s="361"/>
      <c r="F571" s="362"/>
      <c r="G571" s="363"/>
      <c r="H571" s="362"/>
      <c r="I571" s="362"/>
      <c r="J571" s="362"/>
      <c r="K571" s="126"/>
      <c r="L571" s="374"/>
      <c r="M571" s="362"/>
    </row>
    <row r="572" ht="27.75" customHeight="1">
      <c r="A572" s="182"/>
      <c r="B572" s="182"/>
      <c r="C572" s="359"/>
      <c r="D572" s="360"/>
      <c r="E572" s="361"/>
      <c r="F572" s="362"/>
      <c r="G572" s="363"/>
      <c r="H572" s="362"/>
      <c r="I572" s="362"/>
      <c r="J572" s="362"/>
      <c r="K572" s="126"/>
      <c r="L572" s="374"/>
      <c r="M572" s="362"/>
    </row>
    <row r="573" ht="27.75" customHeight="1">
      <c r="A573" s="182"/>
      <c r="B573" s="182"/>
      <c r="C573" s="359"/>
      <c r="D573" s="360"/>
      <c r="E573" s="361"/>
      <c r="F573" s="362"/>
      <c r="G573" s="363"/>
      <c r="H573" s="362"/>
      <c r="I573" s="362"/>
      <c r="J573" s="362"/>
      <c r="K573" s="126"/>
      <c r="L573" s="374"/>
      <c r="M573" s="362"/>
    </row>
    <row r="574" ht="27.75" customHeight="1">
      <c r="A574" s="182"/>
      <c r="B574" s="182"/>
      <c r="C574" s="359"/>
      <c r="D574" s="360"/>
      <c r="E574" s="361"/>
      <c r="F574" s="362"/>
      <c r="G574" s="363"/>
      <c r="H574" s="362"/>
      <c r="I574" s="362"/>
      <c r="J574" s="362"/>
      <c r="K574" s="126"/>
      <c r="L574" s="374"/>
      <c r="M574" s="362"/>
    </row>
    <row r="575" ht="27.75" customHeight="1">
      <c r="A575" s="182"/>
      <c r="B575" s="182"/>
      <c r="C575" s="359"/>
      <c r="D575" s="360"/>
      <c r="E575" s="361"/>
      <c r="F575" s="362"/>
      <c r="G575" s="363"/>
      <c r="H575" s="362"/>
      <c r="I575" s="362"/>
      <c r="J575" s="362"/>
      <c r="K575" s="126"/>
      <c r="L575" s="374"/>
      <c r="M575" s="362"/>
    </row>
    <row r="576" ht="27.75" customHeight="1">
      <c r="A576" s="182"/>
      <c r="B576" s="182"/>
      <c r="C576" s="359"/>
      <c r="D576" s="360"/>
      <c r="E576" s="361"/>
      <c r="F576" s="362"/>
      <c r="G576" s="363"/>
      <c r="H576" s="362"/>
      <c r="I576" s="362"/>
      <c r="J576" s="362"/>
      <c r="K576" s="126"/>
      <c r="L576" s="374"/>
      <c r="M576" s="362"/>
    </row>
    <row r="577" ht="27.75" customHeight="1">
      <c r="A577" s="182"/>
      <c r="B577" s="182"/>
      <c r="C577" s="359"/>
      <c r="D577" s="360"/>
      <c r="E577" s="361"/>
      <c r="F577" s="362"/>
      <c r="G577" s="363"/>
      <c r="H577" s="362"/>
      <c r="I577" s="362"/>
      <c r="J577" s="362"/>
      <c r="K577" s="126"/>
      <c r="L577" s="374"/>
      <c r="M577" s="362"/>
    </row>
    <row r="578" ht="27.75" customHeight="1">
      <c r="A578" s="182"/>
      <c r="B578" s="182"/>
      <c r="C578" s="359"/>
      <c r="D578" s="360"/>
      <c r="E578" s="361"/>
      <c r="F578" s="362"/>
      <c r="G578" s="363"/>
      <c r="H578" s="362"/>
      <c r="I578" s="362"/>
      <c r="J578" s="362"/>
      <c r="K578" s="126"/>
      <c r="L578" s="374"/>
      <c r="M578" s="362"/>
    </row>
    <row r="579" ht="27.75" customHeight="1">
      <c r="A579" s="182"/>
      <c r="B579" s="182"/>
      <c r="C579" s="359"/>
      <c r="D579" s="360"/>
      <c r="E579" s="361"/>
      <c r="F579" s="362"/>
      <c r="G579" s="363"/>
      <c r="H579" s="362"/>
      <c r="I579" s="362"/>
      <c r="J579" s="362"/>
      <c r="K579" s="126"/>
      <c r="L579" s="374"/>
      <c r="M579" s="362"/>
    </row>
    <row r="580" ht="27.75" customHeight="1">
      <c r="A580" s="182"/>
      <c r="B580" s="182"/>
      <c r="C580" s="359"/>
      <c r="D580" s="360"/>
      <c r="E580" s="361"/>
      <c r="F580" s="362"/>
      <c r="G580" s="363"/>
      <c r="H580" s="362"/>
      <c r="I580" s="362"/>
      <c r="J580" s="362"/>
      <c r="K580" s="126"/>
      <c r="L580" s="374"/>
      <c r="M580" s="362"/>
    </row>
    <row r="581" ht="27.75" customHeight="1">
      <c r="A581" s="182"/>
      <c r="B581" s="182"/>
      <c r="C581" s="359"/>
      <c r="D581" s="360"/>
      <c r="E581" s="361"/>
      <c r="F581" s="362"/>
      <c r="G581" s="363"/>
      <c r="H581" s="362"/>
      <c r="I581" s="362"/>
      <c r="J581" s="362"/>
      <c r="K581" s="126"/>
      <c r="L581" s="374"/>
      <c r="M581" s="362"/>
    </row>
    <row r="582" ht="27.75" customHeight="1">
      <c r="A582" s="182"/>
      <c r="B582" s="182"/>
      <c r="C582" s="359"/>
      <c r="D582" s="360"/>
      <c r="E582" s="361"/>
      <c r="F582" s="362"/>
      <c r="G582" s="363"/>
      <c r="H582" s="362"/>
      <c r="I582" s="362"/>
      <c r="J582" s="362"/>
      <c r="K582" s="126"/>
      <c r="L582" s="374"/>
      <c r="M582" s="362"/>
    </row>
    <row r="583" ht="27.75" customHeight="1">
      <c r="A583" s="182"/>
      <c r="B583" s="182"/>
      <c r="C583" s="359"/>
      <c r="D583" s="360"/>
      <c r="E583" s="361"/>
      <c r="F583" s="362"/>
      <c r="G583" s="363"/>
      <c r="H583" s="362"/>
      <c r="I583" s="362"/>
      <c r="J583" s="362"/>
      <c r="K583" s="126"/>
      <c r="L583" s="374"/>
      <c r="M583" s="362"/>
    </row>
    <row r="584" ht="27.75" customHeight="1">
      <c r="A584" s="182"/>
      <c r="B584" s="182"/>
      <c r="C584" s="359"/>
      <c r="D584" s="360"/>
      <c r="E584" s="361"/>
      <c r="F584" s="362"/>
      <c r="G584" s="363"/>
      <c r="H584" s="362"/>
      <c r="I584" s="362"/>
      <c r="J584" s="362"/>
      <c r="K584" s="126"/>
      <c r="L584" s="374"/>
      <c r="M584" s="362"/>
    </row>
    <row r="585" ht="27.75" customHeight="1">
      <c r="A585" s="182"/>
      <c r="B585" s="182"/>
      <c r="C585" s="359"/>
      <c r="D585" s="360"/>
      <c r="E585" s="361"/>
      <c r="F585" s="362"/>
      <c r="G585" s="363"/>
      <c r="H585" s="362"/>
      <c r="I585" s="362"/>
      <c r="J585" s="362"/>
      <c r="K585" s="126"/>
      <c r="L585" s="374"/>
      <c r="M585" s="362"/>
    </row>
    <row r="586" ht="27.75" customHeight="1">
      <c r="A586" s="182"/>
      <c r="B586" s="182"/>
      <c r="C586" s="359"/>
      <c r="D586" s="360"/>
      <c r="E586" s="361"/>
      <c r="F586" s="362"/>
      <c r="G586" s="363"/>
      <c r="H586" s="362"/>
      <c r="I586" s="362"/>
      <c r="J586" s="362"/>
      <c r="K586" s="126"/>
      <c r="L586" s="374"/>
      <c r="M586" s="362"/>
    </row>
    <row r="587" ht="27.75" customHeight="1">
      <c r="A587" s="182"/>
      <c r="B587" s="182"/>
      <c r="C587" s="359"/>
      <c r="D587" s="360"/>
      <c r="E587" s="361"/>
      <c r="F587" s="362"/>
      <c r="G587" s="363"/>
      <c r="H587" s="362"/>
      <c r="I587" s="362"/>
      <c r="J587" s="362"/>
      <c r="K587" s="126"/>
      <c r="L587" s="374"/>
      <c r="M587" s="362"/>
    </row>
    <row r="588" ht="27.75" customHeight="1">
      <c r="A588" s="182"/>
      <c r="B588" s="182"/>
      <c r="C588" s="359"/>
      <c r="D588" s="360"/>
      <c r="E588" s="361"/>
      <c r="F588" s="362"/>
      <c r="G588" s="363"/>
      <c r="H588" s="362"/>
      <c r="I588" s="362"/>
      <c r="J588" s="362"/>
      <c r="K588" s="126"/>
      <c r="L588" s="374"/>
      <c r="M588" s="362"/>
    </row>
    <row r="589" ht="27.75" customHeight="1">
      <c r="A589" s="182"/>
      <c r="B589" s="182"/>
      <c r="C589" s="359"/>
      <c r="D589" s="360"/>
      <c r="E589" s="361"/>
      <c r="F589" s="362"/>
      <c r="G589" s="363"/>
      <c r="H589" s="362"/>
      <c r="I589" s="362"/>
      <c r="J589" s="362"/>
      <c r="K589" s="126"/>
      <c r="L589" s="374"/>
      <c r="M589" s="362"/>
    </row>
    <row r="590" ht="27.75" customHeight="1">
      <c r="A590" s="182"/>
      <c r="B590" s="182"/>
      <c r="C590" s="359"/>
      <c r="D590" s="360"/>
      <c r="E590" s="361"/>
      <c r="F590" s="362"/>
      <c r="G590" s="363"/>
      <c r="H590" s="362"/>
      <c r="I590" s="362"/>
      <c r="J590" s="362"/>
      <c r="K590" s="126"/>
      <c r="L590" s="374"/>
      <c r="M590" s="362"/>
    </row>
    <row r="591" ht="27.75" customHeight="1">
      <c r="A591" s="182"/>
      <c r="B591" s="182"/>
      <c r="C591" s="359"/>
      <c r="D591" s="360"/>
      <c r="E591" s="361"/>
      <c r="F591" s="362"/>
      <c r="G591" s="363"/>
      <c r="H591" s="362"/>
      <c r="I591" s="362"/>
      <c r="J591" s="362"/>
      <c r="K591" s="126"/>
      <c r="L591" s="374"/>
      <c r="M591" s="362"/>
    </row>
    <row r="592" ht="27.75" customHeight="1">
      <c r="A592" s="182"/>
      <c r="B592" s="182"/>
      <c r="C592" s="359"/>
      <c r="D592" s="360"/>
      <c r="E592" s="361"/>
      <c r="F592" s="362"/>
      <c r="G592" s="363"/>
      <c r="H592" s="362"/>
      <c r="I592" s="362"/>
      <c r="J592" s="362"/>
      <c r="K592" s="126"/>
      <c r="L592" s="374"/>
      <c r="M592" s="362"/>
    </row>
    <row r="593" ht="27.75" customHeight="1">
      <c r="A593" s="182"/>
      <c r="B593" s="182"/>
      <c r="C593" s="359"/>
      <c r="D593" s="360"/>
      <c r="E593" s="361"/>
      <c r="F593" s="362"/>
      <c r="G593" s="363"/>
      <c r="H593" s="362"/>
      <c r="I593" s="362"/>
      <c r="J593" s="362"/>
      <c r="K593" s="126"/>
      <c r="L593" s="374"/>
      <c r="M593" s="362"/>
    </row>
    <row r="594" ht="27.75" customHeight="1">
      <c r="A594" s="182"/>
      <c r="B594" s="182"/>
      <c r="C594" s="359"/>
      <c r="D594" s="360"/>
      <c r="E594" s="361"/>
      <c r="F594" s="362"/>
      <c r="G594" s="363"/>
      <c r="H594" s="362"/>
      <c r="I594" s="362"/>
      <c r="J594" s="362"/>
      <c r="K594" s="126"/>
      <c r="L594" s="374"/>
      <c r="M594" s="362"/>
    </row>
    <row r="595" ht="27.75" customHeight="1">
      <c r="A595" s="182"/>
      <c r="B595" s="182"/>
      <c r="C595" s="359"/>
      <c r="D595" s="360"/>
      <c r="E595" s="361"/>
      <c r="F595" s="362"/>
      <c r="G595" s="363"/>
      <c r="H595" s="362"/>
      <c r="I595" s="362"/>
      <c r="J595" s="362"/>
      <c r="K595" s="126"/>
      <c r="L595" s="374"/>
      <c r="M595" s="362"/>
    </row>
    <row r="596" ht="27.75" customHeight="1">
      <c r="A596" s="182"/>
      <c r="B596" s="182"/>
      <c r="C596" s="359"/>
      <c r="D596" s="360"/>
      <c r="E596" s="361"/>
      <c r="F596" s="362"/>
      <c r="G596" s="363"/>
      <c r="H596" s="362"/>
      <c r="I596" s="362"/>
      <c r="J596" s="362"/>
      <c r="K596" s="126"/>
      <c r="L596" s="374"/>
      <c r="M596" s="362"/>
    </row>
    <row r="597" ht="27.75" customHeight="1">
      <c r="A597" s="182"/>
      <c r="B597" s="182"/>
      <c r="C597" s="359"/>
      <c r="D597" s="360"/>
      <c r="E597" s="361"/>
      <c r="F597" s="362"/>
      <c r="G597" s="363"/>
      <c r="H597" s="362"/>
      <c r="I597" s="362"/>
      <c r="J597" s="362"/>
      <c r="K597" s="126"/>
      <c r="L597" s="374"/>
      <c r="M597" s="362"/>
    </row>
    <row r="598" ht="27.75" customHeight="1">
      <c r="A598" s="182"/>
      <c r="B598" s="182"/>
      <c r="C598" s="359"/>
      <c r="D598" s="360"/>
      <c r="E598" s="361"/>
      <c r="F598" s="362"/>
      <c r="G598" s="363"/>
      <c r="H598" s="362"/>
      <c r="I598" s="362"/>
      <c r="J598" s="362"/>
      <c r="K598" s="126"/>
      <c r="L598" s="374"/>
      <c r="M598" s="362"/>
    </row>
    <row r="599" ht="27.75" customHeight="1">
      <c r="A599" s="182"/>
      <c r="B599" s="182"/>
      <c r="C599" s="359"/>
      <c r="D599" s="360"/>
      <c r="E599" s="361"/>
      <c r="F599" s="362"/>
      <c r="G599" s="363"/>
      <c r="H599" s="362"/>
      <c r="I599" s="362"/>
      <c r="J599" s="362"/>
      <c r="K599" s="126"/>
      <c r="L599" s="374"/>
      <c r="M599" s="362"/>
    </row>
    <row r="600" ht="27.75" customHeight="1">
      <c r="A600" s="182"/>
      <c r="B600" s="182"/>
      <c r="C600" s="359"/>
      <c r="D600" s="360"/>
      <c r="E600" s="361"/>
      <c r="F600" s="362"/>
      <c r="G600" s="363"/>
      <c r="H600" s="362"/>
      <c r="I600" s="362"/>
      <c r="J600" s="362"/>
      <c r="K600" s="126"/>
      <c r="L600" s="374"/>
      <c r="M600" s="362"/>
    </row>
    <row r="601" ht="27.75" customHeight="1">
      <c r="A601" s="182"/>
      <c r="B601" s="182"/>
      <c r="C601" s="359"/>
      <c r="D601" s="360"/>
      <c r="E601" s="361"/>
      <c r="F601" s="362"/>
      <c r="G601" s="363"/>
      <c r="H601" s="362"/>
      <c r="I601" s="362"/>
      <c r="J601" s="362"/>
      <c r="K601" s="126"/>
      <c r="L601" s="374"/>
      <c r="M601" s="362"/>
    </row>
    <row r="602" ht="27.75" customHeight="1">
      <c r="A602" s="182"/>
      <c r="B602" s="182"/>
      <c r="C602" s="359"/>
      <c r="D602" s="360"/>
      <c r="E602" s="361"/>
      <c r="F602" s="362"/>
      <c r="G602" s="363"/>
      <c r="H602" s="362"/>
      <c r="I602" s="362"/>
      <c r="J602" s="362"/>
      <c r="K602" s="126"/>
      <c r="L602" s="374"/>
      <c r="M602" s="362"/>
    </row>
    <row r="603" ht="27.75" customHeight="1">
      <c r="A603" s="182"/>
      <c r="B603" s="182"/>
      <c r="C603" s="359"/>
      <c r="D603" s="360"/>
      <c r="E603" s="361"/>
      <c r="F603" s="362"/>
      <c r="G603" s="363"/>
      <c r="H603" s="362"/>
      <c r="I603" s="362"/>
      <c r="J603" s="362"/>
      <c r="K603" s="126"/>
      <c r="L603" s="374"/>
      <c r="M603" s="362"/>
    </row>
    <row r="604" ht="27.75" customHeight="1">
      <c r="A604" s="182"/>
      <c r="B604" s="182"/>
      <c r="C604" s="359"/>
      <c r="D604" s="360"/>
      <c r="E604" s="361"/>
      <c r="F604" s="362"/>
      <c r="G604" s="363"/>
      <c r="H604" s="362"/>
      <c r="I604" s="362"/>
      <c r="J604" s="362"/>
      <c r="K604" s="126"/>
      <c r="L604" s="374"/>
      <c r="M604" s="362"/>
    </row>
    <row r="605" ht="27.75" customHeight="1">
      <c r="A605" s="182"/>
      <c r="B605" s="182"/>
      <c r="C605" s="359"/>
      <c r="D605" s="360"/>
      <c r="E605" s="361"/>
      <c r="F605" s="362"/>
      <c r="G605" s="363"/>
      <c r="H605" s="362"/>
      <c r="I605" s="362"/>
      <c r="J605" s="362"/>
      <c r="K605" s="126"/>
      <c r="L605" s="374"/>
      <c r="M605" s="362"/>
    </row>
    <row r="606" ht="27.75" customHeight="1">
      <c r="A606" s="182"/>
      <c r="B606" s="182"/>
      <c r="C606" s="359"/>
      <c r="D606" s="360"/>
      <c r="E606" s="361"/>
      <c r="F606" s="362"/>
      <c r="G606" s="363"/>
      <c r="H606" s="362"/>
      <c r="I606" s="362"/>
      <c r="J606" s="362"/>
      <c r="K606" s="126"/>
      <c r="L606" s="374"/>
      <c r="M606" s="362"/>
    </row>
    <row r="607" ht="27.75" customHeight="1">
      <c r="A607" s="182"/>
      <c r="B607" s="182"/>
      <c r="C607" s="359"/>
      <c r="D607" s="360"/>
      <c r="E607" s="361"/>
      <c r="F607" s="362"/>
      <c r="G607" s="363"/>
      <c r="H607" s="362"/>
      <c r="I607" s="362"/>
      <c r="J607" s="362"/>
      <c r="K607" s="126"/>
      <c r="L607" s="374"/>
      <c r="M607" s="362"/>
    </row>
    <row r="608" ht="27.75" customHeight="1">
      <c r="A608" s="182"/>
      <c r="B608" s="182"/>
      <c r="C608" s="359"/>
      <c r="D608" s="360"/>
      <c r="E608" s="361"/>
      <c r="F608" s="362"/>
      <c r="G608" s="363"/>
      <c r="H608" s="362"/>
      <c r="I608" s="362"/>
      <c r="J608" s="362"/>
      <c r="K608" s="126"/>
      <c r="L608" s="374"/>
      <c r="M608" s="362"/>
    </row>
    <row r="609" ht="27.75" customHeight="1">
      <c r="A609" s="182"/>
      <c r="B609" s="182"/>
      <c r="C609" s="359"/>
      <c r="D609" s="360"/>
      <c r="E609" s="361"/>
      <c r="F609" s="362"/>
      <c r="G609" s="363"/>
      <c r="H609" s="362"/>
      <c r="I609" s="362"/>
      <c r="J609" s="362"/>
      <c r="K609" s="126"/>
      <c r="L609" s="374"/>
      <c r="M609" s="362"/>
    </row>
    <row r="610" ht="27.75" customHeight="1">
      <c r="A610" s="182"/>
      <c r="B610" s="182"/>
      <c r="C610" s="359"/>
      <c r="D610" s="360"/>
      <c r="E610" s="361"/>
      <c r="F610" s="362"/>
      <c r="G610" s="363"/>
      <c r="H610" s="362"/>
      <c r="I610" s="362"/>
      <c r="J610" s="362"/>
      <c r="K610" s="126"/>
      <c r="L610" s="374"/>
      <c r="M610" s="362"/>
    </row>
    <row r="611" ht="27.75" customHeight="1">
      <c r="A611" s="182"/>
      <c r="B611" s="182"/>
      <c r="C611" s="359"/>
      <c r="D611" s="360"/>
      <c r="E611" s="361"/>
      <c r="F611" s="362"/>
      <c r="G611" s="363"/>
      <c r="H611" s="362"/>
      <c r="I611" s="362"/>
      <c r="J611" s="362"/>
      <c r="K611" s="126"/>
      <c r="L611" s="374"/>
      <c r="M611" s="362"/>
    </row>
    <row r="612" ht="27.75" customHeight="1">
      <c r="A612" s="182"/>
      <c r="B612" s="182"/>
      <c r="C612" s="359"/>
      <c r="D612" s="360"/>
      <c r="E612" s="361"/>
      <c r="F612" s="362"/>
      <c r="G612" s="363"/>
      <c r="H612" s="362"/>
      <c r="I612" s="362"/>
      <c r="J612" s="362"/>
      <c r="K612" s="126"/>
      <c r="L612" s="374"/>
      <c r="M612" s="362"/>
    </row>
    <row r="613" ht="27.75" customHeight="1">
      <c r="A613" s="182"/>
      <c r="B613" s="182"/>
      <c r="C613" s="359"/>
      <c r="D613" s="360"/>
      <c r="E613" s="361"/>
      <c r="F613" s="362"/>
      <c r="G613" s="363"/>
      <c r="H613" s="362"/>
      <c r="I613" s="362"/>
      <c r="J613" s="362"/>
      <c r="K613" s="126"/>
      <c r="L613" s="374"/>
      <c r="M613" s="362"/>
    </row>
    <row r="614" ht="27.75" customHeight="1">
      <c r="A614" s="182"/>
      <c r="B614" s="182"/>
      <c r="C614" s="359"/>
      <c r="D614" s="360"/>
      <c r="E614" s="361"/>
      <c r="F614" s="362"/>
      <c r="G614" s="363"/>
      <c r="H614" s="362"/>
      <c r="I614" s="362"/>
      <c r="J614" s="362"/>
      <c r="K614" s="126"/>
      <c r="L614" s="374"/>
      <c r="M614" s="362"/>
    </row>
    <row r="615" ht="27.75" customHeight="1">
      <c r="A615" s="182"/>
      <c r="B615" s="182"/>
      <c r="C615" s="359"/>
      <c r="D615" s="360"/>
      <c r="E615" s="361"/>
      <c r="F615" s="362"/>
      <c r="G615" s="363"/>
      <c r="H615" s="362"/>
      <c r="I615" s="362"/>
      <c r="J615" s="362"/>
      <c r="K615" s="126"/>
      <c r="L615" s="374"/>
      <c r="M615" s="362"/>
    </row>
    <row r="616" ht="27.75" customHeight="1">
      <c r="A616" s="182"/>
      <c r="B616" s="182"/>
      <c r="C616" s="359"/>
      <c r="D616" s="360"/>
      <c r="E616" s="361"/>
      <c r="F616" s="362"/>
      <c r="G616" s="363"/>
      <c r="H616" s="362"/>
      <c r="I616" s="362"/>
      <c r="J616" s="362"/>
      <c r="K616" s="126"/>
      <c r="L616" s="374"/>
      <c r="M616" s="362"/>
    </row>
    <row r="617" ht="27.75" customHeight="1">
      <c r="A617" s="182"/>
      <c r="B617" s="182"/>
      <c r="C617" s="359"/>
      <c r="D617" s="360"/>
      <c r="E617" s="361"/>
      <c r="F617" s="362"/>
      <c r="G617" s="363"/>
      <c r="H617" s="362"/>
      <c r="I617" s="362"/>
      <c r="J617" s="362"/>
      <c r="K617" s="126"/>
      <c r="L617" s="374"/>
      <c r="M617" s="362"/>
    </row>
    <row r="618" ht="27.75" customHeight="1">
      <c r="A618" s="182"/>
      <c r="B618" s="182"/>
      <c r="C618" s="359"/>
      <c r="D618" s="360"/>
      <c r="E618" s="361"/>
      <c r="F618" s="362"/>
      <c r="G618" s="363"/>
      <c r="H618" s="362"/>
      <c r="I618" s="362"/>
      <c r="J618" s="362"/>
      <c r="K618" s="126"/>
      <c r="L618" s="374"/>
      <c r="M618" s="362"/>
    </row>
    <row r="619" ht="27.75" customHeight="1">
      <c r="A619" s="182"/>
      <c r="B619" s="182"/>
      <c r="C619" s="359"/>
      <c r="D619" s="360"/>
      <c r="E619" s="361"/>
      <c r="F619" s="362"/>
      <c r="G619" s="363"/>
      <c r="H619" s="362"/>
      <c r="I619" s="362"/>
      <c r="J619" s="362"/>
      <c r="K619" s="126"/>
      <c r="L619" s="374"/>
      <c r="M619" s="362"/>
    </row>
    <row r="620" ht="27.75" customHeight="1">
      <c r="A620" s="182"/>
      <c r="B620" s="182"/>
      <c r="C620" s="359"/>
      <c r="D620" s="360"/>
      <c r="E620" s="361"/>
      <c r="F620" s="362"/>
      <c r="G620" s="363"/>
      <c r="H620" s="362"/>
      <c r="I620" s="362"/>
      <c r="J620" s="362"/>
      <c r="K620" s="126"/>
      <c r="L620" s="374"/>
      <c r="M620" s="362"/>
    </row>
    <row r="621" ht="27.75" customHeight="1">
      <c r="A621" s="182"/>
      <c r="B621" s="182"/>
      <c r="C621" s="359"/>
      <c r="D621" s="360"/>
      <c r="E621" s="361"/>
      <c r="F621" s="362"/>
      <c r="G621" s="363"/>
      <c r="H621" s="362"/>
      <c r="I621" s="362"/>
      <c r="J621" s="362"/>
      <c r="K621" s="126"/>
      <c r="L621" s="374"/>
      <c r="M621" s="362"/>
    </row>
    <row r="622" ht="27.75" customHeight="1">
      <c r="A622" s="182"/>
      <c r="B622" s="182"/>
      <c r="C622" s="359"/>
      <c r="D622" s="360"/>
      <c r="E622" s="361"/>
      <c r="F622" s="362"/>
      <c r="G622" s="363"/>
      <c r="H622" s="362"/>
      <c r="I622" s="362"/>
      <c r="J622" s="362"/>
      <c r="K622" s="126"/>
      <c r="L622" s="374"/>
      <c r="M622" s="362"/>
    </row>
    <row r="623" ht="27.75" customHeight="1">
      <c r="A623" s="182"/>
      <c r="B623" s="182"/>
      <c r="C623" s="359"/>
      <c r="D623" s="360"/>
      <c r="E623" s="361"/>
      <c r="F623" s="362"/>
      <c r="G623" s="363"/>
      <c r="H623" s="362"/>
      <c r="I623" s="362"/>
      <c r="J623" s="362"/>
      <c r="K623" s="126"/>
      <c r="L623" s="374"/>
      <c r="M623" s="362"/>
    </row>
    <row r="624" ht="27.75" customHeight="1">
      <c r="A624" s="182"/>
      <c r="B624" s="182"/>
      <c r="C624" s="359"/>
      <c r="D624" s="360"/>
      <c r="E624" s="361"/>
      <c r="F624" s="362"/>
      <c r="G624" s="363"/>
      <c r="H624" s="362"/>
      <c r="I624" s="362"/>
      <c r="J624" s="362"/>
      <c r="K624" s="126"/>
      <c r="L624" s="374"/>
      <c r="M624" s="362"/>
    </row>
    <row r="625" ht="27.75" customHeight="1">
      <c r="A625" s="182"/>
      <c r="B625" s="182"/>
      <c r="C625" s="359"/>
      <c r="D625" s="360"/>
      <c r="E625" s="361"/>
      <c r="F625" s="362"/>
      <c r="G625" s="363"/>
      <c r="H625" s="362"/>
      <c r="I625" s="362"/>
      <c r="J625" s="362"/>
      <c r="K625" s="126"/>
      <c r="L625" s="374"/>
      <c r="M625" s="362"/>
    </row>
    <row r="626" ht="27.75" customHeight="1">
      <c r="A626" s="182"/>
      <c r="B626" s="182"/>
      <c r="C626" s="359"/>
      <c r="D626" s="360"/>
      <c r="E626" s="361"/>
      <c r="F626" s="362"/>
      <c r="G626" s="363"/>
      <c r="H626" s="362"/>
      <c r="I626" s="362"/>
      <c r="J626" s="362"/>
      <c r="K626" s="126"/>
      <c r="L626" s="374"/>
      <c r="M626" s="362"/>
    </row>
    <row r="627" ht="27.75" customHeight="1">
      <c r="A627" s="182"/>
      <c r="B627" s="182"/>
      <c r="C627" s="359"/>
      <c r="D627" s="360"/>
      <c r="E627" s="361"/>
      <c r="F627" s="362"/>
      <c r="G627" s="363"/>
      <c r="H627" s="362"/>
      <c r="I627" s="362"/>
      <c r="J627" s="362"/>
      <c r="K627" s="126"/>
      <c r="L627" s="374"/>
      <c r="M627" s="362"/>
    </row>
    <row r="628" ht="27.75" customHeight="1">
      <c r="A628" s="182"/>
      <c r="B628" s="182"/>
      <c r="C628" s="359"/>
      <c r="D628" s="360"/>
      <c r="E628" s="361"/>
      <c r="F628" s="362"/>
      <c r="G628" s="363"/>
      <c r="H628" s="362"/>
      <c r="I628" s="362"/>
      <c r="J628" s="362"/>
      <c r="K628" s="126"/>
      <c r="L628" s="374"/>
      <c r="M628" s="362"/>
    </row>
    <row r="629" ht="27.75" customHeight="1">
      <c r="A629" s="182"/>
      <c r="B629" s="182"/>
      <c r="C629" s="359"/>
      <c r="D629" s="360"/>
      <c r="E629" s="361"/>
      <c r="F629" s="362"/>
      <c r="G629" s="363"/>
      <c r="H629" s="362"/>
      <c r="I629" s="362"/>
      <c r="J629" s="362"/>
      <c r="K629" s="126"/>
      <c r="L629" s="374"/>
      <c r="M629" s="362"/>
    </row>
    <row r="630" ht="27.75" customHeight="1">
      <c r="A630" s="182"/>
      <c r="B630" s="182"/>
      <c r="C630" s="359"/>
      <c r="D630" s="360"/>
      <c r="E630" s="361"/>
      <c r="F630" s="362"/>
      <c r="G630" s="363"/>
      <c r="H630" s="362"/>
      <c r="I630" s="362"/>
      <c r="J630" s="362"/>
      <c r="K630" s="126"/>
      <c r="L630" s="374"/>
      <c r="M630" s="362"/>
    </row>
    <row r="631" ht="27.75" customHeight="1">
      <c r="A631" s="182"/>
      <c r="B631" s="182"/>
      <c r="C631" s="359"/>
      <c r="D631" s="360"/>
      <c r="E631" s="361"/>
      <c r="F631" s="362"/>
      <c r="G631" s="363"/>
      <c r="H631" s="362"/>
      <c r="I631" s="362"/>
      <c r="J631" s="362"/>
      <c r="K631" s="126"/>
      <c r="L631" s="374"/>
      <c r="M631" s="362"/>
    </row>
    <row r="632" ht="27.75" customHeight="1">
      <c r="A632" s="182"/>
      <c r="B632" s="182"/>
      <c r="C632" s="359"/>
      <c r="D632" s="360"/>
      <c r="E632" s="361"/>
      <c r="F632" s="362"/>
      <c r="G632" s="363"/>
      <c r="H632" s="362"/>
      <c r="I632" s="362"/>
      <c r="J632" s="362"/>
      <c r="K632" s="126"/>
      <c r="L632" s="374"/>
      <c r="M632" s="362"/>
    </row>
    <row r="633" ht="27.75" customHeight="1">
      <c r="A633" s="182"/>
      <c r="B633" s="182"/>
      <c r="C633" s="359"/>
      <c r="D633" s="360"/>
      <c r="E633" s="361"/>
      <c r="F633" s="362"/>
      <c r="G633" s="363"/>
      <c r="H633" s="362"/>
      <c r="I633" s="362"/>
      <c r="J633" s="362"/>
      <c r="K633" s="126"/>
      <c r="L633" s="374"/>
      <c r="M633" s="362"/>
    </row>
    <row r="634" ht="27.75" customHeight="1">
      <c r="A634" s="182"/>
      <c r="B634" s="182"/>
      <c r="C634" s="359"/>
      <c r="D634" s="360"/>
      <c r="E634" s="361"/>
      <c r="F634" s="362"/>
      <c r="G634" s="363"/>
      <c r="H634" s="362"/>
      <c r="I634" s="362"/>
      <c r="J634" s="362"/>
      <c r="K634" s="126"/>
      <c r="L634" s="374"/>
      <c r="M634" s="362"/>
    </row>
    <row r="635" ht="27.75" customHeight="1">
      <c r="A635" s="182"/>
      <c r="B635" s="182"/>
      <c r="C635" s="359"/>
      <c r="D635" s="360"/>
      <c r="E635" s="361"/>
      <c r="F635" s="362"/>
      <c r="G635" s="363"/>
      <c r="H635" s="362"/>
      <c r="I635" s="362"/>
      <c r="J635" s="362"/>
      <c r="K635" s="126"/>
      <c r="L635" s="374"/>
      <c r="M635" s="362"/>
    </row>
    <row r="636" ht="27.75" customHeight="1">
      <c r="A636" s="182"/>
      <c r="B636" s="182"/>
      <c r="C636" s="359"/>
      <c r="D636" s="360"/>
      <c r="E636" s="361"/>
      <c r="F636" s="362"/>
      <c r="G636" s="363"/>
      <c r="H636" s="362"/>
      <c r="I636" s="362"/>
      <c r="J636" s="362"/>
      <c r="K636" s="126"/>
      <c r="L636" s="374"/>
      <c r="M636" s="362"/>
    </row>
    <row r="637" ht="27.75" customHeight="1">
      <c r="A637" s="182"/>
      <c r="B637" s="182"/>
      <c r="C637" s="359"/>
      <c r="D637" s="360"/>
      <c r="E637" s="361"/>
      <c r="F637" s="362"/>
      <c r="G637" s="363"/>
      <c r="H637" s="362"/>
      <c r="I637" s="362"/>
      <c r="J637" s="362"/>
      <c r="K637" s="126"/>
      <c r="L637" s="374"/>
      <c r="M637" s="362"/>
    </row>
    <row r="638" ht="27.75" customHeight="1">
      <c r="A638" s="182"/>
      <c r="B638" s="182"/>
      <c r="C638" s="359"/>
      <c r="D638" s="360"/>
      <c r="E638" s="361"/>
      <c r="F638" s="362"/>
      <c r="G638" s="363"/>
      <c r="H638" s="362"/>
      <c r="I638" s="362"/>
      <c r="J638" s="362"/>
      <c r="K638" s="126"/>
      <c r="L638" s="374"/>
      <c r="M638" s="362"/>
    </row>
    <row r="639" ht="27.75" customHeight="1">
      <c r="A639" s="182"/>
      <c r="B639" s="182"/>
      <c r="C639" s="359"/>
      <c r="D639" s="360"/>
      <c r="E639" s="361"/>
      <c r="F639" s="362"/>
      <c r="G639" s="363"/>
      <c r="H639" s="362"/>
      <c r="I639" s="362"/>
      <c r="J639" s="362"/>
      <c r="K639" s="126"/>
      <c r="L639" s="374"/>
      <c r="M639" s="362"/>
    </row>
    <row r="640" ht="27.75" customHeight="1">
      <c r="A640" s="182"/>
      <c r="B640" s="182"/>
      <c r="C640" s="359"/>
      <c r="D640" s="360"/>
      <c r="E640" s="361"/>
      <c r="F640" s="362"/>
      <c r="G640" s="363"/>
      <c r="H640" s="362"/>
      <c r="I640" s="362"/>
      <c r="J640" s="362"/>
      <c r="K640" s="126"/>
      <c r="L640" s="374"/>
      <c r="M640" s="362"/>
    </row>
    <row r="641" ht="27.75" customHeight="1">
      <c r="A641" s="182"/>
      <c r="B641" s="182"/>
      <c r="C641" s="359"/>
      <c r="D641" s="360"/>
      <c r="E641" s="361"/>
      <c r="F641" s="362"/>
      <c r="G641" s="363"/>
      <c r="H641" s="362"/>
      <c r="I641" s="362"/>
      <c r="J641" s="362"/>
      <c r="K641" s="126"/>
      <c r="L641" s="374"/>
      <c r="M641" s="362"/>
    </row>
    <row r="642" ht="27.75" customHeight="1">
      <c r="A642" s="182"/>
      <c r="B642" s="182"/>
      <c r="C642" s="359"/>
      <c r="D642" s="360"/>
      <c r="E642" s="361"/>
      <c r="F642" s="362"/>
      <c r="G642" s="363"/>
      <c r="H642" s="362"/>
      <c r="I642" s="362"/>
      <c r="J642" s="362"/>
      <c r="K642" s="126"/>
      <c r="L642" s="374"/>
      <c r="M642" s="362"/>
    </row>
    <row r="643" ht="27.75" customHeight="1">
      <c r="A643" s="182"/>
      <c r="B643" s="182"/>
      <c r="C643" s="359"/>
      <c r="D643" s="360"/>
      <c r="E643" s="361"/>
      <c r="F643" s="362"/>
      <c r="G643" s="363"/>
      <c r="H643" s="362"/>
      <c r="I643" s="362"/>
      <c r="J643" s="362"/>
      <c r="K643" s="126"/>
      <c r="L643" s="374"/>
      <c r="M643" s="362"/>
    </row>
    <row r="644" ht="27.75" customHeight="1">
      <c r="A644" s="182"/>
      <c r="B644" s="182"/>
      <c r="C644" s="359"/>
      <c r="D644" s="360"/>
      <c r="E644" s="361"/>
      <c r="F644" s="362"/>
      <c r="G644" s="363"/>
      <c r="H644" s="362"/>
      <c r="I644" s="362"/>
      <c r="J644" s="362"/>
      <c r="K644" s="126"/>
      <c r="L644" s="374"/>
      <c r="M644" s="362"/>
    </row>
    <row r="645" ht="27.75" customHeight="1">
      <c r="A645" s="182"/>
      <c r="B645" s="182"/>
      <c r="C645" s="359"/>
      <c r="D645" s="360"/>
      <c r="E645" s="361"/>
      <c r="F645" s="362"/>
      <c r="G645" s="363"/>
      <c r="H645" s="362"/>
      <c r="I645" s="362"/>
      <c r="J645" s="362"/>
      <c r="K645" s="126"/>
      <c r="L645" s="374"/>
      <c r="M645" s="362"/>
    </row>
    <row r="646" ht="27.75" customHeight="1">
      <c r="A646" s="182"/>
      <c r="B646" s="182"/>
      <c r="C646" s="359"/>
      <c r="D646" s="360"/>
      <c r="E646" s="361"/>
      <c r="F646" s="362"/>
      <c r="G646" s="363"/>
      <c r="H646" s="362"/>
      <c r="I646" s="362"/>
      <c r="J646" s="362"/>
      <c r="K646" s="126"/>
      <c r="L646" s="374"/>
      <c r="M646" s="362"/>
    </row>
    <row r="647" ht="27.75" customHeight="1">
      <c r="A647" s="182"/>
      <c r="B647" s="182"/>
      <c r="C647" s="359"/>
      <c r="D647" s="360"/>
      <c r="E647" s="361"/>
      <c r="F647" s="362"/>
      <c r="G647" s="363"/>
      <c r="H647" s="362"/>
      <c r="I647" s="362"/>
      <c r="J647" s="362"/>
      <c r="K647" s="126"/>
      <c r="L647" s="374"/>
      <c r="M647" s="362"/>
    </row>
    <row r="648" ht="27.75" customHeight="1">
      <c r="A648" s="182"/>
      <c r="B648" s="182"/>
      <c r="C648" s="359"/>
      <c r="D648" s="360"/>
      <c r="E648" s="361"/>
      <c r="F648" s="362"/>
      <c r="G648" s="363"/>
      <c r="H648" s="362"/>
      <c r="I648" s="362"/>
      <c r="J648" s="362"/>
      <c r="K648" s="126"/>
      <c r="L648" s="374"/>
      <c r="M648" s="362"/>
    </row>
    <row r="649" ht="27.75" customHeight="1">
      <c r="A649" s="182"/>
      <c r="B649" s="182"/>
      <c r="C649" s="359"/>
      <c r="D649" s="360"/>
      <c r="E649" s="361"/>
      <c r="F649" s="362"/>
      <c r="G649" s="363"/>
      <c r="H649" s="362"/>
      <c r="I649" s="362"/>
      <c r="J649" s="362"/>
      <c r="K649" s="126"/>
      <c r="L649" s="374"/>
      <c r="M649" s="362"/>
    </row>
    <row r="650" ht="27.75" customHeight="1">
      <c r="A650" s="182"/>
      <c r="B650" s="182"/>
      <c r="C650" s="359"/>
      <c r="D650" s="360"/>
      <c r="E650" s="361"/>
      <c r="F650" s="362"/>
      <c r="G650" s="363"/>
      <c r="H650" s="362"/>
      <c r="I650" s="362"/>
      <c r="J650" s="362"/>
      <c r="K650" s="126"/>
      <c r="L650" s="374"/>
      <c r="M650" s="362"/>
    </row>
    <row r="651" ht="27.75" customHeight="1">
      <c r="A651" s="182"/>
      <c r="B651" s="182"/>
      <c r="C651" s="359"/>
      <c r="D651" s="360"/>
      <c r="E651" s="361"/>
      <c r="F651" s="362"/>
      <c r="G651" s="363"/>
      <c r="H651" s="362"/>
      <c r="I651" s="362"/>
      <c r="J651" s="362"/>
      <c r="K651" s="126"/>
      <c r="L651" s="374"/>
      <c r="M651" s="362"/>
    </row>
    <row r="652" ht="27.75" customHeight="1">
      <c r="A652" s="182"/>
      <c r="B652" s="182"/>
      <c r="C652" s="359"/>
      <c r="D652" s="360"/>
      <c r="E652" s="361"/>
      <c r="F652" s="362"/>
      <c r="G652" s="363"/>
      <c r="H652" s="362"/>
      <c r="I652" s="362"/>
      <c r="J652" s="362"/>
      <c r="K652" s="126"/>
      <c r="L652" s="374"/>
      <c r="M652" s="362"/>
    </row>
    <row r="653" ht="27.75" customHeight="1">
      <c r="A653" s="182"/>
      <c r="B653" s="182"/>
      <c r="C653" s="359"/>
      <c r="D653" s="360"/>
      <c r="E653" s="361"/>
      <c r="F653" s="362"/>
      <c r="G653" s="363"/>
      <c r="H653" s="362"/>
      <c r="I653" s="362"/>
      <c r="J653" s="362"/>
      <c r="K653" s="126"/>
      <c r="L653" s="374"/>
      <c r="M653" s="362"/>
    </row>
    <row r="654" ht="27.75" customHeight="1">
      <c r="A654" s="182"/>
      <c r="B654" s="182"/>
      <c r="C654" s="359"/>
      <c r="D654" s="360"/>
      <c r="E654" s="361"/>
      <c r="F654" s="362"/>
      <c r="G654" s="363"/>
      <c r="H654" s="362"/>
      <c r="I654" s="362"/>
      <c r="J654" s="362"/>
      <c r="K654" s="126"/>
      <c r="L654" s="374"/>
      <c r="M654" s="362"/>
    </row>
    <row r="655" ht="27.75" customHeight="1">
      <c r="A655" s="182"/>
      <c r="B655" s="182"/>
      <c r="C655" s="359"/>
      <c r="D655" s="360"/>
      <c r="E655" s="361"/>
      <c r="F655" s="362"/>
      <c r="G655" s="363"/>
      <c r="H655" s="362"/>
      <c r="I655" s="362"/>
      <c r="J655" s="362"/>
      <c r="K655" s="126"/>
      <c r="L655" s="374"/>
      <c r="M655" s="362"/>
    </row>
    <row r="656" ht="27.75" customHeight="1">
      <c r="A656" s="182"/>
      <c r="B656" s="182"/>
      <c r="C656" s="359"/>
      <c r="D656" s="360"/>
      <c r="E656" s="361"/>
      <c r="F656" s="362"/>
      <c r="G656" s="363"/>
      <c r="H656" s="362"/>
      <c r="I656" s="362"/>
      <c r="J656" s="362"/>
      <c r="K656" s="126"/>
      <c r="L656" s="374"/>
      <c r="M656" s="362"/>
    </row>
    <row r="657" ht="27.75" customHeight="1">
      <c r="A657" s="182"/>
      <c r="B657" s="182"/>
      <c r="C657" s="359"/>
      <c r="D657" s="360"/>
      <c r="E657" s="361"/>
      <c r="F657" s="362"/>
      <c r="G657" s="363"/>
      <c r="H657" s="362"/>
      <c r="I657" s="362"/>
      <c r="J657" s="362"/>
      <c r="K657" s="126"/>
      <c r="L657" s="374"/>
      <c r="M657" s="362"/>
    </row>
    <row r="658" ht="27.75" customHeight="1">
      <c r="A658" s="182"/>
      <c r="B658" s="182"/>
      <c r="C658" s="359"/>
      <c r="D658" s="360"/>
      <c r="E658" s="361"/>
      <c r="F658" s="362"/>
      <c r="G658" s="363"/>
      <c r="H658" s="362"/>
      <c r="I658" s="362"/>
      <c r="J658" s="362"/>
      <c r="K658" s="126"/>
      <c r="L658" s="374"/>
      <c r="M658" s="362"/>
    </row>
    <row r="659" ht="27.75" customHeight="1">
      <c r="A659" s="182"/>
      <c r="B659" s="182"/>
      <c r="C659" s="359"/>
      <c r="D659" s="360"/>
      <c r="E659" s="361"/>
      <c r="F659" s="362"/>
      <c r="G659" s="363"/>
      <c r="H659" s="362"/>
      <c r="I659" s="362"/>
      <c r="J659" s="362"/>
      <c r="K659" s="126"/>
      <c r="L659" s="374"/>
      <c r="M659" s="362"/>
    </row>
    <row r="660" ht="27.75" customHeight="1">
      <c r="A660" s="182"/>
      <c r="B660" s="182"/>
      <c r="C660" s="359"/>
      <c r="D660" s="360"/>
      <c r="E660" s="361"/>
      <c r="F660" s="362"/>
      <c r="G660" s="363"/>
      <c r="H660" s="362"/>
      <c r="I660" s="362"/>
      <c r="J660" s="362"/>
      <c r="K660" s="126"/>
      <c r="L660" s="374"/>
      <c r="M660" s="362"/>
    </row>
    <row r="661" ht="27.75" customHeight="1">
      <c r="A661" s="182"/>
      <c r="B661" s="182"/>
      <c r="C661" s="359"/>
      <c r="D661" s="360"/>
      <c r="E661" s="361"/>
      <c r="F661" s="362"/>
      <c r="G661" s="363"/>
      <c r="H661" s="362"/>
      <c r="I661" s="362"/>
      <c r="J661" s="362"/>
      <c r="K661" s="126"/>
      <c r="L661" s="374"/>
      <c r="M661" s="362"/>
    </row>
    <row r="662" ht="27.75" customHeight="1">
      <c r="A662" s="182"/>
      <c r="B662" s="182"/>
      <c r="C662" s="359"/>
      <c r="D662" s="360"/>
      <c r="E662" s="361"/>
      <c r="F662" s="362"/>
      <c r="G662" s="363"/>
      <c r="H662" s="362"/>
      <c r="I662" s="362"/>
      <c r="J662" s="362"/>
      <c r="K662" s="126"/>
      <c r="L662" s="374"/>
      <c r="M662" s="362"/>
    </row>
    <row r="663" ht="27.75" customHeight="1">
      <c r="A663" s="182"/>
      <c r="B663" s="182"/>
      <c r="C663" s="359"/>
      <c r="D663" s="360"/>
      <c r="E663" s="361"/>
      <c r="F663" s="362"/>
      <c r="G663" s="363"/>
      <c r="H663" s="362"/>
      <c r="I663" s="362"/>
      <c r="J663" s="362"/>
      <c r="K663" s="126"/>
      <c r="L663" s="374"/>
      <c r="M663" s="362"/>
    </row>
    <row r="664" ht="27.75" customHeight="1">
      <c r="A664" s="182"/>
      <c r="B664" s="182"/>
      <c r="C664" s="359"/>
      <c r="D664" s="360"/>
      <c r="E664" s="361"/>
      <c r="F664" s="362"/>
      <c r="G664" s="363"/>
      <c r="H664" s="362"/>
      <c r="I664" s="362"/>
      <c r="J664" s="362"/>
      <c r="K664" s="126"/>
      <c r="L664" s="374"/>
      <c r="M664" s="362"/>
    </row>
    <row r="665" ht="27.75" customHeight="1">
      <c r="A665" s="182"/>
      <c r="B665" s="182"/>
      <c r="C665" s="359"/>
      <c r="D665" s="360"/>
      <c r="E665" s="361"/>
      <c r="F665" s="362"/>
      <c r="G665" s="363"/>
      <c r="H665" s="362"/>
      <c r="I665" s="362"/>
      <c r="J665" s="362"/>
      <c r="K665" s="126"/>
      <c r="L665" s="374"/>
      <c r="M665" s="362"/>
    </row>
    <row r="666" ht="27.75" customHeight="1">
      <c r="A666" s="182"/>
      <c r="B666" s="182"/>
      <c r="C666" s="359"/>
      <c r="D666" s="360"/>
      <c r="E666" s="361"/>
      <c r="F666" s="362"/>
      <c r="G666" s="363"/>
      <c r="H666" s="362"/>
      <c r="I666" s="362"/>
      <c r="J666" s="362"/>
      <c r="K666" s="126"/>
      <c r="L666" s="374"/>
      <c r="M666" s="362"/>
    </row>
    <row r="667" ht="27.75" customHeight="1">
      <c r="A667" s="182"/>
      <c r="B667" s="182"/>
      <c r="C667" s="359"/>
      <c r="D667" s="360"/>
      <c r="E667" s="361"/>
      <c r="F667" s="362"/>
      <c r="G667" s="363"/>
      <c r="H667" s="362"/>
      <c r="I667" s="362"/>
      <c r="J667" s="362"/>
      <c r="K667" s="126"/>
      <c r="L667" s="374"/>
      <c r="M667" s="362"/>
    </row>
    <row r="668" ht="27.75" customHeight="1">
      <c r="A668" s="182"/>
      <c r="B668" s="182"/>
      <c r="C668" s="359"/>
      <c r="D668" s="360"/>
      <c r="E668" s="361"/>
      <c r="F668" s="362"/>
      <c r="G668" s="363"/>
      <c r="H668" s="362"/>
      <c r="I668" s="362"/>
      <c r="J668" s="362"/>
      <c r="K668" s="126"/>
      <c r="L668" s="374"/>
      <c r="M668" s="362"/>
    </row>
    <row r="669" ht="27.75" customHeight="1">
      <c r="A669" s="182"/>
      <c r="B669" s="182"/>
      <c r="C669" s="359"/>
      <c r="D669" s="360"/>
      <c r="E669" s="361"/>
      <c r="F669" s="362"/>
      <c r="G669" s="363"/>
      <c r="H669" s="362"/>
      <c r="I669" s="362"/>
      <c r="J669" s="362"/>
      <c r="K669" s="126"/>
      <c r="L669" s="374"/>
      <c r="M669" s="362"/>
    </row>
    <row r="670" ht="27.75" customHeight="1">
      <c r="A670" s="182"/>
      <c r="B670" s="182"/>
      <c r="C670" s="359"/>
      <c r="D670" s="360"/>
      <c r="E670" s="361"/>
      <c r="F670" s="362"/>
      <c r="G670" s="363"/>
      <c r="H670" s="362"/>
      <c r="I670" s="362"/>
      <c r="J670" s="362"/>
      <c r="K670" s="126"/>
      <c r="L670" s="374"/>
      <c r="M670" s="362"/>
    </row>
    <row r="671" ht="27.75" customHeight="1">
      <c r="A671" s="182"/>
      <c r="B671" s="182"/>
      <c r="C671" s="359"/>
      <c r="D671" s="360"/>
      <c r="E671" s="361"/>
      <c r="F671" s="362"/>
      <c r="G671" s="363"/>
      <c r="H671" s="362"/>
      <c r="I671" s="362"/>
      <c r="J671" s="362"/>
      <c r="K671" s="126"/>
      <c r="L671" s="374"/>
      <c r="M671" s="362"/>
    </row>
    <row r="672" ht="27.75" customHeight="1">
      <c r="A672" s="182"/>
      <c r="B672" s="182"/>
      <c r="C672" s="359"/>
      <c r="D672" s="360"/>
      <c r="E672" s="361"/>
      <c r="F672" s="362"/>
      <c r="G672" s="363"/>
      <c r="H672" s="362"/>
      <c r="I672" s="362"/>
      <c r="J672" s="362"/>
      <c r="K672" s="126"/>
      <c r="L672" s="374"/>
      <c r="M672" s="362"/>
    </row>
    <row r="673" ht="27.75" customHeight="1">
      <c r="A673" s="182"/>
      <c r="B673" s="182"/>
      <c r="C673" s="359"/>
      <c r="D673" s="360"/>
      <c r="E673" s="361"/>
      <c r="F673" s="362"/>
      <c r="G673" s="363"/>
      <c r="H673" s="362"/>
      <c r="I673" s="362"/>
      <c r="J673" s="362"/>
      <c r="K673" s="126"/>
      <c r="L673" s="374"/>
      <c r="M673" s="362"/>
    </row>
    <row r="674" ht="27.75" customHeight="1">
      <c r="A674" s="182"/>
      <c r="B674" s="182"/>
      <c r="C674" s="359"/>
      <c r="D674" s="360"/>
      <c r="E674" s="361"/>
      <c r="F674" s="362"/>
      <c r="G674" s="363"/>
      <c r="H674" s="362"/>
      <c r="I674" s="362"/>
      <c r="J674" s="362"/>
      <c r="K674" s="126"/>
      <c r="L674" s="374"/>
      <c r="M674" s="362"/>
    </row>
    <row r="675" ht="27.75" customHeight="1">
      <c r="A675" s="182"/>
      <c r="B675" s="182"/>
      <c r="C675" s="359"/>
      <c r="D675" s="360"/>
      <c r="E675" s="361"/>
      <c r="F675" s="362"/>
      <c r="G675" s="363"/>
      <c r="H675" s="362"/>
      <c r="I675" s="362"/>
      <c r="J675" s="362"/>
      <c r="K675" s="126"/>
      <c r="L675" s="374"/>
      <c r="M675" s="362"/>
    </row>
    <row r="676" ht="27.75" customHeight="1">
      <c r="A676" s="182"/>
      <c r="B676" s="182"/>
      <c r="C676" s="359"/>
      <c r="D676" s="360"/>
      <c r="E676" s="361"/>
      <c r="F676" s="362"/>
      <c r="G676" s="363"/>
      <c r="H676" s="362"/>
      <c r="I676" s="362"/>
      <c r="J676" s="362"/>
      <c r="K676" s="126"/>
      <c r="L676" s="374"/>
      <c r="M676" s="362"/>
    </row>
    <row r="677" ht="27.75" customHeight="1">
      <c r="A677" s="182"/>
      <c r="B677" s="182"/>
      <c r="C677" s="359"/>
      <c r="D677" s="360"/>
      <c r="E677" s="361"/>
      <c r="F677" s="362"/>
      <c r="G677" s="363"/>
      <c r="H677" s="362"/>
      <c r="I677" s="362"/>
      <c r="J677" s="362"/>
      <c r="K677" s="126"/>
      <c r="L677" s="374"/>
      <c r="M677" s="362"/>
    </row>
    <row r="678" ht="27.75" customHeight="1">
      <c r="A678" s="182"/>
      <c r="B678" s="182"/>
      <c r="C678" s="359"/>
      <c r="D678" s="360"/>
      <c r="E678" s="361"/>
      <c r="F678" s="362"/>
      <c r="G678" s="363"/>
      <c r="H678" s="362"/>
      <c r="I678" s="362"/>
      <c r="J678" s="362"/>
      <c r="K678" s="126"/>
      <c r="L678" s="374"/>
      <c r="M678" s="362"/>
    </row>
    <row r="679" ht="27.75" customHeight="1">
      <c r="A679" s="182"/>
      <c r="B679" s="182"/>
      <c r="C679" s="359"/>
      <c r="D679" s="360"/>
      <c r="E679" s="361"/>
      <c r="F679" s="362"/>
      <c r="G679" s="363"/>
      <c r="H679" s="362"/>
      <c r="I679" s="362"/>
      <c r="J679" s="362"/>
      <c r="K679" s="126"/>
      <c r="L679" s="374"/>
      <c r="M679" s="362"/>
    </row>
    <row r="680" ht="27.75" customHeight="1">
      <c r="A680" s="182"/>
      <c r="B680" s="182"/>
      <c r="C680" s="359"/>
      <c r="D680" s="360"/>
      <c r="E680" s="361"/>
      <c r="F680" s="362"/>
      <c r="G680" s="363"/>
      <c r="H680" s="362"/>
      <c r="I680" s="362"/>
      <c r="J680" s="362"/>
      <c r="K680" s="126"/>
      <c r="L680" s="374"/>
      <c r="M680" s="362"/>
    </row>
    <row r="681" ht="27.75" customHeight="1">
      <c r="A681" s="182"/>
      <c r="B681" s="182"/>
      <c r="C681" s="359"/>
      <c r="D681" s="360"/>
      <c r="E681" s="361"/>
      <c r="F681" s="362"/>
      <c r="G681" s="363"/>
      <c r="H681" s="362"/>
      <c r="I681" s="362"/>
      <c r="J681" s="362"/>
      <c r="K681" s="126"/>
      <c r="L681" s="374"/>
      <c r="M681" s="362"/>
    </row>
    <row r="682" ht="27.75" customHeight="1">
      <c r="A682" s="182"/>
      <c r="B682" s="182"/>
      <c r="C682" s="359"/>
      <c r="D682" s="360"/>
      <c r="E682" s="361"/>
      <c r="F682" s="362"/>
      <c r="G682" s="363"/>
      <c r="H682" s="362"/>
      <c r="I682" s="362"/>
      <c r="J682" s="362"/>
      <c r="K682" s="126"/>
      <c r="L682" s="374"/>
      <c r="M682" s="362"/>
    </row>
    <row r="683" ht="27.75" customHeight="1">
      <c r="A683" s="182"/>
      <c r="B683" s="182"/>
      <c r="C683" s="359"/>
      <c r="D683" s="360"/>
      <c r="E683" s="361"/>
      <c r="F683" s="362"/>
      <c r="G683" s="363"/>
      <c r="H683" s="362"/>
      <c r="I683" s="362"/>
      <c r="J683" s="362"/>
      <c r="K683" s="126"/>
      <c r="L683" s="374"/>
      <c r="M683" s="362"/>
    </row>
    <row r="684" ht="27.75" customHeight="1">
      <c r="A684" s="182"/>
      <c r="B684" s="182"/>
      <c r="C684" s="359"/>
      <c r="D684" s="360"/>
      <c r="E684" s="361"/>
      <c r="F684" s="362"/>
      <c r="G684" s="363"/>
      <c r="H684" s="362"/>
      <c r="I684" s="362"/>
      <c r="J684" s="362"/>
      <c r="K684" s="126"/>
      <c r="L684" s="374"/>
      <c r="M684" s="362"/>
    </row>
    <row r="685" ht="27.75" customHeight="1">
      <c r="A685" s="182"/>
      <c r="B685" s="182"/>
      <c r="C685" s="359"/>
      <c r="D685" s="360"/>
      <c r="E685" s="361"/>
      <c r="F685" s="362"/>
      <c r="G685" s="363"/>
      <c r="H685" s="362"/>
      <c r="I685" s="362"/>
      <c r="J685" s="362"/>
      <c r="K685" s="126"/>
      <c r="L685" s="374"/>
      <c r="M685" s="362"/>
    </row>
    <row r="686" ht="27.75" customHeight="1">
      <c r="A686" s="182"/>
      <c r="B686" s="182"/>
      <c r="C686" s="359"/>
      <c r="D686" s="360"/>
      <c r="E686" s="361"/>
      <c r="F686" s="362"/>
      <c r="G686" s="363"/>
      <c r="H686" s="362"/>
      <c r="I686" s="362"/>
      <c r="J686" s="362"/>
      <c r="K686" s="126"/>
      <c r="L686" s="374"/>
      <c r="M686" s="362"/>
    </row>
    <row r="687" ht="27.75" customHeight="1">
      <c r="A687" s="182"/>
      <c r="B687" s="182"/>
      <c r="C687" s="359"/>
      <c r="D687" s="360"/>
      <c r="E687" s="361"/>
      <c r="F687" s="362"/>
      <c r="G687" s="363"/>
      <c r="H687" s="362"/>
      <c r="I687" s="362"/>
      <c r="J687" s="362"/>
      <c r="K687" s="126"/>
      <c r="L687" s="374"/>
      <c r="M687" s="362"/>
    </row>
    <row r="688" ht="27.75" customHeight="1">
      <c r="A688" s="182"/>
      <c r="B688" s="182"/>
      <c r="C688" s="359"/>
      <c r="D688" s="360"/>
      <c r="E688" s="361"/>
      <c r="F688" s="362"/>
      <c r="G688" s="363"/>
      <c r="H688" s="362"/>
      <c r="I688" s="362"/>
      <c r="J688" s="362"/>
      <c r="K688" s="126"/>
      <c r="L688" s="374"/>
      <c r="M688" s="362"/>
    </row>
    <row r="689" ht="27.75" customHeight="1">
      <c r="A689" s="182"/>
      <c r="B689" s="182"/>
      <c r="C689" s="359"/>
      <c r="D689" s="360"/>
      <c r="E689" s="361"/>
      <c r="F689" s="362"/>
      <c r="G689" s="363"/>
      <c r="H689" s="362"/>
      <c r="I689" s="362"/>
      <c r="J689" s="362"/>
      <c r="K689" s="126"/>
      <c r="L689" s="374"/>
      <c r="M689" s="362"/>
    </row>
    <row r="690" ht="27.75" customHeight="1">
      <c r="A690" s="182"/>
      <c r="B690" s="182"/>
      <c r="C690" s="359"/>
      <c r="D690" s="360"/>
      <c r="E690" s="361"/>
      <c r="F690" s="362"/>
      <c r="G690" s="363"/>
      <c r="H690" s="362"/>
      <c r="I690" s="362"/>
      <c r="J690" s="362"/>
      <c r="K690" s="126"/>
      <c r="L690" s="374"/>
      <c r="M690" s="362"/>
    </row>
    <row r="691" ht="27.75" customHeight="1">
      <c r="A691" s="182"/>
      <c r="B691" s="182"/>
      <c r="C691" s="359"/>
      <c r="D691" s="360"/>
      <c r="E691" s="361"/>
      <c r="F691" s="362"/>
      <c r="G691" s="363"/>
      <c r="H691" s="362"/>
      <c r="I691" s="362"/>
      <c r="J691" s="362"/>
      <c r="K691" s="126"/>
      <c r="L691" s="374"/>
      <c r="M691" s="362"/>
    </row>
    <row r="692" ht="27.75" customHeight="1">
      <c r="A692" s="182"/>
      <c r="B692" s="182"/>
      <c r="C692" s="359"/>
      <c r="D692" s="360"/>
      <c r="E692" s="361"/>
      <c r="F692" s="362"/>
      <c r="G692" s="363"/>
      <c r="H692" s="362"/>
      <c r="I692" s="362"/>
      <c r="J692" s="362"/>
      <c r="K692" s="126"/>
      <c r="L692" s="374"/>
      <c r="M692" s="362"/>
    </row>
    <row r="693" ht="27.75" customHeight="1">
      <c r="A693" s="182"/>
      <c r="B693" s="182"/>
      <c r="C693" s="359"/>
      <c r="D693" s="360"/>
      <c r="E693" s="361"/>
      <c r="F693" s="362"/>
      <c r="G693" s="363"/>
      <c r="H693" s="362"/>
      <c r="I693" s="362"/>
      <c r="J693" s="362"/>
      <c r="K693" s="126"/>
      <c r="L693" s="374"/>
      <c r="M693" s="362"/>
    </row>
    <row r="694" ht="27.75" customHeight="1">
      <c r="A694" s="182"/>
      <c r="B694" s="182"/>
      <c r="C694" s="359"/>
      <c r="D694" s="360"/>
      <c r="E694" s="361"/>
      <c r="F694" s="362"/>
      <c r="G694" s="363"/>
      <c r="H694" s="362"/>
      <c r="I694" s="362"/>
      <c r="J694" s="362"/>
      <c r="K694" s="126"/>
      <c r="L694" s="374"/>
      <c r="M694" s="362"/>
    </row>
    <row r="695" ht="27.75" customHeight="1">
      <c r="A695" s="182"/>
      <c r="B695" s="182"/>
      <c r="C695" s="359"/>
      <c r="D695" s="360"/>
      <c r="E695" s="361"/>
      <c r="F695" s="362"/>
      <c r="G695" s="363"/>
      <c r="H695" s="362"/>
      <c r="I695" s="362"/>
      <c r="J695" s="362"/>
      <c r="K695" s="126"/>
      <c r="L695" s="374"/>
      <c r="M695" s="362"/>
    </row>
    <row r="696" ht="27.75" customHeight="1">
      <c r="A696" s="182"/>
      <c r="B696" s="182"/>
      <c r="C696" s="359"/>
      <c r="D696" s="360"/>
      <c r="E696" s="361"/>
      <c r="F696" s="362"/>
      <c r="G696" s="363"/>
      <c r="H696" s="362"/>
      <c r="I696" s="362"/>
      <c r="J696" s="362"/>
      <c r="K696" s="126"/>
      <c r="L696" s="374"/>
      <c r="M696" s="362"/>
    </row>
    <row r="697" ht="27.75" customHeight="1">
      <c r="A697" s="182"/>
      <c r="B697" s="182"/>
      <c r="C697" s="359"/>
      <c r="D697" s="360"/>
      <c r="E697" s="361"/>
      <c r="F697" s="362"/>
      <c r="G697" s="363"/>
      <c r="H697" s="362"/>
      <c r="I697" s="362"/>
      <c r="J697" s="362"/>
      <c r="K697" s="126"/>
      <c r="L697" s="374"/>
      <c r="M697" s="362"/>
    </row>
    <row r="698" ht="27.75" customHeight="1">
      <c r="A698" s="182"/>
      <c r="B698" s="182"/>
      <c r="C698" s="359"/>
      <c r="D698" s="360"/>
      <c r="E698" s="361"/>
      <c r="F698" s="362"/>
      <c r="G698" s="363"/>
      <c r="H698" s="362"/>
      <c r="I698" s="362"/>
      <c r="J698" s="362"/>
      <c r="K698" s="126"/>
      <c r="L698" s="374"/>
      <c r="M698" s="362"/>
    </row>
    <row r="699" ht="27.75" customHeight="1">
      <c r="A699" s="182"/>
      <c r="B699" s="182"/>
      <c r="C699" s="359"/>
      <c r="D699" s="360"/>
      <c r="E699" s="361"/>
      <c r="F699" s="362"/>
      <c r="G699" s="363"/>
      <c r="H699" s="362"/>
      <c r="I699" s="362"/>
      <c r="J699" s="362"/>
      <c r="K699" s="126"/>
      <c r="L699" s="374"/>
      <c r="M699" s="362"/>
    </row>
    <row r="700" ht="27.75" customHeight="1">
      <c r="A700" s="182"/>
      <c r="B700" s="182"/>
      <c r="C700" s="359"/>
      <c r="D700" s="360"/>
      <c r="E700" s="361"/>
      <c r="F700" s="362"/>
      <c r="G700" s="363"/>
      <c r="H700" s="362"/>
      <c r="I700" s="362"/>
      <c r="J700" s="362"/>
      <c r="K700" s="126"/>
      <c r="L700" s="374"/>
      <c r="M700" s="362"/>
    </row>
    <row r="701" ht="27.75" customHeight="1">
      <c r="A701" s="182"/>
      <c r="B701" s="182"/>
      <c r="C701" s="359"/>
      <c r="D701" s="360"/>
      <c r="E701" s="361"/>
      <c r="F701" s="362"/>
      <c r="G701" s="363"/>
      <c r="H701" s="362"/>
      <c r="I701" s="362"/>
      <c r="J701" s="362"/>
      <c r="K701" s="126"/>
      <c r="L701" s="374"/>
      <c r="M701" s="362"/>
    </row>
    <row r="702" ht="27.75" customHeight="1">
      <c r="A702" s="182"/>
      <c r="B702" s="182"/>
      <c r="C702" s="359"/>
      <c r="D702" s="360"/>
      <c r="E702" s="361"/>
      <c r="F702" s="362"/>
      <c r="G702" s="363"/>
      <c r="H702" s="362"/>
      <c r="I702" s="362"/>
      <c r="J702" s="362"/>
      <c r="K702" s="126"/>
      <c r="L702" s="374"/>
      <c r="M702" s="362"/>
    </row>
    <row r="703" ht="27.75" customHeight="1">
      <c r="A703" s="182"/>
      <c r="B703" s="182"/>
      <c r="C703" s="359"/>
      <c r="D703" s="360"/>
      <c r="E703" s="361"/>
      <c r="F703" s="362"/>
      <c r="G703" s="363"/>
      <c r="H703" s="362"/>
      <c r="I703" s="362"/>
      <c r="J703" s="362"/>
      <c r="K703" s="126"/>
      <c r="L703" s="374"/>
      <c r="M703" s="362"/>
    </row>
    <row r="704" ht="27.75" customHeight="1">
      <c r="A704" s="182"/>
      <c r="B704" s="182"/>
      <c r="C704" s="359"/>
      <c r="D704" s="360"/>
      <c r="E704" s="361"/>
      <c r="F704" s="362"/>
      <c r="G704" s="363"/>
      <c r="H704" s="362"/>
      <c r="I704" s="362"/>
      <c r="J704" s="362"/>
      <c r="K704" s="126"/>
      <c r="L704" s="374"/>
      <c r="M704" s="362"/>
    </row>
    <row r="705" ht="27.75" customHeight="1">
      <c r="A705" s="182"/>
      <c r="B705" s="182"/>
      <c r="C705" s="359"/>
      <c r="D705" s="360"/>
      <c r="E705" s="361"/>
      <c r="F705" s="362"/>
      <c r="G705" s="363"/>
      <c r="H705" s="362"/>
      <c r="I705" s="362"/>
      <c r="J705" s="362"/>
      <c r="K705" s="126"/>
      <c r="L705" s="374"/>
      <c r="M705" s="362"/>
    </row>
    <row r="706" ht="27.75" customHeight="1">
      <c r="A706" s="182"/>
      <c r="B706" s="182"/>
      <c r="C706" s="359"/>
      <c r="D706" s="360"/>
      <c r="E706" s="361"/>
      <c r="F706" s="362"/>
      <c r="G706" s="363"/>
      <c r="H706" s="362"/>
      <c r="I706" s="362"/>
      <c r="J706" s="362"/>
      <c r="K706" s="126"/>
      <c r="L706" s="374"/>
      <c r="M706" s="362"/>
    </row>
    <row r="707" ht="27.75" customHeight="1">
      <c r="A707" s="182"/>
      <c r="B707" s="182"/>
      <c r="C707" s="359"/>
      <c r="D707" s="360"/>
      <c r="E707" s="361"/>
      <c r="F707" s="362"/>
      <c r="G707" s="363"/>
      <c r="H707" s="362"/>
      <c r="I707" s="362"/>
      <c r="J707" s="362"/>
      <c r="K707" s="126"/>
      <c r="L707" s="374"/>
      <c r="M707" s="362"/>
    </row>
    <row r="708" ht="27.75" customHeight="1">
      <c r="A708" s="182"/>
      <c r="B708" s="182"/>
      <c r="C708" s="359"/>
      <c r="D708" s="360"/>
      <c r="E708" s="361"/>
      <c r="F708" s="362"/>
      <c r="G708" s="363"/>
      <c r="H708" s="362"/>
      <c r="I708" s="362"/>
      <c r="J708" s="362"/>
      <c r="K708" s="126"/>
      <c r="L708" s="374"/>
      <c r="M708" s="362"/>
    </row>
    <row r="709" ht="27.75" customHeight="1">
      <c r="A709" s="182"/>
      <c r="B709" s="182"/>
      <c r="C709" s="359"/>
      <c r="D709" s="360"/>
      <c r="E709" s="361"/>
      <c r="F709" s="362"/>
      <c r="G709" s="363"/>
      <c r="H709" s="362"/>
      <c r="I709" s="362"/>
      <c r="J709" s="362"/>
      <c r="K709" s="126"/>
      <c r="L709" s="374"/>
      <c r="M709" s="362"/>
    </row>
    <row r="710" ht="27.75" customHeight="1">
      <c r="A710" s="182"/>
      <c r="B710" s="182"/>
      <c r="C710" s="359"/>
      <c r="D710" s="360"/>
      <c r="E710" s="361"/>
      <c r="F710" s="362"/>
      <c r="G710" s="363"/>
      <c r="H710" s="362"/>
      <c r="I710" s="362"/>
      <c r="J710" s="362"/>
      <c r="K710" s="126"/>
      <c r="L710" s="374"/>
      <c r="M710" s="362"/>
    </row>
    <row r="711" ht="27.75" customHeight="1">
      <c r="A711" s="182"/>
      <c r="B711" s="182"/>
      <c r="C711" s="359"/>
      <c r="D711" s="360"/>
      <c r="E711" s="361"/>
      <c r="F711" s="362"/>
      <c r="G711" s="363"/>
      <c r="H711" s="362"/>
      <c r="I711" s="362"/>
      <c r="J711" s="362"/>
      <c r="K711" s="126"/>
      <c r="L711" s="374"/>
      <c r="M711" s="362"/>
    </row>
    <row r="712" ht="27.75" customHeight="1">
      <c r="A712" s="182"/>
      <c r="B712" s="182"/>
      <c r="C712" s="359"/>
      <c r="D712" s="360"/>
      <c r="E712" s="361"/>
      <c r="F712" s="362"/>
      <c r="G712" s="363"/>
      <c r="H712" s="362"/>
      <c r="I712" s="362"/>
      <c r="J712" s="362"/>
      <c r="K712" s="126"/>
      <c r="L712" s="374"/>
      <c r="M712" s="362"/>
    </row>
    <row r="713" ht="27.75" customHeight="1">
      <c r="A713" s="182"/>
      <c r="B713" s="182"/>
      <c r="C713" s="359"/>
      <c r="D713" s="360"/>
      <c r="E713" s="361"/>
      <c r="F713" s="362"/>
      <c r="G713" s="363"/>
      <c r="H713" s="362"/>
      <c r="I713" s="362"/>
      <c r="J713" s="362"/>
      <c r="K713" s="126"/>
      <c r="L713" s="374"/>
      <c r="M713" s="362"/>
    </row>
    <row r="714" ht="27.75" customHeight="1">
      <c r="A714" s="182"/>
      <c r="B714" s="182"/>
      <c r="C714" s="359"/>
      <c r="D714" s="360"/>
      <c r="E714" s="361"/>
      <c r="F714" s="362"/>
      <c r="G714" s="363"/>
      <c r="H714" s="362"/>
      <c r="I714" s="362"/>
      <c r="J714" s="362"/>
      <c r="K714" s="126"/>
      <c r="L714" s="374"/>
      <c r="M714" s="362"/>
    </row>
    <row r="715" ht="27.75" customHeight="1">
      <c r="A715" s="182"/>
      <c r="B715" s="182"/>
      <c r="C715" s="359"/>
      <c r="D715" s="360"/>
      <c r="E715" s="361"/>
      <c r="F715" s="362"/>
      <c r="G715" s="363"/>
      <c r="H715" s="362"/>
      <c r="I715" s="362"/>
      <c r="J715" s="362"/>
      <c r="K715" s="126"/>
      <c r="L715" s="374"/>
      <c r="M715" s="362"/>
    </row>
    <row r="716" ht="27.75" customHeight="1">
      <c r="A716" s="182"/>
      <c r="B716" s="182"/>
      <c r="C716" s="359"/>
      <c r="D716" s="360"/>
      <c r="E716" s="361"/>
      <c r="F716" s="362"/>
      <c r="G716" s="363"/>
      <c r="H716" s="362"/>
      <c r="I716" s="362"/>
      <c r="J716" s="362"/>
      <c r="K716" s="126"/>
      <c r="L716" s="374"/>
      <c r="M716" s="362"/>
    </row>
    <row r="717" ht="27.75" customHeight="1">
      <c r="A717" s="182"/>
      <c r="B717" s="182"/>
      <c r="C717" s="359"/>
      <c r="D717" s="360"/>
      <c r="E717" s="361"/>
      <c r="F717" s="362"/>
      <c r="G717" s="363"/>
      <c r="H717" s="362"/>
      <c r="I717" s="362"/>
      <c r="J717" s="362"/>
      <c r="K717" s="126"/>
      <c r="L717" s="374"/>
      <c r="M717" s="362"/>
    </row>
    <row r="718" ht="27.75" customHeight="1">
      <c r="A718" s="182"/>
      <c r="B718" s="182"/>
      <c r="C718" s="359"/>
      <c r="D718" s="360"/>
      <c r="E718" s="361"/>
      <c r="F718" s="362"/>
      <c r="G718" s="363"/>
      <c r="H718" s="362"/>
      <c r="I718" s="362"/>
      <c r="J718" s="362"/>
      <c r="K718" s="126"/>
      <c r="L718" s="374"/>
      <c r="M718" s="362"/>
    </row>
    <row r="719" ht="27.75" customHeight="1">
      <c r="A719" s="182"/>
      <c r="B719" s="182"/>
      <c r="C719" s="359"/>
      <c r="D719" s="360"/>
      <c r="E719" s="361"/>
      <c r="F719" s="362"/>
      <c r="G719" s="363"/>
      <c r="H719" s="362"/>
      <c r="I719" s="362"/>
      <c r="J719" s="362"/>
      <c r="K719" s="126"/>
      <c r="L719" s="374"/>
      <c r="M719" s="362"/>
    </row>
    <row r="720" ht="27.75" customHeight="1">
      <c r="A720" s="182"/>
      <c r="B720" s="182"/>
      <c r="C720" s="359"/>
      <c r="D720" s="360"/>
      <c r="E720" s="361"/>
      <c r="F720" s="362"/>
      <c r="G720" s="363"/>
      <c r="H720" s="362"/>
      <c r="I720" s="362"/>
      <c r="J720" s="362"/>
      <c r="K720" s="126"/>
      <c r="L720" s="374"/>
      <c r="M720" s="362"/>
    </row>
    <row r="721" ht="27.75" customHeight="1">
      <c r="A721" s="182"/>
      <c r="B721" s="182"/>
      <c r="C721" s="359"/>
      <c r="D721" s="360"/>
      <c r="E721" s="361"/>
      <c r="F721" s="362"/>
      <c r="G721" s="363"/>
      <c r="H721" s="362"/>
      <c r="I721" s="362"/>
      <c r="J721" s="362"/>
      <c r="K721" s="126"/>
      <c r="L721" s="374"/>
      <c r="M721" s="362"/>
    </row>
    <row r="722" ht="27.75" customHeight="1">
      <c r="A722" s="182"/>
      <c r="B722" s="182"/>
      <c r="C722" s="359"/>
      <c r="D722" s="360"/>
      <c r="E722" s="361"/>
      <c r="F722" s="362"/>
      <c r="G722" s="363"/>
      <c r="H722" s="362"/>
      <c r="I722" s="362"/>
      <c r="J722" s="362"/>
      <c r="K722" s="126"/>
      <c r="L722" s="374"/>
      <c r="M722" s="362"/>
    </row>
    <row r="723" ht="27.75" customHeight="1">
      <c r="A723" s="182"/>
      <c r="B723" s="182"/>
      <c r="C723" s="359"/>
      <c r="D723" s="360"/>
      <c r="E723" s="361"/>
      <c r="F723" s="362"/>
      <c r="G723" s="363"/>
      <c r="H723" s="362"/>
      <c r="I723" s="362"/>
      <c r="J723" s="362"/>
      <c r="K723" s="126"/>
      <c r="L723" s="374"/>
      <c r="M723" s="362"/>
    </row>
    <row r="724" ht="27.75" customHeight="1">
      <c r="A724" s="182"/>
      <c r="B724" s="182"/>
      <c r="C724" s="359"/>
      <c r="D724" s="360"/>
      <c r="E724" s="361"/>
      <c r="F724" s="362"/>
      <c r="G724" s="363"/>
      <c r="H724" s="362"/>
      <c r="I724" s="362"/>
      <c r="J724" s="362"/>
      <c r="K724" s="126"/>
      <c r="L724" s="374"/>
      <c r="M724" s="362"/>
    </row>
    <row r="725" ht="27.75" customHeight="1">
      <c r="A725" s="182"/>
      <c r="B725" s="182"/>
      <c r="C725" s="359"/>
      <c r="D725" s="360"/>
      <c r="E725" s="361"/>
      <c r="F725" s="362"/>
      <c r="G725" s="363"/>
      <c r="H725" s="362"/>
      <c r="I725" s="362"/>
      <c r="J725" s="362"/>
      <c r="K725" s="126"/>
      <c r="L725" s="374"/>
      <c r="M725" s="362"/>
    </row>
    <row r="726" ht="27.75" customHeight="1">
      <c r="A726" s="182"/>
      <c r="B726" s="182"/>
      <c r="C726" s="359"/>
      <c r="D726" s="360"/>
      <c r="E726" s="361"/>
      <c r="F726" s="362"/>
      <c r="G726" s="363"/>
      <c r="H726" s="362"/>
      <c r="I726" s="362"/>
      <c r="J726" s="362"/>
      <c r="K726" s="126"/>
      <c r="L726" s="374"/>
      <c r="M726" s="362"/>
    </row>
    <row r="727" ht="27.75" customHeight="1">
      <c r="A727" s="182"/>
      <c r="B727" s="182"/>
      <c r="C727" s="359"/>
      <c r="D727" s="360"/>
      <c r="E727" s="361"/>
      <c r="F727" s="362"/>
      <c r="G727" s="363"/>
      <c r="H727" s="362"/>
      <c r="I727" s="362"/>
      <c r="J727" s="362"/>
      <c r="K727" s="126"/>
      <c r="L727" s="374"/>
      <c r="M727" s="362"/>
    </row>
    <row r="728" ht="27.75" customHeight="1">
      <c r="A728" s="182"/>
      <c r="B728" s="182"/>
      <c r="C728" s="359"/>
      <c r="D728" s="360"/>
      <c r="E728" s="361"/>
      <c r="F728" s="362"/>
      <c r="G728" s="363"/>
      <c r="H728" s="362"/>
      <c r="I728" s="362"/>
      <c r="J728" s="362"/>
      <c r="K728" s="126"/>
      <c r="L728" s="374"/>
      <c r="M728" s="362"/>
    </row>
    <row r="729" ht="27.75" customHeight="1">
      <c r="A729" s="182"/>
      <c r="B729" s="182"/>
      <c r="C729" s="359"/>
      <c r="D729" s="360"/>
      <c r="E729" s="361"/>
      <c r="F729" s="362"/>
      <c r="G729" s="363"/>
      <c r="H729" s="362"/>
      <c r="I729" s="362"/>
      <c r="J729" s="362"/>
      <c r="K729" s="126"/>
      <c r="L729" s="374"/>
      <c r="M729" s="362"/>
    </row>
    <row r="730" ht="27.75" customHeight="1">
      <c r="A730" s="182"/>
      <c r="B730" s="182"/>
      <c r="C730" s="359"/>
      <c r="D730" s="360"/>
      <c r="E730" s="361"/>
      <c r="F730" s="362"/>
      <c r="G730" s="363"/>
      <c r="H730" s="362"/>
      <c r="I730" s="362"/>
      <c r="J730" s="362"/>
      <c r="K730" s="126"/>
      <c r="L730" s="374"/>
      <c r="M730" s="362"/>
    </row>
    <row r="731" ht="27.75" customHeight="1">
      <c r="A731" s="182"/>
      <c r="B731" s="182"/>
      <c r="C731" s="359"/>
      <c r="D731" s="360"/>
      <c r="E731" s="361"/>
      <c r="F731" s="362"/>
      <c r="G731" s="363"/>
      <c r="H731" s="362"/>
      <c r="I731" s="362"/>
      <c r="J731" s="362"/>
      <c r="K731" s="126"/>
      <c r="L731" s="374"/>
      <c r="M731" s="362"/>
    </row>
    <row r="732" ht="27.75" customHeight="1">
      <c r="A732" s="182"/>
      <c r="B732" s="182"/>
      <c r="C732" s="359"/>
      <c r="D732" s="360"/>
      <c r="E732" s="361"/>
      <c r="F732" s="362"/>
      <c r="G732" s="363"/>
      <c r="H732" s="362"/>
      <c r="I732" s="362"/>
      <c r="J732" s="362"/>
      <c r="K732" s="126"/>
      <c r="L732" s="374"/>
      <c r="M732" s="362"/>
    </row>
    <row r="733" ht="27.75" customHeight="1">
      <c r="A733" s="182"/>
      <c r="B733" s="182"/>
      <c r="C733" s="359"/>
      <c r="D733" s="360"/>
      <c r="E733" s="361"/>
      <c r="F733" s="362"/>
      <c r="G733" s="363"/>
      <c r="H733" s="362"/>
      <c r="I733" s="362"/>
      <c r="J733" s="362"/>
      <c r="K733" s="126"/>
      <c r="L733" s="374"/>
      <c r="M733" s="362"/>
    </row>
    <row r="734" ht="27.75" customHeight="1">
      <c r="A734" s="182"/>
      <c r="B734" s="182"/>
      <c r="C734" s="359"/>
      <c r="D734" s="360"/>
      <c r="E734" s="361"/>
      <c r="F734" s="362"/>
      <c r="G734" s="363"/>
      <c r="H734" s="362"/>
      <c r="I734" s="362"/>
      <c r="J734" s="362"/>
      <c r="K734" s="126"/>
      <c r="L734" s="374"/>
      <c r="M734" s="362"/>
    </row>
    <row r="735" ht="27.75" customHeight="1">
      <c r="A735" s="182"/>
      <c r="B735" s="182"/>
      <c r="C735" s="359"/>
      <c r="D735" s="360"/>
      <c r="E735" s="361"/>
      <c r="F735" s="362"/>
      <c r="G735" s="363"/>
      <c r="H735" s="362"/>
      <c r="I735" s="362"/>
      <c r="J735" s="362"/>
      <c r="K735" s="126"/>
      <c r="L735" s="374"/>
      <c r="M735" s="362"/>
    </row>
    <row r="736" ht="27.75" customHeight="1">
      <c r="A736" s="182"/>
      <c r="B736" s="182"/>
      <c r="C736" s="359"/>
      <c r="D736" s="360"/>
      <c r="E736" s="361"/>
      <c r="F736" s="362"/>
      <c r="G736" s="363"/>
      <c r="H736" s="362"/>
      <c r="I736" s="362"/>
      <c r="J736" s="362"/>
      <c r="K736" s="126"/>
      <c r="L736" s="374"/>
      <c r="M736" s="362"/>
    </row>
    <row r="737" ht="27.75" customHeight="1">
      <c r="A737" s="182"/>
      <c r="B737" s="182"/>
      <c r="C737" s="359"/>
      <c r="D737" s="360"/>
      <c r="E737" s="361"/>
      <c r="F737" s="362"/>
      <c r="G737" s="363"/>
      <c r="H737" s="362"/>
      <c r="I737" s="362"/>
      <c r="J737" s="362"/>
      <c r="K737" s="126"/>
      <c r="L737" s="374"/>
      <c r="M737" s="362"/>
    </row>
    <row r="738" ht="27.75" customHeight="1">
      <c r="A738" s="182"/>
      <c r="B738" s="182"/>
      <c r="C738" s="359"/>
      <c r="D738" s="360"/>
      <c r="E738" s="361"/>
      <c r="F738" s="362"/>
      <c r="G738" s="363"/>
      <c r="H738" s="362"/>
      <c r="I738" s="362"/>
      <c r="J738" s="362"/>
      <c r="K738" s="126"/>
      <c r="L738" s="374"/>
      <c r="M738" s="362"/>
    </row>
    <row r="739" ht="27.75" customHeight="1">
      <c r="A739" s="182"/>
      <c r="B739" s="182"/>
      <c r="C739" s="359"/>
      <c r="D739" s="360"/>
      <c r="E739" s="361"/>
      <c r="F739" s="362"/>
      <c r="G739" s="363"/>
      <c r="H739" s="362"/>
      <c r="I739" s="362"/>
      <c r="J739" s="362"/>
      <c r="K739" s="126"/>
      <c r="L739" s="374"/>
      <c r="M739" s="362"/>
    </row>
    <row r="740" ht="27.75" customHeight="1">
      <c r="A740" s="182"/>
      <c r="B740" s="182"/>
      <c r="C740" s="359"/>
      <c r="D740" s="360"/>
      <c r="E740" s="361"/>
      <c r="F740" s="362"/>
      <c r="G740" s="363"/>
      <c r="H740" s="362"/>
      <c r="I740" s="362"/>
      <c r="J740" s="362"/>
      <c r="K740" s="126"/>
      <c r="L740" s="374"/>
      <c r="M740" s="362"/>
    </row>
    <row r="741" ht="27.75" customHeight="1">
      <c r="A741" s="182"/>
      <c r="B741" s="182"/>
      <c r="C741" s="359"/>
      <c r="D741" s="360"/>
      <c r="E741" s="361"/>
      <c r="F741" s="362"/>
      <c r="G741" s="363"/>
      <c r="H741" s="362"/>
      <c r="I741" s="362"/>
      <c r="J741" s="362"/>
      <c r="K741" s="126"/>
      <c r="L741" s="374"/>
      <c r="M741" s="362"/>
    </row>
    <row r="742" ht="27.75" customHeight="1">
      <c r="A742" s="182"/>
      <c r="B742" s="182"/>
      <c r="C742" s="359"/>
      <c r="D742" s="360"/>
      <c r="E742" s="361"/>
      <c r="F742" s="362"/>
      <c r="G742" s="363"/>
      <c r="H742" s="362"/>
      <c r="I742" s="362"/>
      <c r="J742" s="362"/>
      <c r="K742" s="126"/>
      <c r="L742" s="374"/>
      <c r="M742" s="362"/>
    </row>
    <row r="743" ht="27.75" customHeight="1">
      <c r="A743" s="182"/>
      <c r="B743" s="182"/>
      <c r="C743" s="359"/>
      <c r="D743" s="360"/>
      <c r="E743" s="361"/>
      <c r="F743" s="362"/>
      <c r="G743" s="363"/>
      <c r="H743" s="362"/>
      <c r="I743" s="362"/>
      <c r="J743" s="362"/>
      <c r="K743" s="126"/>
      <c r="L743" s="374"/>
      <c r="M743" s="362"/>
    </row>
    <row r="744" ht="27.75" customHeight="1">
      <c r="A744" s="182"/>
      <c r="B744" s="182"/>
      <c r="C744" s="359"/>
      <c r="D744" s="360"/>
      <c r="E744" s="361"/>
      <c r="F744" s="362"/>
      <c r="G744" s="363"/>
      <c r="H744" s="362"/>
      <c r="I744" s="362"/>
      <c r="J744" s="362"/>
      <c r="K744" s="126"/>
      <c r="L744" s="374"/>
      <c r="M744" s="362"/>
    </row>
    <row r="745" ht="27.75" customHeight="1">
      <c r="A745" s="182"/>
      <c r="B745" s="182"/>
      <c r="C745" s="359"/>
      <c r="D745" s="360"/>
      <c r="E745" s="361"/>
      <c r="F745" s="362"/>
      <c r="G745" s="363"/>
      <c r="H745" s="362"/>
      <c r="I745" s="362"/>
      <c r="J745" s="362"/>
      <c r="K745" s="126"/>
      <c r="L745" s="374"/>
      <c r="M745" s="362"/>
    </row>
    <row r="746" ht="27.75" customHeight="1">
      <c r="A746" s="182"/>
      <c r="B746" s="182"/>
      <c r="C746" s="359"/>
      <c r="D746" s="360"/>
      <c r="E746" s="361"/>
      <c r="F746" s="362"/>
      <c r="G746" s="363"/>
      <c r="H746" s="362"/>
      <c r="I746" s="362"/>
      <c r="J746" s="362"/>
      <c r="K746" s="126"/>
      <c r="L746" s="374"/>
      <c r="M746" s="362"/>
    </row>
    <row r="747" ht="27.75" customHeight="1">
      <c r="A747" s="182"/>
      <c r="B747" s="182"/>
      <c r="C747" s="359"/>
      <c r="D747" s="360"/>
      <c r="E747" s="361"/>
      <c r="F747" s="362"/>
      <c r="G747" s="363"/>
      <c r="H747" s="362"/>
      <c r="I747" s="362"/>
      <c r="J747" s="362"/>
      <c r="K747" s="126"/>
      <c r="L747" s="374"/>
      <c r="M747" s="362"/>
    </row>
    <row r="748" ht="27.75" customHeight="1">
      <c r="A748" s="182"/>
      <c r="B748" s="182"/>
      <c r="C748" s="359"/>
      <c r="D748" s="360"/>
      <c r="E748" s="361"/>
      <c r="F748" s="362"/>
      <c r="G748" s="363"/>
      <c r="H748" s="362"/>
      <c r="I748" s="362"/>
      <c r="J748" s="362"/>
      <c r="K748" s="126"/>
      <c r="L748" s="374"/>
      <c r="M748" s="362"/>
    </row>
    <row r="749" ht="27.75" customHeight="1">
      <c r="A749" s="182"/>
      <c r="B749" s="182"/>
      <c r="C749" s="359"/>
      <c r="D749" s="360"/>
      <c r="E749" s="361"/>
      <c r="F749" s="362"/>
      <c r="G749" s="363"/>
      <c r="H749" s="362"/>
      <c r="I749" s="362"/>
      <c r="J749" s="362"/>
      <c r="K749" s="126"/>
      <c r="L749" s="374"/>
      <c r="M749" s="362"/>
    </row>
    <row r="750" ht="27.75" customHeight="1">
      <c r="A750" s="182"/>
      <c r="B750" s="182"/>
      <c r="C750" s="359"/>
      <c r="D750" s="360"/>
      <c r="E750" s="361"/>
      <c r="F750" s="362"/>
      <c r="G750" s="363"/>
      <c r="H750" s="362"/>
      <c r="I750" s="362"/>
      <c r="J750" s="362"/>
      <c r="K750" s="126"/>
      <c r="L750" s="374"/>
      <c r="M750" s="362"/>
    </row>
    <row r="751" ht="27.75" customHeight="1">
      <c r="A751" s="182"/>
      <c r="B751" s="182"/>
      <c r="C751" s="359"/>
      <c r="D751" s="360"/>
      <c r="E751" s="361"/>
      <c r="F751" s="362"/>
      <c r="G751" s="363"/>
      <c r="H751" s="362"/>
      <c r="I751" s="362"/>
      <c r="J751" s="362"/>
      <c r="K751" s="126"/>
      <c r="L751" s="374"/>
      <c r="M751" s="362"/>
    </row>
    <row r="752" ht="27.75" customHeight="1">
      <c r="A752" s="182"/>
      <c r="B752" s="182"/>
      <c r="C752" s="359"/>
      <c r="D752" s="360"/>
      <c r="E752" s="361"/>
      <c r="F752" s="362"/>
      <c r="G752" s="363"/>
      <c r="H752" s="362"/>
      <c r="I752" s="362"/>
      <c r="J752" s="362"/>
      <c r="K752" s="126"/>
      <c r="L752" s="374"/>
      <c r="M752" s="362"/>
    </row>
    <row r="753" ht="27.75" customHeight="1">
      <c r="A753" s="182"/>
      <c r="B753" s="182"/>
      <c r="C753" s="359"/>
      <c r="D753" s="360"/>
      <c r="E753" s="361"/>
      <c r="F753" s="362"/>
      <c r="G753" s="363"/>
      <c r="H753" s="362"/>
      <c r="I753" s="362"/>
      <c r="J753" s="362"/>
      <c r="K753" s="126"/>
      <c r="L753" s="374"/>
      <c r="M753" s="362"/>
    </row>
    <row r="754" ht="27.75" customHeight="1">
      <c r="A754" s="182"/>
      <c r="B754" s="182"/>
      <c r="C754" s="359"/>
      <c r="D754" s="360"/>
      <c r="E754" s="361"/>
      <c r="F754" s="362"/>
      <c r="G754" s="363"/>
      <c r="H754" s="362"/>
      <c r="I754" s="362"/>
      <c r="J754" s="362"/>
      <c r="K754" s="126"/>
      <c r="L754" s="374"/>
      <c r="M754" s="362"/>
    </row>
    <row r="755" ht="27.75" customHeight="1">
      <c r="A755" s="182"/>
      <c r="B755" s="182"/>
      <c r="C755" s="359"/>
      <c r="D755" s="360"/>
      <c r="E755" s="361"/>
      <c r="F755" s="362"/>
      <c r="G755" s="363"/>
      <c r="H755" s="362"/>
      <c r="I755" s="362"/>
      <c r="J755" s="362"/>
      <c r="K755" s="126"/>
      <c r="L755" s="374"/>
      <c r="M755" s="362"/>
    </row>
    <row r="756" ht="27.75" customHeight="1">
      <c r="A756" s="182"/>
      <c r="B756" s="182"/>
      <c r="C756" s="359"/>
      <c r="D756" s="360"/>
      <c r="E756" s="361"/>
      <c r="F756" s="362"/>
      <c r="G756" s="363"/>
      <c r="H756" s="362"/>
      <c r="I756" s="362"/>
      <c r="J756" s="362"/>
      <c r="K756" s="126"/>
      <c r="L756" s="374"/>
      <c r="M756" s="362"/>
    </row>
    <row r="757" ht="27.75" customHeight="1">
      <c r="A757" s="182"/>
      <c r="B757" s="182"/>
      <c r="C757" s="359"/>
      <c r="D757" s="360"/>
      <c r="E757" s="361"/>
      <c r="F757" s="362"/>
      <c r="G757" s="363"/>
      <c r="H757" s="362"/>
      <c r="I757" s="362"/>
      <c r="J757" s="362"/>
      <c r="K757" s="126"/>
      <c r="L757" s="374"/>
      <c r="M757" s="362"/>
    </row>
    <row r="758" ht="27.75" customHeight="1">
      <c r="A758" s="182"/>
      <c r="B758" s="182"/>
      <c r="C758" s="359"/>
      <c r="D758" s="360"/>
      <c r="E758" s="361"/>
      <c r="F758" s="362"/>
      <c r="G758" s="363"/>
      <c r="H758" s="362"/>
      <c r="I758" s="362"/>
      <c r="J758" s="362"/>
      <c r="K758" s="126"/>
      <c r="L758" s="374"/>
      <c r="M758" s="362"/>
    </row>
    <row r="759" ht="27.75" customHeight="1">
      <c r="A759" s="182"/>
      <c r="B759" s="182"/>
      <c r="C759" s="359"/>
      <c r="D759" s="360"/>
      <c r="E759" s="361"/>
      <c r="F759" s="362"/>
      <c r="G759" s="363"/>
      <c r="H759" s="362"/>
      <c r="I759" s="362"/>
      <c r="J759" s="362"/>
      <c r="K759" s="126"/>
      <c r="L759" s="374"/>
      <c r="M759" s="362"/>
    </row>
    <row r="760" ht="27.75" customHeight="1">
      <c r="A760" s="182"/>
      <c r="B760" s="182"/>
      <c r="C760" s="359"/>
      <c r="D760" s="360"/>
      <c r="E760" s="361"/>
      <c r="F760" s="362"/>
      <c r="G760" s="363"/>
      <c r="H760" s="362"/>
      <c r="I760" s="362"/>
      <c r="J760" s="362"/>
      <c r="K760" s="126"/>
      <c r="L760" s="374"/>
      <c r="M760" s="362"/>
    </row>
    <row r="761" ht="27.75" customHeight="1">
      <c r="A761" s="182"/>
      <c r="B761" s="182"/>
      <c r="C761" s="359"/>
      <c r="D761" s="360"/>
      <c r="E761" s="361"/>
      <c r="F761" s="362"/>
      <c r="G761" s="363"/>
      <c r="H761" s="362"/>
      <c r="I761" s="362"/>
      <c r="J761" s="362"/>
      <c r="K761" s="126"/>
      <c r="L761" s="374"/>
      <c r="M761" s="362"/>
    </row>
    <row r="762" ht="27.75" customHeight="1">
      <c r="A762" s="182"/>
      <c r="B762" s="182"/>
      <c r="C762" s="359"/>
      <c r="D762" s="360"/>
      <c r="E762" s="361"/>
      <c r="F762" s="362"/>
      <c r="G762" s="363"/>
      <c r="H762" s="362"/>
      <c r="I762" s="362"/>
      <c r="J762" s="362"/>
      <c r="K762" s="126"/>
      <c r="L762" s="374"/>
      <c r="M762" s="362"/>
    </row>
    <row r="763" ht="27.75" customHeight="1">
      <c r="A763" s="182"/>
      <c r="B763" s="182"/>
      <c r="C763" s="359"/>
      <c r="D763" s="360"/>
      <c r="E763" s="361"/>
      <c r="F763" s="362"/>
      <c r="G763" s="363"/>
      <c r="H763" s="362"/>
      <c r="I763" s="362"/>
      <c r="J763" s="362"/>
      <c r="K763" s="126"/>
      <c r="L763" s="374"/>
      <c r="M763" s="362"/>
    </row>
    <row r="764" ht="27.75" customHeight="1">
      <c r="A764" s="182"/>
      <c r="B764" s="182"/>
      <c r="C764" s="359"/>
      <c r="D764" s="360"/>
      <c r="E764" s="361"/>
      <c r="F764" s="362"/>
      <c r="G764" s="363"/>
      <c r="H764" s="362"/>
      <c r="I764" s="362"/>
      <c r="J764" s="362"/>
      <c r="K764" s="126"/>
      <c r="L764" s="374"/>
      <c r="M764" s="362"/>
    </row>
    <row r="765" ht="27.75" customHeight="1">
      <c r="A765" s="182"/>
      <c r="B765" s="182"/>
      <c r="C765" s="359"/>
      <c r="D765" s="360"/>
      <c r="E765" s="361"/>
      <c r="F765" s="362"/>
      <c r="G765" s="363"/>
      <c r="H765" s="362"/>
      <c r="I765" s="362"/>
      <c r="J765" s="362"/>
      <c r="K765" s="126"/>
      <c r="L765" s="374"/>
      <c r="M765" s="362"/>
    </row>
    <row r="766" ht="27.75" customHeight="1">
      <c r="A766" s="182"/>
      <c r="B766" s="182"/>
      <c r="C766" s="359"/>
      <c r="D766" s="360"/>
      <c r="E766" s="361"/>
      <c r="F766" s="362"/>
      <c r="G766" s="363"/>
      <c r="H766" s="362"/>
      <c r="I766" s="362"/>
      <c r="J766" s="362"/>
      <c r="K766" s="126"/>
      <c r="L766" s="374"/>
      <c r="M766" s="362"/>
    </row>
    <row r="767" ht="27.75" customHeight="1">
      <c r="A767" s="182"/>
      <c r="B767" s="182"/>
      <c r="C767" s="359"/>
      <c r="D767" s="360"/>
      <c r="E767" s="361"/>
      <c r="F767" s="362"/>
      <c r="G767" s="363"/>
      <c r="H767" s="362"/>
      <c r="I767" s="362"/>
      <c r="J767" s="362"/>
      <c r="K767" s="126"/>
      <c r="L767" s="374"/>
      <c r="M767" s="362"/>
    </row>
    <row r="768" ht="27.75" customHeight="1">
      <c r="A768" s="182"/>
      <c r="B768" s="182"/>
      <c r="C768" s="359"/>
      <c r="D768" s="360"/>
      <c r="E768" s="361"/>
      <c r="F768" s="362"/>
      <c r="G768" s="363"/>
      <c r="H768" s="362"/>
      <c r="I768" s="362"/>
      <c r="J768" s="362"/>
      <c r="K768" s="126"/>
      <c r="L768" s="374"/>
      <c r="M768" s="362"/>
    </row>
    <row r="769" ht="27.75" customHeight="1">
      <c r="A769" s="182"/>
      <c r="B769" s="182"/>
      <c r="C769" s="359"/>
      <c r="D769" s="360"/>
      <c r="E769" s="361"/>
      <c r="F769" s="362"/>
      <c r="G769" s="363"/>
      <c r="H769" s="362"/>
      <c r="I769" s="362"/>
      <c r="J769" s="362"/>
      <c r="K769" s="126"/>
      <c r="L769" s="374"/>
      <c r="M769" s="362"/>
    </row>
    <row r="770" ht="27.75" customHeight="1">
      <c r="A770" s="182"/>
      <c r="B770" s="182"/>
      <c r="C770" s="359"/>
      <c r="D770" s="360"/>
      <c r="E770" s="361"/>
      <c r="F770" s="362"/>
      <c r="G770" s="363"/>
      <c r="H770" s="362"/>
      <c r="I770" s="362"/>
      <c r="J770" s="362"/>
      <c r="K770" s="126"/>
      <c r="L770" s="374"/>
      <c r="M770" s="362"/>
    </row>
    <row r="771" ht="27.75" customHeight="1">
      <c r="A771" s="182"/>
      <c r="B771" s="182"/>
      <c r="C771" s="359"/>
      <c r="D771" s="360"/>
      <c r="E771" s="361"/>
      <c r="F771" s="362"/>
      <c r="G771" s="363"/>
      <c r="H771" s="362"/>
      <c r="I771" s="362"/>
      <c r="J771" s="362"/>
      <c r="K771" s="126"/>
      <c r="L771" s="374"/>
      <c r="M771" s="362"/>
    </row>
    <row r="772" ht="27.75" customHeight="1">
      <c r="A772" s="182"/>
      <c r="B772" s="182"/>
      <c r="C772" s="359"/>
      <c r="D772" s="360"/>
      <c r="E772" s="361"/>
      <c r="F772" s="362"/>
      <c r="G772" s="363"/>
      <c r="H772" s="362"/>
      <c r="I772" s="362"/>
      <c r="J772" s="362"/>
      <c r="K772" s="126"/>
      <c r="L772" s="374"/>
      <c r="M772" s="362"/>
    </row>
    <row r="773" ht="27.75" customHeight="1">
      <c r="A773" s="182"/>
      <c r="B773" s="182"/>
      <c r="C773" s="359"/>
      <c r="D773" s="360"/>
      <c r="E773" s="361"/>
      <c r="F773" s="362"/>
      <c r="G773" s="363"/>
      <c r="H773" s="362"/>
      <c r="I773" s="362"/>
      <c r="J773" s="362"/>
      <c r="K773" s="126"/>
      <c r="L773" s="374"/>
      <c r="M773" s="362"/>
    </row>
    <row r="774" ht="27.75" customHeight="1">
      <c r="A774" s="182"/>
      <c r="B774" s="182"/>
      <c r="C774" s="359"/>
      <c r="D774" s="360"/>
      <c r="E774" s="361"/>
      <c r="F774" s="362"/>
      <c r="G774" s="363"/>
      <c r="H774" s="362"/>
      <c r="I774" s="362"/>
      <c r="J774" s="362"/>
      <c r="K774" s="126"/>
      <c r="L774" s="374"/>
      <c r="M774" s="362"/>
    </row>
    <row r="775" ht="27.75" customHeight="1">
      <c r="A775" s="182"/>
      <c r="B775" s="182"/>
      <c r="C775" s="359"/>
      <c r="D775" s="360"/>
      <c r="E775" s="361"/>
      <c r="F775" s="362"/>
      <c r="G775" s="363"/>
      <c r="H775" s="362"/>
      <c r="I775" s="362"/>
      <c r="J775" s="362"/>
      <c r="K775" s="126"/>
      <c r="L775" s="374"/>
      <c r="M775" s="362"/>
    </row>
    <row r="776" ht="27.75" customHeight="1">
      <c r="A776" s="182"/>
      <c r="B776" s="182"/>
      <c r="C776" s="359"/>
      <c r="D776" s="360"/>
      <c r="E776" s="361"/>
      <c r="F776" s="362"/>
      <c r="G776" s="363"/>
      <c r="H776" s="362"/>
      <c r="I776" s="362"/>
      <c r="J776" s="362"/>
      <c r="K776" s="126"/>
      <c r="L776" s="374"/>
      <c r="M776" s="362"/>
    </row>
    <row r="777" ht="27.75" customHeight="1">
      <c r="A777" s="182"/>
      <c r="B777" s="182"/>
      <c r="C777" s="359"/>
      <c r="D777" s="360"/>
      <c r="E777" s="361"/>
      <c r="F777" s="362"/>
      <c r="G777" s="363"/>
      <c r="H777" s="362"/>
      <c r="I777" s="362"/>
      <c r="J777" s="362"/>
      <c r="K777" s="126"/>
      <c r="L777" s="374"/>
      <c r="M777" s="362"/>
    </row>
    <row r="778" ht="27.75" customHeight="1">
      <c r="A778" s="182"/>
      <c r="B778" s="182"/>
      <c r="C778" s="359"/>
      <c r="D778" s="360"/>
      <c r="E778" s="361"/>
      <c r="F778" s="362"/>
      <c r="G778" s="363"/>
      <c r="H778" s="362"/>
      <c r="I778" s="362"/>
      <c r="J778" s="362"/>
      <c r="K778" s="126"/>
      <c r="L778" s="374"/>
      <c r="M778" s="362"/>
    </row>
    <row r="779" ht="27.75" customHeight="1">
      <c r="A779" s="182"/>
      <c r="B779" s="182"/>
      <c r="C779" s="359"/>
      <c r="D779" s="360"/>
      <c r="E779" s="361"/>
      <c r="F779" s="362"/>
      <c r="G779" s="363"/>
      <c r="H779" s="362"/>
      <c r="I779" s="362"/>
      <c r="J779" s="362"/>
      <c r="K779" s="126"/>
      <c r="L779" s="374"/>
      <c r="M779" s="362"/>
    </row>
    <row r="780" ht="27.75" customHeight="1">
      <c r="A780" s="182"/>
      <c r="B780" s="182"/>
      <c r="C780" s="359"/>
      <c r="D780" s="360"/>
      <c r="E780" s="361"/>
      <c r="F780" s="362"/>
      <c r="G780" s="363"/>
      <c r="H780" s="362"/>
      <c r="I780" s="362"/>
      <c r="J780" s="362"/>
      <c r="K780" s="126"/>
      <c r="L780" s="374"/>
      <c r="M780" s="362"/>
    </row>
    <row r="781" ht="27.75" customHeight="1">
      <c r="A781" s="182"/>
      <c r="B781" s="182"/>
      <c r="C781" s="359"/>
      <c r="D781" s="360"/>
      <c r="E781" s="361"/>
      <c r="F781" s="362"/>
      <c r="G781" s="363"/>
      <c r="H781" s="362"/>
      <c r="I781" s="362"/>
      <c r="J781" s="362"/>
      <c r="K781" s="126"/>
      <c r="L781" s="374"/>
      <c r="M781" s="362"/>
    </row>
    <row r="782" ht="27.75" customHeight="1">
      <c r="A782" s="182"/>
      <c r="B782" s="182"/>
      <c r="C782" s="359"/>
      <c r="D782" s="360"/>
      <c r="E782" s="361"/>
      <c r="F782" s="362"/>
      <c r="G782" s="363"/>
      <c r="H782" s="362"/>
      <c r="I782" s="362"/>
      <c r="J782" s="362"/>
      <c r="K782" s="126"/>
      <c r="L782" s="374"/>
      <c r="M782" s="362"/>
    </row>
    <row r="783" ht="27.75" customHeight="1">
      <c r="A783" s="182"/>
      <c r="B783" s="182"/>
      <c r="C783" s="359"/>
      <c r="D783" s="360"/>
      <c r="E783" s="361"/>
      <c r="F783" s="362"/>
      <c r="G783" s="363"/>
      <c r="H783" s="362"/>
      <c r="I783" s="362"/>
      <c r="J783" s="362"/>
      <c r="K783" s="126"/>
      <c r="L783" s="374"/>
      <c r="M783" s="362"/>
    </row>
    <row r="784" ht="27.75" customHeight="1">
      <c r="A784" s="182"/>
      <c r="B784" s="182"/>
      <c r="C784" s="359"/>
      <c r="D784" s="360"/>
      <c r="E784" s="361"/>
      <c r="F784" s="362"/>
      <c r="G784" s="363"/>
      <c r="H784" s="362"/>
      <c r="I784" s="362"/>
      <c r="J784" s="362"/>
      <c r="K784" s="126"/>
      <c r="L784" s="374"/>
      <c r="M784" s="362"/>
    </row>
    <row r="785" ht="27.75" customHeight="1">
      <c r="A785" s="182"/>
      <c r="B785" s="182"/>
      <c r="C785" s="359"/>
      <c r="D785" s="360"/>
      <c r="E785" s="361"/>
      <c r="F785" s="362"/>
      <c r="G785" s="363"/>
      <c r="H785" s="362"/>
      <c r="I785" s="362"/>
      <c r="J785" s="362"/>
      <c r="K785" s="126"/>
      <c r="L785" s="374"/>
      <c r="M785" s="362"/>
    </row>
    <row r="786" ht="27.75" customHeight="1">
      <c r="A786" s="182"/>
      <c r="B786" s="182"/>
      <c r="C786" s="359"/>
      <c r="D786" s="360"/>
      <c r="E786" s="361"/>
      <c r="F786" s="362"/>
      <c r="G786" s="363"/>
      <c r="H786" s="362"/>
      <c r="I786" s="362"/>
      <c r="J786" s="362"/>
      <c r="K786" s="126"/>
      <c r="L786" s="374"/>
      <c r="M786" s="362"/>
    </row>
    <row r="787" ht="27.75" customHeight="1">
      <c r="A787" s="182"/>
      <c r="B787" s="182"/>
      <c r="C787" s="359"/>
      <c r="D787" s="360"/>
      <c r="E787" s="361"/>
      <c r="F787" s="362"/>
      <c r="G787" s="363"/>
      <c r="H787" s="362"/>
      <c r="I787" s="362"/>
      <c r="J787" s="362"/>
      <c r="K787" s="126"/>
      <c r="L787" s="374"/>
      <c r="M787" s="362"/>
    </row>
    <row r="788" ht="27.75" customHeight="1">
      <c r="A788" s="182"/>
      <c r="B788" s="182"/>
      <c r="C788" s="359"/>
      <c r="D788" s="360"/>
      <c r="E788" s="361"/>
      <c r="F788" s="362"/>
      <c r="G788" s="363"/>
      <c r="H788" s="362"/>
      <c r="I788" s="362"/>
      <c r="J788" s="362"/>
      <c r="K788" s="126"/>
      <c r="L788" s="374"/>
      <c r="M788" s="362"/>
    </row>
    <row r="789" ht="27.75" customHeight="1">
      <c r="A789" s="182"/>
      <c r="B789" s="182"/>
      <c r="C789" s="359"/>
      <c r="D789" s="360"/>
      <c r="E789" s="361"/>
      <c r="F789" s="362"/>
      <c r="G789" s="363"/>
      <c r="H789" s="362"/>
      <c r="I789" s="362"/>
      <c r="J789" s="362"/>
      <c r="K789" s="126"/>
      <c r="L789" s="374"/>
      <c r="M789" s="362"/>
    </row>
    <row r="790" ht="27.75" customHeight="1">
      <c r="A790" s="182"/>
      <c r="B790" s="182"/>
      <c r="C790" s="359"/>
      <c r="D790" s="360"/>
      <c r="E790" s="361"/>
      <c r="F790" s="362"/>
      <c r="G790" s="363"/>
      <c r="H790" s="362"/>
      <c r="I790" s="362"/>
      <c r="J790" s="362"/>
      <c r="K790" s="126"/>
      <c r="L790" s="374"/>
      <c r="M790" s="362"/>
    </row>
    <row r="791" ht="27.75" customHeight="1">
      <c r="A791" s="182"/>
      <c r="B791" s="182"/>
      <c r="C791" s="359"/>
      <c r="D791" s="360"/>
      <c r="E791" s="361"/>
      <c r="F791" s="362"/>
      <c r="G791" s="363"/>
      <c r="H791" s="362"/>
      <c r="I791" s="362"/>
      <c r="J791" s="362"/>
      <c r="K791" s="126"/>
      <c r="L791" s="374"/>
      <c r="M791" s="362"/>
    </row>
    <row r="792" ht="27.75" customHeight="1">
      <c r="A792" s="182"/>
      <c r="B792" s="182"/>
      <c r="C792" s="359"/>
      <c r="D792" s="360"/>
      <c r="E792" s="361"/>
      <c r="F792" s="362"/>
      <c r="G792" s="363"/>
      <c r="H792" s="362"/>
      <c r="I792" s="362"/>
      <c r="J792" s="362"/>
      <c r="K792" s="126"/>
      <c r="L792" s="374"/>
      <c r="M792" s="362"/>
    </row>
    <row r="793" ht="27.75" customHeight="1">
      <c r="A793" s="182"/>
      <c r="B793" s="182"/>
      <c r="C793" s="359"/>
      <c r="D793" s="360"/>
      <c r="E793" s="361"/>
      <c r="F793" s="362"/>
      <c r="G793" s="363"/>
      <c r="H793" s="362"/>
      <c r="I793" s="362"/>
      <c r="J793" s="362"/>
      <c r="K793" s="126"/>
      <c r="L793" s="374"/>
      <c r="M793" s="362"/>
    </row>
    <row r="794" ht="27.75" customHeight="1">
      <c r="A794" s="182"/>
      <c r="B794" s="182"/>
      <c r="C794" s="359"/>
      <c r="D794" s="360"/>
      <c r="E794" s="361"/>
      <c r="F794" s="362"/>
      <c r="G794" s="363"/>
      <c r="H794" s="362"/>
      <c r="I794" s="362"/>
      <c r="J794" s="362"/>
      <c r="K794" s="126"/>
      <c r="L794" s="374"/>
      <c r="M794" s="362"/>
    </row>
    <row r="795" ht="27.75" customHeight="1">
      <c r="A795" s="182"/>
      <c r="B795" s="182"/>
      <c r="C795" s="359"/>
      <c r="D795" s="360"/>
      <c r="E795" s="361"/>
      <c r="F795" s="362"/>
      <c r="G795" s="363"/>
      <c r="H795" s="362"/>
      <c r="I795" s="362"/>
      <c r="J795" s="362"/>
      <c r="K795" s="126"/>
      <c r="L795" s="374"/>
      <c r="M795" s="362"/>
    </row>
    <row r="796" ht="27.75" customHeight="1">
      <c r="A796" s="182"/>
      <c r="B796" s="182"/>
      <c r="C796" s="359"/>
      <c r="D796" s="360"/>
      <c r="E796" s="361"/>
      <c r="F796" s="362"/>
      <c r="G796" s="363"/>
      <c r="H796" s="362"/>
      <c r="I796" s="362"/>
      <c r="J796" s="362"/>
      <c r="K796" s="126"/>
      <c r="L796" s="374"/>
      <c r="M796" s="362"/>
    </row>
    <row r="797" ht="27.75" customHeight="1">
      <c r="A797" s="182"/>
      <c r="B797" s="182"/>
      <c r="C797" s="359"/>
      <c r="D797" s="360"/>
      <c r="E797" s="361"/>
      <c r="F797" s="362"/>
      <c r="G797" s="363"/>
      <c r="H797" s="362"/>
      <c r="I797" s="362"/>
      <c r="J797" s="362"/>
      <c r="K797" s="126"/>
      <c r="L797" s="374"/>
      <c r="M797" s="362"/>
    </row>
    <row r="798" ht="27.75" customHeight="1">
      <c r="A798" s="182"/>
      <c r="B798" s="182"/>
      <c r="C798" s="359"/>
      <c r="D798" s="360"/>
      <c r="E798" s="361"/>
      <c r="F798" s="362"/>
      <c r="G798" s="363"/>
      <c r="H798" s="362"/>
      <c r="I798" s="362"/>
      <c r="J798" s="362"/>
      <c r="K798" s="126"/>
      <c r="L798" s="374"/>
      <c r="M798" s="362"/>
    </row>
    <row r="799" ht="27.75" customHeight="1">
      <c r="A799" s="182"/>
      <c r="B799" s="182"/>
      <c r="C799" s="359"/>
      <c r="D799" s="360"/>
      <c r="E799" s="361"/>
      <c r="F799" s="362"/>
      <c r="G799" s="363"/>
      <c r="H799" s="362"/>
      <c r="I799" s="362"/>
      <c r="J799" s="362"/>
      <c r="K799" s="126"/>
      <c r="L799" s="374"/>
      <c r="M799" s="362"/>
    </row>
    <row r="800" ht="27.75" customHeight="1">
      <c r="A800" s="182"/>
      <c r="B800" s="182"/>
      <c r="C800" s="359"/>
      <c r="D800" s="360"/>
      <c r="E800" s="361"/>
      <c r="F800" s="362"/>
      <c r="G800" s="363"/>
      <c r="H800" s="362"/>
      <c r="I800" s="362"/>
      <c r="J800" s="362"/>
      <c r="K800" s="126"/>
      <c r="L800" s="374"/>
      <c r="M800" s="362"/>
    </row>
    <row r="801" ht="27.75" customHeight="1">
      <c r="A801" s="182"/>
      <c r="B801" s="182"/>
      <c r="C801" s="359"/>
      <c r="D801" s="360"/>
      <c r="E801" s="361"/>
      <c r="F801" s="362"/>
      <c r="G801" s="363"/>
      <c r="H801" s="362"/>
      <c r="I801" s="362"/>
      <c r="J801" s="362"/>
      <c r="K801" s="126"/>
      <c r="L801" s="374"/>
      <c r="M801" s="362"/>
    </row>
    <row r="802" ht="27.75" customHeight="1">
      <c r="A802" s="182"/>
      <c r="B802" s="182"/>
      <c r="C802" s="359"/>
      <c r="D802" s="360"/>
      <c r="E802" s="361"/>
      <c r="F802" s="362"/>
      <c r="G802" s="363"/>
      <c r="H802" s="362"/>
      <c r="I802" s="362"/>
      <c r="J802" s="362"/>
      <c r="K802" s="126"/>
      <c r="L802" s="374"/>
      <c r="M802" s="362"/>
    </row>
    <row r="803" ht="27.75" customHeight="1">
      <c r="A803" s="182"/>
      <c r="B803" s="182"/>
      <c r="C803" s="359"/>
      <c r="D803" s="360"/>
      <c r="E803" s="361"/>
      <c r="F803" s="362"/>
      <c r="G803" s="363"/>
      <c r="H803" s="362"/>
      <c r="I803" s="362"/>
      <c r="J803" s="362"/>
      <c r="K803" s="126"/>
      <c r="L803" s="374"/>
      <c r="M803" s="362"/>
    </row>
    <row r="804" ht="27.75" customHeight="1">
      <c r="A804" s="182"/>
      <c r="B804" s="182"/>
      <c r="C804" s="359"/>
      <c r="D804" s="360"/>
      <c r="E804" s="361"/>
      <c r="F804" s="362"/>
      <c r="G804" s="363"/>
      <c r="H804" s="362"/>
      <c r="I804" s="362"/>
      <c r="J804" s="362"/>
      <c r="K804" s="126"/>
      <c r="L804" s="374"/>
      <c r="M804" s="362"/>
    </row>
    <row r="805" ht="27.75" customHeight="1">
      <c r="A805" s="182"/>
      <c r="B805" s="182"/>
      <c r="C805" s="359"/>
      <c r="D805" s="360"/>
      <c r="E805" s="361"/>
      <c r="F805" s="362"/>
      <c r="G805" s="363"/>
      <c r="H805" s="362"/>
      <c r="I805" s="362"/>
      <c r="J805" s="362"/>
      <c r="K805" s="126"/>
      <c r="L805" s="374"/>
      <c r="M805" s="362"/>
    </row>
    <row r="806" ht="27.75" customHeight="1">
      <c r="A806" s="182"/>
      <c r="B806" s="182"/>
      <c r="C806" s="359"/>
      <c r="D806" s="360"/>
      <c r="E806" s="361"/>
      <c r="F806" s="362"/>
      <c r="G806" s="363"/>
      <c r="H806" s="362"/>
      <c r="I806" s="362"/>
      <c r="J806" s="362"/>
      <c r="K806" s="126"/>
      <c r="L806" s="374"/>
      <c r="M806" s="362"/>
    </row>
    <row r="807" ht="27.75" customHeight="1">
      <c r="A807" s="182"/>
      <c r="B807" s="182"/>
      <c r="C807" s="359"/>
      <c r="D807" s="360"/>
      <c r="E807" s="361"/>
      <c r="F807" s="362"/>
      <c r="G807" s="363"/>
      <c r="H807" s="362"/>
      <c r="I807" s="362"/>
      <c r="J807" s="362"/>
      <c r="K807" s="126"/>
      <c r="L807" s="374"/>
      <c r="M807" s="362"/>
    </row>
    <row r="808" ht="27.75" customHeight="1">
      <c r="A808" s="182"/>
      <c r="B808" s="182"/>
      <c r="C808" s="359"/>
      <c r="D808" s="360"/>
      <c r="E808" s="361"/>
      <c r="F808" s="362"/>
      <c r="G808" s="363"/>
      <c r="H808" s="362"/>
      <c r="I808" s="362"/>
      <c r="J808" s="362"/>
      <c r="K808" s="126"/>
      <c r="L808" s="374"/>
      <c r="M808" s="362"/>
    </row>
    <row r="809" ht="27.75" customHeight="1">
      <c r="A809" s="182"/>
      <c r="B809" s="182"/>
      <c r="C809" s="359"/>
      <c r="D809" s="360"/>
      <c r="E809" s="361"/>
      <c r="F809" s="362"/>
      <c r="G809" s="363"/>
      <c r="H809" s="362"/>
      <c r="I809" s="362"/>
      <c r="J809" s="362"/>
      <c r="K809" s="126"/>
      <c r="L809" s="374"/>
      <c r="M809" s="362"/>
    </row>
    <row r="810" ht="27.75" customHeight="1">
      <c r="A810" s="182"/>
      <c r="B810" s="182"/>
      <c r="C810" s="359"/>
      <c r="D810" s="360"/>
      <c r="E810" s="361"/>
      <c r="F810" s="362"/>
      <c r="G810" s="363"/>
      <c r="H810" s="362"/>
      <c r="I810" s="362"/>
      <c r="J810" s="362"/>
      <c r="K810" s="126"/>
      <c r="L810" s="374"/>
      <c r="M810" s="362"/>
    </row>
    <row r="811" ht="27.75" customHeight="1">
      <c r="A811" s="182"/>
      <c r="B811" s="182"/>
      <c r="C811" s="359"/>
      <c r="D811" s="360"/>
      <c r="E811" s="361"/>
      <c r="F811" s="362"/>
      <c r="G811" s="363"/>
      <c r="H811" s="362"/>
      <c r="I811" s="362"/>
      <c r="J811" s="362"/>
      <c r="K811" s="126"/>
      <c r="L811" s="374"/>
      <c r="M811" s="362"/>
    </row>
    <row r="812" ht="27.75" customHeight="1">
      <c r="A812" s="182"/>
      <c r="B812" s="182"/>
      <c r="C812" s="359"/>
      <c r="D812" s="360"/>
      <c r="E812" s="361"/>
      <c r="F812" s="362"/>
      <c r="G812" s="363"/>
      <c r="H812" s="362"/>
      <c r="I812" s="362"/>
      <c r="J812" s="362"/>
      <c r="K812" s="126"/>
      <c r="L812" s="374"/>
      <c r="M812" s="362"/>
    </row>
    <row r="813" ht="27.75" customHeight="1">
      <c r="A813" s="182"/>
      <c r="B813" s="182"/>
      <c r="C813" s="359"/>
      <c r="D813" s="360"/>
      <c r="E813" s="361"/>
      <c r="F813" s="362"/>
      <c r="G813" s="363"/>
      <c r="H813" s="362"/>
      <c r="I813" s="362"/>
      <c r="J813" s="362"/>
      <c r="K813" s="126"/>
      <c r="L813" s="374"/>
      <c r="M813" s="362"/>
    </row>
    <row r="814" ht="27.75" customHeight="1">
      <c r="A814" s="182"/>
      <c r="B814" s="182"/>
      <c r="C814" s="359"/>
      <c r="D814" s="360"/>
      <c r="E814" s="361"/>
      <c r="F814" s="362"/>
      <c r="G814" s="363"/>
      <c r="H814" s="362"/>
      <c r="I814" s="362"/>
      <c r="J814" s="362"/>
      <c r="K814" s="126"/>
      <c r="L814" s="374"/>
      <c r="M814" s="362"/>
    </row>
    <row r="815" ht="27.75" customHeight="1">
      <c r="A815" s="182"/>
      <c r="B815" s="182"/>
      <c r="C815" s="359"/>
      <c r="D815" s="360"/>
      <c r="E815" s="361"/>
      <c r="F815" s="362"/>
      <c r="G815" s="363"/>
      <c r="H815" s="362"/>
      <c r="I815" s="362"/>
      <c r="J815" s="362"/>
      <c r="K815" s="126"/>
      <c r="L815" s="374"/>
      <c r="M815" s="362"/>
    </row>
    <row r="816" ht="27.75" customHeight="1">
      <c r="A816" s="182"/>
      <c r="B816" s="182"/>
      <c r="C816" s="359"/>
      <c r="D816" s="360"/>
      <c r="E816" s="361"/>
      <c r="F816" s="362"/>
      <c r="G816" s="363"/>
      <c r="H816" s="362"/>
      <c r="I816" s="362"/>
      <c r="J816" s="362"/>
      <c r="K816" s="126"/>
      <c r="L816" s="374"/>
      <c r="M816" s="362"/>
    </row>
    <row r="817" ht="27.75" customHeight="1">
      <c r="A817" s="182"/>
      <c r="B817" s="182"/>
      <c r="C817" s="359"/>
      <c r="D817" s="360"/>
      <c r="E817" s="361"/>
      <c r="F817" s="362"/>
      <c r="G817" s="363"/>
      <c r="H817" s="362"/>
      <c r="I817" s="362"/>
      <c r="J817" s="362"/>
      <c r="K817" s="126"/>
      <c r="L817" s="374"/>
      <c r="M817" s="362"/>
    </row>
    <row r="818" ht="27.75" customHeight="1">
      <c r="A818" s="182"/>
      <c r="B818" s="182"/>
      <c r="C818" s="359"/>
      <c r="D818" s="360"/>
      <c r="E818" s="361"/>
      <c r="F818" s="362"/>
      <c r="G818" s="363"/>
      <c r="H818" s="362"/>
      <c r="I818" s="362"/>
      <c r="J818" s="362"/>
      <c r="K818" s="126"/>
      <c r="L818" s="374"/>
      <c r="M818" s="362"/>
    </row>
    <row r="819" ht="27.75" customHeight="1">
      <c r="A819" s="182"/>
      <c r="B819" s="182"/>
      <c r="C819" s="359"/>
      <c r="D819" s="360"/>
      <c r="E819" s="361"/>
      <c r="F819" s="362"/>
      <c r="G819" s="363"/>
      <c r="H819" s="362"/>
      <c r="I819" s="362"/>
      <c r="J819" s="362"/>
      <c r="K819" s="126"/>
      <c r="L819" s="374"/>
      <c r="M819" s="362"/>
    </row>
    <row r="820" ht="27.75" customHeight="1">
      <c r="A820" s="182"/>
      <c r="B820" s="182"/>
      <c r="C820" s="359"/>
      <c r="D820" s="360"/>
      <c r="E820" s="361"/>
      <c r="F820" s="362"/>
      <c r="G820" s="363"/>
      <c r="H820" s="362"/>
      <c r="I820" s="362"/>
      <c r="J820" s="362"/>
      <c r="K820" s="126"/>
      <c r="L820" s="374"/>
      <c r="M820" s="362"/>
    </row>
    <row r="821" ht="27.75" customHeight="1">
      <c r="A821" s="182"/>
      <c r="B821" s="182"/>
      <c r="C821" s="359"/>
      <c r="D821" s="360"/>
      <c r="E821" s="361"/>
      <c r="F821" s="362"/>
      <c r="G821" s="363"/>
      <c r="H821" s="362"/>
      <c r="I821" s="362"/>
      <c r="J821" s="362"/>
      <c r="K821" s="126"/>
      <c r="L821" s="374"/>
      <c r="M821" s="362"/>
    </row>
    <row r="822" ht="27.75" customHeight="1">
      <c r="A822" s="182"/>
      <c r="B822" s="182"/>
      <c r="C822" s="359"/>
      <c r="D822" s="360"/>
      <c r="E822" s="361"/>
      <c r="F822" s="362"/>
      <c r="G822" s="363"/>
      <c r="H822" s="362"/>
      <c r="I822" s="362"/>
      <c r="J822" s="362"/>
      <c r="K822" s="126"/>
      <c r="L822" s="374"/>
      <c r="M822" s="362"/>
    </row>
    <row r="823" ht="27.75" customHeight="1">
      <c r="A823" s="182"/>
      <c r="B823" s="182"/>
      <c r="C823" s="359"/>
      <c r="D823" s="360"/>
      <c r="E823" s="361"/>
      <c r="F823" s="362"/>
      <c r="G823" s="363"/>
      <c r="H823" s="362"/>
      <c r="I823" s="362"/>
      <c r="J823" s="362"/>
      <c r="K823" s="126"/>
      <c r="L823" s="374"/>
      <c r="M823" s="362"/>
    </row>
    <row r="824" ht="27.75" customHeight="1">
      <c r="A824" s="182"/>
      <c r="B824" s="182"/>
      <c r="C824" s="359"/>
      <c r="D824" s="360"/>
      <c r="E824" s="361"/>
      <c r="F824" s="362"/>
      <c r="G824" s="363"/>
      <c r="H824" s="362"/>
      <c r="I824" s="362"/>
      <c r="J824" s="362"/>
      <c r="K824" s="126"/>
      <c r="L824" s="374"/>
      <c r="M824" s="362"/>
    </row>
    <row r="825" ht="27.75" customHeight="1">
      <c r="A825" s="182"/>
      <c r="B825" s="182"/>
      <c r="C825" s="359"/>
      <c r="D825" s="360"/>
      <c r="E825" s="361"/>
      <c r="F825" s="362"/>
      <c r="G825" s="363"/>
      <c r="H825" s="362"/>
      <c r="I825" s="362"/>
      <c r="J825" s="362"/>
      <c r="K825" s="126"/>
      <c r="L825" s="374"/>
      <c r="M825" s="362"/>
    </row>
    <row r="826" ht="27.75" customHeight="1">
      <c r="A826" s="182"/>
      <c r="B826" s="182"/>
      <c r="C826" s="359"/>
      <c r="D826" s="360"/>
      <c r="E826" s="361"/>
      <c r="F826" s="362"/>
      <c r="G826" s="363"/>
      <c r="H826" s="362"/>
      <c r="I826" s="362"/>
      <c r="J826" s="362"/>
      <c r="K826" s="126"/>
      <c r="L826" s="374"/>
      <c r="M826" s="362"/>
    </row>
    <row r="827" ht="27.75" customHeight="1">
      <c r="A827" s="182"/>
      <c r="B827" s="182"/>
      <c r="C827" s="359"/>
      <c r="D827" s="360"/>
      <c r="E827" s="361"/>
      <c r="F827" s="362"/>
      <c r="G827" s="363"/>
      <c r="H827" s="362"/>
      <c r="I827" s="362"/>
      <c r="J827" s="362"/>
      <c r="K827" s="126"/>
      <c r="L827" s="374"/>
      <c r="M827" s="362"/>
    </row>
    <row r="828" ht="27.75" customHeight="1">
      <c r="A828" s="182"/>
      <c r="B828" s="182"/>
      <c r="C828" s="359"/>
      <c r="D828" s="360"/>
      <c r="E828" s="361"/>
      <c r="F828" s="362"/>
      <c r="G828" s="363"/>
      <c r="H828" s="362"/>
      <c r="I828" s="362"/>
      <c r="J828" s="362"/>
      <c r="K828" s="126"/>
      <c r="L828" s="374"/>
      <c r="M828" s="362"/>
    </row>
    <row r="829" ht="27.75" customHeight="1">
      <c r="A829" s="182"/>
      <c r="B829" s="182"/>
      <c r="C829" s="359"/>
      <c r="D829" s="360"/>
      <c r="E829" s="361"/>
      <c r="F829" s="362"/>
      <c r="G829" s="363"/>
      <c r="H829" s="362"/>
      <c r="I829" s="362"/>
      <c r="J829" s="362"/>
      <c r="K829" s="126"/>
      <c r="L829" s="374"/>
      <c r="M829" s="362"/>
    </row>
    <row r="830" ht="27.75" customHeight="1">
      <c r="A830" s="182"/>
      <c r="B830" s="182"/>
      <c r="C830" s="359"/>
      <c r="D830" s="360"/>
      <c r="E830" s="361"/>
      <c r="F830" s="362"/>
      <c r="G830" s="363"/>
      <c r="H830" s="362"/>
      <c r="I830" s="362"/>
      <c r="J830" s="362"/>
      <c r="K830" s="126"/>
      <c r="L830" s="374"/>
      <c r="M830" s="362"/>
    </row>
    <row r="831" ht="27.75" customHeight="1">
      <c r="A831" s="182"/>
      <c r="B831" s="182"/>
      <c r="C831" s="359"/>
      <c r="D831" s="360"/>
      <c r="E831" s="361"/>
      <c r="F831" s="362"/>
      <c r="G831" s="363"/>
      <c r="H831" s="362"/>
      <c r="I831" s="362"/>
      <c r="J831" s="362"/>
      <c r="K831" s="126"/>
      <c r="L831" s="374"/>
      <c r="M831" s="362"/>
    </row>
    <row r="832" ht="27.75" customHeight="1">
      <c r="A832" s="182"/>
      <c r="B832" s="182"/>
      <c r="C832" s="359"/>
      <c r="D832" s="360"/>
      <c r="E832" s="361"/>
      <c r="F832" s="362"/>
      <c r="G832" s="363"/>
      <c r="H832" s="362"/>
      <c r="I832" s="362"/>
      <c r="J832" s="362"/>
      <c r="K832" s="126"/>
      <c r="L832" s="374"/>
      <c r="M832" s="362"/>
    </row>
    <row r="833" ht="27.75" customHeight="1">
      <c r="A833" s="182"/>
      <c r="B833" s="182"/>
      <c r="C833" s="359"/>
      <c r="D833" s="360"/>
      <c r="E833" s="361"/>
      <c r="F833" s="362"/>
      <c r="G833" s="363"/>
      <c r="H833" s="362"/>
      <c r="I833" s="362"/>
      <c r="J833" s="362"/>
      <c r="K833" s="126"/>
      <c r="L833" s="374"/>
      <c r="M833" s="362"/>
    </row>
    <row r="834" ht="27.75" customHeight="1">
      <c r="A834" s="182"/>
      <c r="B834" s="182"/>
      <c r="C834" s="359"/>
      <c r="D834" s="360"/>
      <c r="E834" s="361"/>
      <c r="F834" s="362"/>
      <c r="G834" s="363"/>
      <c r="H834" s="362"/>
      <c r="I834" s="362"/>
      <c r="J834" s="362"/>
      <c r="K834" s="126"/>
      <c r="L834" s="374"/>
      <c r="M834" s="362"/>
    </row>
    <row r="835" ht="27.75" customHeight="1">
      <c r="A835" s="182"/>
      <c r="B835" s="182"/>
      <c r="C835" s="359"/>
      <c r="D835" s="360"/>
      <c r="E835" s="361"/>
      <c r="F835" s="362"/>
      <c r="G835" s="363"/>
      <c r="H835" s="362"/>
      <c r="I835" s="362"/>
      <c r="J835" s="362"/>
      <c r="K835" s="126"/>
      <c r="L835" s="374"/>
      <c r="M835" s="362"/>
    </row>
    <row r="836" ht="27.75" customHeight="1">
      <c r="A836" s="182"/>
      <c r="B836" s="182"/>
      <c r="C836" s="359"/>
      <c r="D836" s="360"/>
      <c r="E836" s="361"/>
      <c r="F836" s="362"/>
      <c r="G836" s="363"/>
      <c r="H836" s="362"/>
      <c r="I836" s="362"/>
      <c r="J836" s="362"/>
      <c r="K836" s="126"/>
      <c r="L836" s="374"/>
      <c r="M836" s="362"/>
    </row>
    <row r="837" ht="27.75" customHeight="1">
      <c r="A837" s="182"/>
      <c r="B837" s="182"/>
      <c r="C837" s="359"/>
      <c r="D837" s="360"/>
      <c r="E837" s="361"/>
      <c r="F837" s="362"/>
      <c r="G837" s="363"/>
      <c r="H837" s="362"/>
      <c r="I837" s="362"/>
      <c r="J837" s="362"/>
      <c r="K837" s="126"/>
      <c r="L837" s="374"/>
      <c r="M837" s="362"/>
    </row>
    <row r="838" ht="27.75" customHeight="1">
      <c r="A838" s="182"/>
      <c r="B838" s="182"/>
      <c r="C838" s="359"/>
      <c r="D838" s="360"/>
      <c r="E838" s="361"/>
      <c r="F838" s="362"/>
      <c r="G838" s="363"/>
      <c r="H838" s="362"/>
      <c r="I838" s="362"/>
      <c r="J838" s="362"/>
      <c r="K838" s="126"/>
      <c r="L838" s="374"/>
      <c r="M838" s="362"/>
    </row>
    <row r="839" ht="27.75" customHeight="1">
      <c r="A839" s="182"/>
      <c r="B839" s="182"/>
      <c r="C839" s="359"/>
      <c r="D839" s="360"/>
      <c r="E839" s="361"/>
      <c r="F839" s="362"/>
      <c r="G839" s="363"/>
      <c r="H839" s="362"/>
      <c r="I839" s="362"/>
      <c r="J839" s="362"/>
      <c r="K839" s="126"/>
      <c r="L839" s="374"/>
      <c r="M839" s="362"/>
    </row>
    <row r="840" ht="27.75" customHeight="1">
      <c r="A840" s="182"/>
      <c r="B840" s="182"/>
      <c r="C840" s="359"/>
      <c r="D840" s="360"/>
      <c r="E840" s="361"/>
      <c r="F840" s="362"/>
      <c r="G840" s="363"/>
      <c r="H840" s="362"/>
      <c r="I840" s="362"/>
      <c r="J840" s="362"/>
      <c r="K840" s="126"/>
      <c r="L840" s="374"/>
      <c r="M840" s="362"/>
    </row>
    <row r="841" ht="27.75" customHeight="1">
      <c r="A841" s="182"/>
      <c r="B841" s="182"/>
      <c r="C841" s="359"/>
      <c r="D841" s="360"/>
      <c r="E841" s="361"/>
      <c r="F841" s="362"/>
      <c r="G841" s="363"/>
      <c r="H841" s="362"/>
      <c r="I841" s="362"/>
      <c r="J841" s="362"/>
      <c r="K841" s="126"/>
      <c r="L841" s="374"/>
      <c r="M841" s="362"/>
    </row>
    <row r="842" ht="27.75" customHeight="1">
      <c r="A842" s="182"/>
      <c r="B842" s="182"/>
      <c r="C842" s="359"/>
      <c r="D842" s="360"/>
      <c r="E842" s="361"/>
      <c r="F842" s="362"/>
      <c r="G842" s="363"/>
      <c r="H842" s="362"/>
      <c r="I842" s="362"/>
      <c r="J842" s="362"/>
      <c r="K842" s="126"/>
      <c r="L842" s="374"/>
      <c r="M842" s="362"/>
    </row>
    <row r="843" ht="27.75" customHeight="1">
      <c r="A843" s="182"/>
      <c r="B843" s="182"/>
      <c r="C843" s="359"/>
      <c r="D843" s="360"/>
      <c r="E843" s="361"/>
      <c r="F843" s="362"/>
      <c r="G843" s="363"/>
      <c r="H843" s="362"/>
      <c r="I843" s="362"/>
      <c r="J843" s="362"/>
      <c r="K843" s="126"/>
      <c r="L843" s="374"/>
      <c r="M843" s="362"/>
    </row>
    <row r="844" ht="27.75" customHeight="1">
      <c r="A844" s="182"/>
      <c r="B844" s="182"/>
      <c r="C844" s="359"/>
      <c r="D844" s="360"/>
      <c r="E844" s="361"/>
      <c r="F844" s="362"/>
      <c r="G844" s="363"/>
      <c r="H844" s="362"/>
      <c r="I844" s="362"/>
      <c r="J844" s="362"/>
      <c r="K844" s="126"/>
      <c r="L844" s="374"/>
      <c r="M844" s="362"/>
    </row>
    <row r="845" ht="27.75" customHeight="1">
      <c r="A845" s="182"/>
      <c r="B845" s="182"/>
      <c r="C845" s="359"/>
      <c r="D845" s="360"/>
      <c r="E845" s="361"/>
      <c r="F845" s="362"/>
      <c r="G845" s="363"/>
      <c r="H845" s="362"/>
      <c r="I845" s="362"/>
      <c r="J845" s="362"/>
      <c r="K845" s="126"/>
      <c r="L845" s="374"/>
      <c r="M845" s="362"/>
    </row>
    <row r="846" ht="27.75" customHeight="1">
      <c r="A846" s="182"/>
      <c r="B846" s="182"/>
      <c r="C846" s="359"/>
      <c r="D846" s="360"/>
      <c r="E846" s="361"/>
      <c r="F846" s="362"/>
      <c r="G846" s="363"/>
      <c r="H846" s="362"/>
      <c r="I846" s="362"/>
      <c r="J846" s="362"/>
      <c r="K846" s="126"/>
      <c r="L846" s="374"/>
      <c r="M846" s="362"/>
    </row>
    <row r="847" ht="27.75" customHeight="1">
      <c r="A847" s="182"/>
      <c r="B847" s="182"/>
      <c r="C847" s="359"/>
      <c r="D847" s="360"/>
      <c r="E847" s="361"/>
      <c r="F847" s="362"/>
      <c r="G847" s="363"/>
      <c r="H847" s="362"/>
      <c r="I847" s="362"/>
      <c r="J847" s="362"/>
      <c r="K847" s="126"/>
      <c r="L847" s="374"/>
      <c r="M847" s="362"/>
    </row>
    <row r="848" ht="27.75" customHeight="1">
      <c r="A848" s="182"/>
      <c r="B848" s="182"/>
      <c r="C848" s="359"/>
      <c r="D848" s="360"/>
      <c r="E848" s="361"/>
      <c r="F848" s="362"/>
      <c r="G848" s="363"/>
      <c r="H848" s="362"/>
      <c r="I848" s="362"/>
      <c r="J848" s="362"/>
      <c r="K848" s="126"/>
      <c r="L848" s="374"/>
      <c r="M848" s="362"/>
    </row>
    <row r="849" ht="27.75" customHeight="1">
      <c r="A849" s="182"/>
      <c r="B849" s="182"/>
      <c r="C849" s="359"/>
      <c r="D849" s="360"/>
      <c r="E849" s="361"/>
      <c r="F849" s="362"/>
      <c r="G849" s="363"/>
      <c r="H849" s="362"/>
      <c r="I849" s="362"/>
      <c r="J849" s="362"/>
      <c r="K849" s="126"/>
      <c r="L849" s="374"/>
      <c r="M849" s="362"/>
    </row>
    <row r="850" ht="27.75" customHeight="1">
      <c r="A850" s="182"/>
      <c r="B850" s="182"/>
      <c r="C850" s="359"/>
      <c r="D850" s="360"/>
      <c r="E850" s="361"/>
      <c r="F850" s="362"/>
      <c r="G850" s="363"/>
      <c r="H850" s="362"/>
      <c r="I850" s="362"/>
      <c r="J850" s="362"/>
      <c r="K850" s="126"/>
      <c r="L850" s="374"/>
      <c r="M850" s="362"/>
    </row>
    <row r="851" ht="27.75" customHeight="1">
      <c r="A851" s="182"/>
      <c r="B851" s="182"/>
      <c r="C851" s="359"/>
      <c r="D851" s="360"/>
      <c r="E851" s="361"/>
      <c r="F851" s="362"/>
      <c r="G851" s="363"/>
      <c r="H851" s="362"/>
      <c r="I851" s="362"/>
      <c r="J851" s="362"/>
      <c r="K851" s="126"/>
      <c r="L851" s="374"/>
      <c r="M851" s="362"/>
    </row>
    <row r="852" ht="27.75" customHeight="1">
      <c r="A852" s="182"/>
      <c r="B852" s="182"/>
      <c r="C852" s="359"/>
      <c r="D852" s="360"/>
      <c r="E852" s="361"/>
      <c r="F852" s="362"/>
      <c r="G852" s="363"/>
      <c r="H852" s="362"/>
      <c r="I852" s="362"/>
      <c r="J852" s="362"/>
      <c r="K852" s="126"/>
      <c r="L852" s="374"/>
      <c r="M852" s="362"/>
    </row>
    <row r="853" ht="27.75" customHeight="1">
      <c r="A853" s="182"/>
      <c r="B853" s="182"/>
      <c r="C853" s="359"/>
      <c r="D853" s="360"/>
      <c r="E853" s="361"/>
      <c r="F853" s="362"/>
      <c r="G853" s="363"/>
      <c r="H853" s="362"/>
      <c r="I853" s="362"/>
      <c r="J853" s="362"/>
      <c r="K853" s="126"/>
      <c r="L853" s="374"/>
      <c r="M853" s="362"/>
    </row>
    <row r="854" ht="27.75" customHeight="1">
      <c r="A854" s="182"/>
      <c r="B854" s="182"/>
      <c r="C854" s="359"/>
      <c r="D854" s="360"/>
      <c r="E854" s="361"/>
      <c r="F854" s="362"/>
      <c r="G854" s="363"/>
      <c r="H854" s="362"/>
      <c r="I854" s="362"/>
      <c r="J854" s="362"/>
      <c r="K854" s="126"/>
      <c r="L854" s="374"/>
      <c r="M854" s="362"/>
    </row>
    <row r="855" ht="27.75" customHeight="1">
      <c r="A855" s="182"/>
      <c r="B855" s="182"/>
      <c r="C855" s="359"/>
      <c r="D855" s="360"/>
      <c r="E855" s="361"/>
      <c r="F855" s="362"/>
      <c r="G855" s="363"/>
      <c r="H855" s="362"/>
      <c r="I855" s="362"/>
      <c r="J855" s="362"/>
      <c r="K855" s="126"/>
      <c r="L855" s="374"/>
      <c r="M855" s="362"/>
    </row>
    <row r="856" ht="27.75" customHeight="1">
      <c r="A856" s="182"/>
      <c r="B856" s="182"/>
      <c r="C856" s="359"/>
      <c r="D856" s="360"/>
      <c r="E856" s="361"/>
      <c r="F856" s="362"/>
      <c r="G856" s="363"/>
      <c r="H856" s="362"/>
      <c r="I856" s="362"/>
      <c r="J856" s="362"/>
      <c r="K856" s="126"/>
      <c r="L856" s="374"/>
      <c r="M856" s="362"/>
    </row>
    <row r="857" ht="27.75" customHeight="1">
      <c r="A857" s="182"/>
      <c r="B857" s="182"/>
      <c r="C857" s="359"/>
      <c r="D857" s="360"/>
      <c r="E857" s="361"/>
      <c r="F857" s="362"/>
      <c r="G857" s="363"/>
      <c r="H857" s="362"/>
      <c r="I857" s="362"/>
      <c r="J857" s="362"/>
      <c r="K857" s="126"/>
      <c r="L857" s="374"/>
      <c r="M857" s="362"/>
    </row>
    <row r="858" ht="27.75" customHeight="1">
      <c r="A858" s="182"/>
      <c r="B858" s="182"/>
      <c r="C858" s="359"/>
      <c r="D858" s="360"/>
      <c r="E858" s="361"/>
      <c r="F858" s="362"/>
      <c r="G858" s="363"/>
      <c r="H858" s="362"/>
      <c r="I858" s="362"/>
      <c r="J858" s="362"/>
      <c r="K858" s="126"/>
      <c r="L858" s="374"/>
      <c r="M858" s="362"/>
    </row>
    <row r="859" ht="27.75" customHeight="1">
      <c r="A859" s="182"/>
      <c r="B859" s="182"/>
      <c r="C859" s="359"/>
      <c r="D859" s="360"/>
      <c r="E859" s="361"/>
      <c r="F859" s="362"/>
      <c r="G859" s="363"/>
      <c r="H859" s="362"/>
      <c r="I859" s="362"/>
      <c r="J859" s="362"/>
      <c r="K859" s="126"/>
      <c r="L859" s="374"/>
      <c r="M859" s="362"/>
    </row>
    <row r="860" ht="27.75" customHeight="1">
      <c r="A860" s="182"/>
      <c r="B860" s="182"/>
      <c r="C860" s="359"/>
      <c r="D860" s="360"/>
      <c r="E860" s="361"/>
      <c r="F860" s="362"/>
      <c r="G860" s="363"/>
      <c r="H860" s="362"/>
      <c r="I860" s="362"/>
      <c r="J860" s="362"/>
      <c r="K860" s="126"/>
      <c r="L860" s="374"/>
      <c r="M860" s="362"/>
    </row>
    <row r="861" ht="27.75" customHeight="1">
      <c r="A861" s="182"/>
      <c r="B861" s="182"/>
      <c r="C861" s="359"/>
      <c r="D861" s="360"/>
      <c r="E861" s="361"/>
      <c r="F861" s="362"/>
      <c r="G861" s="363"/>
      <c r="H861" s="362"/>
      <c r="I861" s="362"/>
      <c r="J861" s="362"/>
      <c r="K861" s="126"/>
      <c r="L861" s="374"/>
      <c r="M861" s="362"/>
    </row>
    <row r="862" ht="27.75" customHeight="1">
      <c r="A862" s="182"/>
      <c r="B862" s="182"/>
      <c r="C862" s="359"/>
      <c r="D862" s="360"/>
      <c r="E862" s="361"/>
      <c r="F862" s="362"/>
      <c r="G862" s="363"/>
      <c r="H862" s="362"/>
      <c r="I862" s="362"/>
      <c r="J862" s="362"/>
      <c r="K862" s="126"/>
      <c r="L862" s="374"/>
      <c r="M862" s="362"/>
    </row>
    <row r="863" ht="27.75" customHeight="1">
      <c r="A863" s="182"/>
      <c r="B863" s="182"/>
      <c r="C863" s="359"/>
      <c r="D863" s="360"/>
      <c r="E863" s="361"/>
      <c r="F863" s="362"/>
      <c r="G863" s="363"/>
      <c r="H863" s="362"/>
      <c r="I863" s="362"/>
      <c r="J863" s="362"/>
      <c r="K863" s="126"/>
      <c r="L863" s="374"/>
      <c r="M863" s="362"/>
    </row>
    <row r="864" ht="27.75" customHeight="1">
      <c r="A864" s="182"/>
      <c r="B864" s="182"/>
      <c r="C864" s="359"/>
      <c r="D864" s="360"/>
      <c r="E864" s="361"/>
      <c r="F864" s="362"/>
      <c r="G864" s="363"/>
      <c r="H864" s="362"/>
      <c r="I864" s="362"/>
      <c r="J864" s="362"/>
      <c r="K864" s="126"/>
      <c r="L864" s="374"/>
      <c r="M864" s="362"/>
    </row>
    <row r="865" ht="27.75" customHeight="1">
      <c r="A865" s="182"/>
      <c r="B865" s="182"/>
      <c r="C865" s="359"/>
      <c r="D865" s="360"/>
      <c r="E865" s="361"/>
      <c r="F865" s="362"/>
      <c r="G865" s="363"/>
      <c r="H865" s="362"/>
      <c r="I865" s="362"/>
      <c r="J865" s="362"/>
      <c r="K865" s="126"/>
      <c r="L865" s="374"/>
      <c r="M865" s="362"/>
    </row>
    <row r="866" ht="27.75" customHeight="1">
      <c r="A866" s="182"/>
      <c r="B866" s="182"/>
      <c r="C866" s="359"/>
      <c r="D866" s="360"/>
      <c r="E866" s="361"/>
      <c r="F866" s="362"/>
      <c r="G866" s="363"/>
      <c r="H866" s="362"/>
      <c r="I866" s="362"/>
      <c r="J866" s="362"/>
      <c r="K866" s="126"/>
      <c r="L866" s="374"/>
      <c r="M866" s="362"/>
    </row>
    <row r="867" ht="27.75" customHeight="1">
      <c r="A867" s="182"/>
      <c r="B867" s="182"/>
      <c r="C867" s="359"/>
      <c r="D867" s="360"/>
      <c r="E867" s="361"/>
      <c r="F867" s="362"/>
      <c r="G867" s="363"/>
      <c r="H867" s="362"/>
      <c r="I867" s="362"/>
      <c r="J867" s="362"/>
      <c r="K867" s="126"/>
      <c r="L867" s="374"/>
      <c r="M867" s="362"/>
    </row>
    <row r="868" ht="27.75" customHeight="1">
      <c r="A868" s="182"/>
      <c r="B868" s="182"/>
      <c r="C868" s="359"/>
      <c r="D868" s="360"/>
      <c r="E868" s="361"/>
      <c r="F868" s="362"/>
      <c r="G868" s="363"/>
      <c r="H868" s="362"/>
      <c r="I868" s="362"/>
      <c r="J868" s="362"/>
      <c r="K868" s="126"/>
      <c r="L868" s="374"/>
      <c r="M868" s="362"/>
    </row>
    <row r="869" ht="27.75" customHeight="1">
      <c r="A869" s="182"/>
      <c r="B869" s="182"/>
      <c r="C869" s="359"/>
      <c r="D869" s="360"/>
      <c r="E869" s="361"/>
      <c r="F869" s="362"/>
      <c r="G869" s="363"/>
      <c r="H869" s="362"/>
      <c r="I869" s="362"/>
      <c r="J869" s="362"/>
      <c r="K869" s="126"/>
      <c r="L869" s="374"/>
      <c r="M869" s="362"/>
    </row>
    <row r="870" ht="27.75" customHeight="1">
      <c r="A870" s="182"/>
      <c r="B870" s="182"/>
      <c r="C870" s="359"/>
      <c r="D870" s="360"/>
      <c r="E870" s="361"/>
      <c r="F870" s="362"/>
      <c r="G870" s="363"/>
      <c r="H870" s="362"/>
      <c r="I870" s="362"/>
      <c r="J870" s="362"/>
      <c r="K870" s="126"/>
      <c r="L870" s="374"/>
      <c r="M870" s="362"/>
    </row>
    <row r="871" ht="27.75" customHeight="1">
      <c r="A871" s="182"/>
      <c r="B871" s="182"/>
      <c r="C871" s="359"/>
      <c r="D871" s="360"/>
      <c r="E871" s="361"/>
      <c r="F871" s="362"/>
      <c r="G871" s="363"/>
      <c r="H871" s="362"/>
      <c r="I871" s="362"/>
      <c r="J871" s="362"/>
      <c r="K871" s="126"/>
      <c r="L871" s="374"/>
      <c r="M871" s="362"/>
    </row>
    <row r="872" ht="27.75" customHeight="1">
      <c r="A872" s="182"/>
      <c r="B872" s="182"/>
      <c r="C872" s="359"/>
      <c r="D872" s="360"/>
      <c r="E872" s="361"/>
      <c r="F872" s="362"/>
      <c r="G872" s="363"/>
      <c r="H872" s="362"/>
      <c r="I872" s="362"/>
      <c r="J872" s="362"/>
      <c r="K872" s="126"/>
      <c r="L872" s="374"/>
      <c r="M872" s="362"/>
    </row>
    <row r="873" ht="27.75" customHeight="1">
      <c r="A873" s="182"/>
      <c r="B873" s="182"/>
      <c r="C873" s="359"/>
      <c r="D873" s="360"/>
      <c r="E873" s="361"/>
      <c r="F873" s="362"/>
      <c r="G873" s="363"/>
      <c r="H873" s="362"/>
      <c r="I873" s="362"/>
      <c r="J873" s="362"/>
      <c r="K873" s="126"/>
      <c r="L873" s="374"/>
      <c r="M873" s="362"/>
    </row>
    <row r="874" ht="27.75" customHeight="1">
      <c r="A874" s="182"/>
      <c r="B874" s="182"/>
      <c r="C874" s="359"/>
      <c r="D874" s="360"/>
      <c r="E874" s="361"/>
      <c r="F874" s="362"/>
      <c r="G874" s="363"/>
      <c r="H874" s="362"/>
      <c r="I874" s="362"/>
      <c r="J874" s="362"/>
      <c r="K874" s="126"/>
      <c r="L874" s="374"/>
      <c r="M874" s="362"/>
    </row>
    <row r="875" ht="27.75" customHeight="1">
      <c r="A875" s="182"/>
      <c r="B875" s="182"/>
      <c r="C875" s="359"/>
      <c r="D875" s="360"/>
      <c r="E875" s="361"/>
      <c r="F875" s="362"/>
      <c r="G875" s="363"/>
      <c r="H875" s="362"/>
      <c r="I875" s="362"/>
      <c r="J875" s="362"/>
      <c r="K875" s="126"/>
      <c r="L875" s="374"/>
      <c r="M875" s="362"/>
    </row>
    <row r="876" ht="27.75" customHeight="1">
      <c r="A876" s="182"/>
      <c r="B876" s="182"/>
      <c r="C876" s="359"/>
      <c r="D876" s="360"/>
      <c r="E876" s="361"/>
      <c r="F876" s="362"/>
      <c r="G876" s="363"/>
      <c r="H876" s="362"/>
      <c r="I876" s="362"/>
      <c r="J876" s="362"/>
      <c r="K876" s="126"/>
      <c r="L876" s="374"/>
      <c r="M876" s="362"/>
    </row>
    <row r="877" ht="27.75" customHeight="1">
      <c r="A877" s="182"/>
      <c r="B877" s="182"/>
      <c r="C877" s="359"/>
      <c r="D877" s="360"/>
      <c r="E877" s="361"/>
      <c r="F877" s="362"/>
      <c r="G877" s="363"/>
      <c r="H877" s="362"/>
      <c r="I877" s="362"/>
      <c r="J877" s="362"/>
      <c r="K877" s="126"/>
      <c r="L877" s="374"/>
      <c r="M877" s="362"/>
    </row>
    <row r="878" ht="27.75" customHeight="1">
      <c r="A878" s="182"/>
      <c r="B878" s="182"/>
      <c r="C878" s="359"/>
      <c r="D878" s="360"/>
      <c r="E878" s="361"/>
      <c r="F878" s="362"/>
      <c r="G878" s="363"/>
      <c r="H878" s="362"/>
      <c r="I878" s="362"/>
      <c r="J878" s="362"/>
      <c r="K878" s="126"/>
      <c r="L878" s="374"/>
      <c r="M878" s="362"/>
    </row>
    <row r="879" ht="27.75" customHeight="1">
      <c r="A879" s="182"/>
      <c r="B879" s="182"/>
      <c r="C879" s="359"/>
      <c r="D879" s="360"/>
      <c r="E879" s="361"/>
      <c r="F879" s="362"/>
      <c r="G879" s="363"/>
      <c r="H879" s="362"/>
      <c r="I879" s="362"/>
      <c r="J879" s="362"/>
      <c r="K879" s="126"/>
      <c r="L879" s="374"/>
      <c r="M879" s="362"/>
    </row>
    <row r="880" ht="27.75" customHeight="1">
      <c r="A880" s="182"/>
      <c r="B880" s="182"/>
      <c r="C880" s="359"/>
      <c r="D880" s="360"/>
      <c r="E880" s="361"/>
      <c r="F880" s="362"/>
      <c r="G880" s="363"/>
      <c r="H880" s="362"/>
      <c r="I880" s="362"/>
      <c r="J880" s="362"/>
      <c r="K880" s="126"/>
      <c r="L880" s="374"/>
      <c r="M880" s="362"/>
    </row>
    <row r="881" ht="27.75" customHeight="1">
      <c r="A881" s="182"/>
      <c r="B881" s="182"/>
      <c r="C881" s="359"/>
      <c r="D881" s="360"/>
      <c r="E881" s="361"/>
      <c r="F881" s="362"/>
      <c r="G881" s="363"/>
      <c r="H881" s="362"/>
      <c r="I881" s="362"/>
      <c r="J881" s="362"/>
      <c r="K881" s="126"/>
      <c r="L881" s="374"/>
      <c r="M881" s="362"/>
    </row>
    <row r="882" ht="27.75" customHeight="1">
      <c r="A882" s="182"/>
      <c r="B882" s="182"/>
      <c r="C882" s="359"/>
      <c r="D882" s="360"/>
      <c r="E882" s="361"/>
      <c r="F882" s="362"/>
      <c r="G882" s="363"/>
      <c r="H882" s="362"/>
      <c r="I882" s="362"/>
      <c r="J882" s="362"/>
      <c r="K882" s="126"/>
      <c r="L882" s="374"/>
      <c r="M882" s="362"/>
    </row>
    <row r="883" ht="27.75" customHeight="1">
      <c r="A883" s="182"/>
      <c r="B883" s="182"/>
      <c r="C883" s="359"/>
      <c r="D883" s="360"/>
      <c r="E883" s="361"/>
      <c r="F883" s="362"/>
      <c r="G883" s="363"/>
      <c r="H883" s="362"/>
      <c r="I883" s="362"/>
      <c r="J883" s="362"/>
      <c r="K883" s="126"/>
      <c r="L883" s="374"/>
      <c r="M883" s="362"/>
    </row>
    <row r="884" ht="27.75" customHeight="1">
      <c r="A884" s="182"/>
      <c r="B884" s="182"/>
      <c r="C884" s="359"/>
      <c r="D884" s="360"/>
      <c r="E884" s="361"/>
      <c r="F884" s="362"/>
      <c r="G884" s="363"/>
      <c r="H884" s="362"/>
      <c r="I884" s="362"/>
      <c r="J884" s="362"/>
      <c r="K884" s="126"/>
      <c r="L884" s="374"/>
      <c r="M884" s="362"/>
    </row>
    <row r="885" ht="27.75" customHeight="1">
      <c r="A885" s="182"/>
      <c r="B885" s="182"/>
      <c r="C885" s="359"/>
      <c r="D885" s="360"/>
      <c r="E885" s="361"/>
      <c r="F885" s="362"/>
      <c r="G885" s="363"/>
      <c r="H885" s="362"/>
      <c r="I885" s="362"/>
      <c r="J885" s="362"/>
      <c r="K885" s="126"/>
      <c r="L885" s="374"/>
      <c r="M885" s="362"/>
    </row>
    <row r="886" ht="27.75" customHeight="1">
      <c r="A886" s="182"/>
      <c r="B886" s="182"/>
      <c r="C886" s="359"/>
      <c r="D886" s="360"/>
      <c r="E886" s="361"/>
      <c r="F886" s="362"/>
      <c r="G886" s="363"/>
      <c r="H886" s="362"/>
      <c r="I886" s="362"/>
      <c r="J886" s="362"/>
      <c r="K886" s="126"/>
      <c r="L886" s="374"/>
      <c r="M886" s="362"/>
    </row>
    <row r="887" ht="27.75" customHeight="1">
      <c r="A887" s="182"/>
      <c r="B887" s="182"/>
      <c r="C887" s="359"/>
      <c r="D887" s="360"/>
      <c r="E887" s="361"/>
      <c r="F887" s="362"/>
      <c r="G887" s="363"/>
      <c r="H887" s="362"/>
      <c r="I887" s="362"/>
      <c r="J887" s="362"/>
      <c r="K887" s="126"/>
      <c r="L887" s="374"/>
      <c r="M887" s="362"/>
    </row>
    <row r="888" ht="27.75" customHeight="1">
      <c r="A888" s="182"/>
      <c r="B888" s="182"/>
      <c r="C888" s="359"/>
      <c r="D888" s="360"/>
      <c r="E888" s="361"/>
      <c r="F888" s="362"/>
      <c r="G888" s="363"/>
      <c r="H888" s="362"/>
      <c r="I888" s="362"/>
      <c r="J888" s="362"/>
      <c r="K888" s="126"/>
      <c r="L888" s="374"/>
      <c r="M888" s="362"/>
    </row>
    <row r="889" ht="27.75" customHeight="1">
      <c r="A889" s="182"/>
      <c r="B889" s="182"/>
      <c r="C889" s="359"/>
      <c r="D889" s="360"/>
      <c r="E889" s="361"/>
      <c r="F889" s="362"/>
      <c r="G889" s="363"/>
      <c r="H889" s="362"/>
      <c r="I889" s="362"/>
      <c r="J889" s="362"/>
      <c r="K889" s="126"/>
      <c r="L889" s="374"/>
      <c r="M889" s="362"/>
    </row>
    <row r="890" ht="27.75" customHeight="1">
      <c r="A890" s="182"/>
      <c r="B890" s="182"/>
      <c r="C890" s="359"/>
      <c r="D890" s="360"/>
      <c r="E890" s="361"/>
      <c r="F890" s="362"/>
      <c r="G890" s="363"/>
      <c r="H890" s="362"/>
      <c r="I890" s="362"/>
      <c r="J890" s="362"/>
      <c r="K890" s="126"/>
      <c r="L890" s="374"/>
      <c r="M890" s="362"/>
    </row>
    <row r="891" ht="27.75" customHeight="1">
      <c r="A891" s="182"/>
      <c r="B891" s="182"/>
      <c r="C891" s="359"/>
      <c r="D891" s="360"/>
      <c r="E891" s="361"/>
      <c r="F891" s="362"/>
      <c r="G891" s="363"/>
      <c r="H891" s="362"/>
      <c r="I891" s="362"/>
      <c r="J891" s="362"/>
      <c r="K891" s="126"/>
      <c r="L891" s="374"/>
      <c r="M891" s="362"/>
    </row>
    <row r="892" ht="27.75" customHeight="1">
      <c r="A892" s="182"/>
      <c r="B892" s="182"/>
      <c r="C892" s="359"/>
      <c r="D892" s="360"/>
      <c r="E892" s="361"/>
      <c r="F892" s="362"/>
      <c r="G892" s="363"/>
      <c r="H892" s="362"/>
      <c r="I892" s="362"/>
      <c r="J892" s="362"/>
      <c r="K892" s="126"/>
      <c r="L892" s="374"/>
      <c r="M892" s="362"/>
    </row>
    <row r="893" ht="27.75" customHeight="1">
      <c r="A893" s="182"/>
      <c r="B893" s="182"/>
      <c r="C893" s="359"/>
      <c r="D893" s="360"/>
      <c r="E893" s="361"/>
      <c r="F893" s="362"/>
      <c r="G893" s="363"/>
      <c r="H893" s="362"/>
      <c r="I893" s="362"/>
      <c r="J893" s="362"/>
      <c r="K893" s="126"/>
      <c r="L893" s="374"/>
      <c r="M893" s="362"/>
    </row>
    <row r="894" ht="27.75" customHeight="1">
      <c r="A894" s="182"/>
      <c r="B894" s="182"/>
      <c r="C894" s="359"/>
      <c r="D894" s="360"/>
      <c r="E894" s="361"/>
      <c r="F894" s="362"/>
      <c r="G894" s="363"/>
      <c r="H894" s="362"/>
      <c r="I894" s="362"/>
      <c r="J894" s="362"/>
      <c r="K894" s="126"/>
      <c r="L894" s="374"/>
      <c r="M894" s="362"/>
    </row>
    <row r="895" ht="27.75" customHeight="1">
      <c r="A895" s="182"/>
      <c r="B895" s="182"/>
      <c r="C895" s="359"/>
      <c r="D895" s="360"/>
      <c r="E895" s="361"/>
      <c r="F895" s="362"/>
      <c r="G895" s="363"/>
      <c r="H895" s="362"/>
      <c r="I895" s="362"/>
      <c r="J895" s="362"/>
      <c r="K895" s="126"/>
      <c r="L895" s="374"/>
      <c r="M895" s="362"/>
    </row>
    <row r="896" ht="27.75" customHeight="1">
      <c r="A896" s="182"/>
      <c r="B896" s="182"/>
      <c r="C896" s="359"/>
      <c r="D896" s="360"/>
      <c r="E896" s="361"/>
      <c r="F896" s="362"/>
      <c r="G896" s="363"/>
      <c r="H896" s="362"/>
      <c r="I896" s="362"/>
      <c r="J896" s="362"/>
      <c r="K896" s="126"/>
      <c r="L896" s="374"/>
      <c r="M896" s="362"/>
    </row>
    <row r="897" ht="27.75" customHeight="1">
      <c r="A897" s="182"/>
      <c r="B897" s="182"/>
      <c r="C897" s="359"/>
      <c r="D897" s="360"/>
      <c r="E897" s="361"/>
      <c r="F897" s="362"/>
      <c r="G897" s="363"/>
      <c r="H897" s="362"/>
      <c r="I897" s="362"/>
      <c r="J897" s="362"/>
      <c r="K897" s="126"/>
      <c r="L897" s="374"/>
      <c r="M897" s="362"/>
    </row>
    <row r="898" ht="27.75" customHeight="1">
      <c r="A898" s="182"/>
      <c r="B898" s="182"/>
      <c r="C898" s="359"/>
      <c r="D898" s="360"/>
      <c r="E898" s="361"/>
      <c r="F898" s="362"/>
      <c r="G898" s="363"/>
      <c r="H898" s="362"/>
      <c r="I898" s="362"/>
      <c r="J898" s="362"/>
      <c r="K898" s="126"/>
      <c r="L898" s="374"/>
      <c r="M898" s="362"/>
    </row>
    <row r="899" ht="27.75" customHeight="1">
      <c r="A899" s="182"/>
      <c r="B899" s="182"/>
      <c r="C899" s="359"/>
      <c r="D899" s="360"/>
      <c r="E899" s="361"/>
      <c r="F899" s="362"/>
      <c r="G899" s="363"/>
      <c r="H899" s="362"/>
      <c r="I899" s="362"/>
      <c r="J899" s="362"/>
      <c r="K899" s="126"/>
      <c r="L899" s="374"/>
      <c r="M899" s="362"/>
    </row>
    <row r="900" ht="27.75" customHeight="1">
      <c r="A900" s="182"/>
      <c r="B900" s="182"/>
      <c r="C900" s="359"/>
      <c r="D900" s="360"/>
      <c r="E900" s="361"/>
      <c r="F900" s="362"/>
      <c r="G900" s="363"/>
      <c r="H900" s="362"/>
      <c r="I900" s="362"/>
      <c r="J900" s="362"/>
      <c r="K900" s="126"/>
      <c r="L900" s="374"/>
      <c r="M900" s="362"/>
    </row>
    <row r="901" ht="27.75" customHeight="1">
      <c r="A901" s="182"/>
      <c r="B901" s="182"/>
      <c r="C901" s="359"/>
      <c r="D901" s="360"/>
      <c r="E901" s="361"/>
      <c r="F901" s="362"/>
      <c r="G901" s="363"/>
      <c r="H901" s="362"/>
      <c r="I901" s="362"/>
      <c r="J901" s="362"/>
      <c r="K901" s="126"/>
      <c r="L901" s="374"/>
      <c r="M901" s="362"/>
    </row>
    <row r="902" ht="27.75" customHeight="1">
      <c r="A902" s="182"/>
      <c r="B902" s="182"/>
      <c r="C902" s="359"/>
      <c r="D902" s="360"/>
      <c r="E902" s="361"/>
      <c r="F902" s="362"/>
      <c r="G902" s="363"/>
      <c r="H902" s="362"/>
      <c r="I902" s="362"/>
      <c r="J902" s="362"/>
      <c r="K902" s="126"/>
      <c r="L902" s="374"/>
      <c r="M902" s="362"/>
    </row>
    <row r="903" ht="27.75" customHeight="1">
      <c r="A903" s="182"/>
      <c r="B903" s="182"/>
      <c r="C903" s="359"/>
      <c r="D903" s="360"/>
      <c r="E903" s="361"/>
      <c r="F903" s="362"/>
      <c r="G903" s="363"/>
      <c r="H903" s="362"/>
      <c r="I903" s="362"/>
      <c r="J903" s="362"/>
      <c r="K903" s="126"/>
      <c r="L903" s="374"/>
      <c r="M903" s="362"/>
    </row>
    <row r="904" ht="27.75" customHeight="1">
      <c r="A904" s="182"/>
      <c r="B904" s="182"/>
      <c r="C904" s="359"/>
      <c r="D904" s="360"/>
      <c r="E904" s="361"/>
      <c r="F904" s="362"/>
      <c r="G904" s="363"/>
      <c r="H904" s="362"/>
      <c r="I904" s="362"/>
      <c r="J904" s="362"/>
      <c r="K904" s="126"/>
      <c r="L904" s="375"/>
      <c r="M904" s="362"/>
    </row>
    <row r="905" ht="27.75" customHeight="1">
      <c r="A905" s="182"/>
      <c r="B905" s="182"/>
      <c r="C905" s="359"/>
      <c r="D905" s="360"/>
      <c r="E905" s="361"/>
      <c r="F905" s="362"/>
      <c r="G905" s="363"/>
      <c r="H905" s="362"/>
      <c r="I905" s="362"/>
      <c r="J905" s="362"/>
      <c r="K905" s="126"/>
      <c r="L905" s="375"/>
      <c r="M905" s="362"/>
    </row>
    <row r="906" ht="27.75" customHeight="1">
      <c r="A906" s="182"/>
      <c r="B906" s="182"/>
      <c r="C906" s="359"/>
      <c r="D906" s="360"/>
      <c r="E906" s="361"/>
      <c r="F906" s="362"/>
      <c r="G906" s="363"/>
      <c r="H906" s="362"/>
      <c r="I906" s="362"/>
      <c r="J906" s="362"/>
      <c r="K906" s="126"/>
      <c r="L906" s="375"/>
      <c r="M906" s="362"/>
    </row>
    <row r="907" ht="27.75" customHeight="1">
      <c r="A907" s="182"/>
      <c r="B907" s="182"/>
      <c r="C907" s="359"/>
      <c r="D907" s="360"/>
      <c r="E907" s="361"/>
      <c r="F907" s="362"/>
      <c r="G907" s="363"/>
      <c r="H907" s="362"/>
      <c r="I907" s="362"/>
      <c r="J907" s="362"/>
      <c r="K907" s="126"/>
      <c r="L907" s="375"/>
      <c r="M907" s="362"/>
    </row>
    <row r="908" ht="27.75" customHeight="1">
      <c r="A908" s="182"/>
      <c r="B908" s="182"/>
      <c r="C908" s="359"/>
      <c r="D908" s="360"/>
      <c r="E908" s="361"/>
      <c r="F908" s="362"/>
      <c r="G908" s="363"/>
      <c r="H908" s="362"/>
      <c r="I908" s="362"/>
      <c r="J908" s="362"/>
      <c r="K908" s="126"/>
      <c r="L908" s="375"/>
      <c r="M908" s="362"/>
    </row>
    <row r="909" ht="27.75" customHeight="1">
      <c r="A909" s="182"/>
      <c r="B909" s="182"/>
      <c r="C909" s="359"/>
      <c r="D909" s="360"/>
      <c r="E909" s="361"/>
      <c r="F909" s="362"/>
      <c r="G909" s="363"/>
      <c r="H909" s="362"/>
      <c r="I909" s="362"/>
      <c r="J909" s="362"/>
      <c r="K909" s="126"/>
      <c r="L909" s="375"/>
      <c r="M909" s="363"/>
    </row>
    <row r="910" ht="27.75" customHeight="1">
      <c r="A910" s="182"/>
      <c r="B910" s="182"/>
      <c r="C910" s="359"/>
      <c r="D910" s="360"/>
      <c r="E910" s="361"/>
      <c r="F910" s="362"/>
      <c r="G910" s="363"/>
      <c r="H910" s="362"/>
      <c r="I910" s="362"/>
      <c r="J910" s="362"/>
      <c r="K910" s="126"/>
      <c r="L910" s="375"/>
      <c r="M910" s="363"/>
    </row>
    <row r="911" ht="27.75" customHeight="1">
      <c r="A911" s="182"/>
      <c r="B911" s="182"/>
      <c r="C911" s="359"/>
      <c r="D911" s="360"/>
      <c r="E911" s="361"/>
      <c r="F911" s="362"/>
      <c r="G911" s="363"/>
      <c r="H911" s="362"/>
      <c r="I911" s="362"/>
      <c r="J911" s="362"/>
      <c r="K911" s="126"/>
      <c r="L911" s="375"/>
      <c r="M911" s="363"/>
    </row>
    <row r="912" ht="27.75" customHeight="1">
      <c r="A912" s="182"/>
      <c r="B912" s="182"/>
      <c r="C912" s="359"/>
      <c r="D912" s="360"/>
      <c r="E912" s="361"/>
      <c r="F912" s="362"/>
      <c r="G912" s="363"/>
      <c r="H912" s="362"/>
      <c r="I912" s="362"/>
      <c r="J912" s="362"/>
      <c r="K912" s="126"/>
      <c r="L912" s="375"/>
      <c r="M912" s="363"/>
    </row>
    <row r="913" ht="27.75" customHeight="1">
      <c r="A913" s="182"/>
      <c r="B913" s="182"/>
      <c r="C913" s="359"/>
      <c r="D913" s="360"/>
      <c r="E913" s="361"/>
      <c r="F913" s="362"/>
      <c r="G913" s="363"/>
      <c r="H913" s="362"/>
      <c r="I913" s="362"/>
      <c r="J913" s="362"/>
      <c r="K913" s="126"/>
      <c r="L913" s="375"/>
      <c r="M913" s="363"/>
    </row>
    <row r="914" ht="27.75" customHeight="1">
      <c r="A914" s="182"/>
      <c r="B914" s="182"/>
      <c r="C914" s="359"/>
      <c r="D914" s="360"/>
      <c r="E914" s="361"/>
      <c r="F914" s="362"/>
      <c r="G914" s="363"/>
      <c r="H914" s="362"/>
      <c r="I914" s="362"/>
      <c r="J914" s="362"/>
      <c r="K914" s="126"/>
      <c r="L914" s="375"/>
      <c r="M914" s="363"/>
    </row>
    <row r="915" ht="27.75" customHeight="1">
      <c r="A915" s="182"/>
      <c r="B915" s="182"/>
      <c r="C915" s="359"/>
      <c r="D915" s="360"/>
      <c r="E915" s="361"/>
      <c r="F915" s="362"/>
      <c r="G915" s="363"/>
      <c r="H915" s="362"/>
      <c r="I915" s="362"/>
      <c r="J915" s="362"/>
      <c r="K915" s="126"/>
      <c r="L915" s="375"/>
      <c r="M915" s="363"/>
    </row>
    <row r="916" ht="27.75" customHeight="1">
      <c r="A916" s="182"/>
      <c r="B916" s="182"/>
      <c r="C916" s="359"/>
      <c r="D916" s="360"/>
      <c r="E916" s="361"/>
      <c r="F916" s="362"/>
      <c r="G916" s="363"/>
      <c r="H916" s="362"/>
      <c r="I916" s="362"/>
      <c r="J916" s="362"/>
      <c r="K916" s="126"/>
      <c r="L916" s="375"/>
      <c r="M916" s="363"/>
    </row>
    <row r="917" ht="27.75" customHeight="1">
      <c r="A917" s="182"/>
      <c r="B917" s="182"/>
      <c r="C917" s="359"/>
      <c r="D917" s="360"/>
      <c r="E917" s="361"/>
      <c r="F917" s="362"/>
      <c r="G917" s="363"/>
      <c r="H917" s="362"/>
      <c r="I917" s="362"/>
      <c r="J917" s="362"/>
      <c r="K917" s="126"/>
      <c r="L917" s="375"/>
      <c r="M917" s="363"/>
    </row>
    <row r="918" ht="27.75" customHeight="1">
      <c r="A918" s="182"/>
      <c r="B918" s="182"/>
      <c r="C918" s="359"/>
      <c r="D918" s="360"/>
      <c r="E918" s="361"/>
      <c r="F918" s="362"/>
      <c r="G918" s="363"/>
      <c r="H918" s="362"/>
      <c r="I918" s="362"/>
      <c r="J918" s="362"/>
      <c r="K918" s="126"/>
      <c r="L918" s="375"/>
      <c r="M918" s="363"/>
    </row>
    <row r="919" ht="27.75" customHeight="1">
      <c r="A919" s="182"/>
      <c r="B919" s="182"/>
      <c r="C919" s="359"/>
      <c r="D919" s="360"/>
      <c r="E919" s="361"/>
      <c r="F919" s="362"/>
      <c r="G919" s="363"/>
      <c r="H919" s="362"/>
      <c r="I919" s="362"/>
      <c r="J919" s="362"/>
      <c r="K919" s="126"/>
      <c r="L919" s="375"/>
      <c r="M919" s="363"/>
    </row>
    <row r="920" ht="27.75" customHeight="1">
      <c r="A920" s="182"/>
      <c r="B920" s="182"/>
      <c r="C920" s="359"/>
      <c r="D920" s="360"/>
      <c r="E920" s="361"/>
      <c r="F920" s="362"/>
      <c r="G920" s="363"/>
      <c r="H920" s="362"/>
      <c r="I920" s="362"/>
      <c r="J920" s="362"/>
      <c r="K920" s="126"/>
      <c r="L920" s="375"/>
      <c r="M920" s="363"/>
    </row>
    <row r="921" ht="27.75" customHeight="1">
      <c r="A921" s="182"/>
      <c r="B921" s="182"/>
      <c r="C921" s="359"/>
      <c r="D921" s="360"/>
      <c r="E921" s="361"/>
      <c r="F921" s="362"/>
      <c r="G921" s="363"/>
      <c r="H921" s="362"/>
      <c r="I921" s="362"/>
      <c r="J921" s="362"/>
      <c r="K921" s="126"/>
      <c r="L921" s="375"/>
      <c r="M921" s="363"/>
    </row>
    <row r="922" ht="27.75" customHeight="1">
      <c r="A922" s="182"/>
      <c r="B922" s="182"/>
      <c r="C922" s="359"/>
      <c r="D922" s="360"/>
      <c r="E922" s="361"/>
      <c r="F922" s="362"/>
      <c r="G922" s="363"/>
      <c r="H922" s="362"/>
      <c r="I922" s="362"/>
      <c r="J922" s="362"/>
      <c r="K922" s="126"/>
      <c r="L922" s="375"/>
      <c r="M922" s="363"/>
    </row>
    <row r="923" ht="27.75" customHeight="1">
      <c r="A923" s="182"/>
      <c r="B923" s="182"/>
      <c r="C923" s="359"/>
      <c r="D923" s="360"/>
      <c r="E923" s="361"/>
      <c r="F923" s="362"/>
      <c r="G923" s="363"/>
      <c r="H923" s="362"/>
      <c r="I923" s="362"/>
      <c r="J923" s="362"/>
      <c r="K923" s="126"/>
      <c r="L923" s="375"/>
      <c r="M923" s="363"/>
    </row>
    <row r="924" ht="27.75" customHeight="1">
      <c r="A924" s="182"/>
      <c r="B924" s="182"/>
      <c r="C924" s="359"/>
      <c r="D924" s="360"/>
      <c r="E924" s="361"/>
      <c r="F924" s="362"/>
      <c r="G924" s="363"/>
      <c r="H924" s="362"/>
      <c r="I924" s="362"/>
      <c r="J924" s="362"/>
      <c r="K924" s="126"/>
      <c r="L924" s="375"/>
      <c r="M924" s="363"/>
    </row>
    <row r="925" ht="27.75" customHeight="1">
      <c r="A925" s="182"/>
      <c r="B925" s="182"/>
      <c r="C925" s="359"/>
      <c r="D925" s="360"/>
      <c r="E925" s="361"/>
      <c r="F925" s="362"/>
      <c r="G925" s="363"/>
      <c r="H925" s="362"/>
      <c r="I925" s="362"/>
      <c r="J925" s="362"/>
      <c r="K925" s="126"/>
      <c r="L925" s="375"/>
      <c r="M925" s="363"/>
    </row>
    <row r="926" ht="27.75" customHeight="1">
      <c r="A926" s="182"/>
      <c r="B926" s="182"/>
      <c r="C926" s="359"/>
      <c r="D926" s="360"/>
      <c r="E926" s="361"/>
      <c r="F926" s="362"/>
      <c r="G926" s="363"/>
      <c r="H926" s="362"/>
      <c r="I926" s="362"/>
      <c r="J926" s="362"/>
      <c r="K926" s="126"/>
      <c r="L926" s="375"/>
      <c r="M926" s="363"/>
    </row>
    <row r="927" ht="27.75" customHeight="1">
      <c r="A927" s="182"/>
      <c r="B927" s="182"/>
      <c r="C927" s="359"/>
      <c r="D927" s="360"/>
      <c r="E927" s="361"/>
      <c r="F927" s="362"/>
      <c r="G927" s="363"/>
      <c r="H927" s="362"/>
      <c r="I927" s="362"/>
      <c r="J927" s="362"/>
      <c r="K927" s="126"/>
      <c r="L927" s="375"/>
      <c r="M927" s="363"/>
    </row>
    <row r="928" ht="27.75" customHeight="1">
      <c r="A928" s="182"/>
      <c r="B928" s="182"/>
      <c r="C928" s="359"/>
      <c r="D928" s="360"/>
      <c r="E928" s="361"/>
      <c r="F928" s="362"/>
      <c r="G928" s="363"/>
      <c r="H928" s="362"/>
      <c r="I928" s="362"/>
      <c r="J928" s="362"/>
      <c r="K928" s="126"/>
      <c r="L928" s="375"/>
      <c r="M928" s="363"/>
    </row>
    <row r="929" ht="27.75" customHeight="1">
      <c r="A929" s="182"/>
      <c r="B929" s="182"/>
      <c r="C929" s="359"/>
      <c r="D929" s="360"/>
      <c r="E929" s="361"/>
      <c r="F929" s="362"/>
      <c r="G929" s="363"/>
      <c r="H929" s="362"/>
      <c r="I929" s="362"/>
      <c r="J929" s="362"/>
      <c r="K929" s="126"/>
      <c r="L929" s="375"/>
      <c r="M929" s="363"/>
    </row>
    <row r="930" ht="27.75" customHeight="1">
      <c r="A930" s="182"/>
      <c r="B930" s="182"/>
      <c r="C930" s="359"/>
      <c r="D930" s="360"/>
      <c r="E930" s="361"/>
      <c r="F930" s="362"/>
      <c r="G930" s="363"/>
      <c r="H930" s="362"/>
      <c r="I930" s="362"/>
      <c r="J930" s="362"/>
      <c r="K930" s="126"/>
      <c r="L930" s="375"/>
      <c r="M930" s="363"/>
    </row>
    <row r="931" ht="27.75" customHeight="1">
      <c r="A931" s="182"/>
      <c r="B931" s="182"/>
      <c r="C931" s="359"/>
      <c r="D931" s="360"/>
      <c r="E931" s="361"/>
      <c r="F931" s="362"/>
      <c r="G931" s="363"/>
      <c r="H931" s="362"/>
      <c r="I931" s="362"/>
      <c r="J931" s="362"/>
      <c r="K931" s="126"/>
      <c r="L931" s="375"/>
      <c r="M931" s="363"/>
    </row>
    <row r="932" ht="27.75" customHeight="1">
      <c r="A932" s="182"/>
      <c r="B932" s="182"/>
      <c r="C932" s="359"/>
      <c r="D932" s="360"/>
      <c r="E932" s="361"/>
      <c r="F932" s="362"/>
      <c r="G932" s="363"/>
      <c r="H932" s="362"/>
      <c r="I932" s="362"/>
      <c r="J932" s="362"/>
      <c r="K932" s="126"/>
      <c r="L932" s="375"/>
      <c r="M932" s="363"/>
    </row>
    <row r="933" ht="27.75" customHeight="1">
      <c r="A933" s="182"/>
      <c r="B933" s="182"/>
      <c r="C933" s="359"/>
      <c r="D933" s="360"/>
      <c r="E933" s="361"/>
      <c r="F933" s="362"/>
      <c r="G933" s="363"/>
      <c r="H933" s="362"/>
      <c r="I933" s="362"/>
      <c r="J933" s="362"/>
      <c r="K933" s="126"/>
      <c r="L933" s="375"/>
      <c r="M933" s="363"/>
    </row>
    <row r="934" ht="27.75" customHeight="1">
      <c r="A934" s="182"/>
      <c r="B934" s="182"/>
      <c r="C934" s="359"/>
      <c r="D934" s="360"/>
      <c r="E934" s="361"/>
      <c r="F934" s="362"/>
      <c r="G934" s="363"/>
      <c r="H934" s="362"/>
      <c r="I934" s="362"/>
      <c r="J934" s="362"/>
      <c r="K934" s="126"/>
      <c r="L934" s="375"/>
      <c r="M934" s="363"/>
    </row>
    <row r="935" ht="27.75" customHeight="1">
      <c r="A935" s="182"/>
      <c r="B935" s="182"/>
      <c r="C935" s="359"/>
      <c r="D935" s="360"/>
      <c r="E935" s="361"/>
      <c r="F935" s="362"/>
      <c r="G935" s="363"/>
      <c r="H935" s="362"/>
      <c r="I935" s="362"/>
      <c r="J935" s="362"/>
      <c r="K935" s="126"/>
      <c r="L935" s="375"/>
      <c r="M935" s="363"/>
    </row>
    <row r="936" ht="27.75" customHeight="1">
      <c r="A936" s="182"/>
      <c r="B936" s="182"/>
      <c r="C936" s="359"/>
      <c r="D936" s="360"/>
      <c r="E936" s="361"/>
      <c r="F936" s="362"/>
      <c r="G936" s="363"/>
      <c r="H936" s="362"/>
      <c r="I936" s="362"/>
      <c r="J936" s="362"/>
      <c r="K936" s="126"/>
      <c r="L936" s="375"/>
      <c r="M936" s="363"/>
    </row>
    <row r="937" ht="27.75" customHeight="1">
      <c r="A937" s="182"/>
      <c r="B937" s="182"/>
      <c r="C937" s="359"/>
      <c r="D937" s="360"/>
      <c r="E937" s="361"/>
      <c r="F937" s="362"/>
      <c r="G937" s="363"/>
      <c r="H937" s="362"/>
      <c r="I937" s="362"/>
      <c r="J937" s="362"/>
      <c r="K937" s="126"/>
      <c r="L937" s="375"/>
      <c r="M937" s="363"/>
    </row>
    <row r="938" ht="27.75" customHeight="1">
      <c r="A938" s="182"/>
      <c r="B938" s="182"/>
      <c r="C938" s="359"/>
      <c r="D938" s="360"/>
      <c r="E938" s="361"/>
      <c r="F938" s="362"/>
      <c r="G938" s="363"/>
      <c r="H938" s="362"/>
      <c r="I938" s="362"/>
      <c r="J938" s="362"/>
      <c r="K938" s="126"/>
      <c r="L938" s="375"/>
      <c r="M938" s="363"/>
    </row>
    <row r="939" ht="27.75" customHeight="1">
      <c r="A939" s="182"/>
      <c r="B939" s="182"/>
      <c r="C939" s="359"/>
      <c r="D939" s="360"/>
      <c r="E939" s="361"/>
      <c r="F939" s="362"/>
      <c r="G939" s="363"/>
      <c r="H939" s="362"/>
      <c r="I939" s="362"/>
      <c r="J939" s="362"/>
      <c r="K939" s="126"/>
      <c r="L939" s="375"/>
      <c r="M939" s="363"/>
    </row>
    <row r="940" ht="27.75" customHeight="1">
      <c r="A940" s="182"/>
      <c r="B940" s="182"/>
      <c r="C940" s="359"/>
      <c r="D940" s="360"/>
      <c r="E940" s="361"/>
      <c r="F940" s="362"/>
      <c r="G940" s="363"/>
      <c r="H940" s="362"/>
      <c r="I940" s="362"/>
      <c r="J940" s="362"/>
      <c r="K940" s="126"/>
      <c r="L940" s="375"/>
      <c r="M940" s="363"/>
    </row>
    <row r="941" ht="27.75" customHeight="1">
      <c r="A941" s="182"/>
      <c r="B941" s="182"/>
      <c r="C941" s="359"/>
      <c r="D941" s="360"/>
      <c r="E941" s="361"/>
      <c r="F941" s="362"/>
      <c r="G941" s="363"/>
      <c r="H941" s="362"/>
      <c r="I941" s="362"/>
      <c r="J941" s="362"/>
      <c r="K941" s="126"/>
      <c r="L941" s="375"/>
      <c r="M941" s="363"/>
    </row>
    <row r="942" ht="27.75" customHeight="1">
      <c r="A942" s="182"/>
      <c r="B942" s="182"/>
      <c r="C942" s="359"/>
      <c r="D942" s="360"/>
      <c r="E942" s="361"/>
      <c r="F942" s="362"/>
      <c r="G942" s="363"/>
      <c r="H942" s="362"/>
      <c r="I942" s="362"/>
      <c r="J942" s="362"/>
      <c r="K942" s="126"/>
      <c r="L942" s="375"/>
      <c r="M942" s="363"/>
    </row>
    <row r="943" ht="27.75" customHeight="1">
      <c r="A943" s="182"/>
      <c r="B943" s="182"/>
      <c r="C943" s="359"/>
      <c r="D943" s="360"/>
      <c r="E943" s="361"/>
      <c r="F943" s="362"/>
      <c r="G943" s="363"/>
      <c r="H943" s="362"/>
      <c r="I943" s="362"/>
      <c r="J943" s="362"/>
      <c r="K943" s="126"/>
      <c r="L943" s="375"/>
      <c r="M943" s="363"/>
    </row>
    <row r="944" ht="27.75" customHeight="1">
      <c r="A944" s="182"/>
      <c r="B944" s="182"/>
      <c r="C944" s="359"/>
      <c r="D944" s="360"/>
      <c r="E944" s="361"/>
      <c r="F944" s="362"/>
      <c r="G944" s="363"/>
      <c r="H944" s="362"/>
      <c r="I944" s="362"/>
      <c r="J944" s="362"/>
      <c r="K944" s="126"/>
      <c r="L944" s="375"/>
      <c r="M944" s="363"/>
    </row>
    <row r="945" ht="27.75" customHeight="1">
      <c r="A945" s="182"/>
      <c r="B945" s="182"/>
      <c r="C945" s="359"/>
      <c r="D945" s="360"/>
      <c r="E945" s="361"/>
      <c r="F945" s="362"/>
      <c r="G945" s="363"/>
      <c r="H945" s="362"/>
      <c r="I945" s="362"/>
      <c r="J945" s="362"/>
      <c r="K945" s="126"/>
      <c r="L945" s="375"/>
      <c r="M945" s="363"/>
    </row>
    <row r="946" ht="27.75" customHeight="1">
      <c r="A946" s="182"/>
      <c r="B946" s="182"/>
      <c r="C946" s="359"/>
      <c r="D946" s="360"/>
      <c r="E946" s="361"/>
      <c r="F946" s="362"/>
      <c r="G946" s="363"/>
      <c r="H946" s="362"/>
      <c r="I946" s="362"/>
      <c r="J946" s="362"/>
      <c r="K946" s="126"/>
      <c r="L946" s="375"/>
      <c r="M946" s="363"/>
    </row>
    <row r="947" ht="27.75" customHeight="1">
      <c r="A947" s="182"/>
      <c r="B947" s="182"/>
      <c r="C947" s="359"/>
      <c r="D947" s="360"/>
      <c r="E947" s="361"/>
      <c r="F947" s="362"/>
      <c r="G947" s="363"/>
      <c r="H947" s="362"/>
      <c r="I947" s="362"/>
      <c r="J947" s="362"/>
      <c r="K947" s="126"/>
      <c r="L947" s="375"/>
      <c r="M947" s="363"/>
    </row>
    <row r="948" ht="27.75" customHeight="1">
      <c r="A948" s="182"/>
      <c r="B948" s="182"/>
      <c r="C948" s="359"/>
      <c r="D948" s="360"/>
      <c r="E948" s="361"/>
      <c r="F948" s="362"/>
      <c r="G948" s="363"/>
      <c r="H948" s="362"/>
      <c r="I948" s="362"/>
      <c r="J948" s="362"/>
      <c r="K948" s="126"/>
      <c r="L948" s="375"/>
      <c r="M948" s="363"/>
    </row>
    <row r="949" ht="27.75" customHeight="1">
      <c r="A949" s="182"/>
      <c r="B949" s="182"/>
      <c r="C949" s="359"/>
      <c r="D949" s="360"/>
      <c r="E949" s="361"/>
      <c r="F949" s="362"/>
      <c r="G949" s="363"/>
      <c r="H949" s="362"/>
      <c r="I949" s="362"/>
      <c r="J949" s="362"/>
      <c r="K949" s="126"/>
      <c r="L949" s="375"/>
      <c r="M949" s="363"/>
    </row>
    <row r="950" ht="27.75" customHeight="1">
      <c r="A950" s="182"/>
      <c r="B950" s="182"/>
      <c r="C950" s="359"/>
      <c r="D950" s="360"/>
      <c r="E950" s="361"/>
      <c r="F950" s="362"/>
      <c r="G950" s="363"/>
      <c r="H950" s="362"/>
      <c r="I950" s="362"/>
      <c r="J950" s="362"/>
      <c r="K950" s="126"/>
      <c r="L950" s="375"/>
      <c r="M950" s="363"/>
    </row>
    <row r="951" ht="27.75" customHeight="1">
      <c r="A951" s="182"/>
      <c r="B951" s="182"/>
      <c r="C951" s="359"/>
      <c r="D951" s="360"/>
      <c r="E951" s="361"/>
      <c r="F951" s="362"/>
      <c r="G951" s="363"/>
      <c r="H951" s="362"/>
      <c r="I951" s="362"/>
      <c r="J951" s="362"/>
      <c r="K951" s="126"/>
      <c r="L951" s="375"/>
      <c r="M951" s="363"/>
    </row>
    <row r="952" ht="27.75" customHeight="1">
      <c r="A952" s="182"/>
      <c r="B952" s="182"/>
      <c r="C952" s="359"/>
      <c r="D952" s="360"/>
      <c r="E952" s="361"/>
      <c r="F952" s="362"/>
      <c r="G952" s="363"/>
      <c r="H952" s="362"/>
      <c r="I952" s="362"/>
      <c r="J952" s="362"/>
      <c r="K952" s="126"/>
      <c r="L952" s="375"/>
      <c r="M952" s="363"/>
    </row>
    <row r="953" ht="27.75" customHeight="1">
      <c r="A953" s="182"/>
      <c r="B953" s="182"/>
      <c r="C953" s="359"/>
      <c r="D953" s="360"/>
      <c r="E953" s="361"/>
      <c r="F953" s="362"/>
      <c r="G953" s="363"/>
      <c r="H953" s="362"/>
      <c r="I953" s="362"/>
      <c r="J953" s="362"/>
      <c r="K953" s="126"/>
      <c r="L953" s="375"/>
      <c r="M953" s="363"/>
    </row>
    <row r="954" ht="27.75" customHeight="1">
      <c r="A954" s="182"/>
      <c r="B954" s="182"/>
      <c r="C954" s="359"/>
      <c r="D954" s="360"/>
      <c r="E954" s="361"/>
      <c r="F954" s="362"/>
      <c r="G954" s="363"/>
      <c r="H954" s="362"/>
      <c r="I954" s="362"/>
      <c r="J954" s="362"/>
      <c r="K954" s="126"/>
      <c r="L954" s="375"/>
      <c r="M954" s="363"/>
    </row>
    <row r="955" ht="27.75" customHeight="1">
      <c r="A955" s="182"/>
      <c r="B955" s="182"/>
      <c r="C955" s="359"/>
      <c r="D955" s="360"/>
      <c r="E955" s="361"/>
      <c r="F955" s="362"/>
      <c r="G955" s="363"/>
      <c r="H955" s="362"/>
      <c r="I955" s="362"/>
      <c r="J955" s="362"/>
      <c r="K955" s="126"/>
      <c r="L955" s="375"/>
      <c r="M955" s="363"/>
    </row>
    <row r="956" ht="27.75" customHeight="1">
      <c r="A956" s="182"/>
      <c r="B956" s="182"/>
      <c r="C956" s="359"/>
      <c r="D956" s="360"/>
      <c r="E956" s="361"/>
      <c r="F956" s="362"/>
      <c r="G956" s="363"/>
      <c r="H956" s="362"/>
      <c r="I956" s="362"/>
      <c r="J956" s="362"/>
      <c r="K956" s="126"/>
      <c r="L956" s="375"/>
      <c r="M956" s="363"/>
    </row>
    <row r="957" ht="27.75" customHeight="1">
      <c r="A957" s="182"/>
      <c r="B957" s="182"/>
      <c r="C957" s="359"/>
      <c r="D957" s="360"/>
      <c r="E957" s="361"/>
      <c r="F957" s="362"/>
      <c r="G957" s="363"/>
      <c r="H957" s="362"/>
      <c r="I957" s="362"/>
      <c r="J957" s="362"/>
      <c r="K957" s="126"/>
      <c r="L957" s="375"/>
      <c r="M957" s="363"/>
    </row>
    <row r="958" ht="27.75" customHeight="1">
      <c r="A958" s="182"/>
      <c r="B958" s="182"/>
      <c r="C958" s="359"/>
      <c r="D958" s="360"/>
      <c r="E958" s="361"/>
      <c r="F958" s="362"/>
      <c r="G958" s="363"/>
      <c r="H958" s="362"/>
      <c r="I958" s="362"/>
      <c r="J958" s="362"/>
      <c r="K958" s="126"/>
      <c r="L958" s="375"/>
      <c r="M958" s="363"/>
    </row>
    <row r="959" ht="27.75" customHeight="1">
      <c r="A959" s="182"/>
      <c r="B959" s="182"/>
      <c r="C959" s="359"/>
      <c r="D959" s="360"/>
      <c r="E959" s="361"/>
      <c r="F959" s="362"/>
      <c r="G959" s="363"/>
      <c r="H959" s="362"/>
      <c r="I959" s="362"/>
      <c r="J959" s="362"/>
      <c r="K959" s="126"/>
      <c r="L959" s="375"/>
      <c r="M959" s="363"/>
    </row>
    <row r="960" ht="27.75" customHeight="1">
      <c r="A960" s="182"/>
      <c r="B960" s="182"/>
      <c r="C960" s="359"/>
      <c r="D960" s="360"/>
      <c r="E960" s="361"/>
      <c r="F960" s="362"/>
      <c r="G960" s="363"/>
      <c r="H960" s="362"/>
      <c r="I960" s="362"/>
      <c r="J960" s="362"/>
      <c r="K960" s="126"/>
      <c r="L960" s="375"/>
      <c r="M960" s="363"/>
    </row>
    <row r="961" ht="27.75" customHeight="1">
      <c r="A961" s="182"/>
      <c r="B961" s="182"/>
      <c r="C961" s="359"/>
      <c r="D961" s="360"/>
      <c r="E961" s="361"/>
      <c r="F961" s="362"/>
      <c r="G961" s="363"/>
      <c r="H961" s="362"/>
      <c r="I961" s="362"/>
      <c r="J961" s="362"/>
      <c r="K961" s="126"/>
      <c r="L961" s="375"/>
      <c r="M961" s="363"/>
    </row>
    <row r="962" ht="27.75" customHeight="1">
      <c r="A962" s="182"/>
      <c r="B962" s="182"/>
      <c r="C962" s="359"/>
      <c r="D962" s="360"/>
      <c r="E962" s="361"/>
      <c r="F962" s="362"/>
      <c r="G962" s="363"/>
      <c r="H962" s="362"/>
      <c r="I962" s="362"/>
      <c r="J962" s="362"/>
      <c r="K962" s="126"/>
      <c r="L962" s="375"/>
      <c r="M962" s="363"/>
    </row>
    <row r="963" ht="27.75" customHeight="1">
      <c r="A963" s="182"/>
      <c r="B963" s="182"/>
      <c r="C963" s="359"/>
      <c r="D963" s="360"/>
      <c r="E963" s="361"/>
      <c r="F963" s="362"/>
      <c r="G963" s="363"/>
      <c r="H963" s="362"/>
      <c r="I963" s="362"/>
      <c r="J963" s="362"/>
      <c r="K963" s="126"/>
      <c r="L963" s="375"/>
      <c r="M963" s="363"/>
    </row>
    <row r="964" ht="27.75" customHeight="1">
      <c r="A964" s="182"/>
      <c r="B964" s="182"/>
      <c r="C964" s="359"/>
      <c r="D964" s="360"/>
      <c r="E964" s="361"/>
      <c r="F964" s="362"/>
      <c r="G964" s="363"/>
      <c r="H964" s="362"/>
      <c r="I964" s="362"/>
      <c r="J964" s="362"/>
      <c r="K964" s="126"/>
      <c r="L964" s="375"/>
      <c r="M964" s="363"/>
    </row>
    <row r="965" ht="27.75" customHeight="1">
      <c r="A965" s="182"/>
      <c r="B965" s="182"/>
      <c r="C965" s="359"/>
      <c r="D965" s="360"/>
      <c r="E965" s="361"/>
      <c r="F965" s="362"/>
      <c r="G965" s="363"/>
      <c r="H965" s="362"/>
      <c r="I965" s="362"/>
      <c r="J965" s="362"/>
      <c r="K965" s="126"/>
      <c r="L965" s="375"/>
      <c r="M965" s="363"/>
    </row>
    <row r="966" ht="27.75" customHeight="1">
      <c r="A966" s="182"/>
      <c r="B966" s="182"/>
      <c r="C966" s="359"/>
      <c r="D966" s="360"/>
      <c r="E966" s="361"/>
      <c r="F966" s="362"/>
      <c r="G966" s="363"/>
      <c r="H966" s="362"/>
      <c r="I966" s="362"/>
      <c r="J966" s="362"/>
      <c r="K966" s="126"/>
      <c r="L966" s="375"/>
      <c r="M966" s="363"/>
    </row>
    <row r="967" ht="27.75" customHeight="1">
      <c r="A967" s="182"/>
      <c r="B967" s="182"/>
      <c r="C967" s="359"/>
      <c r="D967" s="360"/>
      <c r="E967" s="361"/>
      <c r="F967" s="362"/>
      <c r="G967" s="363"/>
      <c r="H967" s="362"/>
      <c r="I967" s="362"/>
      <c r="J967" s="362"/>
      <c r="K967" s="126"/>
      <c r="L967" s="375"/>
      <c r="M967" s="363"/>
    </row>
    <row r="968" ht="27.75" customHeight="1">
      <c r="A968" s="182"/>
      <c r="B968" s="182"/>
      <c r="C968" s="359"/>
      <c r="D968" s="360"/>
      <c r="E968" s="361"/>
      <c r="F968" s="362"/>
      <c r="G968" s="363"/>
      <c r="H968" s="362"/>
      <c r="I968" s="362"/>
      <c r="J968" s="362"/>
      <c r="K968" s="126"/>
      <c r="L968" s="375"/>
      <c r="M968" s="363"/>
    </row>
    <row r="969" ht="27.75" customHeight="1">
      <c r="A969" s="182"/>
      <c r="B969" s="182"/>
      <c r="C969" s="359"/>
      <c r="D969" s="360"/>
      <c r="E969" s="361"/>
      <c r="F969" s="362"/>
      <c r="G969" s="363"/>
      <c r="H969" s="362"/>
      <c r="I969" s="362"/>
      <c r="J969" s="362"/>
      <c r="K969" s="126"/>
      <c r="L969" s="375"/>
      <c r="M969" s="363"/>
    </row>
    <row r="970" ht="27.75" customHeight="1">
      <c r="A970" s="182"/>
      <c r="B970" s="182"/>
      <c r="C970" s="359"/>
      <c r="D970" s="360"/>
      <c r="E970" s="361"/>
      <c r="F970" s="362"/>
      <c r="G970" s="363"/>
      <c r="H970" s="362"/>
      <c r="I970" s="362"/>
      <c r="J970" s="362"/>
      <c r="K970" s="126"/>
      <c r="L970" s="375"/>
      <c r="M970" s="363"/>
    </row>
    <row r="971" ht="27.75" customHeight="1">
      <c r="A971" s="182"/>
      <c r="B971" s="182"/>
      <c r="C971" s="359"/>
      <c r="D971" s="360"/>
      <c r="E971" s="361"/>
      <c r="F971" s="362"/>
      <c r="G971" s="363"/>
      <c r="H971" s="362"/>
      <c r="I971" s="362"/>
      <c r="J971" s="362"/>
      <c r="K971" s="126"/>
      <c r="L971" s="375"/>
      <c r="M971" s="363"/>
    </row>
    <row r="972" ht="27.75" customHeight="1">
      <c r="A972" s="182"/>
      <c r="B972" s="182"/>
      <c r="C972" s="359"/>
      <c r="D972" s="360"/>
      <c r="E972" s="361"/>
      <c r="F972" s="362"/>
      <c r="G972" s="363"/>
      <c r="H972" s="362"/>
      <c r="I972" s="362"/>
      <c r="J972" s="362"/>
      <c r="K972" s="126"/>
      <c r="L972" s="375"/>
      <c r="M972" s="363"/>
    </row>
    <row r="973" ht="27.75" customHeight="1">
      <c r="A973" s="182"/>
      <c r="B973" s="182"/>
      <c r="C973" s="359"/>
      <c r="D973" s="360"/>
      <c r="E973" s="361"/>
      <c r="F973" s="362"/>
      <c r="G973" s="363"/>
      <c r="H973" s="362"/>
      <c r="I973" s="362"/>
      <c r="J973" s="362"/>
      <c r="K973" s="126"/>
      <c r="L973" s="375"/>
      <c r="M973" s="363"/>
    </row>
    <row r="974" ht="27.75" customHeight="1">
      <c r="A974" s="182"/>
      <c r="B974" s="182"/>
      <c r="C974" s="359"/>
      <c r="D974" s="360"/>
      <c r="E974" s="361"/>
      <c r="F974" s="362"/>
      <c r="G974" s="363"/>
      <c r="H974" s="362"/>
      <c r="I974" s="362"/>
      <c r="J974" s="362"/>
      <c r="K974" s="126"/>
      <c r="L974" s="375"/>
      <c r="M974" s="363"/>
    </row>
    <row r="975" ht="27.75" customHeight="1">
      <c r="A975" s="182"/>
      <c r="B975" s="182"/>
      <c r="C975" s="359"/>
      <c r="D975" s="360"/>
      <c r="E975" s="361"/>
      <c r="F975" s="362"/>
      <c r="G975" s="363"/>
      <c r="H975" s="362"/>
      <c r="I975" s="362"/>
      <c r="J975" s="362"/>
      <c r="K975" s="126"/>
      <c r="L975" s="375"/>
      <c r="M975" s="363"/>
    </row>
    <row r="976" ht="27.75" customHeight="1">
      <c r="A976" s="182"/>
      <c r="B976" s="182"/>
      <c r="C976" s="359"/>
      <c r="D976" s="360"/>
      <c r="E976" s="361"/>
      <c r="F976" s="362"/>
      <c r="G976" s="363"/>
      <c r="H976" s="362"/>
      <c r="I976" s="362"/>
      <c r="J976" s="362"/>
      <c r="K976" s="126"/>
      <c r="L976" s="375"/>
      <c r="M976" s="363"/>
    </row>
    <row r="977" ht="27.75" customHeight="1">
      <c r="A977" s="182"/>
      <c r="B977" s="182"/>
      <c r="C977" s="359"/>
      <c r="D977" s="360"/>
      <c r="E977" s="361"/>
      <c r="F977" s="362"/>
      <c r="G977" s="363"/>
      <c r="H977" s="362"/>
      <c r="I977" s="362"/>
      <c r="J977" s="362"/>
      <c r="K977" s="126"/>
      <c r="L977" s="375"/>
      <c r="M977" s="363"/>
    </row>
    <row r="978" ht="27.75" customHeight="1">
      <c r="A978" s="182"/>
      <c r="B978" s="182"/>
      <c r="C978" s="359"/>
      <c r="D978" s="360"/>
      <c r="E978" s="361"/>
      <c r="F978" s="362"/>
      <c r="G978" s="363"/>
      <c r="H978" s="362"/>
      <c r="I978" s="362"/>
      <c r="J978" s="362"/>
      <c r="K978" s="126"/>
      <c r="L978" s="375"/>
      <c r="M978" s="363"/>
    </row>
    <row r="979" ht="27.75" customHeight="1">
      <c r="A979" s="182"/>
      <c r="B979" s="182"/>
      <c r="C979" s="359"/>
      <c r="D979" s="360"/>
      <c r="E979" s="361"/>
      <c r="F979" s="362"/>
      <c r="G979" s="363"/>
      <c r="H979" s="362"/>
      <c r="I979" s="362"/>
      <c r="J979" s="362"/>
      <c r="K979" s="126"/>
      <c r="L979" s="375"/>
      <c r="M979" s="363"/>
    </row>
    <row r="980" ht="27.75" customHeight="1">
      <c r="A980" s="182"/>
      <c r="B980" s="182"/>
      <c r="C980" s="359"/>
      <c r="D980" s="360"/>
      <c r="E980" s="361"/>
      <c r="F980" s="362"/>
      <c r="G980" s="363"/>
      <c r="H980" s="362"/>
      <c r="I980" s="362"/>
      <c r="J980" s="362"/>
      <c r="K980" s="126"/>
      <c r="L980" s="375"/>
      <c r="M980" s="363"/>
    </row>
    <row r="981" ht="27.75" customHeight="1">
      <c r="A981" s="182"/>
      <c r="B981" s="182"/>
      <c r="C981" s="359"/>
      <c r="D981" s="360"/>
      <c r="E981" s="361"/>
      <c r="F981" s="362"/>
      <c r="G981" s="363"/>
      <c r="H981" s="362"/>
      <c r="I981" s="362"/>
      <c r="J981" s="362"/>
      <c r="K981" s="126"/>
      <c r="L981" s="375"/>
      <c r="M981" s="363"/>
    </row>
    <row r="982" ht="27.75" customHeight="1">
      <c r="A982" s="182"/>
      <c r="B982" s="182"/>
      <c r="C982" s="359"/>
      <c r="D982" s="360"/>
      <c r="E982" s="361"/>
      <c r="F982" s="362"/>
      <c r="G982" s="363"/>
      <c r="H982" s="362"/>
      <c r="I982" s="362"/>
      <c r="J982" s="362"/>
      <c r="K982" s="126"/>
      <c r="L982" s="375"/>
      <c r="M982" s="363"/>
    </row>
    <row r="983" ht="27.75" customHeight="1">
      <c r="A983" s="182"/>
      <c r="B983" s="182"/>
      <c r="C983" s="359"/>
      <c r="D983" s="360"/>
      <c r="E983" s="361"/>
      <c r="F983" s="362"/>
      <c r="G983" s="363"/>
      <c r="H983" s="362"/>
      <c r="I983" s="362"/>
      <c r="J983" s="362"/>
      <c r="K983" s="126"/>
      <c r="L983" s="375"/>
      <c r="M983" s="363"/>
    </row>
    <row r="984" ht="27.75" customHeight="1">
      <c r="A984" s="182"/>
      <c r="B984" s="182"/>
      <c r="C984" s="359"/>
      <c r="D984" s="360"/>
      <c r="E984" s="361"/>
      <c r="F984" s="362"/>
      <c r="G984" s="363"/>
      <c r="H984" s="362"/>
      <c r="I984" s="362"/>
      <c r="J984" s="362"/>
      <c r="K984" s="126"/>
      <c r="L984" s="375"/>
      <c r="M984" s="363"/>
    </row>
    <row r="985" ht="27.75" customHeight="1">
      <c r="A985" s="182"/>
      <c r="B985" s="182"/>
      <c r="C985" s="359"/>
      <c r="D985" s="360"/>
      <c r="E985" s="361"/>
      <c r="F985" s="362"/>
      <c r="G985" s="363"/>
      <c r="H985" s="362"/>
      <c r="I985" s="362"/>
      <c r="J985" s="362"/>
      <c r="K985" s="126"/>
      <c r="L985" s="375"/>
      <c r="M985" s="363"/>
    </row>
    <row r="986" ht="27.75" customHeight="1">
      <c r="A986" s="182"/>
      <c r="B986" s="182"/>
      <c r="C986" s="359"/>
      <c r="D986" s="360"/>
      <c r="E986" s="361"/>
      <c r="F986" s="362"/>
      <c r="G986" s="363"/>
      <c r="H986" s="362"/>
      <c r="I986" s="362"/>
      <c r="J986" s="362"/>
      <c r="K986" s="126"/>
      <c r="L986" s="375"/>
      <c r="M986" s="363"/>
    </row>
    <row r="987" ht="27.75" customHeight="1">
      <c r="A987" s="182"/>
      <c r="B987" s="182"/>
      <c r="C987" s="359"/>
      <c r="D987" s="360"/>
      <c r="E987" s="361"/>
      <c r="F987" s="362"/>
      <c r="G987" s="363"/>
      <c r="H987" s="362"/>
      <c r="I987" s="362"/>
      <c r="J987" s="362"/>
      <c r="K987" s="126"/>
      <c r="L987" s="375"/>
      <c r="M987" s="363"/>
    </row>
    <row r="988" ht="27.75" customHeight="1">
      <c r="A988" s="182"/>
      <c r="B988" s="182"/>
      <c r="C988" s="359"/>
      <c r="D988" s="360"/>
      <c r="E988" s="361"/>
      <c r="F988" s="362"/>
      <c r="G988" s="363"/>
      <c r="H988" s="362"/>
      <c r="I988" s="362"/>
      <c r="J988" s="362"/>
      <c r="K988" s="126"/>
      <c r="L988" s="375"/>
      <c r="M988" s="363"/>
    </row>
    <row r="989" ht="27.75" customHeight="1">
      <c r="A989" s="182"/>
      <c r="B989" s="182"/>
      <c r="C989" s="359"/>
      <c r="D989" s="360"/>
      <c r="E989" s="361"/>
      <c r="F989" s="362"/>
      <c r="G989" s="363"/>
      <c r="H989" s="362"/>
      <c r="I989" s="362"/>
      <c r="J989" s="362"/>
      <c r="K989" s="126"/>
      <c r="L989" s="375"/>
      <c r="M989" s="363"/>
    </row>
    <row r="990" ht="27.75" customHeight="1">
      <c r="A990" s="182"/>
      <c r="B990" s="182"/>
      <c r="C990" s="359"/>
      <c r="D990" s="360"/>
      <c r="E990" s="361"/>
      <c r="F990" s="362"/>
      <c r="G990" s="363"/>
      <c r="H990" s="362"/>
      <c r="I990" s="362"/>
      <c r="J990" s="362"/>
      <c r="K990" s="126"/>
      <c r="L990" s="375"/>
      <c r="M990" s="363"/>
    </row>
    <row r="991" ht="27.75" customHeight="1">
      <c r="A991" s="182"/>
      <c r="B991" s="182"/>
      <c r="C991" s="359"/>
      <c r="D991" s="360"/>
      <c r="E991" s="361"/>
      <c r="F991" s="362"/>
      <c r="G991" s="363"/>
      <c r="H991" s="362"/>
      <c r="I991" s="362"/>
      <c r="J991" s="362"/>
      <c r="K991" s="126"/>
      <c r="L991" s="375"/>
      <c r="M991" s="363"/>
    </row>
    <row r="992" ht="27.75" customHeight="1">
      <c r="A992" s="182"/>
      <c r="B992" s="182"/>
      <c r="C992" s="359"/>
      <c r="D992" s="360"/>
      <c r="E992" s="361"/>
      <c r="F992" s="362"/>
      <c r="G992" s="363"/>
      <c r="H992" s="362"/>
      <c r="I992" s="362"/>
      <c r="J992" s="362"/>
      <c r="K992" s="126"/>
      <c r="L992" s="375"/>
      <c r="M992" s="363"/>
    </row>
    <row r="993" ht="27.75" customHeight="1">
      <c r="A993" s="182"/>
      <c r="B993" s="182"/>
      <c r="C993" s="359"/>
      <c r="D993" s="360"/>
      <c r="E993" s="361"/>
      <c r="F993" s="362"/>
      <c r="G993" s="363"/>
      <c r="H993" s="362"/>
      <c r="I993" s="362"/>
      <c r="J993" s="362"/>
      <c r="K993" s="126"/>
      <c r="L993" s="375"/>
      <c r="M993" s="363"/>
    </row>
    <row r="994" ht="27.75" customHeight="1">
      <c r="A994" s="182"/>
      <c r="B994" s="182"/>
      <c r="C994" s="359"/>
      <c r="D994" s="360"/>
      <c r="E994" s="361"/>
      <c r="F994" s="362"/>
      <c r="G994" s="363"/>
      <c r="H994" s="362"/>
      <c r="I994" s="362"/>
      <c r="J994" s="362"/>
      <c r="K994" s="126"/>
      <c r="L994" s="375"/>
      <c r="M994" s="363"/>
    </row>
    <row r="995" ht="27.75" customHeight="1">
      <c r="A995" s="182"/>
      <c r="B995" s="182"/>
      <c r="C995" s="359"/>
      <c r="D995" s="360"/>
      <c r="E995" s="361"/>
      <c r="F995" s="362"/>
      <c r="G995" s="363"/>
      <c r="H995" s="362"/>
      <c r="I995" s="362"/>
      <c r="J995" s="362"/>
      <c r="K995" s="126"/>
      <c r="L995" s="375"/>
      <c r="M995" s="363"/>
    </row>
    <row r="996" ht="27.75" customHeight="1">
      <c r="A996" s="182"/>
      <c r="B996" s="182"/>
      <c r="C996" s="359"/>
      <c r="D996" s="360"/>
      <c r="E996" s="361"/>
      <c r="F996" s="362"/>
      <c r="G996" s="363"/>
      <c r="H996" s="362"/>
      <c r="I996" s="362"/>
      <c r="J996" s="362"/>
      <c r="K996" s="126"/>
      <c r="L996" s="375"/>
      <c r="M996" s="363"/>
    </row>
    <row r="997" ht="27.75" customHeight="1">
      <c r="A997" s="182"/>
      <c r="B997" s="182"/>
      <c r="C997" s="359"/>
      <c r="D997" s="360"/>
      <c r="E997" s="361"/>
      <c r="F997" s="362"/>
      <c r="G997" s="363"/>
      <c r="H997" s="362"/>
      <c r="I997" s="362"/>
      <c r="J997" s="362"/>
      <c r="K997" s="126"/>
      <c r="L997" s="375"/>
      <c r="M997" s="363"/>
    </row>
    <row r="998" ht="27.75" customHeight="1">
      <c r="A998" s="182"/>
      <c r="B998" s="182"/>
      <c r="C998" s="359"/>
      <c r="D998" s="360"/>
      <c r="E998" s="361"/>
      <c r="F998" s="362"/>
      <c r="G998" s="363"/>
      <c r="H998" s="362"/>
      <c r="I998" s="362"/>
      <c r="J998" s="362"/>
      <c r="K998" s="126"/>
      <c r="L998" s="375"/>
      <c r="M998" s="363"/>
    </row>
    <row r="999" ht="27.75" customHeight="1">
      <c r="A999" s="182"/>
      <c r="B999" s="182"/>
      <c r="C999" s="359"/>
      <c r="D999" s="360"/>
      <c r="E999" s="361"/>
      <c r="F999" s="362"/>
      <c r="G999" s="363"/>
      <c r="H999" s="362"/>
      <c r="I999" s="362"/>
      <c r="J999" s="362"/>
      <c r="K999" s="126"/>
      <c r="L999" s="375"/>
      <c r="M999" s="363"/>
    </row>
    <row r="1000" ht="27.75" customHeight="1">
      <c r="A1000" s="182"/>
      <c r="B1000" s="182"/>
      <c r="C1000" s="359"/>
      <c r="D1000" s="360"/>
      <c r="E1000" s="361"/>
      <c r="F1000" s="362"/>
      <c r="G1000" s="363"/>
      <c r="H1000" s="362"/>
      <c r="I1000" s="362"/>
      <c r="J1000" s="362"/>
      <c r="K1000" s="126"/>
      <c r="L1000" s="375"/>
      <c r="M1000" s="363"/>
    </row>
    <row r="1001" ht="27.75" customHeight="1">
      <c r="A1001" s="182"/>
      <c r="B1001" s="182"/>
      <c r="C1001" s="359"/>
      <c r="D1001" s="360"/>
      <c r="E1001" s="361"/>
      <c r="F1001" s="362"/>
      <c r="G1001" s="363"/>
      <c r="H1001" s="362"/>
      <c r="I1001" s="362"/>
      <c r="J1001" s="362"/>
      <c r="K1001" s="126"/>
      <c r="L1001" s="375"/>
      <c r="M1001" s="363"/>
    </row>
    <row r="1002" ht="27.75" customHeight="1">
      <c r="A1002" s="182"/>
      <c r="B1002" s="182"/>
      <c r="C1002" s="359"/>
      <c r="D1002" s="360"/>
      <c r="E1002" s="361"/>
      <c r="F1002" s="362"/>
      <c r="G1002" s="363"/>
      <c r="H1002" s="362"/>
      <c r="I1002" s="362"/>
      <c r="J1002" s="362"/>
      <c r="K1002" s="126"/>
      <c r="L1002" s="375"/>
      <c r="M1002" s="363"/>
    </row>
    <row r="1003" ht="27.75" customHeight="1">
      <c r="A1003" s="182"/>
      <c r="B1003" s="182"/>
      <c r="C1003" s="359"/>
      <c r="D1003" s="360"/>
      <c r="E1003" s="361"/>
      <c r="F1003" s="362"/>
      <c r="G1003" s="363"/>
      <c r="H1003" s="362"/>
      <c r="I1003" s="362"/>
      <c r="J1003" s="362"/>
      <c r="K1003" s="126"/>
      <c r="L1003" s="375"/>
      <c r="M1003" s="363"/>
    </row>
    <row r="1004" ht="27.75" customHeight="1">
      <c r="A1004" s="182"/>
      <c r="B1004" s="182"/>
      <c r="C1004" s="359"/>
      <c r="D1004" s="360"/>
      <c r="E1004" s="361"/>
      <c r="F1004" s="362"/>
      <c r="G1004" s="363"/>
      <c r="H1004" s="362"/>
      <c r="I1004" s="362"/>
      <c r="J1004" s="362"/>
      <c r="K1004" s="126"/>
      <c r="L1004" s="375"/>
      <c r="M1004" s="363"/>
    </row>
    <row r="1005" ht="27.75" customHeight="1">
      <c r="A1005" s="182"/>
      <c r="B1005" s="182"/>
      <c r="C1005" s="359"/>
      <c r="D1005" s="360"/>
      <c r="E1005" s="361"/>
      <c r="F1005" s="362"/>
      <c r="G1005" s="363"/>
      <c r="H1005" s="362"/>
      <c r="I1005" s="362"/>
      <c r="J1005" s="362"/>
      <c r="K1005" s="126"/>
      <c r="L1005" s="375"/>
      <c r="M1005" s="363"/>
    </row>
    <row r="1006" ht="27.75" customHeight="1">
      <c r="A1006" s="182"/>
      <c r="B1006" s="182"/>
      <c r="C1006" s="359"/>
      <c r="D1006" s="360"/>
      <c r="E1006" s="361"/>
      <c r="F1006" s="362"/>
      <c r="G1006" s="363"/>
      <c r="H1006" s="362"/>
      <c r="I1006" s="362"/>
      <c r="J1006" s="362"/>
      <c r="K1006" s="126"/>
      <c r="L1006" s="375"/>
      <c r="M1006" s="363"/>
    </row>
    <row r="1007" ht="27.75" customHeight="1">
      <c r="A1007" s="182"/>
      <c r="B1007" s="182"/>
      <c r="C1007" s="359"/>
      <c r="D1007" s="360"/>
      <c r="E1007" s="361"/>
      <c r="F1007" s="362"/>
      <c r="G1007" s="363"/>
      <c r="H1007" s="362"/>
      <c r="I1007" s="362"/>
      <c r="J1007" s="362"/>
      <c r="K1007" s="126"/>
      <c r="L1007" s="375"/>
      <c r="M1007" s="363"/>
    </row>
    <row r="1008" ht="27.75" customHeight="1">
      <c r="A1008" s="182"/>
      <c r="B1008" s="182"/>
      <c r="C1008" s="359"/>
      <c r="D1008" s="360"/>
      <c r="E1008" s="361"/>
      <c r="F1008" s="362"/>
      <c r="G1008" s="363"/>
      <c r="H1008" s="362"/>
      <c r="I1008" s="362"/>
      <c r="J1008" s="362"/>
      <c r="K1008" s="126"/>
      <c r="L1008" s="375"/>
      <c r="M1008" s="363"/>
    </row>
    <row r="1009" ht="27.75" customHeight="1">
      <c r="A1009" s="182"/>
      <c r="B1009" s="182"/>
      <c r="C1009" s="359"/>
      <c r="D1009" s="360"/>
      <c r="E1009" s="361"/>
      <c r="F1009" s="362"/>
      <c r="G1009" s="363"/>
      <c r="H1009" s="362"/>
      <c r="I1009" s="362"/>
      <c r="J1009" s="362"/>
      <c r="K1009" s="126"/>
      <c r="L1009" s="375"/>
      <c r="M1009" s="363"/>
    </row>
    <row r="1010" ht="27.75" customHeight="1">
      <c r="A1010" s="182"/>
      <c r="B1010" s="182"/>
      <c r="C1010" s="359"/>
      <c r="D1010" s="360"/>
      <c r="E1010" s="361"/>
      <c r="F1010" s="362"/>
      <c r="G1010" s="363"/>
      <c r="H1010" s="362"/>
      <c r="I1010" s="362"/>
      <c r="J1010" s="362"/>
      <c r="K1010" s="126"/>
      <c r="L1010" s="375"/>
      <c r="M1010" s="363"/>
    </row>
    <row r="1011" ht="27.75" customHeight="1">
      <c r="A1011" s="182"/>
      <c r="B1011" s="182"/>
      <c r="C1011" s="359"/>
      <c r="D1011" s="360"/>
      <c r="E1011" s="361"/>
      <c r="F1011" s="362"/>
      <c r="G1011" s="363"/>
      <c r="H1011" s="362"/>
      <c r="I1011" s="362"/>
      <c r="J1011" s="362"/>
      <c r="K1011" s="126"/>
      <c r="L1011" s="375"/>
      <c r="M1011" s="363"/>
    </row>
    <row r="1012" ht="27.75" customHeight="1">
      <c r="A1012" s="182"/>
      <c r="B1012" s="182"/>
      <c r="C1012" s="359"/>
      <c r="D1012" s="360"/>
      <c r="E1012" s="361"/>
      <c r="F1012" s="362"/>
      <c r="G1012" s="363"/>
      <c r="H1012" s="362"/>
      <c r="I1012" s="362"/>
      <c r="J1012" s="362"/>
      <c r="K1012" s="126"/>
      <c r="L1012" s="375"/>
      <c r="M1012" s="363"/>
    </row>
    <row r="1013" ht="27.75" customHeight="1">
      <c r="A1013" s="182"/>
      <c r="B1013" s="182"/>
      <c r="C1013" s="359"/>
      <c r="D1013" s="360"/>
      <c r="E1013" s="361"/>
      <c r="F1013" s="362"/>
      <c r="G1013" s="363"/>
      <c r="H1013" s="362"/>
      <c r="I1013" s="362"/>
      <c r="J1013" s="362"/>
      <c r="K1013" s="126"/>
      <c r="L1013" s="375"/>
      <c r="M1013" s="363"/>
    </row>
    <row r="1014" ht="27.75" customHeight="1">
      <c r="A1014" s="182"/>
      <c r="B1014" s="182"/>
      <c r="C1014" s="359"/>
      <c r="D1014" s="360"/>
      <c r="E1014" s="361"/>
      <c r="F1014" s="362"/>
      <c r="G1014" s="363"/>
      <c r="H1014" s="362"/>
      <c r="I1014" s="362"/>
      <c r="J1014" s="362"/>
      <c r="K1014" s="126"/>
      <c r="L1014" s="375"/>
      <c r="M1014" s="363"/>
    </row>
    <row r="1015" ht="27.75" customHeight="1">
      <c r="A1015" s="182"/>
      <c r="B1015" s="182"/>
      <c r="C1015" s="359"/>
      <c r="D1015" s="360"/>
      <c r="E1015" s="361"/>
      <c r="F1015" s="362"/>
      <c r="G1015" s="363"/>
      <c r="H1015" s="362"/>
      <c r="I1015" s="362"/>
      <c r="J1015" s="362"/>
      <c r="K1015" s="126"/>
      <c r="L1015" s="375"/>
      <c r="M1015" s="363"/>
    </row>
    <row r="1016" ht="27.75" customHeight="1">
      <c r="A1016" s="182"/>
      <c r="B1016" s="182"/>
      <c r="C1016" s="359"/>
      <c r="D1016" s="360"/>
      <c r="E1016" s="361"/>
      <c r="F1016" s="362"/>
      <c r="G1016" s="363"/>
      <c r="H1016" s="362"/>
      <c r="I1016" s="362"/>
      <c r="J1016" s="362"/>
      <c r="K1016" s="126"/>
      <c r="L1016" s="375"/>
      <c r="M1016" s="363"/>
    </row>
    <row r="1017" ht="27.75" customHeight="1">
      <c r="A1017" s="182"/>
      <c r="B1017" s="182"/>
      <c r="C1017" s="359"/>
      <c r="D1017" s="360"/>
      <c r="E1017" s="361"/>
      <c r="F1017" s="362"/>
      <c r="G1017" s="363"/>
      <c r="H1017" s="362"/>
      <c r="I1017" s="362"/>
      <c r="J1017" s="362"/>
      <c r="K1017" s="126"/>
      <c r="L1017" s="375"/>
      <c r="M1017" s="363"/>
    </row>
    <row r="1018" ht="27.75" customHeight="1">
      <c r="A1018" s="182"/>
      <c r="B1018" s="182"/>
      <c r="C1018" s="359"/>
      <c r="D1018" s="360"/>
      <c r="E1018" s="361"/>
      <c r="F1018" s="362"/>
      <c r="G1018" s="363"/>
      <c r="H1018" s="362"/>
      <c r="I1018" s="362"/>
      <c r="J1018" s="362"/>
      <c r="K1018" s="126"/>
      <c r="L1018" s="375"/>
      <c r="M1018" s="363"/>
    </row>
    <row r="1019" ht="27.75" customHeight="1">
      <c r="A1019" s="182"/>
      <c r="B1019" s="182"/>
      <c r="C1019" s="359"/>
      <c r="D1019" s="360"/>
      <c r="E1019" s="361"/>
      <c r="F1019" s="362"/>
      <c r="G1019" s="363"/>
      <c r="H1019" s="362"/>
      <c r="I1019" s="362"/>
      <c r="J1019" s="362"/>
      <c r="K1019" s="126"/>
      <c r="L1019" s="375"/>
      <c r="M1019" s="363"/>
    </row>
    <row r="1020" ht="27.75" customHeight="1">
      <c r="A1020" s="182"/>
      <c r="B1020" s="182"/>
      <c r="C1020" s="359"/>
      <c r="D1020" s="360"/>
      <c r="E1020" s="361"/>
      <c r="F1020" s="362"/>
      <c r="G1020" s="363"/>
      <c r="H1020" s="362"/>
      <c r="I1020" s="362"/>
      <c r="J1020" s="362"/>
      <c r="K1020" s="126"/>
      <c r="L1020" s="375"/>
      <c r="M1020" s="363"/>
    </row>
    <row r="1021" ht="27.75" customHeight="1">
      <c r="A1021" s="182"/>
      <c r="B1021" s="182"/>
      <c r="C1021" s="359"/>
      <c r="D1021" s="360"/>
      <c r="E1021" s="361"/>
      <c r="F1021" s="362"/>
      <c r="G1021" s="363"/>
      <c r="H1021" s="362"/>
      <c r="I1021" s="362"/>
      <c r="J1021" s="362"/>
      <c r="K1021" s="126"/>
      <c r="L1021" s="375"/>
      <c r="M1021" s="363"/>
    </row>
    <row r="1022" ht="27.75" customHeight="1">
      <c r="A1022" s="182"/>
      <c r="B1022" s="182"/>
      <c r="C1022" s="359"/>
      <c r="D1022" s="360"/>
      <c r="E1022" s="361"/>
      <c r="F1022" s="362"/>
      <c r="G1022" s="363"/>
      <c r="H1022" s="362"/>
      <c r="I1022" s="362"/>
      <c r="J1022" s="362"/>
      <c r="K1022" s="126"/>
      <c r="L1022" s="375"/>
      <c r="M1022" s="363"/>
    </row>
    <row r="1023" ht="27.75" customHeight="1">
      <c r="A1023" s="182"/>
      <c r="B1023" s="182"/>
      <c r="C1023" s="359"/>
      <c r="D1023" s="360"/>
      <c r="E1023" s="361"/>
      <c r="F1023" s="362"/>
      <c r="G1023" s="363"/>
      <c r="H1023" s="362"/>
      <c r="I1023" s="362"/>
      <c r="J1023" s="362"/>
      <c r="K1023" s="126"/>
      <c r="L1023" s="375"/>
      <c r="M1023" s="363"/>
    </row>
    <row r="1024" ht="27.75" customHeight="1">
      <c r="A1024" s="182"/>
      <c r="B1024" s="182"/>
      <c r="C1024" s="359"/>
      <c r="D1024" s="360"/>
      <c r="E1024" s="361"/>
      <c r="F1024" s="362"/>
      <c r="G1024" s="363"/>
      <c r="H1024" s="362"/>
      <c r="I1024" s="362"/>
      <c r="J1024" s="362"/>
      <c r="K1024" s="126"/>
      <c r="L1024" s="375"/>
      <c r="M1024" s="363"/>
    </row>
    <row r="1025" ht="27.75" customHeight="1">
      <c r="A1025" s="182"/>
      <c r="B1025" s="182"/>
      <c r="C1025" s="359"/>
      <c r="D1025" s="360"/>
      <c r="E1025" s="361"/>
      <c r="F1025" s="362"/>
      <c r="G1025" s="363"/>
      <c r="H1025" s="362"/>
      <c r="I1025" s="362"/>
      <c r="J1025" s="362"/>
      <c r="K1025" s="126"/>
      <c r="L1025" s="375"/>
      <c r="M1025" s="363"/>
    </row>
    <row r="1026" ht="27.75" customHeight="1">
      <c r="A1026" s="182"/>
      <c r="B1026" s="182"/>
      <c r="C1026" s="359"/>
      <c r="D1026" s="360"/>
      <c r="E1026" s="361"/>
      <c r="F1026" s="362"/>
      <c r="G1026" s="363"/>
      <c r="H1026" s="362"/>
      <c r="I1026" s="362"/>
      <c r="J1026" s="362"/>
      <c r="K1026" s="126"/>
      <c r="L1026" s="375"/>
      <c r="M1026" s="363"/>
    </row>
    <row r="1027" ht="27.75" customHeight="1">
      <c r="A1027" s="182"/>
      <c r="B1027" s="182"/>
      <c r="C1027" s="359"/>
      <c r="D1027" s="360"/>
      <c r="E1027" s="361"/>
      <c r="F1027" s="362"/>
      <c r="G1027" s="363"/>
      <c r="H1027" s="362"/>
      <c r="I1027" s="362"/>
      <c r="J1027" s="362"/>
      <c r="K1027" s="126"/>
      <c r="L1027" s="375"/>
      <c r="M1027" s="363"/>
    </row>
    <row r="1028" ht="27.75" customHeight="1">
      <c r="A1028" s="182"/>
      <c r="B1028" s="182"/>
      <c r="C1028" s="359"/>
      <c r="D1028" s="360"/>
      <c r="E1028" s="361"/>
      <c r="F1028" s="362"/>
      <c r="G1028" s="363"/>
      <c r="H1028" s="362"/>
      <c r="I1028" s="362"/>
      <c r="J1028" s="362"/>
      <c r="K1028" s="126"/>
      <c r="L1028" s="375"/>
      <c r="M1028" s="363"/>
    </row>
    <row r="1029" ht="27.75" customHeight="1">
      <c r="A1029" s="182"/>
      <c r="B1029" s="182"/>
      <c r="C1029" s="359"/>
      <c r="D1029" s="360"/>
      <c r="E1029" s="361"/>
      <c r="F1029" s="362"/>
      <c r="G1029" s="363"/>
      <c r="H1029" s="362"/>
      <c r="I1029" s="362"/>
      <c r="J1029" s="362"/>
      <c r="K1029" s="126"/>
      <c r="L1029" s="375"/>
      <c r="M1029" s="363"/>
    </row>
    <row r="1030" ht="27.75" customHeight="1">
      <c r="A1030" s="182"/>
      <c r="B1030" s="182"/>
      <c r="C1030" s="359"/>
      <c r="D1030" s="360"/>
      <c r="E1030" s="361"/>
      <c r="F1030" s="362"/>
      <c r="G1030" s="363"/>
      <c r="H1030" s="362"/>
      <c r="I1030" s="362"/>
      <c r="J1030" s="362"/>
      <c r="K1030" s="126"/>
      <c r="L1030" s="375"/>
      <c r="M1030" s="363"/>
    </row>
    <row r="1031" ht="27.75" customHeight="1">
      <c r="A1031" s="182"/>
      <c r="B1031" s="182"/>
      <c r="C1031" s="359"/>
      <c r="D1031" s="360"/>
      <c r="E1031" s="361"/>
      <c r="F1031" s="362"/>
      <c r="G1031" s="363"/>
      <c r="H1031" s="362"/>
      <c r="I1031" s="362"/>
      <c r="J1031" s="362"/>
      <c r="K1031" s="126"/>
      <c r="L1031" s="375"/>
      <c r="M1031" s="363"/>
    </row>
    <row r="1032" ht="27.75" customHeight="1">
      <c r="A1032" s="182"/>
      <c r="B1032" s="182"/>
      <c r="C1032" s="359"/>
      <c r="D1032" s="360"/>
      <c r="E1032" s="361"/>
      <c r="F1032" s="362"/>
      <c r="G1032" s="363"/>
      <c r="H1032" s="362"/>
      <c r="I1032" s="362"/>
      <c r="J1032" s="362"/>
      <c r="K1032" s="126"/>
      <c r="L1032" s="375"/>
      <c r="M1032" s="363"/>
    </row>
    <row r="1033" ht="27.75" customHeight="1">
      <c r="A1033" s="182"/>
      <c r="B1033" s="182"/>
      <c r="C1033" s="359"/>
      <c r="D1033" s="360"/>
      <c r="E1033" s="361"/>
      <c r="F1033" s="362"/>
      <c r="G1033" s="363"/>
      <c r="H1033" s="362"/>
      <c r="I1033" s="362"/>
      <c r="J1033" s="362"/>
      <c r="K1033" s="126"/>
      <c r="L1033" s="375"/>
      <c r="M1033" s="363"/>
    </row>
    <row r="1034" ht="27.75" customHeight="1">
      <c r="A1034" s="182"/>
      <c r="B1034" s="182"/>
      <c r="C1034" s="359"/>
      <c r="D1034" s="360"/>
      <c r="E1034" s="361"/>
      <c r="F1034" s="362"/>
      <c r="G1034" s="363"/>
      <c r="H1034" s="362"/>
      <c r="I1034" s="362"/>
      <c r="J1034" s="362"/>
      <c r="K1034" s="126"/>
      <c r="L1034" s="375"/>
      <c r="M1034" s="363"/>
    </row>
    <row r="1035" ht="27.75" customHeight="1">
      <c r="A1035" s="182"/>
      <c r="B1035" s="182"/>
      <c r="C1035" s="359"/>
      <c r="D1035" s="360"/>
      <c r="E1035" s="361"/>
      <c r="F1035" s="362"/>
      <c r="G1035" s="363"/>
      <c r="H1035" s="362"/>
      <c r="I1035" s="362"/>
      <c r="J1035" s="362"/>
      <c r="K1035" s="126"/>
      <c r="L1035" s="375"/>
      <c r="M1035" s="363"/>
    </row>
    <row r="1036" ht="27.75" customHeight="1">
      <c r="A1036" s="182"/>
      <c r="B1036" s="182"/>
      <c r="C1036" s="359"/>
      <c r="D1036" s="360"/>
      <c r="E1036" s="361"/>
      <c r="F1036" s="362"/>
      <c r="G1036" s="363"/>
      <c r="H1036" s="362"/>
      <c r="I1036" s="362"/>
      <c r="J1036" s="362"/>
      <c r="K1036" s="126"/>
      <c r="L1036" s="375"/>
      <c r="M1036" s="363"/>
    </row>
    <row r="1037" ht="27.75" customHeight="1">
      <c r="A1037" s="182"/>
      <c r="B1037" s="182"/>
      <c r="C1037" s="359"/>
      <c r="D1037" s="360"/>
      <c r="E1037" s="361"/>
      <c r="F1037" s="362"/>
      <c r="G1037" s="363"/>
      <c r="H1037" s="362"/>
      <c r="I1037" s="362"/>
      <c r="J1037" s="362"/>
      <c r="K1037" s="126"/>
      <c r="L1037" s="375"/>
      <c r="M1037" s="363"/>
    </row>
    <row r="1038" ht="27.75" customHeight="1">
      <c r="A1038" s="182"/>
      <c r="B1038" s="182"/>
      <c r="C1038" s="359"/>
      <c r="D1038" s="360"/>
      <c r="E1038" s="361"/>
      <c r="F1038" s="362"/>
      <c r="G1038" s="363"/>
      <c r="H1038" s="362"/>
      <c r="I1038" s="362"/>
      <c r="J1038" s="362"/>
      <c r="K1038" s="126"/>
      <c r="L1038" s="375"/>
      <c r="M1038" s="363"/>
    </row>
    <row r="1039" ht="27.75" customHeight="1">
      <c r="A1039" s="182"/>
      <c r="B1039" s="182"/>
      <c r="C1039" s="359"/>
      <c r="D1039" s="360"/>
      <c r="E1039" s="361"/>
      <c r="F1039" s="362"/>
      <c r="G1039" s="363"/>
      <c r="H1039" s="362"/>
      <c r="I1039" s="362"/>
      <c r="J1039" s="362"/>
      <c r="K1039" s="126"/>
      <c r="L1039" s="375"/>
      <c r="M1039" s="363"/>
    </row>
    <row r="1040" ht="27.75" customHeight="1">
      <c r="A1040" s="182"/>
      <c r="B1040" s="182"/>
      <c r="C1040" s="359"/>
      <c r="D1040" s="360"/>
      <c r="E1040" s="361"/>
      <c r="F1040" s="362"/>
      <c r="G1040" s="363"/>
      <c r="H1040" s="362"/>
      <c r="I1040" s="362"/>
      <c r="J1040" s="362"/>
      <c r="K1040" s="126"/>
      <c r="L1040" s="375"/>
      <c r="M1040" s="363"/>
    </row>
    <row r="1041" ht="27.75" customHeight="1">
      <c r="A1041" s="182"/>
      <c r="B1041" s="182"/>
      <c r="C1041" s="359"/>
      <c r="D1041" s="360"/>
      <c r="E1041" s="361"/>
      <c r="F1041" s="362"/>
      <c r="G1041" s="363"/>
      <c r="H1041" s="362"/>
      <c r="I1041" s="362"/>
      <c r="J1041" s="362"/>
      <c r="K1041" s="126"/>
      <c r="L1041" s="375"/>
      <c r="M1041" s="363"/>
    </row>
    <row r="1042" ht="27.75" customHeight="1">
      <c r="A1042" s="182"/>
      <c r="B1042" s="182"/>
      <c r="C1042" s="359"/>
      <c r="D1042" s="360"/>
      <c r="E1042" s="361"/>
      <c r="F1042" s="362"/>
      <c r="G1042" s="363"/>
      <c r="H1042" s="362"/>
      <c r="I1042" s="362"/>
      <c r="J1042" s="362"/>
      <c r="K1042" s="126"/>
      <c r="L1042" s="375"/>
      <c r="M1042" s="363"/>
    </row>
    <row r="1043" ht="27.75" customHeight="1">
      <c r="A1043" s="182"/>
      <c r="B1043" s="182"/>
      <c r="C1043" s="359"/>
      <c r="D1043" s="360"/>
      <c r="E1043" s="361"/>
      <c r="F1043" s="362"/>
      <c r="G1043" s="363"/>
      <c r="H1043" s="362"/>
      <c r="I1043" s="362"/>
      <c r="J1043" s="362"/>
      <c r="K1043" s="126"/>
      <c r="L1043" s="375"/>
      <c r="M1043" s="363"/>
    </row>
    <row r="1044" ht="27.75" customHeight="1">
      <c r="A1044" s="182"/>
      <c r="B1044" s="182"/>
      <c r="C1044" s="359"/>
      <c r="D1044" s="360"/>
      <c r="E1044" s="361"/>
      <c r="F1044" s="362"/>
      <c r="G1044" s="363"/>
      <c r="H1044" s="362"/>
      <c r="I1044" s="362"/>
      <c r="J1044" s="362"/>
      <c r="K1044" s="126"/>
      <c r="L1044" s="375"/>
      <c r="M1044" s="363"/>
    </row>
    <row r="1045" ht="27.75" customHeight="1">
      <c r="A1045" s="182"/>
      <c r="B1045" s="182"/>
      <c r="C1045" s="359"/>
      <c r="D1045" s="360"/>
      <c r="E1045" s="361"/>
      <c r="F1045" s="362"/>
      <c r="G1045" s="363"/>
      <c r="H1045" s="362"/>
      <c r="I1045" s="362"/>
      <c r="J1045" s="362"/>
      <c r="K1045" s="126"/>
      <c r="L1045" s="375"/>
      <c r="M1045" s="363"/>
    </row>
    <row r="1046" ht="27.75" customHeight="1">
      <c r="A1046" s="182"/>
      <c r="B1046" s="182"/>
      <c r="C1046" s="359"/>
      <c r="D1046" s="360"/>
      <c r="E1046" s="361"/>
      <c r="F1046" s="362"/>
      <c r="G1046" s="363"/>
      <c r="H1046" s="362"/>
      <c r="I1046" s="362"/>
      <c r="J1046" s="362"/>
      <c r="K1046" s="126"/>
      <c r="L1046" s="375"/>
      <c r="M1046" s="363"/>
    </row>
    <row r="1047" ht="27.75" customHeight="1">
      <c r="A1047" s="182"/>
      <c r="B1047" s="182"/>
      <c r="C1047" s="359"/>
      <c r="D1047" s="360"/>
      <c r="E1047" s="361"/>
      <c r="F1047" s="362"/>
      <c r="G1047" s="363"/>
      <c r="H1047" s="362"/>
      <c r="I1047" s="362"/>
      <c r="J1047" s="362"/>
      <c r="K1047" s="126"/>
      <c r="L1047" s="375"/>
      <c r="M1047" s="363"/>
    </row>
    <row r="1048" ht="27.75" customHeight="1">
      <c r="A1048" s="182"/>
      <c r="B1048" s="182"/>
      <c r="C1048" s="359"/>
      <c r="D1048" s="360"/>
      <c r="E1048" s="361"/>
      <c r="F1048" s="362"/>
      <c r="G1048" s="363"/>
      <c r="H1048" s="362"/>
      <c r="I1048" s="362"/>
      <c r="J1048" s="362"/>
      <c r="K1048" s="126"/>
      <c r="L1048" s="375"/>
      <c r="M1048" s="363"/>
    </row>
    <row r="1049" ht="27.75" customHeight="1">
      <c r="A1049" s="182"/>
      <c r="B1049" s="182"/>
      <c r="C1049" s="359"/>
      <c r="D1049" s="360"/>
      <c r="E1049" s="361"/>
      <c r="F1049" s="362"/>
      <c r="G1049" s="363"/>
      <c r="H1049" s="362"/>
      <c r="I1049" s="362"/>
      <c r="J1049" s="362"/>
      <c r="K1049" s="126"/>
      <c r="L1049" s="375"/>
      <c r="M1049" s="363"/>
    </row>
    <row r="1050" ht="27.75" customHeight="1">
      <c r="A1050" s="182"/>
      <c r="B1050" s="182"/>
      <c r="C1050" s="359"/>
      <c r="D1050" s="360"/>
      <c r="E1050" s="361"/>
      <c r="F1050" s="362"/>
      <c r="G1050" s="363"/>
      <c r="H1050" s="362"/>
      <c r="I1050" s="362"/>
      <c r="J1050" s="362"/>
      <c r="K1050" s="126"/>
      <c r="L1050" s="375"/>
      <c r="M1050" s="363"/>
    </row>
    <row r="1051" ht="27.75" customHeight="1">
      <c r="A1051" s="182"/>
      <c r="B1051" s="182"/>
      <c r="C1051" s="359"/>
      <c r="D1051" s="360"/>
      <c r="E1051" s="361"/>
      <c r="F1051" s="362"/>
      <c r="G1051" s="363"/>
      <c r="H1051" s="362"/>
      <c r="I1051" s="362"/>
      <c r="J1051" s="362"/>
      <c r="K1051" s="126"/>
      <c r="L1051" s="375"/>
      <c r="M1051" s="363"/>
    </row>
    <row r="1052" ht="27.75" customHeight="1">
      <c r="A1052" s="182"/>
      <c r="B1052" s="182"/>
      <c r="C1052" s="359"/>
      <c r="D1052" s="360"/>
      <c r="E1052" s="361"/>
      <c r="F1052" s="362"/>
      <c r="G1052" s="363"/>
      <c r="H1052" s="362"/>
      <c r="I1052" s="362"/>
      <c r="J1052" s="362"/>
      <c r="K1052" s="126"/>
      <c r="L1052" s="375"/>
      <c r="M1052" s="363"/>
    </row>
    <row r="1053" ht="27.75" customHeight="1">
      <c r="A1053" s="182"/>
      <c r="B1053" s="182"/>
      <c r="C1053" s="359"/>
      <c r="D1053" s="360"/>
      <c r="E1053" s="361"/>
      <c r="F1053" s="362"/>
      <c r="G1053" s="363"/>
      <c r="H1053" s="362"/>
      <c r="I1053" s="362"/>
      <c r="J1053" s="362"/>
      <c r="K1053" s="126"/>
      <c r="L1053" s="375"/>
      <c r="M1053" s="363"/>
    </row>
    <row r="1054" ht="27.75" customHeight="1">
      <c r="A1054" s="182"/>
      <c r="B1054" s="182"/>
      <c r="C1054" s="359"/>
      <c r="D1054" s="360"/>
      <c r="E1054" s="361"/>
      <c r="F1054" s="362"/>
      <c r="G1054" s="363"/>
      <c r="H1054" s="362"/>
      <c r="I1054" s="362"/>
      <c r="J1054" s="362"/>
      <c r="K1054" s="126"/>
      <c r="L1054" s="375"/>
      <c r="M1054" s="363"/>
    </row>
    <row r="1055" ht="27.75" customHeight="1">
      <c r="A1055" s="182"/>
      <c r="B1055" s="182"/>
      <c r="C1055" s="359"/>
      <c r="D1055" s="360"/>
      <c r="E1055" s="361"/>
      <c r="F1055" s="362"/>
      <c r="G1055" s="363"/>
      <c r="H1055" s="362"/>
      <c r="I1055" s="362"/>
      <c r="J1055" s="362"/>
      <c r="K1055" s="126"/>
      <c r="L1055" s="375"/>
      <c r="M1055" s="363"/>
    </row>
    <row r="1056" ht="27.75" customHeight="1">
      <c r="A1056" s="182"/>
      <c r="B1056" s="182"/>
      <c r="C1056" s="359"/>
      <c r="D1056" s="360"/>
      <c r="E1056" s="361"/>
      <c r="F1056" s="362"/>
      <c r="G1056" s="363"/>
      <c r="H1056" s="362"/>
      <c r="I1056" s="362"/>
      <c r="J1056" s="362"/>
      <c r="K1056" s="126"/>
      <c r="L1056" s="375"/>
      <c r="M1056" s="363"/>
    </row>
    <row r="1057" ht="27.75" customHeight="1">
      <c r="A1057" s="182"/>
      <c r="B1057" s="182"/>
      <c r="C1057" s="359"/>
      <c r="D1057" s="360"/>
      <c r="E1057" s="361"/>
      <c r="F1057" s="362"/>
      <c r="G1057" s="363"/>
      <c r="H1057" s="362"/>
      <c r="I1057" s="362"/>
      <c r="J1057" s="362"/>
      <c r="K1057" s="126"/>
      <c r="L1057" s="375"/>
      <c r="M1057" s="363"/>
    </row>
    <row r="1058" ht="27.75" customHeight="1">
      <c r="A1058" s="182"/>
      <c r="B1058" s="182"/>
      <c r="C1058" s="359"/>
      <c r="D1058" s="360"/>
      <c r="E1058" s="361"/>
      <c r="F1058" s="362"/>
      <c r="G1058" s="363"/>
      <c r="H1058" s="362"/>
      <c r="I1058" s="362"/>
      <c r="J1058" s="362"/>
      <c r="K1058" s="126"/>
      <c r="L1058" s="375"/>
      <c r="M1058" s="363"/>
    </row>
    <row r="1059" ht="27.75" customHeight="1">
      <c r="A1059" s="182"/>
      <c r="B1059" s="182"/>
      <c r="C1059" s="359"/>
      <c r="D1059" s="360"/>
      <c r="E1059" s="361"/>
      <c r="F1059" s="362"/>
      <c r="G1059" s="363"/>
      <c r="H1059" s="362"/>
      <c r="I1059" s="362"/>
      <c r="J1059" s="362"/>
      <c r="K1059" s="126"/>
      <c r="L1059" s="375"/>
      <c r="M1059" s="363"/>
    </row>
    <row r="1060" ht="27.75" customHeight="1">
      <c r="A1060" s="182"/>
      <c r="B1060" s="182"/>
      <c r="C1060" s="359"/>
      <c r="D1060" s="360"/>
      <c r="E1060" s="361"/>
      <c r="F1060" s="362"/>
      <c r="G1060" s="363"/>
      <c r="H1060" s="362"/>
      <c r="I1060" s="362"/>
      <c r="J1060" s="362"/>
      <c r="K1060" s="126"/>
      <c r="L1060" s="375"/>
      <c r="M1060" s="363"/>
    </row>
    <row r="1061" ht="27.75" customHeight="1">
      <c r="A1061" s="182"/>
      <c r="B1061" s="182"/>
      <c r="C1061" s="359"/>
      <c r="D1061" s="360"/>
      <c r="E1061" s="361"/>
      <c r="F1061" s="362"/>
      <c r="G1061" s="363"/>
      <c r="H1061" s="362"/>
      <c r="I1061" s="362"/>
      <c r="J1061" s="362"/>
      <c r="K1061" s="126"/>
      <c r="L1061" s="375"/>
      <c r="M1061" s="363"/>
    </row>
    <row r="1062" ht="27.75" customHeight="1">
      <c r="A1062" s="182"/>
      <c r="B1062" s="182"/>
      <c r="C1062" s="359"/>
      <c r="D1062" s="360"/>
      <c r="E1062" s="361"/>
      <c r="F1062" s="362"/>
      <c r="G1062" s="363"/>
      <c r="H1062" s="362"/>
      <c r="I1062" s="362"/>
      <c r="J1062" s="362"/>
      <c r="K1062" s="126"/>
      <c r="L1062" s="375"/>
      <c r="M1062" s="363"/>
    </row>
    <row r="1063" ht="27.75" customHeight="1">
      <c r="A1063" s="182"/>
      <c r="B1063" s="182"/>
      <c r="C1063" s="359"/>
      <c r="D1063" s="360"/>
      <c r="E1063" s="361"/>
      <c r="F1063" s="362"/>
      <c r="G1063" s="363"/>
      <c r="H1063" s="362"/>
      <c r="I1063" s="362"/>
      <c r="J1063" s="362"/>
      <c r="K1063" s="126"/>
      <c r="L1063" s="375"/>
      <c r="M1063" s="363"/>
    </row>
    <row r="1064" ht="27.75" customHeight="1">
      <c r="A1064" s="182"/>
      <c r="B1064" s="182"/>
      <c r="C1064" s="359"/>
      <c r="D1064" s="360"/>
      <c r="E1064" s="361"/>
      <c r="F1064" s="362"/>
      <c r="G1064" s="363"/>
      <c r="H1064" s="362"/>
      <c r="I1064" s="362"/>
      <c r="J1064" s="362"/>
      <c r="K1064" s="126"/>
      <c r="L1064" s="375"/>
      <c r="M1064" s="363"/>
    </row>
    <row r="1065" ht="27.75" customHeight="1">
      <c r="A1065" s="182"/>
      <c r="B1065" s="182"/>
      <c r="C1065" s="359"/>
      <c r="D1065" s="360"/>
      <c r="E1065" s="361"/>
      <c r="F1065" s="362"/>
      <c r="G1065" s="363"/>
      <c r="H1065" s="362"/>
      <c r="I1065" s="362"/>
      <c r="J1065" s="362"/>
      <c r="K1065" s="126"/>
      <c r="L1065" s="375"/>
      <c r="M1065" s="363"/>
    </row>
    <row r="1066" ht="27.75" customHeight="1">
      <c r="A1066" s="182"/>
      <c r="B1066" s="182"/>
      <c r="C1066" s="359"/>
      <c r="D1066" s="360"/>
      <c r="E1066" s="361"/>
      <c r="F1066" s="362"/>
      <c r="G1066" s="363"/>
      <c r="H1066" s="362"/>
      <c r="I1066" s="362"/>
      <c r="J1066" s="362"/>
      <c r="K1066" s="126"/>
      <c r="L1066" s="375"/>
      <c r="M1066" s="363"/>
    </row>
    <row r="1067" ht="27.75" customHeight="1">
      <c r="A1067" s="182"/>
      <c r="B1067" s="182"/>
      <c r="C1067" s="359"/>
      <c r="D1067" s="360"/>
      <c r="E1067" s="361"/>
      <c r="F1067" s="362"/>
      <c r="G1067" s="363"/>
      <c r="H1067" s="362"/>
      <c r="I1067" s="362"/>
      <c r="J1067" s="362"/>
      <c r="K1067" s="126"/>
      <c r="L1067" s="375"/>
      <c r="M1067" s="363"/>
    </row>
    <row r="1068" ht="27.75" customHeight="1">
      <c r="A1068" s="182"/>
      <c r="B1068" s="182"/>
      <c r="C1068" s="359"/>
      <c r="D1068" s="360"/>
      <c r="E1068" s="361"/>
      <c r="F1068" s="362"/>
      <c r="G1068" s="363"/>
      <c r="H1068" s="362"/>
      <c r="I1068" s="362"/>
      <c r="J1068" s="362"/>
      <c r="K1068" s="126"/>
      <c r="L1068" s="375"/>
      <c r="M1068" s="363"/>
    </row>
    <row r="1069" ht="27.75" customHeight="1">
      <c r="A1069" s="182"/>
      <c r="B1069" s="182"/>
      <c r="C1069" s="359"/>
      <c r="D1069" s="360"/>
      <c r="E1069" s="361"/>
      <c r="F1069" s="362"/>
      <c r="G1069" s="363"/>
      <c r="H1069" s="362"/>
      <c r="I1069" s="362"/>
      <c r="J1069" s="362"/>
      <c r="K1069" s="126"/>
      <c r="L1069" s="375"/>
      <c r="M1069" s="363"/>
    </row>
    <row r="1070" ht="27.75" customHeight="1">
      <c r="A1070" s="182"/>
      <c r="B1070" s="182"/>
      <c r="C1070" s="359"/>
      <c r="D1070" s="360"/>
      <c r="E1070" s="361"/>
      <c r="F1070" s="362"/>
      <c r="G1070" s="363"/>
      <c r="H1070" s="362"/>
      <c r="I1070" s="362"/>
      <c r="J1070" s="362"/>
      <c r="K1070" s="126"/>
      <c r="L1070" s="375"/>
      <c r="M1070" s="363"/>
    </row>
    <row r="1071" ht="27.75" customHeight="1">
      <c r="A1071" s="182"/>
      <c r="B1071" s="182"/>
      <c r="C1071" s="359"/>
      <c r="D1071" s="360"/>
      <c r="E1071" s="361"/>
      <c r="F1071" s="362"/>
      <c r="G1071" s="363"/>
      <c r="H1071" s="362"/>
      <c r="I1071" s="362"/>
      <c r="J1071" s="362"/>
      <c r="K1071" s="126"/>
      <c r="L1071" s="375"/>
      <c r="M1071" s="363"/>
    </row>
    <row r="1072" ht="27.75" customHeight="1">
      <c r="A1072" s="182"/>
      <c r="B1072" s="182"/>
      <c r="C1072" s="359"/>
      <c r="D1072" s="360"/>
      <c r="E1072" s="361"/>
      <c r="F1072" s="362"/>
      <c r="G1072" s="363"/>
      <c r="H1072" s="362"/>
      <c r="I1072" s="362"/>
      <c r="J1072" s="362"/>
      <c r="K1072" s="126"/>
      <c r="L1072" s="375"/>
      <c r="M1072" s="363"/>
    </row>
    <row r="1073" ht="27.75" customHeight="1">
      <c r="A1073" s="182"/>
      <c r="B1073" s="182"/>
      <c r="C1073" s="359"/>
      <c r="D1073" s="360"/>
      <c r="E1073" s="361"/>
      <c r="F1073" s="362"/>
      <c r="G1073" s="363"/>
      <c r="H1073" s="362"/>
      <c r="I1073" s="362"/>
      <c r="J1073" s="362"/>
      <c r="K1073" s="126"/>
      <c r="L1073" s="375"/>
      <c r="M1073" s="363"/>
    </row>
    <row r="1074" ht="27.75" customHeight="1">
      <c r="A1074" s="182"/>
      <c r="B1074" s="182"/>
      <c r="C1074" s="359"/>
      <c r="D1074" s="360"/>
      <c r="E1074" s="361"/>
      <c r="F1074" s="362"/>
      <c r="G1074" s="363"/>
      <c r="H1074" s="362"/>
      <c r="I1074" s="362"/>
      <c r="J1074" s="362"/>
      <c r="K1074" s="126"/>
      <c r="L1074" s="375"/>
      <c r="M1074" s="363"/>
    </row>
    <row r="1075" ht="27.75" customHeight="1">
      <c r="A1075" s="182"/>
      <c r="B1075" s="182"/>
      <c r="C1075" s="359"/>
      <c r="D1075" s="360"/>
      <c r="E1075" s="361"/>
      <c r="F1075" s="362"/>
      <c r="G1075" s="363"/>
      <c r="H1075" s="362"/>
      <c r="I1075" s="362"/>
      <c r="J1075" s="362"/>
      <c r="K1075" s="126"/>
      <c r="L1075" s="375"/>
      <c r="M1075" s="363"/>
    </row>
    <row r="1076" ht="27.75" customHeight="1">
      <c r="A1076" s="182"/>
      <c r="B1076" s="182"/>
      <c r="C1076" s="359"/>
      <c r="D1076" s="360"/>
      <c r="E1076" s="361"/>
      <c r="F1076" s="362"/>
      <c r="G1076" s="363"/>
      <c r="H1076" s="362"/>
      <c r="I1076" s="362"/>
      <c r="J1076" s="362"/>
      <c r="K1076" s="126"/>
      <c r="L1076" s="375"/>
      <c r="M1076" s="363"/>
    </row>
    <row r="1077" ht="27.75" customHeight="1">
      <c r="A1077" s="182"/>
      <c r="B1077" s="182"/>
      <c r="C1077" s="359"/>
      <c r="D1077" s="360"/>
      <c r="E1077" s="361"/>
      <c r="F1077" s="362"/>
      <c r="G1077" s="363"/>
      <c r="H1077" s="362"/>
      <c r="I1077" s="362"/>
      <c r="J1077" s="362"/>
      <c r="K1077" s="126"/>
      <c r="L1077" s="375"/>
      <c r="M1077" s="363"/>
    </row>
    <row r="1078" ht="27.75" customHeight="1">
      <c r="A1078" s="182"/>
      <c r="B1078" s="182"/>
      <c r="C1078" s="359"/>
      <c r="D1078" s="360"/>
      <c r="E1078" s="361"/>
      <c r="F1078" s="362"/>
      <c r="G1078" s="363"/>
      <c r="H1078" s="362"/>
      <c r="I1078" s="362"/>
      <c r="J1078" s="362"/>
      <c r="K1078" s="126"/>
      <c r="L1078" s="375"/>
      <c r="M1078" s="363"/>
    </row>
    <row r="1079" ht="27.75" customHeight="1">
      <c r="A1079" s="182"/>
      <c r="B1079" s="182"/>
      <c r="C1079" s="359"/>
      <c r="D1079" s="360"/>
      <c r="E1079" s="361"/>
      <c r="F1079" s="362"/>
      <c r="G1079" s="363"/>
      <c r="H1079" s="362"/>
      <c r="I1079" s="362"/>
      <c r="J1079" s="362"/>
      <c r="K1079" s="126"/>
      <c r="L1079" s="375"/>
      <c r="M1079" s="363"/>
    </row>
    <row r="1080" ht="27.75" customHeight="1">
      <c r="A1080" s="182"/>
      <c r="B1080" s="182"/>
      <c r="C1080" s="359"/>
      <c r="D1080" s="360"/>
      <c r="E1080" s="361"/>
      <c r="F1080" s="362"/>
      <c r="G1080" s="363"/>
      <c r="H1080" s="362"/>
      <c r="I1080" s="362"/>
      <c r="J1080" s="362"/>
      <c r="K1080" s="126"/>
      <c r="L1080" s="375"/>
      <c r="M1080" s="363"/>
    </row>
    <row r="1081" ht="27.75" customHeight="1">
      <c r="A1081" s="182"/>
      <c r="B1081" s="182"/>
      <c r="C1081" s="359"/>
      <c r="D1081" s="360"/>
      <c r="E1081" s="361"/>
      <c r="F1081" s="362"/>
      <c r="G1081" s="363"/>
      <c r="H1081" s="362"/>
      <c r="I1081" s="362"/>
      <c r="J1081" s="362"/>
      <c r="K1081" s="126"/>
      <c r="L1081" s="375"/>
      <c r="M1081" s="363"/>
    </row>
    <row r="1082" ht="27.75" customHeight="1">
      <c r="A1082" s="182"/>
      <c r="B1082" s="182"/>
      <c r="C1082" s="359"/>
      <c r="D1082" s="360"/>
      <c r="E1082" s="361"/>
      <c r="F1082" s="362"/>
      <c r="G1082" s="363"/>
      <c r="H1082" s="362"/>
      <c r="I1082" s="362"/>
      <c r="J1082" s="362"/>
      <c r="K1082" s="126"/>
      <c r="L1082" s="375"/>
      <c r="M1082" s="363"/>
    </row>
    <row r="1083" ht="27.75" customHeight="1">
      <c r="A1083" s="182"/>
      <c r="B1083" s="182"/>
      <c r="C1083" s="359"/>
      <c r="D1083" s="360"/>
      <c r="E1083" s="361"/>
      <c r="F1083" s="362"/>
      <c r="G1083" s="363"/>
      <c r="H1083" s="362"/>
      <c r="I1083" s="362"/>
      <c r="J1083" s="362"/>
      <c r="K1083" s="126"/>
      <c r="L1083" s="375"/>
      <c r="M1083" s="363"/>
    </row>
    <row r="1084" ht="27.75" customHeight="1">
      <c r="A1084" s="182"/>
      <c r="B1084" s="182"/>
      <c r="C1084" s="359"/>
      <c r="D1084" s="360"/>
      <c r="E1084" s="361"/>
      <c r="F1084" s="362"/>
      <c r="G1084" s="363"/>
      <c r="H1084" s="362"/>
      <c r="I1084" s="362"/>
      <c r="J1084" s="362"/>
      <c r="K1084" s="126"/>
      <c r="L1084" s="375"/>
      <c r="M1084" s="363"/>
    </row>
    <row r="1085" ht="27.75" customHeight="1">
      <c r="A1085" s="182"/>
      <c r="B1085" s="182"/>
      <c r="C1085" s="359"/>
      <c r="D1085" s="360"/>
      <c r="E1085" s="361"/>
      <c r="F1085" s="362"/>
      <c r="G1085" s="363"/>
      <c r="H1085" s="362"/>
      <c r="I1085" s="362"/>
      <c r="J1085" s="362"/>
      <c r="K1085" s="126"/>
      <c r="L1085" s="375"/>
      <c r="M1085" s="363"/>
    </row>
    <row r="1086" ht="27.75" customHeight="1">
      <c r="A1086" s="182"/>
      <c r="B1086" s="182"/>
      <c r="C1086" s="359"/>
      <c r="D1086" s="360"/>
      <c r="E1086" s="361"/>
      <c r="F1086" s="362"/>
      <c r="G1086" s="363"/>
      <c r="H1086" s="362"/>
      <c r="I1086" s="362"/>
      <c r="J1086" s="362"/>
      <c r="K1086" s="126"/>
      <c r="L1086" s="375"/>
      <c r="M1086" s="363"/>
    </row>
    <row r="1087" ht="27.75" customHeight="1">
      <c r="A1087" s="182"/>
      <c r="B1087" s="182"/>
      <c r="C1087" s="359"/>
      <c r="D1087" s="360"/>
      <c r="E1087" s="361"/>
      <c r="F1087" s="362"/>
      <c r="G1087" s="363"/>
      <c r="H1087" s="362"/>
      <c r="I1087" s="362"/>
      <c r="J1087" s="362"/>
      <c r="K1087" s="126"/>
      <c r="L1087" s="375"/>
      <c r="M1087" s="363"/>
    </row>
    <row r="1088" ht="27.75" customHeight="1">
      <c r="A1088" s="182"/>
      <c r="B1088" s="182"/>
      <c r="C1088" s="359"/>
      <c r="D1088" s="360"/>
      <c r="E1088" s="361"/>
      <c r="F1088" s="362"/>
      <c r="G1088" s="363"/>
      <c r="H1088" s="362"/>
      <c r="I1088" s="362"/>
      <c r="J1088" s="362"/>
      <c r="K1088" s="126"/>
      <c r="L1088" s="375"/>
      <c r="M1088" s="363"/>
    </row>
    <row r="1089" ht="27.75" customHeight="1">
      <c r="A1089" s="182"/>
      <c r="B1089" s="182"/>
      <c r="C1089" s="359"/>
      <c r="D1089" s="360"/>
      <c r="E1089" s="361"/>
      <c r="F1089" s="362"/>
      <c r="G1089" s="363"/>
      <c r="H1089" s="362"/>
      <c r="I1089" s="362"/>
      <c r="J1089" s="362"/>
      <c r="K1089" s="126"/>
      <c r="L1089" s="375"/>
      <c r="M1089" s="363"/>
    </row>
    <row r="1090" ht="27.75" customHeight="1">
      <c r="A1090" s="182"/>
      <c r="B1090" s="182"/>
      <c r="C1090" s="359"/>
      <c r="D1090" s="360"/>
      <c r="E1090" s="361"/>
      <c r="F1090" s="362"/>
      <c r="G1090" s="363"/>
      <c r="H1090" s="362"/>
      <c r="I1090" s="362"/>
      <c r="J1090" s="362"/>
      <c r="K1090" s="126"/>
      <c r="L1090" s="375"/>
      <c r="M1090" s="363"/>
    </row>
    <row r="1091" ht="27.75" customHeight="1">
      <c r="A1091" s="182"/>
      <c r="B1091" s="182"/>
      <c r="C1091" s="359"/>
      <c r="D1091" s="360"/>
      <c r="E1091" s="361"/>
      <c r="F1091" s="362"/>
      <c r="G1091" s="363"/>
      <c r="H1091" s="362"/>
      <c r="I1091" s="362"/>
      <c r="J1091" s="362"/>
      <c r="K1091" s="126"/>
      <c r="L1091" s="375"/>
      <c r="M1091" s="363"/>
    </row>
    <row r="1092" ht="27.75" customHeight="1">
      <c r="A1092" s="182"/>
      <c r="B1092" s="182"/>
      <c r="C1092" s="359"/>
      <c r="D1092" s="360"/>
      <c r="E1092" s="361"/>
      <c r="F1092" s="362"/>
      <c r="G1092" s="363"/>
      <c r="H1092" s="362"/>
      <c r="I1092" s="362"/>
      <c r="J1092" s="362"/>
      <c r="K1092" s="126"/>
      <c r="L1092" s="375"/>
      <c r="M1092" s="363"/>
    </row>
    <row r="1093" ht="27.75" customHeight="1">
      <c r="A1093" s="182"/>
      <c r="B1093" s="182"/>
      <c r="C1093" s="359"/>
      <c r="D1093" s="360"/>
      <c r="E1093" s="361"/>
      <c r="F1093" s="362"/>
      <c r="G1093" s="363"/>
      <c r="H1093" s="362"/>
      <c r="I1093" s="362"/>
      <c r="J1093" s="362"/>
      <c r="K1093" s="126"/>
      <c r="L1093" s="375"/>
      <c r="M1093" s="363"/>
    </row>
    <row r="1094" ht="27.75" customHeight="1">
      <c r="A1094" s="182"/>
      <c r="B1094" s="182"/>
      <c r="C1094" s="359"/>
      <c r="D1094" s="360"/>
      <c r="E1094" s="361"/>
      <c r="F1094" s="362"/>
      <c r="G1094" s="363"/>
      <c r="H1094" s="362"/>
      <c r="I1094" s="362"/>
      <c r="J1094" s="362"/>
      <c r="K1094" s="126"/>
      <c r="L1094" s="375"/>
      <c r="M1094" s="363"/>
    </row>
    <row r="1095" ht="27.75" customHeight="1">
      <c r="A1095" s="182"/>
      <c r="B1095" s="182"/>
      <c r="C1095" s="359"/>
      <c r="D1095" s="360"/>
      <c r="E1095" s="361"/>
      <c r="F1095" s="362"/>
      <c r="G1095" s="363"/>
      <c r="H1095" s="362"/>
      <c r="I1095" s="362"/>
      <c r="J1095" s="362"/>
      <c r="K1095" s="126"/>
      <c r="L1095" s="375"/>
      <c r="M1095" s="363"/>
    </row>
    <row r="1096" ht="27.75" customHeight="1">
      <c r="A1096" s="182"/>
      <c r="B1096" s="182"/>
      <c r="C1096" s="359"/>
      <c r="D1096" s="360"/>
      <c r="E1096" s="361"/>
      <c r="F1096" s="362"/>
      <c r="G1096" s="363"/>
      <c r="H1096" s="362"/>
      <c r="I1096" s="362"/>
      <c r="J1096" s="362"/>
      <c r="K1096" s="126"/>
      <c r="L1096" s="375"/>
      <c r="M1096" s="363"/>
    </row>
    <row r="1097" ht="27.75" customHeight="1">
      <c r="A1097" s="182"/>
      <c r="B1097" s="182"/>
      <c r="C1097" s="359"/>
      <c r="D1097" s="360"/>
      <c r="E1097" s="361"/>
      <c r="F1097" s="362"/>
      <c r="G1097" s="363"/>
      <c r="H1097" s="362"/>
      <c r="I1097" s="362"/>
      <c r="J1097" s="362"/>
      <c r="K1097" s="126"/>
      <c r="L1097" s="375"/>
      <c r="M1097" s="363"/>
    </row>
    <row r="1098" ht="27.75" customHeight="1">
      <c r="A1098" s="182"/>
      <c r="B1098" s="182"/>
      <c r="C1098" s="359"/>
      <c r="D1098" s="360"/>
      <c r="E1098" s="361"/>
      <c r="F1098" s="362"/>
      <c r="G1098" s="363"/>
      <c r="H1098" s="362"/>
      <c r="I1098" s="362"/>
      <c r="J1098" s="362"/>
      <c r="K1098" s="126"/>
      <c r="L1098" s="375"/>
      <c r="M1098" s="363"/>
    </row>
    <row r="1099" ht="27.75" customHeight="1">
      <c r="A1099" s="182"/>
      <c r="B1099" s="182"/>
      <c r="C1099" s="359"/>
      <c r="D1099" s="360"/>
      <c r="E1099" s="361"/>
      <c r="F1099" s="362"/>
      <c r="G1099" s="363"/>
      <c r="H1099" s="362"/>
      <c r="I1099" s="362"/>
      <c r="J1099" s="362"/>
      <c r="K1099" s="126"/>
      <c r="L1099" s="375"/>
      <c r="M1099" s="363"/>
    </row>
    <row r="1100" ht="27.75" customHeight="1">
      <c r="A1100" s="182"/>
      <c r="B1100" s="182"/>
      <c r="C1100" s="359"/>
      <c r="D1100" s="360"/>
      <c r="E1100" s="361"/>
      <c r="F1100" s="362"/>
      <c r="G1100" s="363"/>
      <c r="H1100" s="362"/>
      <c r="I1100" s="362"/>
      <c r="J1100" s="362"/>
      <c r="K1100" s="126"/>
      <c r="L1100" s="375"/>
      <c r="M1100" s="363"/>
    </row>
    <row r="1101" ht="27.75" customHeight="1">
      <c r="A1101" s="182"/>
      <c r="B1101" s="182"/>
      <c r="C1101" s="359"/>
      <c r="D1101" s="360"/>
      <c r="E1101" s="361"/>
      <c r="F1101" s="362"/>
      <c r="G1101" s="363"/>
      <c r="H1101" s="362"/>
      <c r="I1101" s="362"/>
      <c r="J1101" s="362"/>
      <c r="K1101" s="126"/>
      <c r="L1101" s="375"/>
      <c r="M1101" s="363"/>
    </row>
    <row r="1102" ht="27.75" customHeight="1">
      <c r="A1102" s="182"/>
      <c r="B1102" s="182"/>
      <c r="C1102" s="359"/>
      <c r="D1102" s="360"/>
      <c r="E1102" s="361"/>
      <c r="F1102" s="362"/>
      <c r="G1102" s="363"/>
      <c r="H1102" s="362"/>
      <c r="I1102" s="362"/>
      <c r="J1102" s="362"/>
      <c r="K1102" s="126"/>
      <c r="L1102" s="375"/>
      <c r="M1102" s="363"/>
    </row>
    <row r="1103" ht="27.75" customHeight="1">
      <c r="A1103" s="182"/>
      <c r="B1103" s="182"/>
      <c r="C1103" s="359"/>
      <c r="D1103" s="360"/>
      <c r="E1103" s="361"/>
      <c r="F1103" s="362"/>
      <c r="G1103" s="363"/>
      <c r="H1103" s="362"/>
      <c r="I1103" s="362"/>
      <c r="J1103" s="362"/>
      <c r="K1103" s="126"/>
      <c r="L1103" s="375"/>
      <c r="M1103" s="363"/>
    </row>
    <row r="1104" ht="27.75" customHeight="1">
      <c r="A1104" s="182"/>
      <c r="B1104" s="182"/>
      <c r="C1104" s="359"/>
      <c r="D1104" s="360"/>
      <c r="E1104" s="361"/>
      <c r="F1104" s="362"/>
      <c r="G1104" s="363"/>
      <c r="H1104" s="362"/>
      <c r="I1104" s="362"/>
      <c r="J1104" s="362"/>
      <c r="K1104" s="126"/>
      <c r="L1104" s="375"/>
      <c r="M1104" s="363"/>
    </row>
    <row r="1105" ht="27.75" customHeight="1">
      <c r="A1105" s="182"/>
      <c r="B1105" s="182"/>
      <c r="C1105" s="359"/>
      <c r="D1105" s="360"/>
      <c r="E1105" s="361"/>
      <c r="F1105" s="362"/>
      <c r="G1105" s="363"/>
      <c r="H1105" s="362"/>
      <c r="I1105" s="362"/>
      <c r="J1105" s="362"/>
      <c r="K1105" s="126"/>
      <c r="L1105" s="375"/>
      <c r="M1105" s="363"/>
    </row>
    <row r="1106" ht="27.75" customHeight="1">
      <c r="A1106" s="182"/>
      <c r="B1106" s="182"/>
      <c r="C1106" s="359"/>
      <c r="D1106" s="360"/>
      <c r="E1106" s="361"/>
      <c r="F1106" s="362"/>
      <c r="G1106" s="363"/>
      <c r="H1106" s="362"/>
      <c r="I1106" s="362"/>
      <c r="J1106" s="362"/>
      <c r="K1106" s="126"/>
      <c r="L1106" s="375"/>
      <c r="M1106" s="363"/>
    </row>
    <row r="1107" ht="27.75" customHeight="1">
      <c r="A1107" s="182"/>
      <c r="B1107" s="182"/>
      <c r="C1107" s="359"/>
      <c r="D1107" s="360"/>
      <c r="E1107" s="361"/>
      <c r="F1107" s="362"/>
      <c r="G1107" s="363"/>
      <c r="H1107" s="362"/>
      <c r="I1107" s="362"/>
      <c r="J1107" s="362"/>
      <c r="K1107" s="126"/>
      <c r="L1107" s="375"/>
      <c r="M1107" s="363"/>
    </row>
    <row r="1108" ht="27.75" customHeight="1">
      <c r="A1108" s="182"/>
      <c r="B1108" s="182"/>
      <c r="C1108" s="359"/>
      <c r="D1108" s="360"/>
      <c r="E1108" s="361"/>
      <c r="F1108" s="362"/>
      <c r="G1108" s="363"/>
      <c r="H1108" s="362"/>
      <c r="I1108" s="362"/>
      <c r="J1108" s="362"/>
      <c r="K1108" s="126"/>
      <c r="L1108" s="375"/>
      <c r="M1108" s="363"/>
    </row>
    <row r="1109" ht="27.75" customHeight="1">
      <c r="A1109" s="182"/>
      <c r="B1109" s="182"/>
      <c r="C1109" s="359"/>
      <c r="D1109" s="360"/>
      <c r="E1109" s="361"/>
      <c r="F1109" s="362"/>
      <c r="G1109" s="363"/>
      <c r="H1109" s="362"/>
      <c r="I1109" s="362"/>
      <c r="J1109" s="362"/>
      <c r="K1109" s="126"/>
      <c r="L1109" s="375"/>
      <c r="M1109" s="363"/>
    </row>
    <row r="1110" ht="27.75" customHeight="1">
      <c r="A1110" s="182"/>
      <c r="B1110" s="182"/>
      <c r="C1110" s="359"/>
      <c r="D1110" s="360"/>
      <c r="E1110" s="361"/>
      <c r="F1110" s="362"/>
      <c r="G1110" s="363"/>
      <c r="H1110" s="362"/>
      <c r="I1110" s="362"/>
      <c r="J1110" s="362"/>
      <c r="K1110" s="126"/>
      <c r="L1110" s="375"/>
      <c r="M1110" s="363"/>
    </row>
    <row r="1111" ht="27.75" customHeight="1">
      <c r="A1111" s="182"/>
      <c r="B1111" s="182"/>
      <c r="C1111" s="359"/>
      <c r="D1111" s="360"/>
      <c r="E1111" s="361"/>
      <c r="F1111" s="362"/>
      <c r="G1111" s="363"/>
      <c r="H1111" s="362"/>
      <c r="I1111" s="362"/>
      <c r="J1111" s="362"/>
      <c r="K1111" s="126"/>
      <c r="L1111" s="375"/>
      <c r="M1111" s="363"/>
    </row>
    <row r="1112" ht="27.75" customHeight="1">
      <c r="A1112" s="182"/>
      <c r="B1112" s="182"/>
      <c r="C1112" s="359"/>
      <c r="D1112" s="360"/>
      <c r="E1112" s="361"/>
      <c r="F1112" s="362"/>
      <c r="G1112" s="363"/>
      <c r="H1112" s="362"/>
      <c r="I1112" s="362"/>
      <c r="J1112" s="362"/>
      <c r="K1112" s="126"/>
      <c r="L1112" s="375"/>
      <c r="M1112" s="363"/>
    </row>
    <row r="1113" ht="27.75" customHeight="1">
      <c r="A1113" s="182"/>
      <c r="B1113" s="182"/>
      <c r="C1113" s="359"/>
      <c r="D1113" s="360"/>
      <c r="E1113" s="361"/>
      <c r="F1113" s="362"/>
      <c r="G1113" s="363"/>
      <c r="H1113" s="362"/>
      <c r="I1113" s="362"/>
      <c r="J1113" s="362"/>
      <c r="K1113" s="126"/>
      <c r="L1113" s="375"/>
      <c r="M1113" s="363"/>
    </row>
    <row r="1114" ht="27.75" customHeight="1">
      <c r="A1114" s="182"/>
      <c r="B1114" s="182"/>
      <c r="C1114" s="359"/>
      <c r="D1114" s="360"/>
      <c r="E1114" s="361"/>
      <c r="F1114" s="362"/>
      <c r="G1114" s="363"/>
      <c r="H1114" s="362"/>
      <c r="I1114" s="362"/>
      <c r="J1114" s="362"/>
      <c r="K1114" s="126"/>
      <c r="L1114" s="375"/>
      <c r="M1114" s="363"/>
    </row>
    <row r="1115" ht="27.75" customHeight="1">
      <c r="A1115" s="182"/>
      <c r="B1115" s="182"/>
      <c r="C1115" s="359"/>
      <c r="D1115" s="360"/>
      <c r="E1115" s="361"/>
      <c r="F1115" s="362"/>
      <c r="G1115" s="363"/>
      <c r="H1115" s="362"/>
      <c r="I1115" s="362"/>
      <c r="J1115" s="362"/>
      <c r="K1115" s="126"/>
      <c r="L1115" s="375"/>
      <c r="M1115" s="363"/>
    </row>
    <row r="1116" ht="27.75" customHeight="1">
      <c r="A1116" s="182"/>
      <c r="B1116" s="182"/>
      <c r="C1116" s="359"/>
      <c r="D1116" s="360"/>
      <c r="E1116" s="361"/>
      <c r="F1116" s="362"/>
      <c r="G1116" s="363"/>
      <c r="H1116" s="362"/>
      <c r="I1116" s="362"/>
      <c r="J1116" s="362"/>
      <c r="K1116" s="126"/>
      <c r="L1116" s="375"/>
      <c r="M1116" s="363"/>
    </row>
    <row r="1117" ht="27.75" customHeight="1">
      <c r="A1117" s="182"/>
      <c r="B1117" s="182"/>
      <c r="C1117" s="359"/>
      <c r="D1117" s="360"/>
      <c r="E1117" s="361"/>
      <c r="F1117" s="362"/>
      <c r="G1117" s="363"/>
      <c r="H1117" s="362"/>
      <c r="I1117" s="362"/>
      <c r="J1117" s="362"/>
      <c r="K1117" s="126"/>
      <c r="L1117" s="375"/>
      <c r="M1117" s="363"/>
    </row>
    <row r="1118" ht="27.75" customHeight="1">
      <c r="A1118" s="182"/>
      <c r="B1118" s="182"/>
      <c r="C1118" s="359"/>
      <c r="D1118" s="360"/>
      <c r="E1118" s="361"/>
      <c r="F1118" s="362"/>
      <c r="G1118" s="363"/>
      <c r="H1118" s="362"/>
      <c r="I1118" s="362"/>
      <c r="J1118" s="362"/>
      <c r="K1118" s="126"/>
      <c r="L1118" s="375"/>
      <c r="M1118" s="363"/>
    </row>
    <row r="1119" ht="27.75" customHeight="1">
      <c r="A1119" s="182"/>
      <c r="B1119" s="182"/>
      <c r="C1119" s="359"/>
      <c r="D1119" s="360"/>
      <c r="E1119" s="361"/>
      <c r="F1119" s="362"/>
      <c r="G1119" s="363"/>
      <c r="H1119" s="362"/>
      <c r="I1119" s="362"/>
      <c r="J1119" s="362"/>
      <c r="K1119" s="126"/>
      <c r="L1119" s="375"/>
      <c r="M1119" s="363"/>
    </row>
    <row r="1120" ht="27.75" customHeight="1">
      <c r="A1120" s="182"/>
      <c r="B1120" s="182"/>
      <c r="C1120" s="359"/>
      <c r="D1120" s="360"/>
      <c r="E1120" s="361"/>
      <c r="F1120" s="362"/>
      <c r="G1120" s="363"/>
      <c r="H1120" s="362"/>
      <c r="I1120" s="362"/>
      <c r="J1120" s="362"/>
      <c r="K1120" s="126"/>
      <c r="L1120" s="375"/>
      <c r="M1120" s="363"/>
    </row>
    <row r="1121" ht="27.75" customHeight="1">
      <c r="A1121" s="182"/>
      <c r="B1121" s="182"/>
      <c r="C1121" s="359"/>
      <c r="D1121" s="360"/>
      <c r="E1121" s="361"/>
      <c r="F1121" s="362"/>
      <c r="G1121" s="363"/>
      <c r="H1121" s="362"/>
      <c r="I1121" s="362"/>
      <c r="J1121" s="362"/>
      <c r="K1121" s="126"/>
      <c r="L1121" s="375"/>
      <c r="M1121" s="363"/>
    </row>
    <row r="1122" ht="27.75" customHeight="1">
      <c r="A1122" s="182"/>
      <c r="B1122" s="182"/>
      <c r="C1122" s="359"/>
      <c r="D1122" s="360"/>
      <c r="E1122" s="361"/>
      <c r="F1122" s="362"/>
      <c r="G1122" s="363"/>
      <c r="H1122" s="362"/>
      <c r="I1122" s="362"/>
      <c r="J1122" s="362"/>
      <c r="K1122" s="126"/>
      <c r="L1122" s="375"/>
      <c r="M1122" s="363"/>
    </row>
    <row r="1123" ht="27.75" customHeight="1">
      <c r="A1123" s="182"/>
      <c r="B1123" s="182"/>
      <c r="C1123" s="359"/>
      <c r="D1123" s="360"/>
      <c r="E1123" s="361"/>
      <c r="F1123" s="362"/>
      <c r="G1123" s="363"/>
      <c r="H1123" s="362"/>
      <c r="I1123" s="362"/>
      <c r="J1123" s="362"/>
      <c r="K1123" s="126"/>
      <c r="L1123" s="375"/>
      <c r="M1123" s="363"/>
    </row>
    <row r="1124" ht="27.75" customHeight="1">
      <c r="A1124" s="182"/>
      <c r="B1124" s="182"/>
      <c r="C1124" s="359"/>
      <c r="D1124" s="360"/>
      <c r="E1124" s="361"/>
      <c r="F1124" s="362"/>
      <c r="G1124" s="363"/>
      <c r="H1124" s="362"/>
      <c r="I1124" s="362"/>
      <c r="J1124" s="362"/>
      <c r="K1124" s="126"/>
      <c r="L1124" s="375"/>
      <c r="M1124" s="363"/>
    </row>
    <row r="1125" ht="27.75" customHeight="1">
      <c r="A1125" s="182"/>
      <c r="B1125" s="182"/>
      <c r="C1125" s="359"/>
      <c r="D1125" s="360"/>
      <c r="E1125" s="361"/>
      <c r="F1125" s="362"/>
      <c r="G1125" s="363"/>
      <c r="H1125" s="362"/>
      <c r="I1125" s="362"/>
      <c r="J1125" s="362"/>
      <c r="K1125" s="126"/>
      <c r="L1125" s="375"/>
      <c r="M1125" s="363"/>
    </row>
    <row r="1126" ht="27.75" customHeight="1">
      <c r="A1126" s="182"/>
      <c r="B1126" s="182"/>
      <c r="C1126" s="359"/>
      <c r="D1126" s="360"/>
      <c r="E1126" s="361"/>
      <c r="F1126" s="362"/>
      <c r="G1126" s="363"/>
      <c r="H1126" s="362"/>
      <c r="I1126" s="362"/>
      <c r="J1126" s="362"/>
      <c r="K1126" s="126"/>
      <c r="L1126" s="375"/>
      <c r="M1126" s="363"/>
    </row>
    <row r="1127" ht="27.75" customHeight="1">
      <c r="A1127" s="182"/>
      <c r="B1127" s="182"/>
      <c r="C1127" s="359"/>
      <c r="D1127" s="360"/>
      <c r="E1127" s="361"/>
      <c r="F1127" s="362"/>
      <c r="G1127" s="363"/>
      <c r="H1127" s="362"/>
      <c r="I1127" s="362"/>
      <c r="J1127" s="362"/>
      <c r="K1127" s="126"/>
      <c r="L1127" s="375"/>
      <c r="M1127" s="363"/>
    </row>
    <row r="1128" ht="27.75" customHeight="1">
      <c r="A1128" s="182"/>
      <c r="B1128" s="182"/>
      <c r="C1128" s="359"/>
      <c r="D1128" s="360"/>
      <c r="E1128" s="361"/>
      <c r="F1128" s="362"/>
      <c r="G1128" s="363"/>
      <c r="H1128" s="362"/>
      <c r="I1128" s="362"/>
      <c r="J1128" s="362"/>
      <c r="K1128" s="126"/>
      <c r="L1128" s="375"/>
      <c r="M1128" s="363"/>
    </row>
    <row r="1129" ht="27.75" customHeight="1">
      <c r="A1129" s="182"/>
      <c r="B1129" s="182"/>
      <c r="C1129" s="359"/>
      <c r="D1129" s="360"/>
      <c r="E1129" s="361"/>
      <c r="F1129" s="362"/>
      <c r="G1129" s="363"/>
      <c r="H1129" s="362"/>
      <c r="I1129" s="362"/>
      <c r="J1129" s="362"/>
      <c r="K1129" s="126"/>
      <c r="L1129" s="375"/>
      <c r="M1129" s="363"/>
    </row>
    <row r="1130" ht="27.75" customHeight="1">
      <c r="A1130" s="182"/>
      <c r="B1130" s="182"/>
      <c r="C1130" s="359"/>
      <c r="D1130" s="360"/>
      <c r="E1130" s="361"/>
      <c r="F1130" s="362"/>
      <c r="G1130" s="363"/>
      <c r="H1130" s="362"/>
      <c r="I1130" s="362"/>
      <c r="J1130" s="362"/>
      <c r="K1130" s="126"/>
      <c r="L1130" s="375"/>
      <c r="M1130" s="363"/>
    </row>
    <row r="1131" ht="27.75" customHeight="1">
      <c r="A1131" s="182"/>
      <c r="B1131" s="182"/>
      <c r="C1131" s="359"/>
      <c r="D1131" s="360"/>
      <c r="E1131" s="361"/>
      <c r="F1131" s="362"/>
      <c r="G1131" s="363"/>
      <c r="H1131" s="362"/>
      <c r="I1131" s="362"/>
      <c r="J1131" s="362"/>
      <c r="K1131" s="126"/>
      <c r="L1131" s="375"/>
      <c r="M1131" s="363"/>
    </row>
    <row r="1132" ht="27.75" customHeight="1">
      <c r="A1132" s="182"/>
      <c r="B1132" s="182"/>
      <c r="C1132" s="359"/>
      <c r="D1132" s="360"/>
      <c r="E1132" s="361"/>
      <c r="F1132" s="362"/>
      <c r="G1132" s="363"/>
      <c r="H1132" s="362"/>
      <c r="I1132" s="362"/>
      <c r="J1132" s="362"/>
      <c r="K1132" s="126"/>
      <c r="L1132" s="375"/>
      <c r="M1132" s="363"/>
    </row>
    <row r="1133" ht="27.75" customHeight="1">
      <c r="A1133" s="182"/>
      <c r="B1133" s="182"/>
      <c r="C1133" s="359"/>
      <c r="D1133" s="360"/>
      <c r="E1133" s="361"/>
      <c r="F1133" s="362"/>
      <c r="G1133" s="363"/>
      <c r="H1133" s="362"/>
      <c r="I1133" s="362"/>
      <c r="J1133" s="362"/>
      <c r="K1133" s="126"/>
      <c r="L1133" s="375"/>
      <c r="M1133" s="363"/>
    </row>
    <row r="1134" ht="27.75" customHeight="1">
      <c r="A1134" s="182"/>
      <c r="B1134" s="182"/>
      <c r="C1134" s="359"/>
      <c r="D1134" s="360"/>
      <c r="E1134" s="361"/>
      <c r="F1134" s="362"/>
      <c r="G1134" s="363"/>
      <c r="H1134" s="362"/>
      <c r="I1134" s="362"/>
      <c r="J1134" s="362"/>
      <c r="K1134" s="126"/>
      <c r="L1134" s="375"/>
      <c r="M1134" s="363"/>
    </row>
    <row r="1135" ht="27.75" customHeight="1">
      <c r="A1135" s="182"/>
      <c r="B1135" s="182"/>
      <c r="C1135" s="359"/>
      <c r="D1135" s="360"/>
      <c r="E1135" s="361"/>
      <c r="F1135" s="362"/>
      <c r="G1135" s="363"/>
      <c r="H1135" s="362"/>
      <c r="I1135" s="362"/>
      <c r="J1135" s="362"/>
      <c r="K1135" s="126"/>
      <c r="L1135" s="375"/>
      <c r="M1135" s="363"/>
    </row>
    <row r="1136" ht="27.75" customHeight="1">
      <c r="A1136" s="182"/>
      <c r="B1136" s="182"/>
      <c r="C1136" s="359"/>
      <c r="D1136" s="360"/>
      <c r="E1136" s="361"/>
      <c r="F1136" s="362"/>
      <c r="G1136" s="363"/>
      <c r="H1136" s="362"/>
      <c r="I1136" s="362"/>
      <c r="J1136" s="362"/>
      <c r="K1136" s="126"/>
      <c r="L1136" s="375"/>
      <c r="M1136" s="363"/>
    </row>
    <row r="1137" ht="27.75" customHeight="1">
      <c r="A1137" s="182"/>
      <c r="B1137" s="182"/>
      <c r="C1137" s="359"/>
      <c r="D1137" s="360"/>
      <c r="E1137" s="361"/>
      <c r="F1137" s="362"/>
      <c r="G1137" s="363"/>
      <c r="H1137" s="362"/>
      <c r="I1137" s="362"/>
      <c r="J1137" s="362"/>
      <c r="K1137" s="126"/>
      <c r="L1137" s="375"/>
      <c r="M1137" s="363"/>
    </row>
    <row r="1138" ht="27.75" customHeight="1">
      <c r="A1138" s="182"/>
      <c r="B1138" s="182"/>
      <c r="C1138" s="359"/>
      <c r="D1138" s="360"/>
      <c r="E1138" s="361"/>
      <c r="F1138" s="362"/>
      <c r="G1138" s="363"/>
      <c r="H1138" s="362"/>
      <c r="I1138" s="362"/>
      <c r="J1138" s="362"/>
      <c r="K1138" s="126"/>
      <c r="L1138" s="375"/>
      <c r="M1138" s="363"/>
    </row>
    <row r="1139" ht="27.75" customHeight="1">
      <c r="A1139" s="182"/>
      <c r="B1139" s="182"/>
      <c r="C1139" s="359"/>
      <c r="D1139" s="360"/>
      <c r="E1139" s="361"/>
      <c r="F1139" s="362"/>
      <c r="G1139" s="363"/>
      <c r="H1139" s="362"/>
      <c r="I1139" s="362"/>
      <c r="J1139" s="362"/>
      <c r="K1139" s="126"/>
      <c r="L1139" s="375"/>
      <c r="M1139" s="363"/>
    </row>
    <row r="1140" ht="27.75" customHeight="1">
      <c r="A1140" s="182"/>
      <c r="B1140" s="182"/>
      <c r="C1140" s="359"/>
      <c r="D1140" s="360"/>
      <c r="E1140" s="361"/>
      <c r="F1140" s="362"/>
      <c r="G1140" s="363"/>
      <c r="H1140" s="362"/>
      <c r="I1140" s="362"/>
      <c r="J1140" s="362"/>
      <c r="K1140" s="126"/>
      <c r="L1140" s="375"/>
      <c r="M1140" s="363"/>
    </row>
    <row r="1141" ht="27.75" customHeight="1">
      <c r="A1141" s="182"/>
      <c r="B1141" s="182"/>
      <c r="C1141" s="359"/>
      <c r="D1141" s="360"/>
      <c r="E1141" s="361"/>
      <c r="F1141" s="362"/>
      <c r="G1141" s="363"/>
      <c r="H1141" s="362"/>
      <c r="I1141" s="362"/>
      <c r="J1141" s="362"/>
      <c r="K1141" s="126"/>
      <c r="L1141" s="375"/>
      <c r="M1141" s="363"/>
    </row>
    <row r="1142" ht="27.75" customHeight="1">
      <c r="A1142" s="182"/>
      <c r="B1142" s="182"/>
      <c r="C1142" s="359"/>
      <c r="D1142" s="360"/>
      <c r="E1142" s="361"/>
      <c r="F1142" s="362"/>
      <c r="G1142" s="363"/>
      <c r="H1142" s="362"/>
      <c r="I1142" s="362"/>
      <c r="J1142" s="362"/>
      <c r="K1142" s="126"/>
      <c r="L1142" s="375"/>
      <c r="M1142" s="363"/>
    </row>
    <row r="1143" ht="27.75" customHeight="1">
      <c r="A1143" s="182"/>
      <c r="B1143" s="182"/>
      <c r="C1143" s="359"/>
      <c r="D1143" s="360"/>
      <c r="E1143" s="361"/>
      <c r="F1143" s="362"/>
      <c r="G1143" s="363"/>
      <c r="H1143" s="362"/>
      <c r="I1143" s="362"/>
      <c r="J1143" s="362"/>
      <c r="K1143" s="126"/>
      <c r="L1143" s="375"/>
      <c r="M1143" s="363"/>
    </row>
    <row r="1144" ht="27.75" customHeight="1">
      <c r="A1144" s="182"/>
      <c r="B1144" s="182"/>
      <c r="C1144" s="359"/>
      <c r="D1144" s="360"/>
      <c r="E1144" s="361"/>
      <c r="F1144" s="362"/>
      <c r="G1144" s="363"/>
      <c r="H1144" s="362"/>
      <c r="I1144" s="362"/>
      <c r="J1144" s="362"/>
      <c r="K1144" s="126"/>
      <c r="L1144" s="375"/>
      <c r="M1144" s="363"/>
    </row>
  </sheetData>
  <conditionalFormatting sqref="B1:B1144">
    <cfRule type="containsText" dxfId="0" priority="1" operator="containsText" text="ขาด">
      <formula>NOT(ISERROR(SEARCH(("ขาด"),(B1))))</formula>
    </cfRule>
  </conditionalFormatting>
  <conditionalFormatting sqref="B1:B1144">
    <cfRule type="containsText" dxfId="1" priority="2" operator="containsText" text="1-3">
      <formula>NOT(ISERROR(SEARCH(("1-3"),(B1))))</formula>
    </cfRule>
  </conditionalFormatting>
  <conditionalFormatting sqref="B1:B1144">
    <cfRule type="containsText" dxfId="2" priority="3" operator="containsText" text="4-5">
      <formula>NOT(ISERROR(SEARCH(("4-5"),(B1))))</formula>
    </cfRule>
  </conditionalFormatting>
  <conditionalFormatting sqref="B1:B1144">
    <cfRule type="containsText" dxfId="3" priority="4" operator="containsText" text="6">
      <formula>NOT(ISERROR(SEARCH(("6"),(B1))))</formula>
    </cfRule>
  </conditionalFormatting>
  <conditionalFormatting sqref="B1:B1144">
    <cfRule type="containsText" dxfId="4" priority="5" operator="containsText" text="ปกติ">
      <formula>NOT(ISERROR(SEARCH(("ปกติ"),(B1))))</formula>
    </cfRule>
  </conditionalFormatting>
  <conditionalFormatting sqref="B1:B1144">
    <cfRule type="containsBlanks" dxfId="5" priority="6">
      <formula>LEN(TRIM(B1))=0</formula>
    </cfRule>
  </conditionalFormatting>
  <dataValidations>
    <dataValidation type="list" allowBlank="1" sqref="H2:H129 H137:H138">
      <formula1>'รายชื่อกรม'!$B$2:$B$19</formula1>
    </dataValidation>
    <dataValidation type="list" allowBlank="1" sqref="I2:J129 I137:J138">
      <formula1>'ชื่อบรษัทและยี่ห้อที่ขอยื่น'!$B$3:$B$150</formula1>
    </dataValidation>
    <dataValidation type="list" allowBlank="1" sqref="G21 G29 G99 G112:G115 G138">
      <formula1>'ประเภททะเบียน'!$C$3:$C$11</formula1>
    </dataValidation>
    <dataValidation type="list" allowBlank="1" sqref="G2:G20 G22:G28 G30:G98 G100:G111 G116:G129 G137">
      <formula1>'ประเภททะเบียน'!$C$4:$C$17</formula1>
    </dataValidation>
    <dataValidation type="list" allowBlank="1" sqref="M2:M129 M137:M138">
      <formula1>'ประเภททะเบียน'!$E$4:$E$21</formula1>
    </dataValidation>
  </dataValidation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  <hyperlink r:id="rId58" ref="K59"/>
    <hyperlink r:id="rId59" ref="K60"/>
    <hyperlink r:id="rId60" ref="K61"/>
    <hyperlink r:id="rId61" ref="K62"/>
    <hyperlink r:id="rId62" ref="K63"/>
    <hyperlink r:id="rId63" ref="K64"/>
    <hyperlink r:id="rId64" ref="K65"/>
    <hyperlink r:id="rId65" ref="K66"/>
    <hyperlink r:id="rId66" ref="K67"/>
    <hyperlink r:id="rId67" ref="K68"/>
    <hyperlink r:id="rId68" ref="K69"/>
    <hyperlink r:id="rId69" ref="K70"/>
    <hyperlink r:id="rId70" ref="K71"/>
    <hyperlink r:id="rId71" ref="K72"/>
    <hyperlink r:id="rId72" ref="K73"/>
    <hyperlink r:id="rId73" ref="K74"/>
    <hyperlink r:id="rId74" ref="K75"/>
    <hyperlink r:id="rId75" ref="K76"/>
    <hyperlink r:id="rId76" ref="K77"/>
    <hyperlink r:id="rId77" ref="K78"/>
    <hyperlink r:id="rId78" ref="K79"/>
    <hyperlink r:id="rId79" ref="K80"/>
    <hyperlink r:id="rId80" ref="K81"/>
    <hyperlink r:id="rId81" ref="K82"/>
    <hyperlink r:id="rId82" ref="K83"/>
    <hyperlink r:id="rId83" ref="K84"/>
    <hyperlink r:id="rId84" ref="K85"/>
    <hyperlink r:id="rId85" ref="K86"/>
    <hyperlink r:id="rId86" ref="K87"/>
    <hyperlink r:id="rId87" ref="K88"/>
    <hyperlink r:id="rId88" ref="K89"/>
    <hyperlink r:id="rId89" ref="K90"/>
    <hyperlink r:id="rId90" ref="K91"/>
    <hyperlink r:id="rId91" ref="K92"/>
    <hyperlink r:id="rId92" ref="K93"/>
    <hyperlink r:id="rId93" ref="K94"/>
    <hyperlink r:id="rId94" ref="K95"/>
    <hyperlink r:id="rId95" ref="K96"/>
    <hyperlink r:id="rId96" ref="K97"/>
    <hyperlink r:id="rId97" ref="K98"/>
    <hyperlink r:id="rId98" ref="K99"/>
    <hyperlink r:id="rId99" ref="K100"/>
    <hyperlink r:id="rId100" ref="K101"/>
    <hyperlink r:id="rId101" ref="K102"/>
    <hyperlink r:id="rId102" ref="K103"/>
    <hyperlink r:id="rId103" ref="K104"/>
    <hyperlink r:id="rId104" ref="K105"/>
    <hyperlink r:id="rId105" ref="K106"/>
    <hyperlink r:id="rId106" ref="K107"/>
    <hyperlink r:id="rId107" ref="K108"/>
    <hyperlink r:id="rId108" ref="K109"/>
    <hyperlink r:id="rId109" ref="K110"/>
    <hyperlink r:id="rId110" ref="K111"/>
    <hyperlink r:id="rId111" ref="K112"/>
    <hyperlink r:id="rId112" ref="K113"/>
    <hyperlink r:id="rId113" ref="K114"/>
    <hyperlink r:id="rId114" ref="K115"/>
    <hyperlink r:id="rId115" ref="K116"/>
    <hyperlink r:id="rId116" ref="K117"/>
    <hyperlink r:id="rId117" ref="K118"/>
    <hyperlink r:id="rId118" ref="K119"/>
    <hyperlink r:id="rId119" ref="K120"/>
    <hyperlink r:id="rId120" ref="K121"/>
    <hyperlink r:id="rId121" ref="K122"/>
    <hyperlink r:id="rId122" ref="K123"/>
    <hyperlink r:id="rId123" ref="K124"/>
    <hyperlink r:id="rId124" ref="K125"/>
    <hyperlink r:id="rId125" ref="K126"/>
    <hyperlink r:id="rId126" ref="K127"/>
    <hyperlink r:id="rId127" ref="K128"/>
    <hyperlink r:id="rId128" ref="K129"/>
    <hyperlink r:id="rId129" ref="K137"/>
    <hyperlink r:id="rId130" ref="K13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31"/>
  <tableParts count="1">
    <tablePart r:id="rId13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9.63"/>
    <col customWidth="1" min="2" max="2" width="12.5"/>
    <col customWidth="1" min="3" max="3" width="16.0"/>
    <col customWidth="1" min="4" max="4" width="15.0"/>
    <col customWidth="1" min="5" max="5" width="32.13"/>
    <col customWidth="1" min="6" max="6" width="27.75"/>
    <col customWidth="1" min="7" max="7" width="19.75"/>
    <col customWidth="1" min="8" max="8" width="15.63"/>
    <col customWidth="1" min="9" max="10" width="13.13"/>
    <col customWidth="1" min="11" max="11" width="8.75"/>
    <col customWidth="1" min="12" max="12" width="16.5"/>
    <col customWidth="1" min="13" max="13" width="27.5"/>
  </cols>
  <sheetData>
    <row r="1" ht="27.75" customHeight="1">
      <c r="A1" s="105" t="s">
        <v>0</v>
      </c>
      <c r="B1" s="105" t="s">
        <v>1</v>
      </c>
      <c r="C1" s="106" t="s">
        <v>4</v>
      </c>
      <c r="D1" s="106" t="s">
        <v>8</v>
      </c>
      <c r="E1" s="107" t="s">
        <v>9</v>
      </c>
      <c r="F1" s="107" t="s">
        <v>10</v>
      </c>
      <c r="G1" s="108" t="s">
        <v>440</v>
      </c>
      <c r="H1" s="107" t="s">
        <v>16</v>
      </c>
      <c r="I1" s="107" t="s">
        <v>567</v>
      </c>
      <c r="J1" s="107" t="s">
        <v>568</v>
      </c>
      <c r="K1" s="111" t="s">
        <v>442</v>
      </c>
      <c r="L1" s="376" t="s">
        <v>569</v>
      </c>
      <c r="M1" s="109" t="s">
        <v>18</v>
      </c>
    </row>
    <row r="2" ht="27.75" customHeight="1">
      <c r="A2" s="135" t="str">
        <f t="shared" ref="A2:A261" si="1">if(D2="","",if(D2&lt;today(),"ทะเบียนขาด "&amp;today()-D2&amp;" วัน",((DATEDIF(today(),D2,"y") &amp; " ปี " &amp; DATEDIF(today(),D2,"ym") &amp; " เดือน "&amp; DATEDIF(today(),D2,"md") &amp; " วัน"))&amp;" หรือเหลืออีก "&amp;ABS(today()-D2)&amp;" วัน"))</f>
        <v>5 ปี 6 เดือน 22 วัน หรือเหลืออีก 2030 วัน</v>
      </c>
      <c r="B2" s="113" t="str">
        <f t="shared" ref="B2:B261" si="2">if(D2="","",if(today()&gt;D2,G2&amp;" ขาด",if(abs(today()-D2)&lt;=119,G2&amp;" ใกล้หมดอายุ ภายใน 1-3 เดือน",if(and(abs(today()-D2)&gt;=120,abs(today()-D2)&lt;=150),G2&amp;" ใกล้หมดอายุ ภายใน 4-5 เดือน",if(and(abs(today()-D2)&gt;=151,abs(today()-D2)&lt;=180),G2&amp;" จะหมดอายุอีก 6 เดิอน",G2&amp;" ปกติ")))))</f>
        <v>ทะเบียนนำเข้า ปกติ</v>
      </c>
      <c r="C2" s="136" t="s">
        <v>2064</v>
      </c>
      <c r="D2" s="143">
        <v>47982.0</v>
      </c>
      <c r="E2" s="138" t="s">
        <v>2065</v>
      </c>
      <c r="F2" s="136" t="s">
        <v>2066</v>
      </c>
      <c r="G2" s="136" t="s">
        <v>449</v>
      </c>
      <c r="H2" s="136" t="s">
        <v>129</v>
      </c>
      <c r="I2" s="377"/>
      <c r="J2" s="139" t="s">
        <v>27</v>
      </c>
      <c r="K2" s="192" t="s">
        <v>2067</v>
      </c>
      <c r="L2" s="189"/>
      <c r="M2" s="142"/>
    </row>
    <row r="3" ht="27.75" customHeight="1">
      <c r="A3" s="135" t="str">
        <f t="shared" si="1"/>
        <v>0 ปี 7 เดือน 1 วัน หรือเหลืออีก 213 วัน</v>
      </c>
      <c r="B3" s="113" t="str">
        <f t="shared" si="2"/>
        <v>ใบแจ้งดำเนินการ ปกติ</v>
      </c>
      <c r="C3" s="136" t="s">
        <v>2068</v>
      </c>
      <c r="D3" s="143">
        <v>46165.0</v>
      </c>
      <c r="E3" s="138" t="s">
        <v>2065</v>
      </c>
      <c r="F3" s="136" t="s">
        <v>2066</v>
      </c>
      <c r="G3" s="136" t="s">
        <v>450</v>
      </c>
      <c r="H3" s="136" t="s">
        <v>129</v>
      </c>
      <c r="I3" s="377"/>
      <c r="J3" s="139" t="s">
        <v>27</v>
      </c>
      <c r="K3" s="192" t="s">
        <v>2069</v>
      </c>
      <c r="L3" s="193"/>
      <c r="M3" s="142"/>
    </row>
    <row r="4" ht="27.75" customHeight="1">
      <c r="A4" s="135" t="str">
        <f t="shared" si="1"/>
        <v>2 ปี 8 เดือน 21 วัน หรือเหลืออีก 995 วัน</v>
      </c>
      <c r="B4" s="113" t="str">
        <f t="shared" si="2"/>
        <v>ทะเบียนผลิต ปกติ</v>
      </c>
      <c r="C4" s="136" t="s">
        <v>325</v>
      </c>
      <c r="D4" s="137">
        <v>46947.0</v>
      </c>
      <c r="E4" s="138" t="s">
        <v>326</v>
      </c>
      <c r="F4" s="136" t="s">
        <v>327</v>
      </c>
      <c r="G4" s="136" t="s">
        <v>446</v>
      </c>
      <c r="H4" s="136" t="s">
        <v>129</v>
      </c>
      <c r="I4" s="377"/>
      <c r="J4" s="139" t="s">
        <v>2070</v>
      </c>
      <c r="K4" s="192" t="s">
        <v>2071</v>
      </c>
      <c r="L4" s="189"/>
      <c r="M4" s="142"/>
    </row>
    <row r="5" ht="27.75" customHeight="1">
      <c r="A5" s="135" t="str">
        <f t="shared" si="1"/>
        <v>2 ปี 8 เดือน 9 วัน หรือเหลืออีก 983 วัน</v>
      </c>
      <c r="B5" s="113" t="str">
        <f t="shared" si="2"/>
        <v>ใบอนุญาตผลิต ปกติ</v>
      </c>
      <c r="C5" s="136" t="s">
        <v>328</v>
      </c>
      <c r="D5" s="143">
        <v>46935.0</v>
      </c>
      <c r="E5" s="138" t="s">
        <v>326</v>
      </c>
      <c r="F5" s="136" t="s">
        <v>327</v>
      </c>
      <c r="G5" s="136" t="s">
        <v>454</v>
      </c>
      <c r="H5" s="136" t="s">
        <v>129</v>
      </c>
      <c r="I5" s="377"/>
      <c r="J5" s="139" t="s">
        <v>2070</v>
      </c>
      <c r="K5" s="192" t="s">
        <v>2072</v>
      </c>
      <c r="L5" s="193"/>
      <c r="M5" s="142"/>
    </row>
    <row r="6" ht="27.75" customHeight="1">
      <c r="A6" s="135" t="str">
        <f t="shared" si="1"/>
        <v>5 ปี 4 เดือน 13 วัน หรือเหลืออีก 1962 วัน</v>
      </c>
      <c r="B6" s="113" t="str">
        <f t="shared" si="2"/>
        <v>ทะเบียนผลิต ปกติ</v>
      </c>
      <c r="C6" s="136" t="s">
        <v>2073</v>
      </c>
      <c r="D6" s="143">
        <v>47914.0</v>
      </c>
      <c r="E6" s="138" t="s">
        <v>2074</v>
      </c>
      <c r="F6" s="136" t="s">
        <v>1814</v>
      </c>
      <c r="G6" s="136" t="s">
        <v>446</v>
      </c>
      <c r="H6" s="136" t="s">
        <v>129</v>
      </c>
      <c r="I6" s="377"/>
      <c r="J6" s="139" t="s">
        <v>27</v>
      </c>
      <c r="K6" s="192" t="s">
        <v>2075</v>
      </c>
      <c r="L6" s="193"/>
      <c r="M6" s="142"/>
    </row>
    <row r="7" ht="27.75" customHeight="1">
      <c r="A7" s="135" t="str">
        <f t="shared" si="1"/>
        <v>2 ปี 5 เดือน 10 วัน หรือเหลืออีก 892 วัน</v>
      </c>
      <c r="B7" s="113" t="str">
        <f t="shared" si="2"/>
        <v>ใบแจ้งดำเนินการ ปกติ</v>
      </c>
      <c r="C7" s="136" t="s">
        <v>2076</v>
      </c>
      <c r="D7" s="137">
        <v>46844.0</v>
      </c>
      <c r="E7" s="138" t="s">
        <v>2074</v>
      </c>
      <c r="F7" s="136" t="s">
        <v>1814</v>
      </c>
      <c r="G7" s="136" t="s">
        <v>450</v>
      </c>
      <c r="H7" s="136" t="s">
        <v>129</v>
      </c>
      <c r="I7" s="377"/>
      <c r="J7" s="139" t="s">
        <v>27</v>
      </c>
      <c r="K7" s="192" t="s">
        <v>2077</v>
      </c>
      <c r="L7" s="193"/>
      <c r="M7" s="142"/>
    </row>
    <row r="8" ht="27.75" customHeight="1">
      <c r="A8" s="135" t="str">
        <f t="shared" si="1"/>
        <v>3 ปี 7 เดือน 10 วัน หรือเหลืออีก 1318 วัน</v>
      </c>
      <c r="B8" s="113" t="str">
        <f t="shared" si="2"/>
        <v>ทะเบียนผลิต ปกติ</v>
      </c>
      <c r="C8" s="136" t="s">
        <v>2078</v>
      </c>
      <c r="D8" s="143">
        <v>47270.0</v>
      </c>
      <c r="E8" s="138" t="s">
        <v>2079</v>
      </c>
      <c r="F8" s="136" t="s">
        <v>2080</v>
      </c>
      <c r="G8" s="136" t="s">
        <v>446</v>
      </c>
      <c r="H8" s="136" t="s">
        <v>129</v>
      </c>
      <c r="I8" s="377"/>
      <c r="J8" s="139" t="s">
        <v>27</v>
      </c>
      <c r="K8" s="192" t="s">
        <v>2081</v>
      </c>
      <c r="L8" s="193"/>
      <c r="M8" s="142"/>
    </row>
    <row r="9" ht="27.75" customHeight="1">
      <c r="A9" s="135" t="str">
        <f t="shared" si="1"/>
        <v>0 ปี 7 เดือน 28 วัน หรือเหลืออีก 240 วัน</v>
      </c>
      <c r="B9" s="113" t="str">
        <f t="shared" si="2"/>
        <v>ใบแจ้งดำเนินการ ปกติ</v>
      </c>
      <c r="C9" s="136" t="s">
        <v>2082</v>
      </c>
      <c r="D9" s="143">
        <v>46192.0</v>
      </c>
      <c r="E9" s="138" t="s">
        <v>2079</v>
      </c>
      <c r="F9" s="136" t="s">
        <v>2080</v>
      </c>
      <c r="G9" s="136" t="s">
        <v>450</v>
      </c>
      <c r="H9" s="136" t="s">
        <v>129</v>
      </c>
      <c r="I9" s="377"/>
      <c r="J9" s="139" t="s">
        <v>27</v>
      </c>
      <c r="K9" s="192" t="s">
        <v>2081</v>
      </c>
      <c r="L9" s="193"/>
      <c r="M9" s="142"/>
    </row>
    <row r="10" ht="27.75" customHeight="1">
      <c r="A10" s="135" t="str">
        <f t="shared" si="1"/>
        <v>3 ปี 5 เดือน 30 วัน หรือเหลืออีก 1277 วัน</v>
      </c>
      <c r="B10" s="113" t="str">
        <f t="shared" si="2"/>
        <v>ทะเบียนผลิต ปกติ</v>
      </c>
      <c r="C10" s="136" t="s">
        <v>520</v>
      </c>
      <c r="D10" s="137">
        <v>47229.0</v>
      </c>
      <c r="E10" s="138" t="s">
        <v>211</v>
      </c>
      <c r="F10" s="136" t="s">
        <v>212</v>
      </c>
      <c r="G10" s="136" t="s">
        <v>446</v>
      </c>
      <c r="H10" s="136" t="s">
        <v>129</v>
      </c>
      <c r="I10" s="377"/>
      <c r="J10" s="139" t="s">
        <v>27</v>
      </c>
      <c r="K10" s="192" t="s">
        <v>2083</v>
      </c>
      <c r="L10" s="193"/>
      <c r="M10" s="142"/>
    </row>
    <row r="11" ht="27.75" customHeight="1">
      <c r="A11" s="135" t="str">
        <f t="shared" si="1"/>
        <v>0 ปี 7 เดือน 1 วัน หรือเหลืออีก 213 วัน</v>
      </c>
      <c r="B11" s="113" t="str">
        <f t="shared" si="2"/>
        <v>ใบอนุญาตผลิต ปกติ</v>
      </c>
      <c r="C11" s="136" t="s">
        <v>213</v>
      </c>
      <c r="D11" s="143">
        <v>46165.0</v>
      </c>
      <c r="E11" s="138" t="s">
        <v>211</v>
      </c>
      <c r="F11" s="136" t="s">
        <v>212</v>
      </c>
      <c r="G11" s="136" t="s">
        <v>454</v>
      </c>
      <c r="H11" s="136" t="s">
        <v>129</v>
      </c>
      <c r="I11" s="377"/>
      <c r="J11" s="139" t="s">
        <v>27</v>
      </c>
      <c r="K11" s="192" t="s">
        <v>2084</v>
      </c>
      <c r="L11" s="193"/>
      <c r="M11" s="142"/>
    </row>
    <row r="12" ht="27.75" customHeight="1">
      <c r="A12" s="135" t="str">
        <f t="shared" si="1"/>
        <v>5 ปี 0 เดือน 28 วัน หรือเหลืออีก 1854 วัน</v>
      </c>
      <c r="B12" s="113" t="str">
        <f t="shared" si="2"/>
        <v>ทะเบียนนำเข้า ปกติ</v>
      </c>
      <c r="C12" s="136" t="s">
        <v>251</v>
      </c>
      <c r="D12" s="137">
        <v>47806.0</v>
      </c>
      <c r="E12" s="138" t="s">
        <v>252</v>
      </c>
      <c r="F12" s="136" t="s">
        <v>253</v>
      </c>
      <c r="G12" s="136" t="s">
        <v>449</v>
      </c>
      <c r="H12" s="136" t="s">
        <v>129</v>
      </c>
      <c r="I12" s="377"/>
      <c r="J12" s="139" t="s">
        <v>27</v>
      </c>
      <c r="K12" s="192" t="s">
        <v>2085</v>
      </c>
      <c r="L12" s="193"/>
      <c r="M12" s="142"/>
    </row>
    <row r="13" ht="27.75" customHeight="1">
      <c r="A13" s="135" t="str">
        <f t="shared" si="1"/>
        <v>0 ปี 5 เดือน 18 วัน หรือเหลืออีก 169 วัน</v>
      </c>
      <c r="B13" s="113" t="str">
        <f t="shared" si="2"/>
        <v>ใบอนุญาตนำเข้า จะหมดอายุอีก 6 เดิอน</v>
      </c>
      <c r="C13" s="136" t="s">
        <v>254</v>
      </c>
      <c r="D13" s="143">
        <v>46121.0</v>
      </c>
      <c r="E13" s="138" t="s">
        <v>252</v>
      </c>
      <c r="F13" s="136" t="s">
        <v>253</v>
      </c>
      <c r="G13" s="136" t="s">
        <v>19</v>
      </c>
      <c r="H13" s="136" t="s">
        <v>129</v>
      </c>
      <c r="I13" s="377"/>
      <c r="J13" s="139" t="s">
        <v>27</v>
      </c>
      <c r="K13" s="192" t="s">
        <v>2086</v>
      </c>
      <c r="L13" s="193"/>
      <c r="M13" s="142"/>
    </row>
    <row r="14" ht="27.75" customHeight="1">
      <c r="A14" s="135" t="str">
        <f t="shared" si="1"/>
        <v>4 ปี 6 เดือน 25 วัน หรือเหลืออีก 1668 วัน</v>
      </c>
      <c r="B14" s="113" t="str">
        <f t="shared" si="2"/>
        <v>ทะเบียนนำเข้า ปกติ</v>
      </c>
      <c r="C14" s="136" t="s">
        <v>266</v>
      </c>
      <c r="D14" s="137">
        <v>47620.0</v>
      </c>
      <c r="E14" s="138" t="s">
        <v>2087</v>
      </c>
      <c r="F14" s="136" t="s">
        <v>2088</v>
      </c>
      <c r="G14" s="136" t="s">
        <v>449</v>
      </c>
      <c r="H14" s="136" t="s">
        <v>129</v>
      </c>
      <c r="I14" s="377"/>
      <c r="J14" s="139" t="s">
        <v>27</v>
      </c>
      <c r="K14" s="192" t="s">
        <v>2089</v>
      </c>
      <c r="L14" s="189"/>
      <c r="M14" s="142"/>
    </row>
    <row r="15" ht="27.75" customHeight="1">
      <c r="A15" s="135" t="str">
        <f t="shared" si="1"/>
        <v>1 ปี 8 เดือน 11 วัน หรือเหลืออีก 619 วัน</v>
      </c>
      <c r="B15" s="113" t="str">
        <f t="shared" si="2"/>
        <v>ใบอนุญาตนำเข้า ปกติ</v>
      </c>
      <c r="C15" s="136" t="s">
        <v>269</v>
      </c>
      <c r="D15" s="143">
        <v>46571.0</v>
      </c>
      <c r="E15" s="138" t="s">
        <v>2087</v>
      </c>
      <c r="F15" s="136" t="s">
        <v>2088</v>
      </c>
      <c r="G15" s="136" t="s">
        <v>19</v>
      </c>
      <c r="H15" s="136" t="s">
        <v>129</v>
      </c>
      <c r="I15" s="377"/>
      <c r="J15" s="139" t="s">
        <v>27</v>
      </c>
      <c r="K15" s="192" t="s">
        <v>2090</v>
      </c>
      <c r="L15" s="189"/>
      <c r="M15" s="142"/>
    </row>
    <row r="16" ht="27.75" customHeight="1">
      <c r="A16" s="135" t="str">
        <f t="shared" si="1"/>
        <v>3 ปี 8 เดือน 27 วัน หรือเหลืออีก 1366 วัน</v>
      </c>
      <c r="B16" s="113" t="str">
        <f t="shared" si="2"/>
        <v>ทะเบียนนำเข้า ปกติ</v>
      </c>
      <c r="C16" s="136" t="s">
        <v>2091</v>
      </c>
      <c r="D16" s="137">
        <v>47318.0</v>
      </c>
      <c r="E16" s="138" t="s">
        <v>2092</v>
      </c>
      <c r="F16" s="136" t="s">
        <v>2088</v>
      </c>
      <c r="G16" s="136" t="s">
        <v>449</v>
      </c>
      <c r="H16" s="136" t="s">
        <v>129</v>
      </c>
      <c r="I16" s="377"/>
      <c r="J16" s="139" t="s">
        <v>27</v>
      </c>
      <c r="K16" s="192" t="s">
        <v>2093</v>
      </c>
      <c r="L16" s="189"/>
      <c r="M16" s="142"/>
    </row>
    <row r="17" ht="27.75" customHeight="1">
      <c r="A17" s="135" t="str">
        <f t="shared" si="1"/>
        <v>0 ปี 9 เดือน 4 วัน หรือเหลืออีก 277 วัน</v>
      </c>
      <c r="B17" s="113" t="str">
        <f t="shared" si="2"/>
        <v>ใบอนุญาตนำเข้า ปกติ</v>
      </c>
      <c r="C17" s="136" t="s">
        <v>2094</v>
      </c>
      <c r="D17" s="143">
        <v>46229.0</v>
      </c>
      <c r="E17" s="138" t="s">
        <v>2092</v>
      </c>
      <c r="F17" s="136" t="s">
        <v>2088</v>
      </c>
      <c r="G17" s="136" t="s">
        <v>19</v>
      </c>
      <c r="H17" s="136" t="s">
        <v>129</v>
      </c>
      <c r="I17" s="377"/>
      <c r="J17" s="139" t="s">
        <v>27</v>
      </c>
      <c r="K17" s="192" t="s">
        <v>2095</v>
      </c>
      <c r="L17" s="189"/>
      <c r="M17" s="142"/>
    </row>
    <row r="18" ht="27.75" customHeight="1">
      <c r="A18" s="135" t="str">
        <f t="shared" si="1"/>
        <v>2 ปี 10 เดือน 8 วัน หรือเหลืออีก 1043 วัน</v>
      </c>
      <c r="B18" s="113" t="str">
        <f t="shared" si="2"/>
        <v>ทะเบียนนำเข้า ปกติ</v>
      </c>
      <c r="C18" s="136" t="s">
        <v>2096</v>
      </c>
      <c r="D18" s="143">
        <v>46995.0</v>
      </c>
      <c r="E18" s="378" t="s">
        <v>2097</v>
      </c>
      <c r="F18" s="136" t="s">
        <v>2098</v>
      </c>
      <c r="G18" s="136" t="s">
        <v>449</v>
      </c>
      <c r="H18" s="136" t="s">
        <v>129</v>
      </c>
      <c r="I18" s="377"/>
      <c r="J18" s="139" t="s">
        <v>27</v>
      </c>
      <c r="K18" s="192" t="s">
        <v>2099</v>
      </c>
      <c r="L18" s="189"/>
      <c r="M18" s="142"/>
    </row>
    <row r="19" ht="27.75" customHeight="1">
      <c r="A19" s="135" t="str">
        <f t="shared" si="1"/>
        <v>2 ปี 10 เดือน 13 วัน หรือเหลืออีก 1048 วัน</v>
      </c>
      <c r="B19" s="113" t="str">
        <f t="shared" si="2"/>
        <v>ใบแจ้งดำเนินการ ปกติ</v>
      </c>
      <c r="C19" s="136" t="s">
        <v>2100</v>
      </c>
      <c r="D19" s="143">
        <v>47000.0</v>
      </c>
      <c r="E19" s="378" t="s">
        <v>2097</v>
      </c>
      <c r="F19" s="136" t="s">
        <v>2098</v>
      </c>
      <c r="G19" s="136" t="s">
        <v>450</v>
      </c>
      <c r="H19" s="136" t="s">
        <v>129</v>
      </c>
      <c r="I19" s="377"/>
      <c r="J19" s="139" t="s">
        <v>27</v>
      </c>
      <c r="K19" s="192" t="s">
        <v>2101</v>
      </c>
      <c r="L19" s="189"/>
      <c r="M19" s="142"/>
    </row>
    <row r="20" ht="27.75" customHeight="1">
      <c r="A20" s="135" t="str">
        <f t="shared" si="1"/>
        <v>2 ปี 8 เดือน 5 วัน หรือเหลืออีก 979 วัน</v>
      </c>
      <c r="B20" s="113" t="str">
        <f t="shared" si="2"/>
        <v>ทะเบียนผลิต ปกติ</v>
      </c>
      <c r="C20" s="136" t="s">
        <v>2102</v>
      </c>
      <c r="D20" s="137">
        <v>46931.0</v>
      </c>
      <c r="E20" s="138" t="s">
        <v>2103</v>
      </c>
      <c r="F20" s="136" t="s">
        <v>2104</v>
      </c>
      <c r="G20" s="136" t="s">
        <v>446</v>
      </c>
      <c r="H20" s="136" t="s">
        <v>129</v>
      </c>
      <c r="I20" s="377"/>
      <c r="J20" s="139" t="s">
        <v>27</v>
      </c>
      <c r="K20" s="192" t="s">
        <v>2105</v>
      </c>
      <c r="L20" s="189"/>
      <c r="M20" s="142"/>
    </row>
    <row r="21" ht="27.75" customHeight="1">
      <c r="A21" s="135" t="str">
        <f t="shared" si="1"/>
        <v>2 ปี 8 เดือน 7 วัน หรือเหลืออีก 981 วัน</v>
      </c>
      <c r="B21" s="113" t="str">
        <f t="shared" si="2"/>
        <v>ใบแจ้งดำเนินการ ปกติ</v>
      </c>
      <c r="C21" s="136" t="s">
        <v>2106</v>
      </c>
      <c r="D21" s="137">
        <v>46933.0</v>
      </c>
      <c r="E21" s="138" t="s">
        <v>2103</v>
      </c>
      <c r="F21" s="136" t="s">
        <v>2104</v>
      </c>
      <c r="G21" s="136" t="s">
        <v>450</v>
      </c>
      <c r="H21" s="136" t="s">
        <v>129</v>
      </c>
      <c r="I21" s="377"/>
      <c r="J21" s="139" t="s">
        <v>27</v>
      </c>
      <c r="K21" s="192" t="s">
        <v>2107</v>
      </c>
      <c r="L21" s="189"/>
      <c r="M21" s="142"/>
    </row>
    <row r="22" ht="27.75" customHeight="1">
      <c r="A22" s="135" t="str">
        <f t="shared" si="1"/>
        <v>2 ปี 8 เดือน 14 วัน หรือเหลืออีก 988 วัน</v>
      </c>
      <c r="B22" s="113" t="str">
        <f t="shared" si="2"/>
        <v>ทะเบียนผลิต ปกติ</v>
      </c>
      <c r="C22" s="136" t="s">
        <v>2108</v>
      </c>
      <c r="D22" s="137">
        <v>46940.0</v>
      </c>
      <c r="E22" s="138" t="s">
        <v>2109</v>
      </c>
      <c r="F22" s="136" t="s">
        <v>2110</v>
      </c>
      <c r="G22" s="136" t="s">
        <v>446</v>
      </c>
      <c r="H22" s="136" t="s">
        <v>129</v>
      </c>
      <c r="I22" s="377"/>
      <c r="J22" s="139" t="s">
        <v>27</v>
      </c>
      <c r="K22" s="192" t="s">
        <v>2111</v>
      </c>
      <c r="L22" s="189"/>
      <c r="M22" s="142"/>
    </row>
    <row r="23" ht="27.75" customHeight="1">
      <c r="A23" s="135" t="str">
        <f t="shared" si="1"/>
        <v>2 ปี 8 เดือน 18 วัน หรือเหลืออีก 992 วัน</v>
      </c>
      <c r="B23" s="113" t="str">
        <f t="shared" si="2"/>
        <v>ใบแจ้งดำเนินการ ปกติ</v>
      </c>
      <c r="C23" s="136" t="s">
        <v>2112</v>
      </c>
      <c r="D23" s="137">
        <v>46944.0</v>
      </c>
      <c r="E23" s="138" t="s">
        <v>2109</v>
      </c>
      <c r="F23" s="136" t="s">
        <v>2110</v>
      </c>
      <c r="G23" s="136" t="s">
        <v>450</v>
      </c>
      <c r="H23" s="136" t="s">
        <v>129</v>
      </c>
      <c r="I23" s="377"/>
      <c r="J23" s="139" t="s">
        <v>27</v>
      </c>
      <c r="K23" s="192" t="s">
        <v>2113</v>
      </c>
      <c r="L23" s="193"/>
      <c r="M23" s="142"/>
    </row>
    <row r="24" ht="27.75" customHeight="1">
      <c r="A24" s="135" t="str">
        <f t="shared" si="1"/>
        <v>2 ปี 8 เดือน 8 วัน หรือเหลืออีก 982 วัน</v>
      </c>
      <c r="B24" s="113" t="str">
        <f t="shared" si="2"/>
        <v>ทะเบียนผลิต ปกติ</v>
      </c>
      <c r="C24" s="136" t="s">
        <v>2114</v>
      </c>
      <c r="D24" s="137">
        <v>46934.0</v>
      </c>
      <c r="E24" s="138" t="s">
        <v>2115</v>
      </c>
      <c r="F24" s="136" t="s">
        <v>2116</v>
      </c>
      <c r="G24" s="136" t="s">
        <v>446</v>
      </c>
      <c r="H24" s="136" t="s">
        <v>129</v>
      </c>
      <c r="I24" s="377"/>
      <c r="J24" s="139" t="s">
        <v>27</v>
      </c>
      <c r="K24" s="192" t="s">
        <v>2117</v>
      </c>
      <c r="L24" s="189"/>
      <c r="M24" s="142"/>
    </row>
    <row r="25" ht="27.75" customHeight="1">
      <c r="A25" s="135" t="str">
        <f t="shared" si="1"/>
        <v>2 ปี 8 เดือน 13 วัน หรือเหลืออีก 987 วัน</v>
      </c>
      <c r="B25" s="113" t="str">
        <f t="shared" si="2"/>
        <v>ใบแจ้งดำเนินการ ปกติ</v>
      </c>
      <c r="C25" s="136" t="s">
        <v>2118</v>
      </c>
      <c r="D25" s="137">
        <v>46939.0</v>
      </c>
      <c r="E25" s="138" t="s">
        <v>2115</v>
      </c>
      <c r="F25" s="136" t="s">
        <v>2116</v>
      </c>
      <c r="G25" s="136" t="s">
        <v>450</v>
      </c>
      <c r="H25" s="136" t="s">
        <v>129</v>
      </c>
      <c r="I25" s="377"/>
      <c r="J25" s="139" t="s">
        <v>27</v>
      </c>
      <c r="K25" s="192" t="s">
        <v>2119</v>
      </c>
      <c r="L25" s="189"/>
      <c r="M25" s="142"/>
    </row>
    <row r="26" ht="27.75" customHeight="1">
      <c r="A26" s="135" t="str">
        <f t="shared" si="1"/>
        <v>3 ปี 2 เดือน 18 วัน หรือเหลืออีก 1175 วัน</v>
      </c>
      <c r="B26" s="113" t="str">
        <f t="shared" si="2"/>
        <v>ทะเบียนนำเข้า ปกติ</v>
      </c>
      <c r="C26" s="136" t="s">
        <v>2120</v>
      </c>
      <c r="D26" s="137">
        <v>47127.0</v>
      </c>
      <c r="E26" s="138" t="s">
        <v>2121</v>
      </c>
      <c r="F26" s="136" t="s">
        <v>2122</v>
      </c>
      <c r="G26" s="136" t="s">
        <v>449</v>
      </c>
      <c r="H26" s="136" t="s">
        <v>129</v>
      </c>
      <c r="I26" s="377"/>
      <c r="J26" s="139" t="s">
        <v>27</v>
      </c>
      <c r="K26" s="192" t="s">
        <v>2117</v>
      </c>
      <c r="L26" s="193"/>
      <c r="M26" s="142"/>
    </row>
    <row r="27" ht="27.75" customHeight="1">
      <c r="A27" s="135" t="str">
        <f t="shared" si="1"/>
        <v>3 ปี 2 เดือน 19 วัน หรือเหลืออีก 1176 วัน</v>
      </c>
      <c r="B27" s="113" t="str">
        <f t="shared" si="2"/>
        <v>ใบแจ้งดำเนินการ ปกติ</v>
      </c>
      <c r="C27" s="136" t="s">
        <v>2123</v>
      </c>
      <c r="D27" s="137">
        <v>47128.0</v>
      </c>
      <c r="E27" s="138" t="s">
        <v>2121</v>
      </c>
      <c r="F27" s="136" t="s">
        <v>2122</v>
      </c>
      <c r="G27" s="136" t="s">
        <v>450</v>
      </c>
      <c r="H27" s="136" t="s">
        <v>129</v>
      </c>
      <c r="I27" s="377"/>
      <c r="J27" s="139" t="s">
        <v>27</v>
      </c>
      <c r="K27" s="192" t="s">
        <v>2117</v>
      </c>
      <c r="L27" s="193"/>
      <c r="M27" s="142"/>
    </row>
    <row r="28" ht="27.75" customHeight="1">
      <c r="A28" s="135" t="str">
        <f t="shared" si="1"/>
        <v>3 ปี 2 เดือน 18 วัน หรือเหลืออีก 1175 วัน</v>
      </c>
      <c r="B28" s="113" t="str">
        <f t="shared" si="2"/>
        <v>ทะเบียนผลิต ปกติ</v>
      </c>
      <c r="C28" s="136" t="s">
        <v>2124</v>
      </c>
      <c r="D28" s="137">
        <v>47127.0</v>
      </c>
      <c r="E28" s="138" t="s">
        <v>2125</v>
      </c>
      <c r="F28" s="136" t="s">
        <v>2122</v>
      </c>
      <c r="G28" s="136" t="s">
        <v>446</v>
      </c>
      <c r="H28" s="136" t="s">
        <v>129</v>
      </c>
      <c r="I28" s="377"/>
      <c r="J28" s="139" t="s">
        <v>27</v>
      </c>
      <c r="K28" s="192" t="s">
        <v>2126</v>
      </c>
      <c r="L28" s="216"/>
      <c r="M28" s="142"/>
    </row>
    <row r="29" ht="27.75" customHeight="1">
      <c r="A29" s="135" t="str">
        <f t="shared" si="1"/>
        <v>3 ปี 2 เดือน 19 วัน หรือเหลืออีก 1176 วัน</v>
      </c>
      <c r="B29" s="113" t="str">
        <f t="shared" si="2"/>
        <v>ใบแจ้งดำเนินการ ปกติ</v>
      </c>
      <c r="C29" s="136" t="s">
        <v>2123</v>
      </c>
      <c r="D29" s="137">
        <v>47128.0</v>
      </c>
      <c r="E29" s="138" t="s">
        <v>2125</v>
      </c>
      <c r="F29" s="136" t="s">
        <v>2122</v>
      </c>
      <c r="G29" s="136" t="s">
        <v>450</v>
      </c>
      <c r="H29" s="136" t="s">
        <v>129</v>
      </c>
      <c r="I29" s="377"/>
      <c r="J29" s="139" t="s">
        <v>27</v>
      </c>
      <c r="K29" s="192" t="s">
        <v>2117</v>
      </c>
      <c r="L29" s="216"/>
      <c r="M29" s="142"/>
    </row>
    <row r="30" ht="27.75" customHeight="1">
      <c r="A30" s="135" t="str">
        <f t="shared" si="1"/>
        <v>3 ปี 8 เดือน 27 วัน หรือเหลืออีก 1366 วัน</v>
      </c>
      <c r="B30" s="113" t="str">
        <f t="shared" si="2"/>
        <v>ทะเบียนผลิต ปกติ</v>
      </c>
      <c r="C30" s="136" t="s">
        <v>2127</v>
      </c>
      <c r="D30" s="137">
        <v>47318.0</v>
      </c>
      <c r="E30" s="138" t="s">
        <v>2128</v>
      </c>
      <c r="F30" s="136" t="s">
        <v>2122</v>
      </c>
      <c r="G30" s="136" t="s">
        <v>446</v>
      </c>
      <c r="H30" s="136" t="s">
        <v>129</v>
      </c>
      <c r="I30" s="377"/>
      <c r="J30" s="139" t="s">
        <v>27</v>
      </c>
      <c r="K30" s="192" t="s">
        <v>2129</v>
      </c>
      <c r="L30" s="193"/>
      <c r="M30" s="142"/>
    </row>
    <row r="31" ht="27.75" customHeight="1">
      <c r="A31" s="135" t="str">
        <f t="shared" si="1"/>
        <v>0 ปี 8 เดือน 28 วัน หรือเหลืออีก 271 วัน</v>
      </c>
      <c r="B31" s="113" t="str">
        <f t="shared" si="2"/>
        <v>ใบแจ้งดำเนินการ ปกติ</v>
      </c>
      <c r="C31" s="136" t="s">
        <v>2130</v>
      </c>
      <c r="D31" s="137">
        <v>46223.0</v>
      </c>
      <c r="E31" s="138" t="s">
        <v>2128</v>
      </c>
      <c r="F31" s="136" t="s">
        <v>2122</v>
      </c>
      <c r="G31" s="136" t="s">
        <v>450</v>
      </c>
      <c r="H31" s="136" t="s">
        <v>129</v>
      </c>
      <c r="I31" s="377"/>
      <c r="J31" s="139" t="s">
        <v>27</v>
      </c>
      <c r="K31" s="192" t="s">
        <v>2131</v>
      </c>
      <c r="L31" s="193"/>
      <c r="M31" s="142"/>
    </row>
    <row r="32" ht="27.75" customHeight="1">
      <c r="A32" s="135" t="str">
        <f t="shared" si="1"/>
        <v>3 ปี 11 เดือน 25 วัน หรือเหลืออีก 1456 วัน</v>
      </c>
      <c r="B32" s="113" t="str">
        <f t="shared" si="2"/>
        <v>ทะเบียนนำเข้า ปกติ</v>
      </c>
      <c r="C32" s="136" t="s">
        <v>274</v>
      </c>
      <c r="D32" s="137">
        <v>47408.0</v>
      </c>
      <c r="E32" s="138" t="s">
        <v>469</v>
      </c>
      <c r="F32" s="136" t="s">
        <v>276</v>
      </c>
      <c r="G32" s="136" t="s">
        <v>449</v>
      </c>
      <c r="H32" s="136" t="s">
        <v>129</v>
      </c>
      <c r="I32" s="377"/>
      <c r="J32" s="139" t="s">
        <v>27</v>
      </c>
      <c r="K32" s="192" t="s">
        <v>2132</v>
      </c>
      <c r="L32" s="193"/>
      <c r="M32" s="142"/>
    </row>
    <row r="33" ht="27.75" customHeight="1">
      <c r="A33" s="135" t="str">
        <f t="shared" si="1"/>
        <v>1 ปี 2 เดือน 0 วัน หรือเหลืออีก 426 วัน</v>
      </c>
      <c r="B33" s="113" t="str">
        <f t="shared" si="2"/>
        <v>ใบอนุญาตนำเข้า ปกติ</v>
      </c>
      <c r="C33" s="136" t="s">
        <v>277</v>
      </c>
      <c r="D33" s="143">
        <v>46378.0</v>
      </c>
      <c r="E33" s="138" t="s">
        <v>469</v>
      </c>
      <c r="F33" s="136" t="s">
        <v>276</v>
      </c>
      <c r="G33" s="136" t="s">
        <v>19</v>
      </c>
      <c r="H33" s="136" t="s">
        <v>129</v>
      </c>
      <c r="I33" s="377"/>
      <c r="J33" s="139" t="s">
        <v>27</v>
      </c>
      <c r="K33" s="192" t="s">
        <v>2133</v>
      </c>
      <c r="L33" s="189"/>
      <c r="M33" s="142"/>
    </row>
    <row r="34" ht="27.75" customHeight="1">
      <c r="A34" s="135" t="str">
        <f t="shared" si="1"/>
        <v>5 ปี 0 เดือน 28 วัน หรือเหลืออีก 1854 วัน</v>
      </c>
      <c r="B34" s="113" t="str">
        <f t="shared" si="2"/>
        <v>ทะเบียนนำเข้า ปกติ</v>
      </c>
      <c r="C34" s="136" t="s">
        <v>281</v>
      </c>
      <c r="D34" s="137">
        <v>47806.0</v>
      </c>
      <c r="E34" s="138" t="s">
        <v>470</v>
      </c>
      <c r="F34" s="136" t="s">
        <v>257</v>
      </c>
      <c r="G34" s="136" t="s">
        <v>449</v>
      </c>
      <c r="H34" s="136" t="s">
        <v>129</v>
      </c>
      <c r="I34" s="377"/>
      <c r="J34" s="139" t="s">
        <v>27</v>
      </c>
      <c r="K34" s="192" t="s">
        <v>2134</v>
      </c>
      <c r="L34" s="193"/>
      <c r="M34" s="142"/>
    </row>
    <row r="35" ht="27.75" customHeight="1">
      <c r="A35" s="135" t="str">
        <f t="shared" si="1"/>
        <v>2 ปี 2 เดือน 2 วัน หรือเหลืออีก 793 วัน</v>
      </c>
      <c r="B35" s="113" t="str">
        <f t="shared" si="2"/>
        <v>ใบอนุญาตนำเข้า ปกติ</v>
      </c>
      <c r="C35" s="136" t="s">
        <v>282</v>
      </c>
      <c r="D35" s="143">
        <v>46745.0</v>
      </c>
      <c r="E35" s="138" t="s">
        <v>470</v>
      </c>
      <c r="F35" s="136" t="s">
        <v>257</v>
      </c>
      <c r="G35" s="136" t="s">
        <v>19</v>
      </c>
      <c r="H35" s="136" t="s">
        <v>129</v>
      </c>
      <c r="I35" s="377"/>
      <c r="J35" s="139" t="s">
        <v>27</v>
      </c>
      <c r="K35" s="192" t="s">
        <v>2135</v>
      </c>
      <c r="L35" s="193"/>
      <c r="M35" s="142"/>
    </row>
    <row r="36" ht="27.75" customHeight="1">
      <c r="A36" s="135" t="str">
        <f t="shared" si="1"/>
        <v>5 ปี 0 เดือน 8 วัน หรือเหลืออีก 1834 วัน</v>
      </c>
      <c r="B36" s="113" t="str">
        <f t="shared" si="2"/>
        <v>ทะเบียนนำเข้า ปกติ</v>
      </c>
      <c r="C36" s="136" t="s">
        <v>255</v>
      </c>
      <c r="D36" s="137">
        <v>47786.0</v>
      </c>
      <c r="E36" s="138" t="s">
        <v>471</v>
      </c>
      <c r="F36" s="136" t="s">
        <v>257</v>
      </c>
      <c r="G36" s="136" t="s">
        <v>449</v>
      </c>
      <c r="H36" s="136" t="s">
        <v>129</v>
      </c>
      <c r="I36" s="377"/>
      <c r="J36" s="139" t="s">
        <v>27</v>
      </c>
      <c r="K36" s="192" t="s">
        <v>2136</v>
      </c>
      <c r="L36" s="193"/>
      <c r="M36" s="142"/>
    </row>
    <row r="37" ht="27.75" customHeight="1">
      <c r="A37" s="135" t="str">
        <f t="shared" si="1"/>
        <v>0 ปี 7 เดือน 3 วัน หรือเหลืออีก 215 วัน</v>
      </c>
      <c r="B37" s="113" t="str">
        <f t="shared" si="2"/>
        <v>ใบอนุญาตนำเข้า ปกติ</v>
      </c>
      <c r="C37" s="136" t="s">
        <v>258</v>
      </c>
      <c r="D37" s="143">
        <v>46167.0</v>
      </c>
      <c r="E37" s="138" t="s">
        <v>471</v>
      </c>
      <c r="F37" s="136" t="s">
        <v>257</v>
      </c>
      <c r="G37" s="136" t="s">
        <v>19</v>
      </c>
      <c r="H37" s="136" t="s">
        <v>129</v>
      </c>
      <c r="I37" s="377"/>
      <c r="J37" s="139" t="s">
        <v>27</v>
      </c>
      <c r="K37" s="192" t="s">
        <v>2137</v>
      </c>
      <c r="L37" s="193"/>
      <c r="M37" s="142"/>
    </row>
    <row r="38" ht="27.75" customHeight="1">
      <c r="A38" s="135" t="str">
        <f t="shared" si="1"/>
        <v>3 ปี 11 เดือน 11 วัน หรือเหลืออีก 1442 วัน</v>
      </c>
      <c r="B38" s="113" t="str">
        <f t="shared" si="2"/>
        <v>ทะเบียนนำเข้า ปกติ</v>
      </c>
      <c r="C38" s="136" t="s">
        <v>472</v>
      </c>
      <c r="D38" s="137">
        <v>47394.0</v>
      </c>
      <c r="E38" s="138" t="s">
        <v>473</v>
      </c>
      <c r="F38" s="136" t="s">
        <v>474</v>
      </c>
      <c r="G38" s="136" t="s">
        <v>449</v>
      </c>
      <c r="H38" s="136" t="s">
        <v>129</v>
      </c>
      <c r="I38" s="377"/>
      <c r="J38" s="139" t="s">
        <v>27</v>
      </c>
      <c r="K38" s="192" t="s">
        <v>2138</v>
      </c>
      <c r="L38" s="193"/>
      <c r="M38" s="142"/>
    </row>
    <row r="39" ht="27.75" customHeight="1">
      <c r="A39" s="135" t="str">
        <f t="shared" si="1"/>
        <v>0 ปี 10 เดือน 26 วัน หรือเหลืออีก 330 วัน</v>
      </c>
      <c r="B39" s="113" t="str">
        <f t="shared" si="2"/>
        <v>ใบอนุญาตนำเข้า ปกติ</v>
      </c>
      <c r="C39" s="136" t="s">
        <v>475</v>
      </c>
      <c r="D39" s="137">
        <v>46282.0</v>
      </c>
      <c r="E39" s="138" t="s">
        <v>473</v>
      </c>
      <c r="F39" s="136" t="s">
        <v>474</v>
      </c>
      <c r="G39" s="136" t="s">
        <v>19</v>
      </c>
      <c r="H39" s="136" t="s">
        <v>129</v>
      </c>
      <c r="I39" s="377"/>
      <c r="J39" s="139" t="s">
        <v>27</v>
      </c>
      <c r="K39" s="192" t="s">
        <v>2139</v>
      </c>
      <c r="L39" s="189"/>
      <c r="M39" s="142"/>
    </row>
    <row r="40" ht="27.75" customHeight="1">
      <c r="A40" s="135" t="str">
        <f t="shared" si="1"/>
        <v>5 ปี 10 เดือน 0 วัน หรือเหลืออีก 2130 วัน</v>
      </c>
      <c r="B40" s="113" t="str">
        <f t="shared" si="2"/>
        <v>ทะเบียนนำเข้า ปกติ</v>
      </c>
      <c r="C40" s="136" t="s">
        <v>2140</v>
      </c>
      <c r="D40" s="137">
        <v>48082.0</v>
      </c>
      <c r="E40" s="138" t="s">
        <v>2141</v>
      </c>
      <c r="F40" s="136" t="s">
        <v>2142</v>
      </c>
      <c r="G40" s="136" t="s">
        <v>449</v>
      </c>
      <c r="H40" s="136" t="s">
        <v>129</v>
      </c>
      <c r="I40" s="377"/>
      <c r="J40" s="139" t="s">
        <v>27</v>
      </c>
      <c r="K40" s="192" t="s">
        <v>2143</v>
      </c>
      <c r="L40" s="193"/>
      <c r="M40" s="142"/>
    </row>
    <row r="41" ht="27.75" customHeight="1">
      <c r="A41" s="135" t="str">
        <f t="shared" si="1"/>
        <v>2 ปี 11 เดือน 0 วัน หรือเหลืออีก 1066 วัน</v>
      </c>
      <c r="B41" s="113" t="str">
        <f t="shared" si="2"/>
        <v>ใบอนุญาตนำเข้า ปกติ</v>
      </c>
      <c r="C41" s="136" t="s">
        <v>2144</v>
      </c>
      <c r="D41" s="137">
        <v>47018.0</v>
      </c>
      <c r="E41" s="138" t="s">
        <v>2141</v>
      </c>
      <c r="F41" s="136" t="s">
        <v>2142</v>
      </c>
      <c r="G41" s="136" t="s">
        <v>19</v>
      </c>
      <c r="H41" s="136" t="s">
        <v>129</v>
      </c>
      <c r="I41" s="377"/>
      <c r="J41" s="139" t="s">
        <v>27</v>
      </c>
      <c r="K41" s="192" t="s">
        <v>2145</v>
      </c>
      <c r="L41" s="189"/>
      <c r="M41" s="142"/>
    </row>
    <row r="42" ht="27.75" customHeight="1">
      <c r="A42" s="135" t="str">
        <f t="shared" si="1"/>
        <v>4 ปี 4 เดือน 4 วัน หรือเหลืออีก 1588 วัน</v>
      </c>
      <c r="B42" s="113" t="str">
        <f t="shared" si="2"/>
        <v>ทะเบียนผลิต ปกติ</v>
      </c>
      <c r="C42" s="136" t="s">
        <v>155</v>
      </c>
      <c r="D42" s="137">
        <v>47540.0</v>
      </c>
      <c r="E42" s="138" t="s">
        <v>85</v>
      </c>
      <c r="F42" s="136" t="s">
        <v>30</v>
      </c>
      <c r="G42" s="136" t="s">
        <v>446</v>
      </c>
      <c r="H42" s="136" t="s">
        <v>129</v>
      </c>
      <c r="I42" s="377"/>
      <c r="J42" s="139" t="s">
        <v>434</v>
      </c>
      <c r="K42" s="192" t="s">
        <v>2146</v>
      </c>
      <c r="L42" s="193"/>
      <c r="M42" s="142"/>
    </row>
    <row r="43" ht="27.75" customHeight="1">
      <c r="A43" s="135" t="str">
        <f t="shared" si="1"/>
        <v>1 ปี 8 เดือน 11 วัน หรือเหลืออีก 619 วัน</v>
      </c>
      <c r="B43" s="113" t="str">
        <f t="shared" si="2"/>
        <v>ใบอนุญาตผลิต ปกติ</v>
      </c>
      <c r="C43" s="136" t="s">
        <v>156</v>
      </c>
      <c r="D43" s="143">
        <v>46571.0</v>
      </c>
      <c r="E43" s="138" t="s">
        <v>85</v>
      </c>
      <c r="F43" s="136" t="s">
        <v>30</v>
      </c>
      <c r="G43" s="136" t="s">
        <v>454</v>
      </c>
      <c r="H43" s="136" t="s">
        <v>129</v>
      </c>
      <c r="I43" s="377"/>
      <c r="J43" s="139" t="s">
        <v>434</v>
      </c>
      <c r="K43" s="192" t="s">
        <v>2147</v>
      </c>
      <c r="L43" s="193"/>
      <c r="M43" s="142"/>
    </row>
    <row r="44" ht="27.75" customHeight="1">
      <c r="A44" s="135" t="str">
        <f t="shared" si="1"/>
        <v>4 ปี 4 เดือน 4 วัน หรือเหลืออีก 1588 วัน</v>
      </c>
      <c r="B44" s="113" t="str">
        <f t="shared" si="2"/>
        <v>ทะเบียนผลิต ปกติ</v>
      </c>
      <c r="C44" s="136" t="s">
        <v>286</v>
      </c>
      <c r="D44" s="137">
        <v>47540.0</v>
      </c>
      <c r="E44" s="138" t="s">
        <v>82</v>
      </c>
      <c r="F44" s="136" t="s">
        <v>30</v>
      </c>
      <c r="G44" s="136" t="s">
        <v>446</v>
      </c>
      <c r="H44" s="136" t="s">
        <v>129</v>
      </c>
      <c r="I44" s="377"/>
      <c r="J44" s="139" t="s">
        <v>434</v>
      </c>
      <c r="K44" s="192" t="s">
        <v>2148</v>
      </c>
      <c r="L44" s="203"/>
      <c r="M44" s="142"/>
    </row>
    <row r="45" ht="27.75" customHeight="1">
      <c r="A45" s="135" t="str">
        <f t="shared" si="1"/>
        <v>1 ปี 8 เดือน 11 วัน หรือเหลืออีก 619 วัน</v>
      </c>
      <c r="B45" s="113" t="str">
        <f t="shared" si="2"/>
        <v>ใบอนุญาตผลิต ปกติ</v>
      </c>
      <c r="C45" s="136" t="s">
        <v>2149</v>
      </c>
      <c r="D45" s="143">
        <v>46571.0</v>
      </c>
      <c r="E45" s="138" t="s">
        <v>82</v>
      </c>
      <c r="F45" s="136" t="s">
        <v>30</v>
      </c>
      <c r="G45" s="136" t="s">
        <v>454</v>
      </c>
      <c r="H45" s="136" t="s">
        <v>129</v>
      </c>
      <c r="I45" s="377"/>
      <c r="J45" s="139" t="s">
        <v>434</v>
      </c>
      <c r="K45" s="192" t="s">
        <v>2150</v>
      </c>
      <c r="L45" s="203"/>
      <c r="M45" s="142"/>
    </row>
    <row r="46" ht="27.75" customHeight="1">
      <c r="A46" s="135" t="str">
        <f t="shared" si="1"/>
        <v>4 ปี 4 เดือน 4 วัน หรือเหลืออีก 1588 วัน</v>
      </c>
      <c r="B46" s="113" t="str">
        <f t="shared" si="2"/>
        <v>ทะเบียนผลิต ปกติ</v>
      </c>
      <c r="C46" s="136" t="s">
        <v>293</v>
      </c>
      <c r="D46" s="137">
        <v>47540.0</v>
      </c>
      <c r="E46" s="138" t="s">
        <v>29</v>
      </c>
      <c r="F46" s="136" t="s">
        <v>30</v>
      </c>
      <c r="G46" s="136" t="s">
        <v>446</v>
      </c>
      <c r="H46" s="136" t="s">
        <v>129</v>
      </c>
      <c r="I46" s="377"/>
      <c r="J46" s="139" t="s">
        <v>27</v>
      </c>
      <c r="K46" s="192" t="s">
        <v>2151</v>
      </c>
      <c r="L46" s="203"/>
      <c r="M46" s="142"/>
    </row>
    <row r="47" ht="27.75" customHeight="1">
      <c r="A47" s="135" t="str">
        <f t="shared" si="1"/>
        <v>1 ปี 8 เดือน 11 วัน หรือเหลืออีก 619 วัน</v>
      </c>
      <c r="B47" s="113" t="str">
        <f t="shared" si="2"/>
        <v>ใบอนุญาตผลิต ปกติ</v>
      </c>
      <c r="C47" s="136" t="s">
        <v>294</v>
      </c>
      <c r="D47" s="143">
        <v>46571.0</v>
      </c>
      <c r="E47" s="138" t="s">
        <v>29</v>
      </c>
      <c r="F47" s="136" t="s">
        <v>30</v>
      </c>
      <c r="G47" s="136" t="s">
        <v>454</v>
      </c>
      <c r="H47" s="136" t="s">
        <v>129</v>
      </c>
      <c r="I47" s="377"/>
      <c r="J47" s="139" t="s">
        <v>27</v>
      </c>
      <c r="K47" s="192" t="s">
        <v>2152</v>
      </c>
      <c r="L47" s="203"/>
      <c r="M47" s="142"/>
    </row>
    <row r="48" ht="27.75" customHeight="1">
      <c r="A48" s="135" t="str">
        <f t="shared" si="1"/>
        <v>4 ปี 4 เดือน 4 วัน หรือเหลืออีก 1588 วัน</v>
      </c>
      <c r="B48" s="113" t="str">
        <f t="shared" si="2"/>
        <v>ทะเบียนผลิต ปกติ</v>
      </c>
      <c r="C48" s="136" t="s">
        <v>283</v>
      </c>
      <c r="D48" s="137">
        <v>47540.0</v>
      </c>
      <c r="E48" s="138" t="s">
        <v>284</v>
      </c>
      <c r="F48" s="136" t="s">
        <v>30</v>
      </c>
      <c r="G48" s="136" t="s">
        <v>446</v>
      </c>
      <c r="H48" s="136" t="s">
        <v>129</v>
      </c>
      <c r="I48" s="377"/>
      <c r="J48" s="139" t="s">
        <v>434</v>
      </c>
      <c r="K48" s="192" t="s">
        <v>2153</v>
      </c>
      <c r="L48" s="203"/>
      <c r="M48" s="142"/>
    </row>
    <row r="49" ht="27.75" customHeight="1">
      <c r="A49" s="135" t="str">
        <f t="shared" si="1"/>
        <v>1 ปี 8 เดือน 11 วัน หรือเหลืออีก 619 วัน</v>
      </c>
      <c r="B49" s="113" t="str">
        <f t="shared" si="2"/>
        <v>ใบอนุญาตผลิต ปกติ</v>
      </c>
      <c r="C49" s="136" t="s">
        <v>455</v>
      </c>
      <c r="D49" s="143">
        <v>46571.0</v>
      </c>
      <c r="E49" s="138" t="s">
        <v>284</v>
      </c>
      <c r="F49" s="136" t="s">
        <v>30</v>
      </c>
      <c r="G49" s="136" t="s">
        <v>454</v>
      </c>
      <c r="H49" s="136" t="s">
        <v>129</v>
      </c>
      <c r="I49" s="377"/>
      <c r="J49" s="139" t="s">
        <v>434</v>
      </c>
      <c r="K49" s="192" t="s">
        <v>2154</v>
      </c>
      <c r="L49" s="203"/>
      <c r="M49" s="142"/>
    </row>
    <row r="50" ht="27.75" customHeight="1">
      <c r="A50" s="135" t="str">
        <f t="shared" si="1"/>
        <v>4 ปี 4 เดือน 4 วัน หรือเหลืออีก 1588 วัน</v>
      </c>
      <c r="B50" s="113" t="str">
        <f t="shared" si="2"/>
        <v>ทะเบียนผลิต ปกติ</v>
      </c>
      <c r="C50" s="136" t="s">
        <v>290</v>
      </c>
      <c r="D50" s="137">
        <v>47540.0</v>
      </c>
      <c r="E50" s="138" t="s">
        <v>291</v>
      </c>
      <c r="F50" s="136" t="s">
        <v>30</v>
      </c>
      <c r="G50" s="136" t="s">
        <v>446</v>
      </c>
      <c r="H50" s="136" t="s">
        <v>129</v>
      </c>
      <c r="I50" s="377"/>
      <c r="J50" s="139" t="s">
        <v>434</v>
      </c>
      <c r="K50" s="192" t="s">
        <v>2155</v>
      </c>
      <c r="L50" s="203"/>
      <c r="M50" s="142"/>
    </row>
    <row r="51" ht="27.75" customHeight="1">
      <c r="A51" s="135" t="str">
        <f t="shared" si="1"/>
        <v>1 ปี 8 เดือน 11 วัน หรือเหลืออีก 619 วัน</v>
      </c>
      <c r="B51" s="113" t="str">
        <f t="shared" si="2"/>
        <v>ใบอนุญาตผลิต ปกติ</v>
      </c>
      <c r="C51" s="136" t="s">
        <v>292</v>
      </c>
      <c r="D51" s="143">
        <v>46571.0</v>
      </c>
      <c r="E51" s="138" t="s">
        <v>291</v>
      </c>
      <c r="F51" s="136" t="s">
        <v>30</v>
      </c>
      <c r="G51" s="136" t="s">
        <v>454</v>
      </c>
      <c r="H51" s="136" t="s">
        <v>129</v>
      </c>
      <c r="I51" s="377"/>
      <c r="J51" s="139" t="s">
        <v>434</v>
      </c>
      <c r="K51" s="192" t="s">
        <v>2156</v>
      </c>
      <c r="L51" s="203"/>
      <c r="M51" s="142"/>
    </row>
    <row r="52" ht="27.75" customHeight="1">
      <c r="A52" s="135" t="str">
        <f t="shared" si="1"/>
        <v>4 ปี 4 เดือน 4 วัน หรือเหลืออีก 1588 วัน</v>
      </c>
      <c r="B52" s="113" t="str">
        <f t="shared" si="2"/>
        <v>ทะเบียนผลิต ปกติ</v>
      </c>
      <c r="C52" s="136" t="s">
        <v>303</v>
      </c>
      <c r="D52" s="137">
        <v>47540.0</v>
      </c>
      <c r="E52" s="138" t="s">
        <v>76</v>
      </c>
      <c r="F52" s="136" t="s">
        <v>30</v>
      </c>
      <c r="G52" s="136" t="s">
        <v>446</v>
      </c>
      <c r="H52" s="136" t="s">
        <v>129</v>
      </c>
      <c r="I52" s="377"/>
      <c r="J52" s="139" t="s">
        <v>434</v>
      </c>
      <c r="K52" s="192" t="s">
        <v>2157</v>
      </c>
      <c r="L52" s="193"/>
      <c r="M52" s="142"/>
    </row>
    <row r="53" ht="27.75" customHeight="1">
      <c r="A53" s="135" t="str">
        <f t="shared" si="1"/>
        <v>1 ปี 8 เดือน 11 วัน หรือเหลืออีก 619 วัน</v>
      </c>
      <c r="B53" s="113" t="str">
        <f t="shared" si="2"/>
        <v>ใบอนุญาตผลิต ปกติ</v>
      </c>
      <c r="C53" s="136" t="s">
        <v>304</v>
      </c>
      <c r="D53" s="143">
        <v>46571.0</v>
      </c>
      <c r="E53" s="138" t="s">
        <v>76</v>
      </c>
      <c r="F53" s="136" t="s">
        <v>30</v>
      </c>
      <c r="G53" s="136" t="s">
        <v>454</v>
      </c>
      <c r="H53" s="136" t="s">
        <v>129</v>
      </c>
      <c r="I53" s="377"/>
      <c r="J53" s="139" t="s">
        <v>434</v>
      </c>
      <c r="K53" s="192" t="s">
        <v>2158</v>
      </c>
      <c r="L53" s="193"/>
      <c r="M53" s="142"/>
    </row>
    <row r="54" ht="27.75" customHeight="1">
      <c r="A54" s="135" t="str">
        <f t="shared" si="1"/>
        <v>4 ปี 4 เดือน 4 วัน หรือเหลืออีก 1588 วัน</v>
      </c>
      <c r="B54" s="113" t="str">
        <f t="shared" si="2"/>
        <v>ทะเบียนผลิต ปกติ</v>
      </c>
      <c r="C54" s="136" t="s">
        <v>298</v>
      </c>
      <c r="D54" s="137">
        <v>47540.0</v>
      </c>
      <c r="E54" s="138" t="s">
        <v>299</v>
      </c>
      <c r="F54" s="136" t="s">
        <v>30</v>
      </c>
      <c r="G54" s="136" t="s">
        <v>446</v>
      </c>
      <c r="H54" s="136" t="s">
        <v>129</v>
      </c>
      <c r="I54" s="377"/>
      <c r="J54" s="139" t="s">
        <v>434</v>
      </c>
      <c r="K54" s="192" t="s">
        <v>2159</v>
      </c>
      <c r="L54" s="193"/>
      <c r="M54" s="142"/>
    </row>
    <row r="55" ht="27.75" customHeight="1">
      <c r="A55" s="135" t="str">
        <f t="shared" si="1"/>
        <v>1 ปี 8 เดือน 11 วัน หรือเหลืออีก 619 วัน</v>
      </c>
      <c r="B55" s="113" t="str">
        <f t="shared" si="2"/>
        <v>ใบอนุญาตผลิต ปกติ</v>
      </c>
      <c r="C55" s="136" t="s">
        <v>300</v>
      </c>
      <c r="D55" s="143">
        <v>46571.0</v>
      </c>
      <c r="E55" s="138" t="s">
        <v>299</v>
      </c>
      <c r="F55" s="136" t="s">
        <v>30</v>
      </c>
      <c r="G55" s="136" t="s">
        <v>454</v>
      </c>
      <c r="H55" s="136" t="s">
        <v>129</v>
      </c>
      <c r="I55" s="377"/>
      <c r="J55" s="139" t="s">
        <v>434</v>
      </c>
      <c r="K55" s="192" t="s">
        <v>2160</v>
      </c>
      <c r="L55" s="193"/>
      <c r="M55" s="142"/>
    </row>
    <row r="56" ht="27.75" customHeight="1">
      <c r="A56" s="135" t="str">
        <f t="shared" si="1"/>
        <v>4 ปี 4 เดือน 4 วัน หรือเหลืออีก 1588 วัน</v>
      </c>
      <c r="B56" s="113" t="str">
        <f t="shared" si="2"/>
        <v>ทะเบียนผลิต ปกติ</v>
      </c>
      <c r="C56" s="136" t="s">
        <v>295</v>
      </c>
      <c r="D56" s="137">
        <v>47540.0</v>
      </c>
      <c r="E56" s="138" t="s">
        <v>296</v>
      </c>
      <c r="F56" s="136" t="s">
        <v>30</v>
      </c>
      <c r="G56" s="136" t="s">
        <v>446</v>
      </c>
      <c r="H56" s="136" t="s">
        <v>129</v>
      </c>
      <c r="I56" s="377"/>
      <c r="J56" s="139" t="s">
        <v>434</v>
      </c>
      <c r="K56" s="192" t="s">
        <v>2161</v>
      </c>
      <c r="L56" s="193"/>
      <c r="M56" s="142"/>
    </row>
    <row r="57" ht="27.75" customHeight="1">
      <c r="A57" s="135" t="str">
        <f t="shared" si="1"/>
        <v>1 ปี 8 เดือน 11 วัน หรือเหลืออีก 619 วัน</v>
      </c>
      <c r="B57" s="113" t="str">
        <f t="shared" si="2"/>
        <v>ใบอนุญาตผลิต ปกติ</v>
      </c>
      <c r="C57" s="136" t="s">
        <v>297</v>
      </c>
      <c r="D57" s="143">
        <v>46571.0</v>
      </c>
      <c r="E57" s="138" t="s">
        <v>296</v>
      </c>
      <c r="F57" s="136" t="s">
        <v>30</v>
      </c>
      <c r="G57" s="136" t="s">
        <v>454</v>
      </c>
      <c r="H57" s="136" t="s">
        <v>129</v>
      </c>
      <c r="I57" s="377"/>
      <c r="J57" s="139" t="s">
        <v>434</v>
      </c>
      <c r="K57" s="192" t="s">
        <v>2162</v>
      </c>
      <c r="L57" s="193"/>
      <c r="M57" s="142"/>
    </row>
    <row r="58" ht="27.75" customHeight="1">
      <c r="A58" s="135" t="str">
        <f t="shared" si="1"/>
        <v>4 ปี 4 เดือน 4 วัน หรือเหลืออีก 1588 วัน</v>
      </c>
      <c r="B58" s="113" t="str">
        <f t="shared" si="2"/>
        <v>ทะเบียนผลิต ปกติ</v>
      </c>
      <c r="C58" s="136" t="s">
        <v>308</v>
      </c>
      <c r="D58" s="137">
        <v>47540.0</v>
      </c>
      <c r="E58" s="138" t="s">
        <v>309</v>
      </c>
      <c r="F58" s="136" t="s">
        <v>30</v>
      </c>
      <c r="G58" s="136" t="s">
        <v>446</v>
      </c>
      <c r="H58" s="136" t="s">
        <v>129</v>
      </c>
      <c r="I58" s="377"/>
      <c r="J58" s="139" t="s">
        <v>434</v>
      </c>
      <c r="K58" s="192" t="s">
        <v>2163</v>
      </c>
      <c r="L58" s="193"/>
      <c r="M58" s="142"/>
    </row>
    <row r="59" ht="27.75" customHeight="1">
      <c r="A59" s="135" t="str">
        <f t="shared" si="1"/>
        <v>1 ปี 8 เดือน 11 วัน หรือเหลืออีก 619 วัน</v>
      </c>
      <c r="B59" s="113" t="str">
        <f t="shared" si="2"/>
        <v>ใบอนุญาตผลิต ปกติ</v>
      </c>
      <c r="C59" s="136" t="s">
        <v>310</v>
      </c>
      <c r="D59" s="143">
        <v>46571.0</v>
      </c>
      <c r="E59" s="138" t="s">
        <v>309</v>
      </c>
      <c r="F59" s="136" t="s">
        <v>30</v>
      </c>
      <c r="G59" s="136" t="s">
        <v>454</v>
      </c>
      <c r="H59" s="136" t="s">
        <v>129</v>
      </c>
      <c r="I59" s="377"/>
      <c r="J59" s="139" t="s">
        <v>434</v>
      </c>
      <c r="K59" s="192" t="s">
        <v>2164</v>
      </c>
      <c r="L59" s="193"/>
      <c r="M59" s="142"/>
    </row>
    <row r="60" ht="27.75" customHeight="1">
      <c r="A60" s="135" t="str">
        <f t="shared" si="1"/>
        <v>4 ปี 4 เดือน 4 วัน หรือเหลืออีก 1588 วัน</v>
      </c>
      <c r="B60" s="113" t="str">
        <f t="shared" si="2"/>
        <v>ทะเบียนผลิต ปกติ</v>
      </c>
      <c r="C60" s="136" t="s">
        <v>288</v>
      </c>
      <c r="D60" s="137">
        <v>47540.0</v>
      </c>
      <c r="E60" s="138" t="s">
        <v>70</v>
      </c>
      <c r="F60" s="136" t="s">
        <v>30</v>
      </c>
      <c r="G60" s="136" t="s">
        <v>446</v>
      </c>
      <c r="H60" s="136" t="s">
        <v>129</v>
      </c>
      <c r="I60" s="377"/>
      <c r="J60" s="139" t="s">
        <v>434</v>
      </c>
      <c r="K60" s="192" t="s">
        <v>2165</v>
      </c>
      <c r="L60" s="193"/>
      <c r="M60" s="142"/>
    </row>
    <row r="61" ht="27.75" customHeight="1">
      <c r="A61" s="135" t="str">
        <f t="shared" si="1"/>
        <v>1 ปี 8 เดือน 11 วัน หรือเหลืออีก 619 วัน</v>
      </c>
      <c r="B61" s="113" t="str">
        <f t="shared" si="2"/>
        <v>ใบอนุญาตผลิต ปกติ</v>
      </c>
      <c r="C61" s="136" t="s">
        <v>289</v>
      </c>
      <c r="D61" s="143">
        <v>46571.0</v>
      </c>
      <c r="E61" s="138" t="s">
        <v>70</v>
      </c>
      <c r="F61" s="136" t="s">
        <v>30</v>
      </c>
      <c r="G61" s="136" t="s">
        <v>454</v>
      </c>
      <c r="H61" s="136" t="s">
        <v>129</v>
      </c>
      <c r="I61" s="377"/>
      <c r="J61" s="139" t="s">
        <v>434</v>
      </c>
      <c r="K61" s="192" t="s">
        <v>2166</v>
      </c>
      <c r="L61" s="193"/>
      <c r="M61" s="142"/>
    </row>
    <row r="62" ht="27.75" customHeight="1">
      <c r="A62" s="135" t="str">
        <f t="shared" si="1"/>
        <v>3 ปี 1 เดือน 14 วัน หรือเหลืออีก 1141 วัน</v>
      </c>
      <c r="B62" s="113" t="str">
        <f t="shared" si="2"/>
        <v>ทะเบียนผลิต ปกติ</v>
      </c>
      <c r="C62" s="136" t="s">
        <v>2167</v>
      </c>
      <c r="D62" s="143">
        <v>47093.0</v>
      </c>
      <c r="E62" s="138" t="s">
        <v>1854</v>
      </c>
      <c r="F62" s="136" t="s">
        <v>30</v>
      </c>
      <c r="G62" s="136" t="s">
        <v>446</v>
      </c>
      <c r="H62" s="136" t="s">
        <v>129</v>
      </c>
      <c r="I62" s="377"/>
      <c r="J62" s="139" t="s">
        <v>2168</v>
      </c>
      <c r="K62" s="192" t="s">
        <v>2169</v>
      </c>
      <c r="L62" s="193"/>
      <c r="M62" s="142"/>
    </row>
    <row r="63" ht="27.75" customHeight="1">
      <c r="A63" s="135" t="str">
        <f t="shared" si="1"/>
        <v>0 ปี 1 เดือน 15 วัน หรือเหลืออีก 46 วัน</v>
      </c>
      <c r="B63" s="113" t="str">
        <f t="shared" si="2"/>
        <v>ใบอนุญาตผลิต ใกล้หมดอายุ ภายใน 1-3 เดือน</v>
      </c>
      <c r="C63" s="136" t="s">
        <v>2170</v>
      </c>
      <c r="D63" s="143">
        <v>45998.0</v>
      </c>
      <c r="E63" s="138" t="s">
        <v>1854</v>
      </c>
      <c r="F63" s="136" t="s">
        <v>30</v>
      </c>
      <c r="G63" s="136" t="s">
        <v>454</v>
      </c>
      <c r="H63" s="136" t="s">
        <v>129</v>
      </c>
      <c r="I63" s="377"/>
      <c r="J63" s="139" t="s">
        <v>2168</v>
      </c>
      <c r="K63" s="192" t="s">
        <v>2171</v>
      </c>
      <c r="L63" s="193"/>
      <c r="M63" s="142"/>
    </row>
    <row r="64" ht="27.75" customHeight="1">
      <c r="A64" s="135" t="str">
        <f t="shared" si="1"/>
        <v>3 ปี 8 เดือน 17 วัน หรือเหลืออีก 1356 วัน</v>
      </c>
      <c r="B64" s="113" t="str">
        <f t="shared" si="2"/>
        <v>ทะเบียนผลิต ปกติ</v>
      </c>
      <c r="C64" s="136" t="s">
        <v>154</v>
      </c>
      <c r="D64" s="146">
        <v>47308.0</v>
      </c>
      <c r="E64" s="138" t="s">
        <v>61</v>
      </c>
      <c r="F64" s="136" t="s">
        <v>30</v>
      </c>
      <c r="G64" s="136" t="s">
        <v>446</v>
      </c>
      <c r="H64" s="136" t="s">
        <v>129</v>
      </c>
      <c r="I64" s="377"/>
      <c r="J64" s="139" t="s">
        <v>27</v>
      </c>
      <c r="K64" s="192" t="s">
        <v>2172</v>
      </c>
      <c r="L64" s="193"/>
      <c r="M64" s="142"/>
    </row>
    <row r="65" ht="27.75" customHeight="1">
      <c r="A65" s="135" t="str">
        <f t="shared" si="1"/>
        <v>0 ปี 9 เดือน 16 วัน หรือเหลืออีก 289 วัน</v>
      </c>
      <c r="B65" s="113" t="str">
        <f t="shared" si="2"/>
        <v>ใบอนุญาตผลิต ปกติ</v>
      </c>
      <c r="C65" s="136" t="s">
        <v>456</v>
      </c>
      <c r="D65" s="146">
        <v>46241.0</v>
      </c>
      <c r="E65" s="138" t="s">
        <v>61</v>
      </c>
      <c r="F65" s="136" t="s">
        <v>30</v>
      </c>
      <c r="G65" s="136" t="s">
        <v>454</v>
      </c>
      <c r="H65" s="136" t="s">
        <v>129</v>
      </c>
      <c r="I65" s="377"/>
      <c r="J65" s="139" t="s">
        <v>27</v>
      </c>
      <c r="K65" s="192" t="s">
        <v>2173</v>
      </c>
      <c r="L65" s="193"/>
      <c r="M65" s="142"/>
    </row>
    <row r="66" ht="27.75" customHeight="1">
      <c r="A66" s="135" t="str">
        <f t="shared" si="1"/>
        <v>3 ปี 11 เดือน 12 วัน หรือเหลืออีก 1443 วัน</v>
      </c>
      <c r="B66" s="113" t="str">
        <f t="shared" si="2"/>
        <v>ทะเบียนผลิต ปกติ</v>
      </c>
      <c r="C66" s="136" t="s">
        <v>226</v>
      </c>
      <c r="D66" s="137">
        <v>47395.0</v>
      </c>
      <c r="E66" s="138" t="s">
        <v>227</v>
      </c>
      <c r="F66" s="136" t="s">
        <v>30</v>
      </c>
      <c r="G66" s="136" t="s">
        <v>446</v>
      </c>
      <c r="H66" s="136" t="s">
        <v>129</v>
      </c>
      <c r="I66" s="377"/>
      <c r="J66" s="139" t="s">
        <v>434</v>
      </c>
      <c r="K66" s="192" t="s">
        <v>2174</v>
      </c>
      <c r="L66" s="193"/>
      <c r="M66" s="142"/>
    </row>
    <row r="67" ht="27.75" customHeight="1">
      <c r="A67" s="135" t="str">
        <f t="shared" si="1"/>
        <v>1 ปี 2 เดือน 0 วัน หรือเหลืออีก 426 วัน</v>
      </c>
      <c r="B67" s="113" t="str">
        <f t="shared" si="2"/>
        <v>ใบอนุญาตผลิต ปกติ</v>
      </c>
      <c r="C67" s="136" t="s">
        <v>228</v>
      </c>
      <c r="D67" s="143">
        <v>46378.0</v>
      </c>
      <c r="E67" s="138" t="s">
        <v>227</v>
      </c>
      <c r="F67" s="136" t="s">
        <v>30</v>
      </c>
      <c r="G67" s="136" t="s">
        <v>454</v>
      </c>
      <c r="H67" s="136" t="s">
        <v>129</v>
      </c>
      <c r="I67" s="377"/>
      <c r="J67" s="139" t="s">
        <v>434</v>
      </c>
      <c r="K67" s="192" t="s">
        <v>2175</v>
      </c>
      <c r="L67" s="189"/>
      <c r="M67" s="142"/>
    </row>
    <row r="68" ht="27.75" customHeight="1">
      <c r="A68" s="135" t="str">
        <f t="shared" si="1"/>
        <v>3 ปี 6 เดือน 5 วัน หรือเหลืออีก 1283 วัน</v>
      </c>
      <c r="B68" s="113" t="str">
        <f t="shared" si="2"/>
        <v>ทะเบียนผลิต ปกติ</v>
      </c>
      <c r="C68" s="136" t="s">
        <v>2176</v>
      </c>
      <c r="D68" s="137">
        <v>47235.0</v>
      </c>
      <c r="E68" s="138" t="s">
        <v>1891</v>
      </c>
      <c r="F68" s="136" t="s">
        <v>30</v>
      </c>
      <c r="G68" s="136" t="s">
        <v>446</v>
      </c>
      <c r="H68" s="136" t="s">
        <v>129</v>
      </c>
      <c r="I68" s="377"/>
      <c r="J68" s="139" t="s">
        <v>27</v>
      </c>
      <c r="K68" s="192" t="s">
        <v>2177</v>
      </c>
      <c r="L68" s="193"/>
      <c r="M68" s="142"/>
    </row>
    <row r="69" ht="51.0" customHeight="1">
      <c r="A69" s="135" t="str">
        <f t="shared" si="1"/>
        <v>0 ปี 7 เดือน 21 วัน หรือเหลืออีก 233 วัน</v>
      </c>
      <c r="B69" s="113" t="str">
        <f t="shared" si="2"/>
        <v>ใบอนุญาตผลิต ปกติ</v>
      </c>
      <c r="C69" s="136" t="s">
        <v>2178</v>
      </c>
      <c r="D69" s="137">
        <v>46185.0</v>
      </c>
      <c r="E69" s="138" t="s">
        <v>1891</v>
      </c>
      <c r="F69" s="136" t="s">
        <v>30</v>
      </c>
      <c r="G69" s="136" t="s">
        <v>454</v>
      </c>
      <c r="H69" s="136" t="s">
        <v>129</v>
      </c>
      <c r="I69" s="377"/>
      <c r="J69" s="139" t="s">
        <v>27</v>
      </c>
      <c r="K69" s="192" t="s">
        <v>2179</v>
      </c>
      <c r="L69" s="193"/>
      <c r="M69" s="142"/>
    </row>
    <row r="70">
      <c r="A70" s="135" t="str">
        <f t="shared" si="1"/>
        <v>3 ปี 6 เดือน 5 วัน หรือเหลืออีก 1283 วัน</v>
      </c>
      <c r="B70" s="113" t="str">
        <f t="shared" si="2"/>
        <v>ทะเบียนผลิต ปกติ</v>
      </c>
      <c r="C70" s="136" t="s">
        <v>2180</v>
      </c>
      <c r="D70" s="137">
        <v>47235.0</v>
      </c>
      <c r="E70" s="138" t="s">
        <v>1896</v>
      </c>
      <c r="F70" s="136" t="s">
        <v>30</v>
      </c>
      <c r="G70" s="136" t="s">
        <v>446</v>
      </c>
      <c r="H70" s="136" t="s">
        <v>129</v>
      </c>
      <c r="I70" s="377"/>
      <c r="J70" s="139" t="s">
        <v>27</v>
      </c>
      <c r="K70" s="192" t="s">
        <v>2181</v>
      </c>
      <c r="L70" s="193"/>
      <c r="M70" s="142"/>
    </row>
    <row r="71" ht="27.75" customHeight="1">
      <c r="A71" s="135" t="str">
        <f t="shared" si="1"/>
        <v>1 ปี 1 เดือน 6 วัน หรือเหลืออีก 402 วัน</v>
      </c>
      <c r="B71" s="113" t="str">
        <f t="shared" si="2"/>
        <v>ใบอนุญาตผลิต ปกติ</v>
      </c>
      <c r="C71" s="136" t="s">
        <v>2182</v>
      </c>
      <c r="D71" s="137">
        <v>46354.0</v>
      </c>
      <c r="E71" s="138" t="s">
        <v>1896</v>
      </c>
      <c r="F71" s="136" t="s">
        <v>30</v>
      </c>
      <c r="G71" s="136" t="s">
        <v>454</v>
      </c>
      <c r="H71" s="136" t="s">
        <v>129</v>
      </c>
      <c r="I71" s="377"/>
      <c r="J71" s="139" t="s">
        <v>27</v>
      </c>
      <c r="K71" s="192" t="s">
        <v>2183</v>
      </c>
      <c r="L71" s="193"/>
      <c r="M71" s="142"/>
    </row>
    <row r="72" ht="27.75" customHeight="1">
      <c r="A72" s="135" t="str">
        <f t="shared" si="1"/>
        <v>3 ปี 6 เดือน 5 วัน หรือเหลืออีก 1283 วัน</v>
      </c>
      <c r="B72" s="113" t="str">
        <f t="shared" si="2"/>
        <v>ทะเบียนผลิต ปกติ</v>
      </c>
      <c r="C72" s="136" t="s">
        <v>2184</v>
      </c>
      <c r="D72" s="137">
        <v>47235.0</v>
      </c>
      <c r="E72" s="138" t="s">
        <v>1886</v>
      </c>
      <c r="F72" s="136" t="s">
        <v>30</v>
      </c>
      <c r="G72" s="136" t="s">
        <v>446</v>
      </c>
      <c r="H72" s="136" t="s">
        <v>129</v>
      </c>
      <c r="I72" s="377"/>
      <c r="J72" s="139" t="s">
        <v>27</v>
      </c>
      <c r="K72" s="192" t="s">
        <v>2185</v>
      </c>
      <c r="L72" s="193"/>
      <c r="M72" s="142"/>
    </row>
    <row r="73" ht="27.75" customHeight="1">
      <c r="A73" s="135" t="str">
        <f t="shared" si="1"/>
        <v>1 ปี 1 เดือน 6 วัน หรือเหลืออีก 402 วัน</v>
      </c>
      <c r="B73" s="113" t="str">
        <f t="shared" si="2"/>
        <v>ใบอนุญาตผลิต ปกติ</v>
      </c>
      <c r="C73" s="136" t="s">
        <v>2186</v>
      </c>
      <c r="D73" s="137">
        <v>46354.0</v>
      </c>
      <c r="E73" s="138" t="s">
        <v>1886</v>
      </c>
      <c r="F73" s="136" t="s">
        <v>30</v>
      </c>
      <c r="G73" s="136" t="s">
        <v>454</v>
      </c>
      <c r="H73" s="136" t="s">
        <v>129</v>
      </c>
      <c r="I73" s="377"/>
      <c r="J73" s="139" t="s">
        <v>27</v>
      </c>
      <c r="K73" s="192" t="s">
        <v>2187</v>
      </c>
      <c r="L73" s="193"/>
      <c r="M73" s="142"/>
    </row>
    <row r="74" ht="27.75" customHeight="1">
      <c r="A74" s="135" t="str">
        <f t="shared" si="1"/>
        <v>3 ปี 6 เดือน 5 วัน หรือเหลืออีก 1283 วัน</v>
      </c>
      <c r="B74" s="113" t="str">
        <f t="shared" si="2"/>
        <v>ทะเบียนผลิต ปกติ</v>
      </c>
      <c r="C74" s="136" t="s">
        <v>2188</v>
      </c>
      <c r="D74" s="137">
        <v>47235.0</v>
      </c>
      <c r="E74" s="138" t="s">
        <v>1876</v>
      </c>
      <c r="F74" s="136" t="s">
        <v>30</v>
      </c>
      <c r="G74" s="136" t="s">
        <v>446</v>
      </c>
      <c r="H74" s="136" t="s">
        <v>129</v>
      </c>
      <c r="I74" s="377"/>
      <c r="J74" s="139" t="s">
        <v>27</v>
      </c>
      <c r="K74" s="192" t="s">
        <v>2189</v>
      </c>
      <c r="L74" s="193"/>
      <c r="M74" s="142"/>
    </row>
    <row r="75" ht="27.75" customHeight="1">
      <c r="A75" s="135" t="str">
        <f t="shared" si="1"/>
        <v>1 ปี 1 เดือน 6 วัน หรือเหลืออีก 402 วัน</v>
      </c>
      <c r="B75" s="113" t="str">
        <f t="shared" si="2"/>
        <v>ใบอนุญาตผลิต ปกติ</v>
      </c>
      <c r="C75" s="136" t="s">
        <v>2190</v>
      </c>
      <c r="D75" s="137">
        <v>46354.0</v>
      </c>
      <c r="E75" s="138" t="s">
        <v>1876</v>
      </c>
      <c r="F75" s="136" t="s">
        <v>30</v>
      </c>
      <c r="G75" s="136" t="s">
        <v>454</v>
      </c>
      <c r="H75" s="136" t="s">
        <v>129</v>
      </c>
      <c r="I75" s="377"/>
      <c r="J75" s="139" t="s">
        <v>27</v>
      </c>
      <c r="K75" s="192" t="s">
        <v>2191</v>
      </c>
      <c r="L75" s="193"/>
      <c r="M75" s="142"/>
    </row>
    <row r="76" ht="27.75" customHeight="1">
      <c r="A76" s="135" t="str">
        <f t="shared" si="1"/>
        <v>4 ปี 7 เดือน 28 วัน หรือเหลืออีก 1701 วัน</v>
      </c>
      <c r="B76" s="113" t="str">
        <f t="shared" si="2"/>
        <v>ทะเบียนผลิต ปกติ</v>
      </c>
      <c r="C76" s="136" t="s">
        <v>2192</v>
      </c>
      <c r="D76" s="137">
        <v>47653.0</v>
      </c>
      <c r="E76" s="138" t="s">
        <v>2193</v>
      </c>
      <c r="F76" s="136" t="s">
        <v>30</v>
      </c>
      <c r="G76" s="136" t="s">
        <v>446</v>
      </c>
      <c r="H76" s="136" t="s">
        <v>129</v>
      </c>
      <c r="I76" s="377"/>
      <c r="J76" s="139" t="s">
        <v>27</v>
      </c>
      <c r="K76" s="192" t="s">
        <v>2194</v>
      </c>
      <c r="L76" s="193"/>
      <c r="M76" s="142"/>
    </row>
    <row r="77" ht="27.75" customHeight="1">
      <c r="A77" s="135" t="str">
        <f t="shared" si="1"/>
        <v>1 ปี 8 เดือน 2 วัน หรือเหลืออีก 610 วัน</v>
      </c>
      <c r="B77" s="113" t="str">
        <f t="shared" si="2"/>
        <v>ใบอนุญาตผลิต ปกติ</v>
      </c>
      <c r="C77" s="136" t="s">
        <v>2195</v>
      </c>
      <c r="D77" s="137">
        <v>46562.0</v>
      </c>
      <c r="E77" s="138" t="s">
        <v>2193</v>
      </c>
      <c r="F77" s="136" t="s">
        <v>30</v>
      </c>
      <c r="G77" s="136" t="s">
        <v>454</v>
      </c>
      <c r="H77" s="136" t="s">
        <v>129</v>
      </c>
      <c r="I77" s="377"/>
      <c r="J77" s="139" t="s">
        <v>27</v>
      </c>
      <c r="K77" s="192" t="s">
        <v>2196</v>
      </c>
      <c r="L77" s="193"/>
      <c r="M77" s="142"/>
    </row>
    <row r="78" ht="27.75" customHeight="1">
      <c r="A78" s="135" t="str">
        <f t="shared" si="1"/>
        <v>5 ปี 2 เดือน 22 วัน หรือเหลืออีก 1909 วัน</v>
      </c>
      <c r="B78" s="113" t="str">
        <f t="shared" si="2"/>
        <v>ทะเบียนผลิต ปกติ</v>
      </c>
      <c r="C78" s="136" t="s">
        <v>2197</v>
      </c>
      <c r="D78" s="137">
        <v>47861.0</v>
      </c>
      <c r="E78" s="138" t="s">
        <v>233</v>
      </c>
      <c r="F78" s="136" t="s">
        <v>30</v>
      </c>
      <c r="G78" s="136" t="s">
        <v>446</v>
      </c>
      <c r="H78" s="136" t="s">
        <v>129</v>
      </c>
      <c r="I78" s="377"/>
      <c r="J78" s="139" t="s">
        <v>434</v>
      </c>
      <c r="K78" s="192" t="s">
        <v>2198</v>
      </c>
      <c r="L78" s="193"/>
      <c r="M78" s="142"/>
    </row>
    <row r="79" ht="27.75" customHeight="1">
      <c r="A79" s="135" t="str">
        <f t="shared" si="1"/>
        <v>2 ปี 3 เดือน 0 วัน หรือเหลืออีก 822 วัน</v>
      </c>
      <c r="B79" s="113" t="str">
        <f t="shared" si="2"/>
        <v>ใบอนุญาตผลิต ปกติ</v>
      </c>
      <c r="C79" s="136" t="s">
        <v>234</v>
      </c>
      <c r="D79" s="143">
        <v>46774.0</v>
      </c>
      <c r="E79" s="138" t="s">
        <v>233</v>
      </c>
      <c r="F79" s="136" t="s">
        <v>30</v>
      </c>
      <c r="G79" s="136" t="s">
        <v>454</v>
      </c>
      <c r="H79" s="136" t="s">
        <v>129</v>
      </c>
      <c r="I79" s="377"/>
      <c r="J79" s="139" t="s">
        <v>434</v>
      </c>
      <c r="K79" s="192" t="s">
        <v>2199</v>
      </c>
      <c r="L79" s="193"/>
      <c r="M79" s="142"/>
    </row>
    <row r="80" ht="27.75" customHeight="1">
      <c r="A80" s="135" t="str">
        <f t="shared" si="1"/>
        <v>5 ปี 2 เดือน 22 วัน หรือเหลืออีก 1909 วัน</v>
      </c>
      <c r="B80" s="113" t="str">
        <f t="shared" si="2"/>
        <v>ทะเบียนผลิต ปกติ</v>
      </c>
      <c r="C80" s="136" t="s">
        <v>229</v>
      </c>
      <c r="D80" s="137">
        <v>47861.0</v>
      </c>
      <c r="E80" s="138" t="s">
        <v>2200</v>
      </c>
      <c r="F80" s="136" t="s">
        <v>30</v>
      </c>
      <c r="G80" s="136" t="s">
        <v>446</v>
      </c>
      <c r="H80" s="136" t="s">
        <v>129</v>
      </c>
      <c r="I80" s="377"/>
      <c r="J80" s="139" t="s">
        <v>434</v>
      </c>
      <c r="K80" s="192" t="s">
        <v>2201</v>
      </c>
      <c r="L80" s="193"/>
      <c r="M80" s="142"/>
    </row>
    <row r="81" ht="27.75" customHeight="1">
      <c r="A81" s="135" t="str">
        <f t="shared" si="1"/>
        <v>2 ปี 3 เดือน 0 วัน หรือเหลืออีก 822 วัน</v>
      </c>
      <c r="B81" s="113" t="str">
        <f t="shared" si="2"/>
        <v>ใบอนุญาตผลิต ปกติ</v>
      </c>
      <c r="C81" s="136" t="s">
        <v>231</v>
      </c>
      <c r="D81" s="137">
        <v>46774.0</v>
      </c>
      <c r="E81" s="138" t="s">
        <v>2200</v>
      </c>
      <c r="F81" s="136" t="s">
        <v>30</v>
      </c>
      <c r="G81" s="136" t="s">
        <v>454</v>
      </c>
      <c r="H81" s="136" t="s">
        <v>129</v>
      </c>
      <c r="I81" s="377"/>
      <c r="J81" s="139" t="s">
        <v>434</v>
      </c>
      <c r="K81" s="192" t="s">
        <v>2202</v>
      </c>
      <c r="L81" s="193"/>
      <c r="M81" s="142"/>
    </row>
    <row r="82" ht="27.75" customHeight="1">
      <c r="A82" s="135" t="str">
        <f t="shared" si="1"/>
        <v>5 ปี 3 เดือน 29 วัน หรือเหลืออีก 1947 วัน</v>
      </c>
      <c r="B82" s="113" t="str">
        <f t="shared" si="2"/>
        <v>ทะเบียนผลิต ปกติ</v>
      </c>
      <c r="C82" s="136" t="s">
        <v>130</v>
      </c>
      <c r="D82" s="137">
        <v>47899.0</v>
      </c>
      <c r="E82" s="138" t="s">
        <v>131</v>
      </c>
      <c r="F82" s="136" t="s">
        <v>30</v>
      </c>
      <c r="G82" s="136" t="s">
        <v>446</v>
      </c>
      <c r="H82" s="136" t="s">
        <v>129</v>
      </c>
      <c r="I82" s="377"/>
      <c r="J82" s="139" t="s">
        <v>434</v>
      </c>
      <c r="K82" s="192" t="s">
        <v>2203</v>
      </c>
      <c r="L82" s="193"/>
      <c r="M82" s="142"/>
    </row>
    <row r="83" ht="27.75" customHeight="1">
      <c r="A83" s="135" t="str">
        <f t="shared" si="1"/>
        <v>0 ปี 9 เดือน 29 วัน หรือเหลืออีก 302 วัน</v>
      </c>
      <c r="B83" s="113" t="str">
        <f t="shared" si="2"/>
        <v>ใบอนุญาตผลิต ปกติ</v>
      </c>
      <c r="C83" s="136" t="s">
        <v>457</v>
      </c>
      <c r="D83" s="146">
        <v>46254.0</v>
      </c>
      <c r="E83" s="138" t="s">
        <v>131</v>
      </c>
      <c r="F83" s="136" t="s">
        <v>30</v>
      </c>
      <c r="G83" s="136" t="s">
        <v>454</v>
      </c>
      <c r="H83" s="136" t="s">
        <v>129</v>
      </c>
      <c r="I83" s="377"/>
      <c r="J83" s="139" t="s">
        <v>434</v>
      </c>
      <c r="K83" s="192" t="s">
        <v>2204</v>
      </c>
      <c r="L83" s="193"/>
      <c r="M83" s="142"/>
    </row>
    <row r="84" ht="27.75" customHeight="1">
      <c r="A84" s="135" t="str">
        <f t="shared" si="1"/>
        <v>5 ปี 3 เดือน 29 วัน หรือเหลืออีก 1947 วัน</v>
      </c>
      <c r="B84" s="113" t="str">
        <f t="shared" si="2"/>
        <v>ทะเบียนผลิต ปกติ</v>
      </c>
      <c r="C84" s="136" t="s">
        <v>134</v>
      </c>
      <c r="D84" s="137">
        <v>47899.0</v>
      </c>
      <c r="E84" s="138" t="s">
        <v>2205</v>
      </c>
      <c r="F84" s="136" t="s">
        <v>30</v>
      </c>
      <c r="G84" s="136" t="s">
        <v>446</v>
      </c>
      <c r="H84" s="136" t="s">
        <v>129</v>
      </c>
      <c r="I84" s="377"/>
      <c r="J84" s="139" t="s">
        <v>434</v>
      </c>
      <c r="K84" s="192" t="s">
        <v>2206</v>
      </c>
      <c r="L84" s="193"/>
      <c r="M84" s="142"/>
    </row>
    <row r="85" ht="27.75" customHeight="1">
      <c r="A85" s="135" t="str">
        <f t="shared" si="1"/>
        <v>0 ปี 10 เดือน 2 วัน หรือเหลืออีก 306 วัน</v>
      </c>
      <c r="B85" s="113" t="str">
        <f t="shared" si="2"/>
        <v>ใบอนุญาตผลิต ปกติ</v>
      </c>
      <c r="C85" s="136" t="s">
        <v>458</v>
      </c>
      <c r="D85" s="146">
        <v>46258.0</v>
      </c>
      <c r="E85" s="138" t="s">
        <v>2205</v>
      </c>
      <c r="F85" s="136" t="s">
        <v>30</v>
      </c>
      <c r="G85" s="136" t="s">
        <v>454</v>
      </c>
      <c r="H85" s="136" t="s">
        <v>129</v>
      </c>
      <c r="I85" s="377"/>
      <c r="J85" s="139" t="s">
        <v>434</v>
      </c>
      <c r="K85" s="192" t="s">
        <v>2207</v>
      </c>
      <c r="L85" s="193"/>
      <c r="M85" s="142"/>
    </row>
    <row r="86" ht="27.75" customHeight="1">
      <c r="A86" s="135" t="str">
        <f t="shared" si="1"/>
        <v>5 ปี 5 เดือน 9 วัน หรือเหลืออีก 1986 วัน</v>
      </c>
      <c r="B86" s="113" t="str">
        <f t="shared" si="2"/>
        <v>ทะเบียนผลิต ปกติ</v>
      </c>
      <c r="C86" s="136" t="s">
        <v>132</v>
      </c>
      <c r="D86" s="146">
        <v>47938.0</v>
      </c>
      <c r="E86" s="138" t="s">
        <v>133</v>
      </c>
      <c r="F86" s="136" t="s">
        <v>30</v>
      </c>
      <c r="G86" s="136" t="s">
        <v>446</v>
      </c>
      <c r="H86" s="136" t="s">
        <v>129</v>
      </c>
      <c r="I86" s="377"/>
      <c r="J86" s="139" t="s">
        <v>434</v>
      </c>
      <c r="K86" s="192" t="s">
        <v>2208</v>
      </c>
      <c r="L86" s="193"/>
      <c r="M86" s="142"/>
    </row>
    <row r="87" ht="27.75" customHeight="1">
      <c r="A87" s="135" t="str">
        <f t="shared" si="1"/>
        <v>0 ปี 10 เดือน 2 วัน หรือเหลืออีก 306 วัน</v>
      </c>
      <c r="B87" s="113" t="str">
        <f t="shared" si="2"/>
        <v>ใบอนุญาตผลิต ปกติ</v>
      </c>
      <c r="C87" s="136" t="s">
        <v>459</v>
      </c>
      <c r="D87" s="137">
        <v>46258.0</v>
      </c>
      <c r="E87" s="138" t="s">
        <v>133</v>
      </c>
      <c r="F87" s="136" t="s">
        <v>30</v>
      </c>
      <c r="G87" s="136" t="s">
        <v>454</v>
      </c>
      <c r="H87" s="136" t="s">
        <v>129</v>
      </c>
      <c r="I87" s="377"/>
      <c r="J87" s="139" t="s">
        <v>434</v>
      </c>
      <c r="K87" s="192" t="s">
        <v>2209</v>
      </c>
      <c r="L87" s="193"/>
      <c r="M87" s="142"/>
    </row>
    <row r="88" ht="27.75" customHeight="1">
      <c r="A88" s="135" t="str">
        <f t="shared" si="1"/>
        <v>5 ปี 5 เดือน 9 วัน หรือเหลืออีก 1986 วัน</v>
      </c>
      <c r="B88" s="113" t="str">
        <f t="shared" si="2"/>
        <v>ทะเบียนผลิต ปกติ</v>
      </c>
      <c r="C88" s="136" t="s">
        <v>126</v>
      </c>
      <c r="D88" s="146">
        <v>47938.0</v>
      </c>
      <c r="E88" s="138" t="s">
        <v>127</v>
      </c>
      <c r="F88" s="136" t="s">
        <v>30</v>
      </c>
      <c r="G88" s="136" t="s">
        <v>446</v>
      </c>
      <c r="H88" s="136" t="s">
        <v>129</v>
      </c>
      <c r="I88" s="377"/>
      <c r="J88" s="139" t="s">
        <v>2210</v>
      </c>
      <c r="K88" s="192" t="s">
        <v>2211</v>
      </c>
      <c r="L88" s="193"/>
      <c r="M88" s="142"/>
    </row>
    <row r="89" ht="27.75" customHeight="1">
      <c r="A89" s="135" t="str">
        <f t="shared" si="1"/>
        <v>0 ปี 10 เดือน 2 วัน หรือเหลืออีก 306 วัน</v>
      </c>
      <c r="B89" s="113" t="str">
        <f t="shared" si="2"/>
        <v>ใบอนุญาตผลิต ปกติ</v>
      </c>
      <c r="C89" s="136" t="s">
        <v>460</v>
      </c>
      <c r="D89" s="146">
        <v>46258.0</v>
      </c>
      <c r="E89" s="138" t="s">
        <v>127</v>
      </c>
      <c r="F89" s="136" t="s">
        <v>30</v>
      </c>
      <c r="G89" s="136" t="s">
        <v>454</v>
      </c>
      <c r="H89" s="136" t="s">
        <v>129</v>
      </c>
      <c r="I89" s="377"/>
      <c r="J89" s="139" t="s">
        <v>2210</v>
      </c>
      <c r="K89" s="192" t="s">
        <v>2212</v>
      </c>
      <c r="L89" s="193"/>
      <c r="M89" s="142"/>
    </row>
    <row r="90" ht="27.75" customHeight="1">
      <c r="A90" s="135" t="str">
        <f t="shared" si="1"/>
        <v>1 ปี 11 เดือน 28 วัน หรือเหลืออีก 728 วัน</v>
      </c>
      <c r="B90" s="113" t="str">
        <f t="shared" si="2"/>
        <v>ทะเบียนผลิต ปกติ</v>
      </c>
      <c r="C90" s="136" t="s">
        <v>2213</v>
      </c>
      <c r="D90" s="137">
        <v>46680.0</v>
      </c>
      <c r="E90" s="138" t="s">
        <v>306</v>
      </c>
      <c r="F90" s="136" t="s">
        <v>149</v>
      </c>
      <c r="G90" s="136" t="s">
        <v>446</v>
      </c>
      <c r="H90" s="136" t="s">
        <v>129</v>
      </c>
      <c r="I90" s="377"/>
      <c r="J90" s="139" t="s">
        <v>27</v>
      </c>
      <c r="K90" s="192" t="s">
        <v>2214</v>
      </c>
      <c r="L90" s="193"/>
      <c r="M90" s="142"/>
    </row>
    <row r="91" ht="27.75" customHeight="1">
      <c r="A91" s="135" t="str">
        <f t="shared" si="1"/>
        <v>2 ปี 3 เดือน 6 วัน หรือเหลืออีก 828 วัน</v>
      </c>
      <c r="B91" s="113" t="str">
        <f t="shared" si="2"/>
        <v>ใบอนุญาตผลิต ปกติ</v>
      </c>
      <c r="C91" s="136" t="s">
        <v>307</v>
      </c>
      <c r="D91" s="143">
        <v>46780.0</v>
      </c>
      <c r="E91" s="138" t="s">
        <v>306</v>
      </c>
      <c r="F91" s="136" t="s">
        <v>149</v>
      </c>
      <c r="G91" s="136" t="s">
        <v>454</v>
      </c>
      <c r="H91" s="136" t="s">
        <v>129</v>
      </c>
      <c r="I91" s="377"/>
      <c r="J91" s="139" t="s">
        <v>27</v>
      </c>
      <c r="K91" s="192" t="s">
        <v>2215</v>
      </c>
      <c r="L91" s="193"/>
      <c r="M91" s="142"/>
    </row>
    <row r="92" ht="27.75" customHeight="1">
      <c r="A92" s="135" t="str">
        <f t="shared" si="1"/>
        <v>1 ปี 11 เดือน 28 วัน หรือเหลืออีก 728 วัน</v>
      </c>
      <c r="B92" s="113" t="str">
        <f t="shared" si="2"/>
        <v>ทะเบียนผลิต ปกติ</v>
      </c>
      <c r="C92" s="136" t="s">
        <v>311</v>
      </c>
      <c r="D92" s="137">
        <v>46680.0</v>
      </c>
      <c r="E92" s="138" t="s">
        <v>312</v>
      </c>
      <c r="F92" s="136" t="s">
        <v>144</v>
      </c>
      <c r="G92" s="136" t="s">
        <v>446</v>
      </c>
      <c r="H92" s="136" t="s">
        <v>129</v>
      </c>
      <c r="I92" s="377"/>
      <c r="J92" s="139" t="s">
        <v>27</v>
      </c>
      <c r="K92" s="192" t="s">
        <v>2216</v>
      </c>
      <c r="L92" s="193"/>
      <c r="M92" s="142"/>
    </row>
    <row r="93" ht="27.75" customHeight="1">
      <c r="A93" s="135" t="str">
        <f t="shared" si="1"/>
        <v>2 ปี 3 เดือน 6 วัน หรือเหลืออีก 828 วัน</v>
      </c>
      <c r="B93" s="113" t="str">
        <f t="shared" si="2"/>
        <v>ใบอนุญาตผลิต ปกติ</v>
      </c>
      <c r="C93" s="136" t="s">
        <v>313</v>
      </c>
      <c r="D93" s="143">
        <v>46780.0</v>
      </c>
      <c r="E93" s="138" t="s">
        <v>312</v>
      </c>
      <c r="F93" s="136" t="s">
        <v>144</v>
      </c>
      <c r="G93" s="136" t="s">
        <v>454</v>
      </c>
      <c r="H93" s="136" t="s">
        <v>129</v>
      </c>
      <c r="I93" s="377"/>
      <c r="J93" s="139" t="s">
        <v>27</v>
      </c>
      <c r="K93" s="192" t="s">
        <v>2217</v>
      </c>
      <c r="L93" s="193"/>
      <c r="M93" s="142"/>
    </row>
    <row r="94" ht="27.75" customHeight="1">
      <c r="A94" s="135" t="str">
        <f t="shared" si="1"/>
        <v>1 ปี 11 เดือน 28 วัน หรือเหลืออีก 728 วัน</v>
      </c>
      <c r="B94" s="113" t="str">
        <f t="shared" si="2"/>
        <v>ทะเบียนผลิต ปกติ</v>
      </c>
      <c r="C94" s="136" t="s">
        <v>314</v>
      </c>
      <c r="D94" s="137">
        <v>46680.0</v>
      </c>
      <c r="E94" s="138" t="s">
        <v>315</v>
      </c>
      <c r="F94" s="136" t="s">
        <v>138</v>
      </c>
      <c r="G94" s="136" t="s">
        <v>446</v>
      </c>
      <c r="H94" s="136" t="s">
        <v>129</v>
      </c>
      <c r="I94" s="377"/>
      <c r="J94" s="139" t="s">
        <v>27</v>
      </c>
      <c r="K94" s="192" t="s">
        <v>2218</v>
      </c>
      <c r="L94" s="193"/>
      <c r="M94" s="142"/>
    </row>
    <row r="95" ht="27.75" customHeight="1">
      <c r="A95" s="135" t="str">
        <f t="shared" si="1"/>
        <v>2 ปี 3 เดือน 6 วัน หรือเหลืออีก 828 วัน</v>
      </c>
      <c r="B95" s="113" t="str">
        <f t="shared" si="2"/>
        <v>ใบอนุญาตผลิต ปกติ</v>
      </c>
      <c r="C95" s="136" t="s">
        <v>316</v>
      </c>
      <c r="D95" s="143">
        <v>46780.0</v>
      </c>
      <c r="E95" s="138" t="s">
        <v>315</v>
      </c>
      <c r="F95" s="136" t="s">
        <v>138</v>
      </c>
      <c r="G95" s="136" t="s">
        <v>454</v>
      </c>
      <c r="H95" s="136" t="s">
        <v>129</v>
      </c>
      <c r="I95" s="377"/>
      <c r="J95" s="139" t="s">
        <v>27</v>
      </c>
      <c r="K95" s="192" t="s">
        <v>2219</v>
      </c>
      <c r="L95" s="193"/>
      <c r="M95" s="142"/>
    </row>
    <row r="96" ht="27.75" customHeight="1">
      <c r="A96" s="135" t="str">
        <f t="shared" si="1"/>
        <v>5 ปี 2 เดือน 2 วัน หรือเหลืออีก 1889 วัน</v>
      </c>
      <c r="B96" s="113" t="str">
        <f t="shared" si="2"/>
        <v>ทะเบียนผลิต ปกติ</v>
      </c>
      <c r="C96" s="136" t="s">
        <v>235</v>
      </c>
      <c r="D96" s="137">
        <v>47841.0</v>
      </c>
      <c r="E96" s="138" t="s">
        <v>236</v>
      </c>
      <c r="F96" s="136" t="s">
        <v>149</v>
      </c>
      <c r="G96" s="136" t="s">
        <v>446</v>
      </c>
      <c r="H96" s="136" t="s">
        <v>129</v>
      </c>
      <c r="I96" s="377"/>
      <c r="J96" s="139" t="s">
        <v>434</v>
      </c>
      <c r="K96" s="192" t="s">
        <v>2220</v>
      </c>
      <c r="L96" s="193"/>
      <c r="M96" s="142"/>
    </row>
    <row r="97" ht="27.75" customHeight="1">
      <c r="A97" s="135" t="str">
        <f t="shared" si="1"/>
        <v>2 ปี 3 เดือน 0 วัน หรือเหลืออีก 822 วัน</v>
      </c>
      <c r="B97" s="113" t="str">
        <f t="shared" si="2"/>
        <v>ใบอนุญาตผลิต ปกติ</v>
      </c>
      <c r="C97" s="136" t="s">
        <v>237</v>
      </c>
      <c r="D97" s="143">
        <v>46774.0</v>
      </c>
      <c r="E97" s="138" t="s">
        <v>236</v>
      </c>
      <c r="F97" s="136" t="s">
        <v>149</v>
      </c>
      <c r="G97" s="136" t="s">
        <v>454</v>
      </c>
      <c r="H97" s="136" t="s">
        <v>129</v>
      </c>
      <c r="I97" s="377"/>
      <c r="J97" s="139" t="s">
        <v>434</v>
      </c>
      <c r="K97" s="192" t="s">
        <v>2221</v>
      </c>
      <c r="L97" s="193"/>
      <c r="M97" s="142"/>
    </row>
    <row r="98" ht="27.75" customHeight="1">
      <c r="A98" s="135" t="str">
        <f t="shared" si="1"/>
        <v>5 ปี 2 เดือน 2 วัน หรือเหลืออีก 1889 วัน</v>
      </c>
      <c r="B98" s="113" t="str">
        <f t="shared" si="2"/>
        <v>ทะเบียนผลิต ปกติ</v>
      </c>
      <c r="C98" s="136" t="s">
        <v>238</v>
      </c>
      <c r="D98" s="137">
        <v>47841.0</v>
      </c>
      <c r="E98" s="138" t="s">
        <v>239</v>
      </c>
      <c r="F98" s="136" t="s">
        <v>144</v>
      </c>
      <c r="G98" s="136" t="s">
        <v>446</v>
      </c>
      <c r="H98" s="136" t="s">
        <v>129</v>
      </c>
      <c r="I98" s="377"/>
      <c r="J98" s="139" t="s">
        <v>434</v>
      </c>
      <c r="K98" s="192" t="s">
        <v>2222</v>
      </c>
      <c r="L98" s="193"/>
      <c r="M98" s="142"/>
    </row>
    <row r="99" ht="27.75" customHeight="1">
      <c r="A99" s="135" t="str">
        <f t="shared" si="1"/>
        <v>2 ปี 3 เดือน 0 วัน หรือเหลืออีก 822 วัน</v>
      </c>
      <c r="B99" s="113" t="str">
        <f t="shared" si="2"/>
        <v>ใบอนุญาตผลิต ปกติ</v>
      </c>
      <c r="C99" s="136" t="s">
        <v>240</v>
      </c>
      <c r="D99" s="143">
        <v>46774.0</v>
      </c>
      <c r="E99" s="138" t="s">
        <v>239</v>
      </c>
      <c r="F99" s="136" t="s">
        <v>144</v>
      </c>
      <c r="G99" s="136" t="s">
        <v>454</v>
      </c>
      <c r="H99" s="136" t="s">
        <v>129</v>
      </c>
      <c r="I99" s="377"/>
      <c r="J99" s="139" t="s">
        <v>434</v>
      </c>
      <c r="K99" s="192" t="s">
        <v>2223</v>
      </c>
      <c r="L99" s="193"/>
      <c r="M99" s="142"/>
    </row>
    <row r="100" ht="27.75" customHeight="1">
      <c r="A100" s="135" t="str">
        <f t="shared" si="1"/>
        <v>5 ปี 2 เดือน 2 วัน หรือเหลืออีก 1889 วัน</v>
      </c>
      <c r="B100" s="113" t="str">
        <f t="shared" si="2"/>
        <v>ทะเบียนผลิต ปกติ</v>
      </c>
      <c r="C100" s="136" t="s">
        <v>241</v>
      </c>
      <c r="D100" s="137">
        <v>47841.0</v>
      </c>
      <c r="E100" s="138" t="s">
        <v>242</v>
      </c>
      <c r="F100" s="136" t="s">
        <v>138</v>
      </c>
      <c r="G100" s="136" t="s">
        <v>446</v>
      </c>
      <c r="H100" s="136" t="s">
        <v>129</v>
      </c>
      <c r="I100" s="377"/>
      <c r="J100" s="139" t="s">
        <v>434</v>
      </c>
      <c r="K100" s="192" t="s">
        <v>2224</v>
      </c>
      <c r="L100" s="193"/>
      <c r="M100" s="142"/>
    </row>
    <row r="101" ht="27.75" customHeight="1">
      <c r="A101" s="135" t="str">
        <f t="shared" si="1"/>
        <v>2 ปี 3 เดือน 0 วัน หรือเหลืออีก 822 วัน</v>
      </c>
      <c r="B101" s="113" t="str">
        <f t="shared" si="2"/>
        <v>ใบอนุญาตผลิต ปกติ</v>
      </c>
      <c r="C101" s="136" t="s">
        <v>243</v>
      </c>
      <c r="D101" s="143">
        <v>46774.0</v>
      </c>
      <c r="E101" s="138" t="s">
        <v>242</v>
      </c>
      <c r="F101" s="136" t="s">
        <v>138</v>
      </c>
      <c r="G101" s="136" t="s">
        <v>454</v>
      </c>
      <c r="H101" s="136" t="s">
        <v>129</v>
      </c>
      <c r="I101" s="377"/>
      <c r="J101" s="139" t="s">
        <v>434</v>
      </c>
      <c r="K101" s="192" t="s">
        <v>2225</v>
      </c>
      <c r="L101" s="193"/>
      <c r="M101" s="142"/>
    </row>
    <row r="102" ht="27.75" customHeight="1">
      <c r="A102" s="135" t="str">
        <f t="shared" si="1"/>
        <v>4 ปี 1 เดือน 29 วัน หรือเหลืออีก 1521 วัน</v>
      </c>
      <c r="B102" s="113" t="str">
        <f t="shared" si="2"/>
        <v>ทะเบียนผลิต ปกติ</v>
      </c>
      <c r="C102" s="136" t="s">
        <v>157</v>
      </c>
      <c r="D102" s="137">
        <v>47473.0</v>
      </c>
      <c r="E102" s="138" t="s">
        <v>2226</v>
      </c>
      <c r="F102" s="136" t="s">
        <v>149</v>
      </c>
      <c r="G102" s="136" t="s">
        <v>446</v>
      </c>
      <c r="H102" s="136" t="s">
        <v>129</v>
      </c>
      <c r="I102" s="377"/>
      <c r="J102" s="139" t="s">
        <v>434</v>
      </c>
      <c r="K102" s="192" t="s">
        <v>2227</v>
      </c>
      <c r="L102" s="189"/>
      <c r="M102" s="142"/>
    </row>
    <row r="103" ht="27.75" customHeight="1">
      <c r="A103" s="135" t="str">
        <f t="shared" si="1"/>
        <v>1 ปี 3 เดือน 11 วัน หรือเหลืออีก 468 วัน</v>
      </c>
      <c r="B103" s="113" t="str">
        <f t="shared" si="2"/>
        <v>ใบอนุญาตผลิต ปกติ</v>
      </c>
      <c r="C103" s="136" t="s">
        <v>159</v>
      </c>
      <c r="D103" s="143">
        <v>46420.0</v>
      </c>
      <c r="E103" s="138" t="s">
        <v>2226</v>
      </c>
      <c r="F103" s="136" t="s">
        <v>149</v>
      </c>
      <c r="G103" s="136" t="s">
        <v>454</v>
      </c>
      <c r="H103" s="136" t="s">
        <v>129</v>
      </c>
      <c r="I103" s="377"/>
      <c r="J103" s="139" t="s">
        <v>434</v>
      </c>
      <c r="K103" s="192" t="s">
        <v>2228</v>
      </c>
      <c r="L103" s="189"/>
      <c r="M103" s="142"/>
    </row>
    <row r="104" ht="27.75" customHeight="1">
      <c r="A104" s="135" t="str">
        <f t="shared" si="1"/>
        <v>5 ปี 0 เดือน 8 วัน หรือเหลืออีก 1834 วัน</v>
      </c>
      <c r="B104" s="113" t="str">
        <f t="shared" si="2"/>
        <v>ทะเบียนผลิต ปกติ</v>
      </c>
      <c r="C104" s="136" t="s">
        <v>145</v>
      </c>
      <c r="D104" s="137">
        <v>47786.0</v>
      </c>
      <c r="E104" s="138" t="s">
        <v>146</v>
      </c>
      <c r="F104" s="136" t="s">
        <v>144</v>
      </c>
      <c r="G104" s="136" t="s">
        <v>446</v>
      </c>
      <c r="H104" s="136" t="s">
        <v>129</v>
      </c>
      <c r="I104" s="377"/>
      <c r="J104" s="139" t="s">
        <v>434</v>
      </c>
      <c r="K104" s="192" t="s">
        <v>2229</v>
      </c>
      <c r="L104" s="193"/>
      <c r="M104" s="142"/>
    </row>
    <row r="105" ht="27.75" customHeight="1">
      <c r="A105" s="135" t="str">
        <f t="shared" si="1"/>
        <v>0 ปี 9 เดือน 12 วัน หรือเหลืออีก 285 วัน</v>
      </c>
      <c r="B105" s="113" t="str">
        <f t="shared" si="2"/>
        <v>ใบอนุญาตผลิต ปกติ</v>
      </c>
      <c r="C105" s="136" t="s">
        <v>462</v>
      </c>
      <c r="D105" s="137">
        <v>46237.0</v>
      </c>
      <c r="E105" s="138" t="s">
        <v>146</v>
      </c>
      <c r="F105" s="136" t="s">
        <v>144</v>
      </c>
      <c r="G105" s="136" t="s">
        <v>454</v>
      </c>
      <c r="H105" s="136" t="s">
        <v>129</v>
      </c>
      <c r="I105" s="377"/>
      <c r="J105" s="139" t="s">
        <v>434</v>
      </c>
      <c r="K105" s="192" t="s">
        <v>2230</v>
      </c>
      <c r="L105" s="193"/>
      <c r="M105" s="142"/>
    </row>
    <row r="106" ht="27.75" customHeight="1">
      <c r="A106" s="135" t="str">
        <f t="shared" si="1"/>
        <v>5 ปี 0 เดือน 8 วัน หรือเหลืออีก 1834 วัน</v>
      </c>
      <c r="B106" s="113" t="str">
        <f t="shared" si="2"/>
        <v>ทะเบียนผลิต ปกติ</v>
      </c>
      <c r="C106" s="136" t="s">
        <v>147</v>
      </c>
      <c r="D106" s="137">
        <v>47786.0</v>
      </c>
      <c r="E106" s="138" t="s">
        <v>148</v>
      </c>
      <c r="F106" s="136" t="s">
        <v>149</v>
      </c>
      <c r="G106" s="136" t="s">
        <v>446</v>
      </c>
      <c r="H106" s="136" t="s">
        <v>129</v>
      </c>
      <c r="I106" s="377"/>
      <c r="J106" s="139" t="s">
        <v>2231</v>
      </c>
      <c r="K106" s="192" t="s">
        <v>2232</v>
      </c>
      <c r="L106" s="193"/>
      <c r="M106" s="142"/>
    </row>
    <row r="107" ht="27.75" customHeight="1">
      <c r="A107" s="135" t="str">
        <f t="shared" si="1"/>
        <v>0 ปี 9 เดือน 12 วัน หรือเหลืออีก 285 วัน</v>
      </c>
      <c r="B107" s="113" t="str">
        <f t="shared" si="2"/>
        <v>ใบอนุญาตผลิต ปกติ</v>
      </c>
      <c r="C107" s="136" t="s">
        <v>463</v>
      </c>
      <c r="D107" s="137">
        <v>46237.0</v>
      </c>
      <c r="E107" s="138" t="s">
        <v>148</v>
      </c>
      <c r="F107" s="136" t="s">
        <v>149</v>
      </c>
      <c r="G107" s="136" t="s">
        <v>454</v>
      </c>
      <c r="H107" s="136" t="s">
        <v>129</v>
      </c>
      <c r="I107" s="377"/>
      <c r="J107" s="139" t="s">
        <v>2231</v>
      </c>
      <c r="K107" s="192" t="s">
        <v>2233</v>
      </c>
      <c r="L107" s="193"/>
      <c r="M107" s="142"/>
    </row>
    <row r="108" ht="27.75" customHeight="1">
      <c r="A108" s="135" t="str">
        <f t="shared" si="1"/>
        <v>3 ปี 11 เดือน 12 วัน หรือเหลืออีก 1443 วัน</v>
      </c>
      <c r="B108" s="113" t="str">
        <f t="shared" si="2"/>
        <v>ทะเบียนผลิต ปกติ</v>
      </c>
      <c r="C108" s="136" t="s">
        <v>164</v>
      </c>
      <c r="D108" s="137">
        <v>47395.0</v>
      </c>
      <c r="E108" s="138" t="s">
        <v>165</v>
      </c>
      <c r="F108" s="136" t="s">
        <v>138</v>
      </c>
      <c r="G108" s="136" t="s">
        <v>446</v>
      </c>
      <c r="H108" s="136" t="s">
        <v>129</v>
      </c>
      <c r="I108" s="377"/>
      <c r="J108" s="139" t="s">
        <v>2231</v>
      </c>
      <c r="K108" s="192" t="s">
        <v>2234</v>
      </c>
      <c r="L108" s="193"/>
      <c r="M108" s="142"/>
    </row>
    <row r="109" ht="27.75" customHeight="1">
      <c r="A109" s="135" t="str">
        <f t="shared" si="1"/>
        <v>1 ปี 2 เดือน 0 วัน หรือเหลืออีก 426 วัน</v>
      </c>
      <c r="B109" s="113" t="str">
        <f t="shared" si="2"/>
        <v>ใบอนุญาตผลิต ปกติ</v>
      </c>
      <c r="C109" s="136" t="s">
        <v>166</v>
      </c>
      <c r="D109" s="143">
        <v>46378.0</v>
      </c>
      <c r="E109" s="138" t="s">
        <v>165</v>
      </c>
      <c r="F109" s="136" t="s">
        <v>138</v>
      </c>
      <c r="G109" s="136" t="s">
        <v>454</v>
      </c>
      <c r="H109" s="136" t="s">
        <v>129</v>
      </c>
      <c r="I109" s="377"/>
      <c r="J109" s="139" t="s">
        <v>2231</v>
      </c>
      <c r="K109" s="192" t="s">
        <v>2235</v>
      </c>
      <c r="L109" s="189"/>
      <c r="M109" s="142"/>
    </row>
    <row r="110" ht="27.75" customHeight="1">
      <c r="A110" s="135" t="str">
        <f t="shared" si="1"/>
        <v>3 ปี 8 เดือน 17 วัน หรือเหลืออีก 1356 วัน</v>
      </c>
      <c r="B110" s="113" t="str">
        <f t="shared" si="2"/>
        <v>ทะเบียนผลิต ปกติ</v>
      </c>
      <c r="C110" s="136" t="s">
        <v>160</v>
      </c>
      <c r="D110" s="137">
        <v>47308.0</v>
      </c>
      <c r="E110" s="138" t="s">
        <v>161</v>
      </c>
      <c r="F110" s="136" t="s">
        <v>149</v>
      </c>
      <c r="G110" s="136" t="s">
        <v>446</v>
      </c>
      <c r="H110" s="136" t="s">
        <v>129</v>
      </c>
      <c r="I110" s="377"/>
      <c r="J110" s="139" t="s">
        <v>663</v>
      </c>
      <c r="K110" s="192" t="s">
        <v>2236</v>
      </c>
      <c r="L110" s="193"/>
      <c r="M110" s="142"/>
    </row>
    <row r="111" ht="27.75" customHeight="1">
      <c r="A111" s="135" t="str">
        <f t="shared" si="1"/>
        <v>0 ปี 9 เดือน 16 วัน หรือเหลืออีก 289 วัน</v>
      </c>
      <c r="B111" s="113" t="str">
        <f t="shared" si="2"/>
        <v>ใบอนุญาตผลิต ปกติ</v>
      </c>
      <c r="C111" s="136" t="s">
        <v>464</v>
      </c>
      <c r="D111" s="146">
        <v>46241.0</v>
      </c>
      <c r="E111" s="138" t="s">
        <v>161</v>
      </c>
      <c r="F111" s="136" t="s">
        <v>149</v>
      </c>
      <c r="G111" s="136" t="s">
        <v>454</v>
      </c>
      <c r="H111" s="136" t="s">
        <v>129</v>
      </c>
      <c r="I111" s="377"/>
      <c r="J111" s="139" t="s">
        <v>663</v>
      </c>
      <c r="K111" s="192" t="s">
        <v>2237</v>
      </c>
      <c r="L111" s="193"/>
      <c r="M111" s="142"/>
    </row>
    <row r="112" ht="27.75" customHeight="1">
      <c r="A112" s="135" t="str">
        <f t="shared" si="1"/>
        <v>3 ปี 8 เดือน 17 วัน หรือเหลืออีก 1356 วัน</v>
      </c>
      <c r="B112" s="113" t="str">
        <f t="shared" si="2"/>
        <v>ทะเบียนผลิต ปกติ</v>
      </c>
      <c r="C112" s="136" t="s">
        <v>162</v>
      </c>
      <c r="D112" s="137">
        <v>47308.0</v>
      </c>
      <c r="E112" s="138" t="s">
        <v>163</v>
      </c>
      <c r="F112" s="136" t="s">
        <v>144</v>
      </c>
      <c r="G112" s="136" t="s">
        <v>446</v>
      </c>
      <c r="H112" s="136" t="s">
        <v>129</v>
      </c>
      <c r="I112" s="377"/>
      <c r="J112" s="139" t="s">
        <v>663</v>
      </c>
      <c r="K112" s="192" t="s">
        <v>2238</v>
      </c>
      <c r="L112" s="193"/>
      <c r="M112" s="142"/>
    </row>
    <row r="113" ht="27.75" customHeight="1">
      <c r="A113" s="135" t="str">
        <f t="shared" si="1"/>
        <v>0 ปี 9 เดือน 16 วัน หรือเหลืออีก 289 วัน</v>
      </c>
      <c r="B113" s="113" t="str">
        <f t="shared" si="2"/>
        <v>ใบอนุญาตผลิต ปกติ</v>
      </c>
      <c r="C113" s="136" t="s">
        <v>465</v>
      </c>
      <c r="D113" s="146">
        <v>46241.0</v>
      </c>
      <c r="E113" s="138" t="s">
        <v>163</v>
      </c>
      <c r="F113" s="136" t="s">
        <v>144</v>
      </c>
      <c r="G113" s="136" t="s">
        <v>454</v>
      </c>
      <c r="H113" s="136" t="s">
        <v>129</v>
      </c>
      <c r="I113" s="377"/>
      <c r="J113" s="139" t="s">
        <v>663</v>
      </c>
      <c r="K113" s="192" t="s">
        <v>2239</v>
      </c>
      <c r="L113" s="193"/>
      <c r="M113" s="142"/>
    </row>
    <row r="114" ht="27.75" customHeight="1">
      <c r="A114" s="135" t="str">
        <f t="shared" si="1"/>
        <v>5 ปี 0 เดือน 8 วัน หรือเหลืออีก 1834 วัน</v>
      </c>
      <c r="B114" s="113" t="str">
        <f t="shared" si="2"/>
        <v>ทะเบียนผลิต ปกติ</v>
      </c>
      <c r="C114" s="136" t="s">
        <v>140</v>
      </c>
      <c r="D114" s="137">
        <v>47786.0</v>
      </c>
      <c r="E114" s="138" t="s">
        <v>141</v>
      </c>
      <c r="F114" s="136" t="s">
        <v>138</v>
      </c>
      <c r="G114" s="136" t="s">
        <v>446</v>
      </c>
      <c r="H114" s="136" t="s">
        <v>129</v>
      </c>
      <c r="I114" s="377"/>
      <c r="J114" s="139" t="s">
        <v>2210</v>
      </c>
      <c r="K114" s="192" t="s">
        <v>2240</v>
      </c>
      <c r="L114" s="193"/>
      <c r="M114" s="142"/>
    </row>
    <row r="115" ht="27.75" customHeight="1">
      <c r="A115" s="135" t="str">
        <f t="shared" si="1"/>
        <v>0 ปี 9 เดือน 12 วัน หรือเหลืออีก 285 วัน</v>
      </c>
      <c r="B115" s="113" t="str">
        <f t="shared" si="2"/>
        <v>ใบอนุญาตผลิต ปกติ</v>
      </c>
      <c r="C115" s="136" t="s">
        <v>466</v>
      </c>
      <c r="D115" s="146">
        <v>46237.0</v>
      </c>
      <c r="E115" s="138" t="s">
        <v>141</v>
      </c>
      <c r="F115" s="136" t="s">
        <v>138</v>
      </c>
      <c r="G115" s="136" t="s">
        <v>454</v>
      </c>
      <c r="H115" s="136" t="s">
        <v>129</v>
      </c>
      <c r="I115" s="377"/>
      <c r="J115" s="139" t="s">
        <v>2210</v>
      </c>
      <c r="K115" s="192" t="s">
        <v>2241</v>
      </c>
      <c r="L115" s="193"/>
      <c r="M115" s="142"/>
    </row>
    <row r="116" ht="27.75" customHeight="1">
      <c r="A116" s="135" t="str">
        <f t="shared" si="1"/>
        <v>5 ปี 0 เดือน 8 วัน หรือเหลืออีก 1834 วัน</v>
      </c>
      <c r="B116" s="113" t="str">
        <f t="shared" si="2"/>
        <v>ทะเบียนผลิต ปกติ</v>
      </c>
      <c r="C116" s="136" t="s">
        <v>142</v>
      </c>
      <c r="D116" s="137">
        <v>47786.0</v>
      </c>
      <c r="E116" s="138" t="s">
        <v>143</v>
      </c>
      <c r="F116" s="136" t="s">
        <v>144</v>
      </c>
      <c r="G116" s="136" t="s">
        <v>446</v>
      </c>
      <c r="H116" s="136" t="s">
        <v>129</v>
      </c>
      <c r="I116" s="377"/>
      <c r="J116" s="139" t="s">
        <v>434</v>
      </c>
      <c r="K116" s="192" t="s">
        <v>2242</v>
      </c>
      <c r="L116" s="193"/>
      <c r="M116" s="142"/>
    </row>
    <row r="117" ht="27.75" customHeight="1">
      <c r="A117" s="135" t="str">
        <f t="shared" si="1"/>
        <v>0 ปี 9 เดือน 12 วัน หรือเหลืออีก 285 วัน</v>
      </c>
      <c r="B117" s="113" t="str">
        <f t="shared" si="2"/>
        <v>ใบอนุญาตผลิต ปกติ</v>
      </c>
      <c r="C117" s="136" t="s">
        <v>2243</v>
      </c>
      <c r="D117" s="146">
        <v>46237.0</v>
      </c>
      <c r="E117" s="138" t="s">
        <v>143</v>
      </c>
      <c r="F117" s="136" t="s">
        <v>144</v>
      </c>
      <c r="G117" s="136" t="s">
        <v>454</v>
      </c>
      <c r="H117" s="136" t="s">
        <v>129</v>
      </c>
      <c r="I117" s="377"/>
      <c r="J117" s="139" t="s">
        <v>434</v>
      </c>
      <c r="K117" s="192" t="s">
        <v>2244</v>
      </c>
      <c r="L117" s="193"/>
      <c r="M117" s="142"/>
    </row>
    <row r="118" ht="27.75" customHeight="1">
      <c r="A118" s="135" t="str">
        <f t="shared" si="1"/>
        <v>5 ปี 0 เดือน 8 วัน หรือเหลืออีก 1834 วัน</v>
      </c>
      <c r="B118" s="113" t="str">
        <f t="shared" si="2"/>
        <v>ทะเบียนผลิต ปกติ</v>
      </c>
      <c r="C118" s="136" t="s">
        <v>136</v>
      </c>
      <c r="D118" s="137">
        <v>47786.0</v>
      </c>
      <c r="E118" s="138" t="s">
        <v>137</v>
      </c>
      <c r="F118" s="136" t="s">
        <v>138</v>
      </c>
      <c r="G118" s="136" t="s">
        <v>446</v>
      </c>
      <c r="H118" s="136" t="s">
        <v>129</v>
      </c>
      <c r="I118" s="377"/>
      <c r="J118" s="139" t="s">
        <v>434</v>
      </c>
      <c r="K118" s="192" t="s">
        <v>2245</v>
      </c>
      <c r="L118" s="193"/>
      <c r="M118" s="142"/>
    </row>
    <row r="119" ht="27.75" customHeight="1">
      <c r="A119" s="135" t="str">
        <f t="shared" si="1"/>
        <v>0 ปี 9 เดือน 12 วัน หรือเหลืออีก 285 วัน</v>
      </c>
      <c r="B119" s="113" t="str">
        <f t="shared" si="2"/>
        <v>ใบอนุญาตผลิต ปกติ</v>
      </c>
      <c r="C119" s="136" t="s">
        <v>468</v>
      </c>
      <c r="D119" s="146">
        <v>46237.0</v>
      </c>
      <c r="E119" s="138" t="s">
        <v>137</v>
      </c>
      <c r="F119" s="136" t="s">
        <v>138</v>
      </c>
      <c r="G119" s="136" t="s">
        <v>454</v>
      </c>
      <c r="H119" s="136" t="s">
        <v>129</v>
      </c>
      <c r="I119" s="377"/>
      <c r="J119" s="139" t="s">
        <v>434</v>
      </c>
      <c r="K119" s="192" t="s">
        <v>2246</v>
      </c>
      <c r="L119" s="193"/>
      <c r="M119" s="142"/>
    </row>
    <row r="120" ht="27.75" customHeight="1">
      <c r="A120" s="135" t="str">
        <f t="shared" si="1"/>
        <v>5 ปี 2 เดือน 16 วัน หรือเหลืออีก 1903 วัน</v>
      </c>
      <c r="B120" s="113" t="str">
        <f t="shared" si="2"/>
        <v>ทะเบียนผลิต ปกติ</v>
      </c>
      <c r="C120" s="136" t="s">
        <v>2247</v>
      </c>
      <c r="D120" s="137">
        <v>47855.0</v>
      </c>
      <c r="E120" s="138" t="s">
        <v>2248</v>
      </c>
      <c r="F120" s="136" t="s">
        <v>138</v>
      </c>
      <c r="G120" s="136" t="s">
        <v>446</v>
      </c>
      <c r="H120" s="136" t="s">
        <v>129</v>
      </c>
      <c r="I120" s="377"/>
      <c r="J120" s="139" t="s">
        <v>2249</v>
      </c>
      <c r="K120" s="192" t="s">
        <v>2250</v>
      </c>
      <c r="L120" s="193"/>
      <c r="M120" s="142"/>
    </row>
    <row r="121" ht="27.75" customHeight="1">
      <c r="A121" s="135" t="str">
        <f t="shared" si="1"/>
        <v>2 ปี 2 เดือน 30 วัน หรือเหลืออีก 821 วัน</v>
      </c>
      <c r="B121" s="113" t="str">
        <f t="shared" si="2"/>
        <v>ใบอนุญาตผลิต ปกติ</v>
      </c>
      <c r="C121" s="136" t="s">
        <v>2251</v>
      </c>
      <c r="D121" s="137">
        <v>46773.0</v>
      </c>
      <c r="E121" s="138" t="s">
        <v>2248</v>
      </c>
      <c r="F121" s="136" t="s">
        <v>138</v>
      </c>
      <c r="G121" s="136" t="s">
        <v>454</v>
      </c>
      <c r="H121" s="136" t="s">
        <v>129</v>
      </c>
      <c r="I121" s="377"/>
      <c r="J121" s="139" t="s">
        <v>2249</v>
      </c>
      <c r="K121" s="192" t="s">
        <v>2252</v>
      </c>
      <c r="L121" s="193"/>
      <c r="M121" s="142"/>
    </row>
    <row r="122" ht="27.75" customHeight="1">
      <c r="A122" s="135" t="str">
        <f t="shared" si="1"/>
        <v>5 ปี 6 เดือน 22 วัน หรือเหลืออีก 2030 วัน</v>
      </c>
      <c r="B122" s="113" t="str">
        <f t="shared" si="2"/>
        <v>ทะเบียนผลิต ปกติ</v>
      </c>
      <c r="C122" s="136" t="s">
        <v>2253</v>
      </c>
      <c r="D122" s="137">
        <v>47982.0</v>
      </c>
      <c r="E122" s="138" t="s">
        <v>2254</v>
      </c>
      <c r="F122" s="136" t="s">
        <v>149</v>
      </c>
      <c r="G122" s="136" t="s">
        <v>446</v>
      </c>
      <c r="H122" s="136" t="s">
        <v>129</v>
      </c>
      <c r="I122" s="377"/>
      <c r="J122" s="139" t="s">
        <v>27</v>
      </c>
      <c r="K122" s="192" t="s">
        <v>2255</v>
      </c>
      <c r="L122" s="193"/>
      <c r="M122" s="142"/>
    </row>
    <row r="123" ht="27.75" customHeight="1">
      <c r="A123" s="135" t="str">
        <f t="shared" si="1"/>
        <v>2 ปี 6 เดือน 17 วัน หรือเหลืออีก 930 วัน</v>
      </c>
      <c r="B123" s="113" t="str">
        <f t="shared" si="2"/>
        <v>ใบอนุญาตผลิต ปกติ</v>
      </c>
      <c r="C123" s="136" t="s">
        <v>2256</v>
      </c>
      <c r="D123" s="137">
        <v>46882.0</v>
      </c>
      <c r="E123" s="138" t="s">
        <v>2254</v>
      </c>
      <c r="F123" s="136" t="s">
        <v>149</v>
      </c>
      <c r="G123" s="136" t="s">
        <v>454</v>
      </c>
      <c r="H123" s="136" t="s">
        <v>129</v>
      </c>
      <c r="I123" s="377"/>
      <c r="J123" s="139" t="s">
        <v>27</v>
      </c>
      <c r="K123" s="192" t="s">
        <v>2257</v>
      </c>
      <c r="L123" s="193"/>
      <c r="M123" s="142"/>
    </row>
    <row r="124" ht="27.75" customHeight="1">
      <c r="A124" s="135" t="str">
        <f t="shared" si="1"/>
        <v>5 ปี 6 เดือน 22 วัน หรือเหลืออีก 2030 วัน</v>
      </c>
      <c r="B124" s="113" t="str">
        <f t="shared" si="2"/>
        <v>ทะเบียนผลิต ปกติ</v>
      </c>
      <c r="C124" s="136" t="s">
        <v>2258</v>
      </c>
      <c r="D124" s="137">
        <v>47982.0</v>
      </c>
      <c r="E124" s="138" t="s">
        <v>2259</v>
      </c>
      <c r="F124" s="136" t="s">
        <v>144</v>
      </c>
      <c r="G124" s="136" t="s">
        <v>446</v>
      </c>
      <c r="H124" s="136" t="s">
        <v>129</v>
      </c>
      <c r="I124" s="377"/>
      <c r="J124" s="139" t="s">
        <v>27</v>
      </c>
      <c r="K124" s="192" t="s">
        <v>2260</v>
      </c>
      <c r="L124" s="193"/>
      <c r="M124" s="142"/>
    </row>
    <row r="125" ht="27.75" customHeight="1">
      <c r="A125" s="135" t="str">
        <f t="shared" si="1"/>
        <v>2 ปี 6 เดือน 17 วัน หรือเหลืออีก 930 วัน</v>
      </c>
      <c r="B125" s="113" t="str">
        <f t="shared" si="2"/>
        <v>ใบอนุญาตผลิต ปกติ</v>
      </c>
      <c r="C125" s="136" t="s">
        <v>2261</v>
      </c>
      <c r="D125" s="137">
        <v>46882.0</v>
      </c>
      <c r="E125" s="138" t="s">
        <v>2259</v>
      </c>
      <c r="F125" s="136" t="s">
        <v>144</v>
      </c>
      <c r="G125" s="136" t="s">
        <v>454</v>
      </c>
      <c r="H125" s="136" t="s">
        <v>129</v>
      </c>
      <c r="I125" s="377"/>
      <c r="J125" s="139" t="s">
        <v>27</v>
      </c>
      <c r="K125" s="192" t="s">
        <v>2262</v>
      </c>
      <c r="L125" s="193"/>
      <c r="M125" s="142"/>
    </row>
    <row r="126" ht="27.75" customHeight="1">
      <c r="A126" s="135" t="str">
        <f t="shared" si="1"/>
        <v>5 ปี 6 เดือน 22 วัน หรือเหลืออีก 2030 วัน</v>
      </c>
      <c r="B126" s="113" t="str">
        <f t="shared" si="2"/>
        <v>ทะเบียนผลิต ปกติ</v>
      </c>
      <c r="C126" s="136" t="s">
        <v>2263</v>
      </c>
      <c r="D126" s="137">
        <v>47982.0</v>
      </c>
      <c r="E126" s="138" t="s">
        <v>2264</v>
      </c>
      <c r="F126" s="136" t="s">
        <v>138</v>
      </c>
      <c r="G126" s="136" t="s">
        <v>446</v>
      </c>
      <c r="H126" s="136" t="s">
        <v>129</v>
      </c>
      <c r="I126" s="377"/>
      <c r="J126" s="139" t="s">
        <v>27</v>
      </c>
      <c r="K126" s="192" t="s">
        <v>2265</v>
      </c>
      <c r="L126" s="193"/>
      <c r="M126" s="142"/>
    </row>
    <row r="127" ht="27.75" customHeight="1">
      <c r="A127" s="135" t="str">
        <f t="shared" si="1"/>
        <v>2 ปี 6 เดือน 17 วัน หรือเหลืออีก 930 วัน</v>
      </c>
      <c r="B127" s="113" t="str">
        <f t="shared" si="2"/>
        <v>ใบอนุญาตผลิต ปกติ</v>
      </c>
      <c r="C127" s="136" t="s">
        <v>2266</v>
      </c>
      <c r="D127" s="137">
        <v>46882.0</v>
      </c>
      <c r="E127" s="138" t="s">
        <v>2264</v>
      </c>
      <c r="F127" s="136" t="s">
        <v>138</v>
      </c>
      <c r="G127" s="136" t="s">
        <v>454</v>
      </c>
      <c r="H127" s="136" t="s">
        <v>129</v>
      </c>
      <c r="I127" s="377"/>
      <c r="J127" s="139" t="s">
        <v>27</v>
      </c>
      <c r="K127" s="192" t="s">
        <v>2267</v>
      </c>
      <c r="L127" s="193"/>
      <c r="M127" s="142"/>
    </row>
    <row r="128" ht="27.75" customHeight="1">
      <c r="A128" s="135" t="str">
        <f t="shared" si="1"/>
        <v>5 ปี 6 เดือน 22 วัน หรือเหลืออีก 2030 วัน</v>
      </c>
      <c r="B128" s="113" t="str">
        <f t="shared" si="2"/>
        <v>ทะเบียนผลิต ปกติ</v>
      </c>
      <c r="C128" s="136" t="s">
        <v>2268</v>
      </c>
      <c r="D128" s="137">
        <v>47982.0</v>
      </c>
      <c r="E128" s="138" t="s">
        <v>2269</v>
      </c>
      <c r="F128" s="136" t="s">
        <v>149</v>
      </c>
      <c r="G128" s="136" t="s">
        <v>446</v>
      </c>
      <c r="H128" s="136" t="s">
        <v>129</v>
      </c>
      <c r="I128" s="377"/>
      <c r="J128" s="139" t="s">
        <v>27</v>
      </c>
      <c r="K128" s="192" t="s">
        <v>2270</v>
      </c>
      <c r="L128" s="193"/>
      <c r="M128" s="142"/>
    </row>
    <row r="129" ht="27.75" customHeight="1">
      <c r="A129" s="135" t="str">
        <f t="shared" si="1"/>
        <v>2 ปี 6 เดือน 17 วัน หรือเหลืออีก 930 วัน</v>
      </c>
      <c r="B129" s="113" t="str">
        <f t="shared" si="2"/>
        <v>ใบอนุญาตผลิต ปกติ</v>
      </c>
      <c r="C129" s="136" t="s">
        <v>2271</v>
      </c>
      <c r="D129" s="137">
        <v>46882.0</v>
      </c>
      <c r="E129" s="138" t="s">
        <v>2269</v>
      </c>
      <c r="F129" s="136" t="s">
        <v>149</v>
      </c>
      <c r="G129" s="136" t="s">
        <v>454</v>
      </c>
      <c r="H129" s="136" t="s">
        <v>129</v>
      </c>
      <c r="I129" s="377"/>
      <c r="J129" s="139" t="s">
        <v>27</v>
      </c>
      <c r="K129" s="192" t="s">
        <v>2272</v>
      </c>
      <c r="L129" s="193"/>
      <c r="M129" s="142"/>
    </row>
    <row r="130" ht="27.75" customHeight="1">
      <c r="A130" s="135" t="str">
        <f t="shared" si="1"/>
        <v>5 ปี 6 เดือน 22 วัน หรือเหลืออีก 2030 วัน</v>
      </c>
      <c r="B130" s="113" t="str">
        <f t="shared" si="2"/>
        <v>ทะเบียนผลิต ปกติ</v>
      </c>
      <c r="C130" s="136" t="s">
        <v>2273</v>
      </c>
      <c r="D130" s="137">
        <v>47982.0</v>
      </c>
      <c r="E130" s="138" t="s">
        <v>2274</v>
      </c>
      <c r="F130" s="136" t="s">
        <v>144</v>
      </c>
      <c r="G130" s="136" t="s">
        <v>446</v>
      </c>
      <c r="H130" s="136" t="s">
        <v>129</v>
      </c>
      <c r="I130" s="377"/>
      <c r="J130" s="139" t="s">
        <v>27</v>
      </c>
      <c r="K130" s="192" t="s">
        <v>2275</v>
      </c>
      <c r="L130" s="193"/>
      <c r="M130" s="142"/>
    </row>
    <row r="131" ht="27.75" customHeight="1">
      <c r="A131" s="135" t="str">
        <f t="shared" si="1"/>
        <v>2 ปี 6 เดือน 17 วัน หรือเหลืออีก 930 วัน</v>
      </c>
      <c r="B131" s="113" t="str">
        <f t="shared" si="2"/>
        <v>ใบอนุญาตผลิต ปกติ</v>
      </c>
      <c r="C131" s="136" t="s">
        <v>2276</v>
      </c>
      <c r="D131" s="137">
        <v>46882.0</v>
      </c>
      <c r="E131" s="138" t="s">
        <v>2274</v>
      </c>
      <c r="F131" s="136" t="s">
        <v>144</v>
      </c>
      <c r="G131" s="136" t="s">
        <v>454</v>
      </c>
      <c r="H131" s="136" t="s">
        <v>129</v>
      </c>
      <c r="I131" s="377"/>
      <c r="J131" s="139" t="s">
        <v>27</v>
      </c>
      <c r="K131" s="192" t="s">
        <v>2277</v>
      </c>
      <c r="L131" s="193"/>
      <c r="M131" s="142"/>
    </row>
    <row r="132" ht="27.75" customHeight="1">
      <c r="A132" s="135" t="str">
        <f t="shared" si="1"/>
        <v>5 ปี 6 เดือน 22 วัน หรือเหลืออีก 2030 วัน</v>
      </c>
      <c r="B132" s="113" t="str">
        <f t="shared" si="2"/>
        <v>ทะเบียนผลิต ปกติ</v>
      </c>
      <c r="C132" s="136" t="s">
        <v>2278</v>
      </c>
      <c r="D132" s="137">
        <v>47982.0</v>
      </c>
      <c r="E132" s="138" t="s">
        <v>2279</v>
      </c>
      <c r="F132" s="136" t="s">
        <v>138</v>
      </c>
      <c r="G132" s="136" t="s">
        <v>446</v>
      </c>
      <c r="H132" s="136" t="s">
        <v>129</v>
      </c>
      <c r="I132" s="377"/>
      <c r="J132" s="139" t="s">
        <v>27</v>
      </c>
      <c r="K132" s="192" t="s">
        <v>2280</v>
      </c>
      <c r="L132" s="193"/>
      <c r="M132" s="142"/>
    </row>
    <row r="133" ht="27.75" customHeight="1">
      <c r="A133" s="135" t="str">
        <f t="shared" si="1"/>
        <v>2 ปี 6 เดือน 17 วัน หรือเหลืออีก 930 วัน</v>
      </c>
      <c r="B133" s="113" t="str">
        <f t="shared" si="2"/>
        <v>ใบอนุญาตผลิต ปกติ</v>
      </c>
      <c r="C133" s="136" t="s">
        <v>2281</v>
      </c>
      <c r="D133" s="137">
        <v>46882.0</v>
      </c>
      <c r="E133" s="138" t="s">
        <v>2279</v>
      </c>
      <c r="F133" s="136" t="s">
        <v>138</v>
      </c>
      <c r="G133" s="136" t="s">
        <v>454</v>
      </c>
      <c r="H133" s="136" t="s">
        <v>129</v>
      </c>
      <c r="I133" s="377"/>
      <c r="J133" s="139" t="s">
        <v>27</v>
      </c>
      <c r="K133" s="192" t="s">
        <v>2282</v>
      </c>
      <c r="L133" s="193"/>
      <c r="M133" s="142"/>
    </row>
    <row r="134" ht="27.75" customHeight="1">
      <c r="A134" s="135" t="str">
        <f t="shared" si="1"/>
        <v>5 ปี 6 เดือน 22 วัน หรือเหลืออีก 2030 วัน</v>
      </c>
      <c r="B134" s="113" t="str">
        <f t="shared" si="2"/>
        <v>ทะเบียนผลิต ปกติ</v>
      </c>
      <c r="C134" s="136" t="s">
        <v>2283</v>
      </c>
      <c r="D134" s="137">
        <v>47982.0</v>
      </c>
      <c r="E134" s="138" t="s">
        <v>2284</v>
      </c>
      <c r="F134" s="136" t="s">
        <v>144</v>
      </c>
      <c r="G134" s="136" t="s">
        <v>446</v>
      </c>
      <c r="H134" s="136" t="s">
        <v>129</v>
      </c>
      <c r="I134" s="377"/>
      <c r="J134" s="139" t="s">
        <v>27</v>
      </c>
      <c r="K134" s="192" t="s">
        <v>2285</v>
      </c>
      <c r="L134" s="193"/>
      <c r="M134" s="142"/>
    </row>
    <row r="135" ht="27.75" customHeight="1">
      <c r="A135" s="135" t="str">
        <f t="shared" si="1"/>
        <v>2 ปี 6 เดือน 17 วัน หรือเหลืออีก 930 วัน</v>
      </c>
      <c r="B135" s="113" t="str">
        <f t="shared" si="2"/>
        <v>ใบอนุญาตผลิต ปกติ</v>
      </c>
      <c r="C135" s="136" t="s">
        <v>2286</v>
      </c>
      <c r="D135" s="137">
        <v>46882.0</v>
      </c>
      <c r="E135" s="138" t="s">
        <v>2284</v>
      </c>
      <c r="F135" s="136" t="s">
        <v>144</v>
      </c>
      <c r="G135" s="136" t="s">
        <v>454</v>
      </c>
      <c r="H135" s="136" t="s">
        <v>129</v>
      </c>
      <c r="I135" s="377"/>
      <c r="J135" s="139" t="s">
        <v>27</v>
      </c>
      <c r="K135" s="192" t="s">
        <v>2287</v>
      </c>
      <c r="L135" s="193"/>
      <c r="M135" s="142"/>
    </row>
    <row r="136" ht="27.75" customHeight="1">
      <c r="A136" s="135" t="str">
        <f t="shared" si="1"/>
        <v>5 ปี 6 เดือน 22 วัน หรือเหลืออีก 2030 วัน</v>
      </c>
      <c r="B136" s="113" t="str">
        <f t="shared" si="2"/>
        <v>ทะเบียนผลิต ปกติ</v>
      </c>
      <c r="C136" s="136" t="s">
        <v>2288</v>
      </c>
      <c r="D136" s="137">
        <v>47982.0</v>
      </c>
      <c r="E136" s="138" t="s">
        <v>1032</v>
      </c>
      <c r="F136" s="136" t="s">
        <v>138</v>
      </c>
      <c r="G136" s="136" t="s">
        <v>446</v>
      </c>
      <c r="H136" s="136" t="s">
        <v>129</v>
      </c>
      <c r="I136" s="377"/>
      <c r="J136" s="139" t="s">
        <v>27</v>
      </c>
      <c r="K136" s="192" t="s">
        <v>2289</v>
      </c>
      <c r="L136" s="193"/>
      <c r="M136" s="142"/>
    </row>
    <row r="137" ht="27.75" customHeight="1">
      <c r="A137" s="135" t="str">
        <f t="shared" si="1"/>
        <v>2 ปี 6 เดือน 17 วัน หรือเหลืออีก 930 วัน</v>
      </c>
      <c r="B137" s="113" t="str">
        <f t="shared" si="2"/>
        <v>ใบอนุญาตผลิต ปกติ</v>
      </c>
      <c r="C137" s="136" t="s">
        <v>2290</v>
      </c>
      <c r="D137" s="137">
        <v>46882.0</v>
      </c>
      <c r="E137" s="138" t="s">
        <v>1032</v>
      </c>
      <c r="F137" s="136" t="s">
        <v>138</v>
      </c>
      <c r="G137" s="136" t="s">
        <v>454</v>
      </c>
      <c r="H137" s="136" t="s">
        <v>129</v>
      </c>
      <c r="I137" s="377"/>
      <c r="J137" s="139" t="s">
        <v>27</v>
      </c>
      <c r="K137" s="192" t="s">
        <v>2291</v>
      </c>
      <c r="L137" s="193"/>
      <c r="M137" s="142"/>
    </row>
    <row r="138" ht="27.75" customHeight="1">
      <c r="A138" s="135" t="str">
        <f t="shared" si="1"/>
        <v>5 ปี 8 เดือน 25 วัน หรือเหลืออีก 2094 วัน</v>
      </c>
      <c r="B138" s="113" t="str">
        <f t="shared" si="2"/>
        <v>ทะเบียนผลิต ปกติ</v>
      </c>
      <c r="C138" s="136" t="s">
        <v>2292</v>
      </c>
      <c r="D138" s="137">
        <v>48046.0</v>
      </c>
      <c r="E138" s="138" t="s">
        <v>2293</v>
      </c>
      <c r="F138" s="136" t="s">
        <v>149</v>
      </c>
      <c r="G138" s="136" t="s">
        <v>446</v>
      </c>
      <c r="H138" s="136" t="s">
        <v>129</v>
      </c>
      <c r="I138" s="377"/>
      <c r="J138" s="139" t="s">
        <v>434</v>
      </c>
      <c r="K138" s="192" t="s">
        <v>2294</v>
      </c>
      <c r="L138" s="193"/>
      <c r="M138" s="142"/>
    </row>
    <row r="139" ht="27.75" customHeight="1">
      <c r="A139" s="135" t="str">
        <f t="shared" si="1"/>
        <v>2 ปี 10 เดือน 0 วัน หรือเหลืออีก 1035 วัน</v>
      </c>
      <c r="B139" s="113" t="str">
        <f t="shared" si="2"/>
        <v>ใบอนุญาตผลิต ปกติ</v>
      </c>
      <c r="C139" s="136" t="s">
        <v>2295</v>
      </c>
      <c r="D139" s="137">
        <v>46987.0</v>
      </c>
      <c r="E139" s="138" t="s">
        <v>2293</v>
      </c>
      <c r="F139" s="136" t="s">
        <v>149</v>
      </c>
      <c r="G139" s="136" t="s">
        <v>454</v>
      </c>
      <c r="H139" s="136" t="s">
        <v>129</v>
      </c>
      <c r="I139" s="377"/>
      <c r="J139" s="139" t="s">
        <v>434</v>
      </c>
      <c r="K139" s="192" t="s">
        <v>2296</v>
      </c>
      <c r="L139" s="193"/>
      <c r="M139" s="142"/>
    </row>
    <row r="140" ht="27.75" customHeight="1">
      <c r="A140" s="135" t="str">
        <f t="shared" si="1"/>
        <v>5 ปี 8 เดือน 25 วัน หรือเหลืออีก 2094 วัน</v>
      </c>
      <c r="B140" s="113" t="str">
        <f t="shared" si="2"/>
        <v>ทะเบียนผลิต ปกติ</v>
      </c>
      <c r="C140" s="136" t="s">
        <v>2297</v>
      </c>
      <c r="D140" s="137">
        <v>48046.0</v>
      </c>
      <c r="E140" s="138" t="s">
        <v>2298</v>
      </c>
      <c r="F140" s="136" t="s">
        <v>144</v>
      </c>
      <c r="G140" s="136" t="s">
        <v>446</v>
      </c>
      <c r="H140" s="136" t="s">
        <v>129</v>
      </c>
      <c r="I140" s="377"/>
      <c r="J140" s="139" t="s">
        <v>434</v>
      </c>
      <c r="K140" s="192" t="s">
        <v>2299</v>
      </c>
      <c r="L140" s="193"/>
      <c r="M140" s="142"/>
    </row>
    <row r="141" ht="27.75" customHeight="1">
      <c r="A141" s="135" t="str">
        <f t="shared" si="1"/>
        <v>2 ปี 10 เดือน 0 วัน หรือเหลืออีก 1035 วัน</v>
      </c>
      <c r="B141" s="113" t="str">
        <f t="shared" si="2"/>
        <v>ใบอนุญาตผลิต ปกติ</v>
      </c>
      <c r="C141" s="136" t="s">
        <v>2300</v>
      </c>
      <c r="D141" s="137">
        <v>46987.0</v>
      </c>
      <c r="E141" s="138" t="s">
        <v>2298</v>
      </c>
      <c r="F141" s="136" t="s">
        <v>144</v>
      </c>
      <c r="G141" s="136" t="s">
        <v>454</v>
      </c>
      <c r="H141" s="136" t="s">
        <v>129</v>
      </c>
      <c r="I141" s="377"/>
      <c r="J141" s="139" t="s">
        <v>434</v>
      </c>
      <c r="K141" s="192" t="s">
        <v>2301</v>
      </c>
      <c r="L141" s="193"/>
      <c r="M141" s="142"/>
    </row>
    <row r="142" ht="27.75" customHeight="1">
      <c r="A142" s="135" t="str">
        <f t="shared" si="1"/>
        <v>5 ปี 8 เดือน 25 วัน หรือเหลืออีก 2094 วัน</v>
      </c>
      <c r="B142" s="113" t="str">
        <f t="shared" si="2"/>
        <v>ทะเบียนผลิต ปกติ</v>
      </c>
      <c r="C142" s="136" t="s">
        <v>2302</v>
      </c>
      <c r="D142" s="137">
        <v>48046.0</v>
      </c>
      <c r="E142" s="138" t="s">
        <v>2303</v>
      </c>
      <c r="F142" s="136" t="s">
        <v>138</v>
      </c>
      <c r="G142" s="136" t="s">
        <v>446</v>
      </c>
      <c r="H142" s="136" t="s">
        <v>129</v>
      </c>
      <c r="I142" s="377"/>
      <c r="J142" s="139" t="s">
        <v>434</v>
      </c>
      <c r="K142" s="192" t="s">
        <v>2304</v>
      </c>
      <c r="L142" s="193"/>
      <c r="M142" s="142"/>
    </row>
    <row r="143" ht="27.75" customHeight="1">
      <c r="A143" s="135" t="str">
        <f t="shared" si="1"/>
        <v>2 ปี 10 เดือน 0 วัน หรือเหลืออีก 1035 วัน</v>
      </c>
      <c r="B143" s="113" t="str">
        <f t="shared" si="2"/>
        <v>ใบอนุญาตผลิต ปกติ</v>
      </c>
      <c r="C143" s="136" t="s">
        <v>2305</v>
      </c>
      <c r="D143" s="137">
        <v>46987.0</v>
      </c>
      <c r="E143" s="138" t="s">
        <v>2303</v>
      </c>
      <c r="F143" s="136" t="s">
        <v>138</v>
      </c>
      <c r="G143" s="136" t="s">
        <v>454</v>
      </c>
      <c r="H143" s="136" t="s">
        <v>129</v>
      </c>
      <c r="I143" s="377"/>
      <c r="J143" s="139" t="s">
        <v>434</v>
      </c>
      <c r="K143" s="192" t="s">
        <v>2306</v>
      </c>
      <c r="L143" s="193"/>
      <c r="M143" s="142"/>
    </row>
    <row r="144" ht="27.75" customHeight="1">
      <c r="A144" s="135" t="str">
        <f t="shared" si="1"/>
        <v>5 ปี 9 เดือน 2 วัน หรือเหลืออีก 2101 วัน</v>
      </c>
      <c r="B144" s="113" t="str">
        <f t="shared" si="2"/>
        <v>ทะเบียนผลิต ปกติ</v>
      </c>
      <c r="C144" s="136" t="s">
        <v>2307</v>
      </c>
      <c r="D144" s="137">
        <v>48053.0</v>
      </c>
      <c r="E144" s="138" t="s">
        <v>2308</v>
      </c>
      <c r="F144" s="136" t="s">
        <v>149</v>
      </c>
      <c r="G144" s="136" t="s">
        <v>446</v>
      </c>
      <c r="H144" s="136" t="s">
        <v>129</v>
      </c>
      <c r="I144" s="377"/>
      <c r="J144" s="139" t="s">
        <v>27</v>
      </c>
      <c r="K144" s="192" t="s">
        <v>2309</v>
      </c>
      <c r="L144" s="193"/>
      <c r="M144" s="142"/>
    </row>
    <row r="145" ht="27.75" customHeight="1">
      <c r="A145" s="135" t="str">
        <f t="shared" si="1"/>
        <v>2 ปี 10 เดือน 0 วัน หรือเหลืออีก 1035 วัน</v>
      </c>
      <c r="B145" s="113" t="str">
        <f t="shared" si="2"/>
        <v>ใบอนุญาตผลิต ปกติ</v>
      </c>
      <c r="C145" s="136" t="s">
        <v>2310</v>
      </c>
      <c r="D145" s="137">
        <v>46987.0</v>
      </c>
      <c r="E145" s="138" t="s">
        <v>2308</v>
      </c>
      <c r="F145" s="136" t="s">
        <v>149</v>
      </c>
      <c r="G145" s="136" t="s">
        <v>454</v>
      </c>
      <c r="H145" s="136" t="s">
        <v>129</v>
      </c>
      <c r="I145" s="377"/>
      <c r="J145" s="139" t="s">
        <v>27</v>
      </c>
      <c r="K145" s="192" t="s">
        <v>2311</v>
      </c>
      <c r="L145" s="193"/>
      <c r="M145" s="142"/>
    </row>
    <row r="146" ht="27.75" customHeight="1">
      <c r="A146" s="135" t="str">
        <f t="shared" si="1"/>
        <v>5 ปี 9 เดือน 2 วัน หรือเหลืออีก 2101 วัน</v>
      </c>
      <c r="B146" s="113" t="str">
        <f t="shared" si="2"/>
        <v>ทะเบียนผลิต ปกติ</v>
      </c>
      <c r="C146" s="136" t="s">
        <v>2312</v>
      </c>
      <c r="D146" s="137">
        <v>48053.0</v>
      </c>
      <c r="E146" s="138" t="s">
        <v>2313</v>
      </c>
      <c r="F146" s="136" t="s">
        <v>144</v>
      </c>
      <c r="G146" s="136" t="s">
        <v>446</v>
      </c>
      <c r="H146" s="136" t="s">
        <v>129</v>
      </c>
      <c r="I146" s="377"/>
      <c r="J146" s="139" t="s">
        <v>27</v>
      </c>
      <c r="K146" s="192" t="s">
        <v>2314</v>
      </c>
      <c r="L146" s="193"/>
      <c r="M146" s="142"/>
    </row>
    <row r="147" ht="27.75" customHeight="1">
      <c r="A147" s="135" t="str">
        <f t="shared" si="1"/>
        <v>2 ปี 10 เดือน 0 วัน หรือเหลืออีก 1035 วัน</v>
      </c>
      <c r="B147" s="113" t="str">
        <f t="shared" si="2"/>
        <v>ใบอนุญาตผลิต ปกติ</v>
      </c>
      <c r="C147" s="136" t="s">
        <v>2315</v>
      </c>
      <c r="D147" s="137">
        <v>46987.0</v>
      </c>
      <c r="E147" s="138" t="s">
        <v>2313</v>
      </c>
      <c r="F147" s="136" t="s">
        <v>144</v>
      </c>
      <c r="G147" s="136" t="s">
        <v>454</v>
      </c>
      <c r="H147" s="136" t="s">
        <v>129</v>
      </c>
      <c r="I147" s="377"/>
      <c r="J147" s="139" t="s">
        <v>27</v>
      </c>
      <c r="K147" s="192" t="s">
        <v>2316</v>
      </c>
      <c r="L147" s="193"/>
      <c r="M147" s="142"/>
    </row>
    <row r="148" ht="27.75" customHeight="1">
      <c r="A148" s="135" t="str">
        <f t="shared" si="1"/>
        <v>5 ปี 9 เดือน 2 วัน หรือเหลืออีก 2101 วัน</v>
      </c>
      <c r="B148" s="113" t="str">
        <f t="shared" si="2"/>
        <v>ทะเบียนผลิต ปกติ</v>
      </c>
      <c r="C148" s="136" t="s">
        <v>2317</v>
      </c>
      <c r="D148" s="137">
        <v>48053.0</v>
      </c>
      <c r="E148" s="138" t="s">
        <v>1042</v>
      </c>
      <c r="F148" s="136" t="s">
        <v>138</v>
      </c>
      <c r="G148" s="136" t="s">
        <v>446</v>
      </c>
      <c r="H148" s="136" t="s">
        <v>129</v>
      </c>
      <c r="I148" s="377"/>
      <c r="J148" s="139" t="s">
        <v>27</v>
      </c>
      <c r="K148" s="192" t="s">
        <v>2318</v>
      </c>
      <c r="L148" s="193"/>
      <c r="M148" s="142"/>
    </row>
    <row r="149" ht="27.75" customHeight="1">
      <c r="A149" s="135" t="str">
        <f t="shared" si="1"/>
        <v>2 ปี 10 เดือน 0 วัน หรือเหลืออีก 1035 วัน</v>
      </c>
      <c r="B149" s="113" t="str">
        <f t="shared" si="2"/>
        <v>ใบอนุญาตผลิต ปกติ</v>
      </c>
      <c r="C149" s="136" t="s">
        <v>2319</v>
      </c>
      <c r="D149" s="137">
        <v>46987.0</v>
      </c>
      <c r="E149" s="138" t="s">
        <v>1042</v>
      </c>
      <c r="F149" s="136" t="s">
        <v>138</v>
      </c>
      <c r="G149" s="136" t="s">
        <v>454</v>
      </c>
      <c r="H149" s="136" t="s">
        <v>129</v>
      </c>
      <c r="I149" s="377"/>
      <c r="J149" s="139" t="s">
        <v>27</v>
      </c>
      <c r="K149" s="192" t="s">
        <v>2320</v>
      </c>
      <c r="L149" s="193"/>
      <c r="M149" s="142"/>
    </row>
    <row r="150" ht="27.75" customHeight="1">
      <c r="A150" s="135" t="str">
        <f t="shared" si="1"/>
        <v>5 ปี 10 เดือน 0 วัน หรือเหลืออีก 2130 วัน</v>
      </c>
      <c r="B150" s="113" t="str">
        <f t="shared" si="2"/>
        <v>ทะเบียนผลิต ปกติ</v>
      </c>
      <c r="C150" s="136" t="s">
        <v>2321</v>
      </c>
      <c r="D150" s="137">
        <v>48082.0</v>
      </c>
      <c r="E150" s="138" t="s">
        <v>2322</v>
      </c>
      <c r="F150" s="136" t="s">
        <v>149</v>
      </c>
      <c r="G150" s="136" t="s">
        <v>446</v>
      </c>
      <c r="H150" s="136" t="s">
        <v>129</v>
      </c>
      <c r="I150" s="377"/>
      <c r="J150" s="139" t="s">
        <v>2323</v>
      </c>
      <c r="K150" s="192" t="s">
        <v>2324</v>
      </c>
      <c r="L150" s="193"/>
      <c r="M150" s="142"/>
    </row>
    <row r="151" ht="27.75" customHeight="1">
      <c r="A151" s="135" t="str">
        <f t="shared" si="1"/>
        <v>2 ปี 11 เดือน 0 วัน หรือเหลืออีก 1066 วัน</v>
      </c>
      <c r="B151" s="113" t="str">
        <f t="shared" si="2"/>
        <v>ใบอนุญาตผลิต ปกติ</v>
      </c>
      <c r="C151" s="136" t="s">
        <v>2325</v>
      </c>
      <c r="D151" s="137">
        <v>47018.0</v>
      </c>
      <c r="E151" s="138" t="s">
        <v>2322</v>
      </c>
      <c r="F151" s="136" t="s">
        <v>149</v>
      </c>
      <c r="G151" s="136" t="s">
        <v>454</v>
      </c>
      <c r="H151" s="136" t="s">
        <v>129</v>
      </c>
      <c r="I151" s="377"/>
      <c r="J151" s="139" t="s">
        <v>2323</v>
      </c>
      <c r="K151" s="192" t="s">
        <v>2326</v>
      </c>
      <c r="L151" s="193"/>
      <c r="M151" s="142"/>
    </row>
    <row r="152" ht="27.75" customHeight="1">
      <c r="A152" s="135" t="str">
        <f t="shared" si="1"/>
        <v>5 ปี 10 เดือน 0 วัน หรือเหลืออีก 2130 วัน</v>
      </c>
      <c r="B152" s="113" t="str">
        <f t="shared" si="2"/>
        <v>ทะเบียนผลิต ปกติ</v>
      </c>
      <c r="C152" s="136" t="s">
        <v>2327</v>
      </c>
      <c r="D152" s="137">
        <v>48082.0</v>
      </c>
      <c r="E152" s="138" t="s">
        <v>2328</v>
      </c>
      <c r="F152" s="136" t="s">
        <v>138</v>
      </c>
      <c r="G152" s="136" t="s">
        <v>446</v>
      </c>
      <c r="H152" s="136" t="s">
        <v>129</v>
      </c>
      <c r="I152" s="377"/>
      <c r="J152" s="139" t="s">
        <v>27</v>
      </c>
      <c r="K152" s="192" t="s">
        <v>2329</v>
      </c>
      <c r="L152" s="193"/>
      <c r="M152" s="142"/>
    </row>
    <row r="153" ht="27.75" customHeight="1">
      <c r="A153" s="135" t="str">
        <f t="shared" si="1"/>
        <v>2 ปี 11 เดือน 0 วัน หรือเหลืออีก 1066 วัน</v>
      </c>
      <c r="B153" s="113" t="str">
        <f t="shared" si="2"/>
        <v>ใบอนุญาตผลิต ปกติ</v>
      </c>
      <c r="C153" s="136" t="s">
        <v>2330</v>
      </c>
      <c r="D153" s="137">
        <v>47018.0</v>
      </c>
      <c r="E153" s="138" t="s">
        <v>2328</v>
      </c>
      <c r="F153" s="136" t="s">
        <v>138</v>
      </c>
      <c r="G153" s="136" t="s">
        <v>454</v>
      </c>
      <c r="H153" s="136" t="s">
        <v>129</v>
      </c>
      <c r="I153" s="377"/>
      <c r="J153" s="139" t="s">
        <v>27</v>
      </c>
      <c r="K153" s="192" t="s">
        <v>2331</v>
      </c>
      <c r="L153" s="193"/>
      <c r="M153" s="142"/>
    </row>
    <row r="154" ht="27.75" customHeight="1">
      <c r="A154" s="135" t="str">
        <f t="shared" si="1"/>
        <v>5 ปี 10 เดือน 0 วัน หรือเหลืออีก 2130 วัน</v>
      </c>
      <c r="B154" s="113" t="str">
        <f t="shared" si="2"/>
        <v>ทะเบียนผลิต ปกติ</v>
      </c>
      <c r="C154" s="136" t="s">
        <v>2332</v>
      </c>
      <c r="D154" s="137">
        <v>48082.0</v>
      </c>
      <c r="E154" s="138" t="s">
        <v>2333</v>
      </c>
      <c r="F154" s="136" t="s">
        <v>138</v>
      </c>
      <c r="G154" s="136" t="s">
        <v>446</v>
      </c>
      <c r="H154" s="136" t="s">
        <v>129</v>
      </c>
      <c r="I154" s="377"/>
      <c r="J154" s="139" t="s">
        <v>434</v>
      </c>
      <c r="K154" s="192" t="s">
        <v>2334</v>
      </c>
      <c r="L154" s="193"/>
      <c r="M154" s="142"/>
    </row>
    <row r="155" ht="27.75" customHeight="1">
      <c r="A155" s="135" t="str">
        <f t="shared" si="1"/>
        <v>2 ปี 11 เดือน 0 วัน หรือเหลืออีก 1066 วัน</v>
      </c>
      <c r="B155" s="113" t="str">
        <f t="shared" si="2"/>
        <v>ใบอนุญาตผลิต ปกติ</v>
      </c>
      <c r="C155" s="136" t="s">
        <v>2335</v>
      </c>
      <c r="D155" s="137">
        <v>47018.0</v>
      </c>
      <c r="E155" s="138" t="s">
        <v>2333</v>
      </c>
      <c r="F155" s="136" t="s">
        <v>138</v>
      </c>
      <c r="G155" s="136" t="s">
        <v>454</v>
      </c>
      <c r="H155" s="136" t="s">
        <v>129</v>
      </c>
      <c r="I155" s="377"/>
      <c r="J155" s="139" t="s">
        <v>434</v>
      </c>
      <c r="K155" s="192" t="s">
        <v>2336</v>
      </c>
      <c r="L155" s="193"/>
      <c r="M155" s="142"/>
    </row>
    <row r="156" ht="27.75" customHeight="1">
      <c r="A156" s="135" t="str">
        <f t="shared" si="1"/>
        <v>6 ปี 0 เดือน 23 วัน หรือเหลืออีก 2214 วัน</v>
      </c>
      <c r="B156" s="113" t="str">
        <f t="shared" si="2"/>
        <v>ทะเบียนผลิต ปกติ</v>
      </c>
      <c r="C156" s="136" t="s">
        <v>2337</v>
      </c>
      <c r="D156" s="137">
        <v>48166.0</v>
      </c>
      <c r="E156" s="138" t="s">
        <v>2338</v>
      </c>
      <c r="F156" s="136" t="s">
        <v>149</v>
      </c>
      <c r="G156" s="136" t="s">
        <v>446</v>
      </c>
      <c r="H156" s="136" t="s">
        <v>129</v>
      </c>
      <c r="I156" s="377"/>
      <c r="J156" s="139" t="s">
        <v>1907</v>
      </c>
      <c r="K156" s="192" t="s">
        <v>2339</v>
      </c>
      <c r="L156" s="193"/>
      <c r="M156" s="142"/>
    </row>
    <row r="157" ht="27.75" customHeight="1">
      <c r="A157" s="135" t="str">
        <f t="shared" si="1"/>
        <v>0 ปี 1 เดือน 16 วัน หรือเหลืออีก 47 วัน</v>
      </c>
      <c r="B157" s="113" t="str">
        <f t="shared" si="2"/>
        <v>ใบอนุญาตผลิต ใกล้หมดอายุ ภายใน 1-3 เดือน</v>
      </c>
      <c r="C157" s="136" t="s">
        <v>2340</v>
      </c>
      <c r="D157" s="137">
        <v>45999.0</v>
      </c>
      <c r="E157" s="138" t="s">
        <v>2338</v>
      </c>
      <c r="F157" s="136" t="s">
        <v>149</v>
      </c>
      <c r="G157" s="136" t="s">
        <v>454</v>
      </c>
      <c r="H157" s="136" t="s">
        <v>129</v>
      </c>
      <c r="I157" s="377"/>
      <c r="J157" s="139" t="s">
        <v>1907</v>
      </c>
      <c r="K157" s="192" t="s">
        <v>2341</v>
      </c>
      <c r="L157" s="193"/>
      <c r="M157" s="142"/>
    </row>
    <row r="158" ht="27.75" customHeight="1">
      <c r="A158" s="135" t="str">
        <f t="shared" si="1"/>
        <v>6 ปี 0 เดือน 23 วัน หรือเหลืออีก 2214 วัน</v>
      </c>
      <c r="B158" s="113" t="str">
        <f t="shared" si="2"/>
        <v>ทะเบียนผลิต ปกติ</v>
      </c>
      <c r="C158" s="136" t="s">
        <v>2342</v>
      </c>
      <c r="D158" s="137">
        <v>48166.0</v>
      </c>
      <c r="E158" s="138" t="s">
        <v>2343</v>
      </c>
      <c r="F158" s="136" t="s">
        <v>138</v>
      </c>
      <c r="G158" s="136" t="s">
        <v>446</v>
      </c>
      <c r="H158" s="136" t="s">
        <v>129</v>
      </c>
      <c r="I158" s="377"/>
      <c r="J158" s="139" t="s">
        <v>1907</v>
      </c>
      <c r="K158" s="192" t="s">
        <v>2344</v>
      </c>
      <c r="L158" s="193"/>
      <c r="M158" s="142"/>
    </row>
    <row r="159" ht="27.75" customHeight="1">
      <c r="A159" s="135" t="str">
        <f t="shared" si="1"/>
        <v>0 ปี 1 เดือน 16 วัน หรือเหลืออีก 47 วัน</v>
      </c>
      <c r="B159" s="113" t="str">
        <f t="shared" si="2"/>
        <v>ใบอนุญาตผลิต ใกล้หมดอายุ ภายใน 1-3 เดือน</v>
      </c>
      <c r="C159" s="136" t="s">
        <v>2345</v>
      </c>
      <c r="D159" s="137">
        <v>45999.0</v>
      </c>
      <c r="E159" s="138" t="s">
        <v>2343</v>
      </c>
      <c r="F159" s="136" t="s">
        <v>138</v>
      </c>
      <c r="G159" s="136" t="s">
        <v>454</v>
      </c>
      <c r="H159" s="136" t="s">
        <v>129</v>
      </c>
      <c r="I159" s="377"/>
      <c r="J159" s="139" t="s">
        <v>27</v>
      </c>
      <c r="K159" s="192" t="s">
        <v>2346</v>
      </c>
      <c r="L159" s="193"/>
      <c r="M159" s="142"/>
    </row>
    <row r="160" ht="27.75" customHeight="1">
      <c r="A160" s="135" t="str">
        <f t="shared" si="1"/>
        <v>5 ปี 2 เดือน 4 วัน หรือเหลืออีก 1891 วัน</v>
      </c>
      <c r="B160" s="113" t="str">
        <f t="shared" si="2"/>
        <v>ทะเบียนนำเข้า ปกติ</v>
      </c>
      <c r="C160" s="136" t="s">
        <v>259</v>
      </c>
      <c r="D160" s="137">
        <v>47843.0</v>
      </c>
      <c r="E160" s="138" t="s">
        <v>2347</v>
      </c>
      <c r="F160" s="379" t="s">
        <v>261</v>
      </c>
      <c r="G160" s="136" t="s">
        <v>449</v>
      </c>
      <c r="H160" s="136" t="s">
        <v>129</v>
      </c>
      <c r="I160" s="377"/>
      <c r="J160" s="139" t="s">
        <v>27</v>
      </c>
      <c r="K160" s="192" t="s">
        <v>2348</v>
      </c>
      <c r="L160" s="193"/>
      <c r="M160" s="142"/>
    </row>
    <row r="161" ht="27.75" customHeight="1">
      <c r="A161" s="135" t="str">
        <f t="shared" si="1"/>
        <v>0 ปี 3 เดือน 30 วัน หรือเหลืออีก 122 วัน</v>
      </c>
      <c r="B161" s="113" t="str">
        <f t="shared" si="2"/>
        <v>ใบอนุญาตนำเข้า ใกล้หมดอายุ ภายใน 4-5 เดือน</v>
      </c>
      <c r="C161" s="136" t="s">
        <v>262</v>
      </c>
      <c r="D161" s="143">
        <v>46074.0</v>
      </c>
      <c r="E161" s="138" t="s">
        <v>2347</v>
      </c>
      <c r="F161" s="136" t="s">
        <v>261</v>
      </c>
      <c r="G161" s="136" t="s">
        <v>19</v>
      </c>
      <c r="H161" s="136" t="s">
        <v>129</v>
      </c>
      <c r="I161" s="377"/>
      <c r="J161" s="139" t="s">
        <v>27</v>
      </c>
      <c r="K161" s="192" t="s">
        <v>2349</v>
      </c>
      <c r="L161" s="193"/>
      <c r="M161" s="142"/>
    </row>
    <row r="162" ht="27.75" customHeight="1">
      <c r="A162" s="135" t="str">
        <f t="shared" si="1"/>
        <v>4 ปี 8 เดือน 17 วัน หรือเหลืออีก 1721 วัน</v>
      </c>
      <c r="B162" s="113" t="str">
        <f t="shared" si="2"/>
        <v>ทะเบียนนำเข้า ปกติ</v>
      </c>
      <c r="C162" s="136" t="s">
        <v>2350</v>
      </c>
      <c r="D162" s="137">
        <v>47673.0</v>
      </c>
      <c r="E162" s="138" t="s">
        <v>2351</v>
      </c>
      <c r="F162" s="136" t="s">
        <v>2352</v>
      </c>
      <c r="G162" s="136" t="s">
        <v>449</v>
      </c>
      <c r="H162" s="136" t="s">
        <v>129</v>
      </c>
      <c r="I162" s="377"/>
      <c r="J162" s="139" t="s">
        <v>27</v>
      </c>
      <c r="K162" s="192" t="s">
        <v>2353</v>
      </c>
      <c r="L162" s="193"/>
      <c r="M162" s="142"/>
    </row>
    <row r="163" ht="27.75" customHeight="1">
      <c r="A163" s="135" t="str">
        <f t="shared" si="1"/>
        <v>1 ปี 10 เดือน 1 วัน หรือเหลืออีก 670 วัน</v>
      </c>
      <c r="B163" s="113" t="str">
        <f t="shared" si="2"/>
        <v>ใบอนุญาตนำเข้า ปกติ</v>
      </c>
      <c r="C163" s="136" t="s">
        <v>2354</v>
      </c>
      <c r="D163" s="137">
        <v>46622.0</v>
      </c>
      <c r="E163" s="138" t="s">
        <v>2351</v>
      </c>
      <c r="F163" s="136" t="s">
        <v>2352</v>
      </c>
      <c r="G163" s="136" t="s">
        <v>19</v>
      </c>
      <c r="H163" s="136" t="s">
        <v>129</v>
      </c>
      <c r="I163" s="377"/>
      <c r="J163" s="139" t="s">
        <v>27</v>
      </c>
      <c r="K163" s="192" t="s">
        <v>2355</v>
      </c>
      <c r="L163" s="193"/>
      <c r="M163" s="142"/>
    </row>
    <row r="164" ht="27.75" customHeight="1">
      <c r="A164" s="135" t="str">
        <f t="shared" si="1"/>
        <v>3 ปี 5 เดือน 30 วัน หรือเหลืออีก 1277 วัน</v>
      </c>
      <c r="B164" s="113" t="str">
        <f t="shared" si="2"/>
        <v>ทะเบียนผลิต ปกติ</v>
      </c>
      <c r="C164" s="136" t="s">
        <v>512</v>
      </c>
      <c r="D164" s="137">
        <v>47229.0</v>
      </c>
      <c r="E164" s="138" t="s">
        <v>513</v>
      </c>
      <c r="F164" s="136" t="s">
        <v>514</v>
      </c>
      <c r="G164" s="136" t="s">
        <v>446</v>
      </c>
      <c r="H164" s="136" t="s">
        <v>129</v>
      </c>
      <c r="I164" s="377"/>
      <c r="J164" s="139" t="s">
        <v>27</v>
      </c>
      <c r="K164" s="192" t="s">
        <v>2356</v>
      </c>
      <c r="L164" s="193"/>
      <c r="M164" s="142"/>
    </row>
    <row r="165" ht="27.75" customHeight="1">
      <c r="A165" s="135" t="str">
        <f t="shared" si="1"/>
        <v>0 ปี 6 เดือน 11 วัน หรือเหลืออีก 193 วัน</v>
      </c>
      <c r="B165" s="113" t="str">
        <f t="shared" si="2"/>
        <v>ใบอนุญาตผลิต ปกติ</v>
      </c>
      <c r="C165" s="136" t="s">
        <v>516</v>
      </c>
      <c r="D165" s="137">
        <v>46145.0</v>
      </c>
      <c r="E165" s="138" t="s">
        <v>513</v>
      </c>
      <c r="F165" s="136" t="s">
        <v>514</v>
      </c>
      <c r="G165" s="136" t="s">
        <v>454</v>
      </c>
      <c r="H165" s="136" t="s">
        <v>129</v>
      </c>
      <c r="I165" s="377"/>
      <c r="J165" s="139" t="s">
        <v>27</v>
      </c>
      <c r="K165" s="192" t="s">
        <v>2356</v>
      </c>
      <c r="L165" s="193"/>
      <c r="M165" s="142"/>
    </row>
    <row r="166" ht="27.75" customHeight="1">
      <c r="A166" s="135" t="str">
        <f t="shared" si="1"/>
        <v>4 ปี 5 เดือน 17 วัน หรือเหลืออีก 1629 วัน</v>
      </c>
      <c r="B166" s="113" t="str">
        <f t="shared" si="2"/>
        <v>ทะเบียนผลิต ปกติ</v>
      </c>
      <c r="C166" s="136" t="s">
        <v>2357</v>
      </c>
      <c r="D166" s="137">
        <v>47581.0</v>
      </c>
      <c r="E166" s="138" t="s">
        <v>2358</v>
      </c>
      <c r="F166" s="136" t="s">
        <v>2359</v>
      </c>
      <c r="G166" s="136" t="s">
        <v>446</v>
      </c>
      <c r="H166" s="136" t="s">
        <v>129</v>
      </c>
      <c r="I166" s="377"/>
      <c r="J166" s="139" t="s">
        <v>27</v>
      </c>
      <c r="K166" s="192" t="s">
        <v>2360</v>
      </c>
      <c r="L166" s="193"/>
      <c r="M166" s="142"/>
    </row>
    <row r="167" ht="27.75" customHeight="1">
      <c r="A167" s="135" t="str">
        <f t="shared" si="1"/>
        <v>1 ปี 6 เดือน 14 วัน หรือเหลืออีก 561 วัน</v>
      </c>
      <c r="B167" s="113" t="str">
        <f t="shared" si="2"/>
        <v>ใบอนุญาตผลิต ปกติ</v>
      </c>
      <c r="C167" s="136" t="s">
        <v>2361</v>
      </c>
      <c r="D167" s="137">
        <v>46513.0</v>
      </c>
      <c r="E167" s="138" t="s">
        <v>2358</v>
      </c>
      <c r="F167" s="136" t="s">
        <v>2359</v>
      </c>
      <c r="G167" s="136" t="s">
        <v>454</v>
      </c>
      <c r="H167" s="136" t="s">
        <v>129</v>
      </c>
      <c r="I167" s="377"/>
      <c r="J167" s="139" t="s">
        <v>27</v>
      </c>
      <c r="K167" s="192" t="s">
        <v>2362</v>
      </c>
      <c r="L167" s="193"/>
      <c r="M167" s="142"/>
    </row>
    <row r="168" ht="27.75" customHeight="1">
      <c r="A168" s="135" t="str">
        <f t="shared" si="1"/>
        <v>4 ปี 5 เดือน 17 วัน หรือเหลืออีก 1629 วัน</v>
      </c>
      <c r="B168" s="113" t="str">
        <f t="shared" si="2"/>
        <v>ทะเบียนผลิต ปกติ</v>
      </c>
      <c r="C168" s="136" t="s">
        <v>2363</v>
      </c>
      <c r="D168" s="137">
        <v>47581.0</v>
      </c>
      <c r="E168" s="138" t="s">
        <v>2364</v>
      </c>
      <c r="F168" s="136" t="s">
        <v>2365</v>
      </c>
      <c r="G168" s="136" t="s">
        <v>446</v>
      </c>
      <c r="H168" s="136" t="s">
        <v>129</v>
      </c>
      <c r="I168" s="377"/>
      <c r="J168" s="139" t="s">
        <v>27</v>
      </c>
      <c r="K168" s="192" t="s">
        <v>2366</v>
      </c>
      <c r="L168" s="193"/>
      <c r="M168" s="142"/>
    </row>
    <row r="169" ht="27.75" customHeight="1">
      <c r="A169" s="135" t="str">
        <f t="shared" si="1"/>
        <v>1 ปี 6 เดือน 14 วัน หรือเหลืออีก 561 วัน</v>
      </c>
      <c r="B169" s="113" t="str">
        <f t="shared" si="2"/>
        <v>ใบอนุญาตผลิต ปกติ</v>
      </c>
      <c r="C169" s="136" t="s">
        <v>2367</v>
      </c>
      <c r="D169" s="137">
        <v>46513.0</v>
      </c>
      <c r="E169" s="138" t="s">
        <v>2364</v>
      </c>
      <c r="F169" s="136" t="s">
        <v>2365</v>
      </c>
      <c r="G169" s="136" t="s">
        <v>454</v>
      </c>
      <c r="H169" s="136" t="s">
        <v>129</v>
      </c>
      <c r="I169" s="377"/>
      <c r="J169" s="139" t="s">
        <v>27</v>
      </c>
      <c r="K169" s="192" t="s">
        <v>2368</v>
      </c>
      <c r="L169" s="193"/>
      <c r="M169" s="142"/>
    </row>
    <row r="170" ht="27.75" customHeight="1">
      <c r="A170" s="135" t="str">
        <f t="shared" si="1"/>
        <v>2 ปี 9 เดือน 11 วัน หรือเหลืออีก 1015 วัน</v>
      </c>
      <c r="B170" s="113" t="str">
        <f t="shared" si="2"/>
        <v>ทะเบียนนำเข้า ปกติ</v>
      </c>
      <c r="C170" s="136" t="s">
        <v>2369</v>
      </c>
      <c r="D170" s="137">
        <v>46967.0</v>
      </c>
      <c r="E170" s="138" t="s">
        <v>2370</v>
      </c>
      <c r="F170" s="379" t="s">
        <v>2371</v>
      </c>
      <c r="G170" s="136" t="s">
        <v>449</v>
      </c>
      <c r="H170" s="136" t="s">
        <v>129</v>
      </c>
      <c r="I170" s="377"/>
      <c r="J170" s="139" t="s">
        <v>27</v>
      </c>
      <c r="K170" s="192" t="s">
        <v>2372</v>
      </c>
      <c r="L170" s="193"/>
      <c r="M170" s="142"/>
    </row>
    <row r="171" ht="27.75" customHeight="1">
      <c r="A171" s="135" t="str">
        <f t="shared" si="1"/>
        <v>2 ปี 9 เดือน 13 วัน หรือเหลืออีก 1017 วัน</v>
      </c>
      <c r="B171" s="113" t="str">
        <f t="shared" si="2"/>
        <v>ใบอนุญาตนำเข้า ปกติ</v>
      </c>
      <c r="C171" s="136" t="s">
        <v>2373</v>
      </c>
      <c r="D171" s="137">
        <v>46969.0</v>
      </c>
      <c r="E171" s="138" t="s">
        <v>2370</v>
      </c>
      <c r="F171" s="379" t="s">
        <v>2371</v>
      </c>
      <c r="G171" s="136" t="s">
        <v>19</v>
      </c>
      <c r="H171" s="136" t="s">
        <v>129</v>
      </c>
      <c r="I171" s="377"/>
      <c r="J171" s="139" t="s">
        <v>27</v>
      </c>
      <c r="K171" s="192" t="s">
        <v>2374</v>
      </c>
      <c r="L171" s="193"/>
      <c r="M171" s="142"/>
    </row>
    <row r="172" ht="27.75" customHeight="1">
      <c r="A172" s="135" t="str">
        <f t="shared" si="1"/>
        <v>3 ปี 6 เดือน 6 วัน หรือเหลืออีก 1284 วัน</v>
      </c>
      <c r="B172" s="113" t="str">
        <f t="shared" si="2"/>
        <v>ทะเบียนผลิต ปกติ</v>
      </c>
      <c r="C172" s="136" t="s">
        <v>185</v>
      </c>
      <c r="D172" s="137">
        <v>47236.0</v>
      </c>
      <c r="E172" s="138" t="s">
        <v>186</v>
      </c>
      <c r="F172" s="136" t="s">
        <v>187</v>
      </c>
      <c r="G172" s="136" t="s">
        <v>446</v>
      </c>
      <c r="H172" s="136" t="s">
        <v>129</v>
      </c>
      <c r="I172" s="377"/>
      <c r="J172" s="139" t="s">
        <v>27</v>
      </c>
      <c r="K172" s="192" t="s">
        <v>2375</v>
      </c>
      <c r="L172" s="193"/>
      <c r="M172" s="142"/>
    </row>
    <row r="173" ht="27.75" customHeight="1">
      <c r="A173" s="135" t="str">
        <f t="shared" si="1"/>
        <v>0 ปี 7 เดือน 1 วัน หรือเหลืออีก 213 วัน</v>
      </c>
      <c r="B173" s="113" t="str">
        <f t="shared" si="2"/>
        <v>ใบอนุญาตผลิต ปกติ</v>
      </c>
      <c r="C173" s="136" t="s">
        <v>188</v>
      </c>
      <c r="D173" s="137">
        <v>46165.0</v>
      </c>
      <c r="E173" s="138" t="s">
        <v>186</v>
      </c>
      <c r="F173" s="136" t="s">
        <v>187</v>
      </c>
      <c r="G173" s="136" t="s">
        <v>454</v>
      </c>
      <c r="H173" s="136" t="s">
        <v>129</v>
      </c>
      <c r="I173" s="377"/>
      <c r="J173" s="139" t="s">
        <v>27</v>
      </c>
      <c r="K173" s="192" t="s">
        <v>2376</v>
      </c>
      <c r="L173" s="193"/>
      <c r="M173" s="142"/>
    </row>
    <row r="174" ht="27.75" customHeight="1">
      <c r="A174" s="135" t="str">
        <f t="shared" si="1"/>
        <v>3 ปี 7 เดือน 8 วัน หรือเหลืออีก 1316 วัน</v>
      </c>
      <c r="B174" s="113" t="str">
        <f t="shared" si="2"/>
        <v>ทะเบียนผลิต ปกติ</v>
      </c>
      <c r="C174" s="136" t="s">
        <v>2377</v>
      </c>
      <c r="D174" s="137">
        <v>47268.0</v>
      </c>
      <c r="E174" s="138" t="s">
        <v>2378</v>
      </c>
      <c r="F174" s="136" t="s">
        <v>2379</v>
      </c>
      <c r="G174" s="136" t="s">
        <v>446</v>
      </c>
      <c r="H174" s="136" t="s">
        <v>129</v>
      </c>
      <c r="I174" s="377"/>
      <c r="J174" s="139" t="s">
        <v>27</v>
      </c>
      <c r="K174" s="192" t="s">
        <v>2380</v>
      </c>
      <c r="L174" s="193"/>
      <c r="M174" s="142"/>
    </row>
    <row r="175" ht="27.75" customHeight="1">
      <c r="A175" s="135" t="str">
        <f t="shared" si="1"/>
        <v>0 ปี 7 เดือน 20 วัน หรือเหลืออีก 232 วัน</v>
      </c>
      <c r="B175" s="113" t="str">
        <f t="shared" si="2"/>
        <v>ใบแจ้งดำเนินการ ปกติ</v>
      </c>
      <c r="C175" s="136" t="s">
        <v>2381</v>
      </c>
      <c r="D175" s="137">
        <v>46184.0</v>
      </c>
      <c r="E175" s="138" t="s">
        <v>2378</v>
      </c>
      <c r="F175" s="136" t="s">
        <v>2379</v>
      </c>
      <c r="G175" s="136" t="s">
        <v>450</v>
      </c>
      <c r="H175" s="136" t="s">
        <v>129</v>
      </c>
      <c r="I175" s="377"/>
      <c r="J175" s="139" t="s">
        <v>27</v>
      </c>
      <c r="K175" s="192" t="s">
        <v>2380</v>
      </c>
      <c r="L175" s="193"/>
      <c r="M175" s="142"/>
    </row>
    <row r="176" ht="27.75" customHeight="1">
      <c r="A176" s="135" t="str">
        <f t="shared" si="1"/>
        <v>1 ปี 3 เดือน 3 วัน หรือเหลืออีก 460 วัน</v>
      </c>
      <c r="B176" s="113" t="str">
        <f t="shared" si="2"/>
        <v>ทะเบียนผลิต ปกติ</v>
      </c>
      <c r="C176" s="136" t="s">
        <v>214</v>
      </c>
      <c r="D176" s="137">
        <v>46412.0</v>
      </c>
      <c r="E176" s="138" t="s">
        <v>2382</v>
      </c>
      <c r="F176" s="136" t="s">
        <v>216</v>
      </c>
      <c r="G176" s="136" t="s">
        <v>446</v>
      </c>
      <c r="H176" s="136" t="s">
        <v>129</v>
      </c>
      <c r="I176" s="377"/>
      <c r="J176" s="139" t="s">
        <v>2383</v>
      </c>
      <c r="K176" s="192" t="s">
        <v>2384</v>
      </c>
      <c r="L176" s="193"/>
      <c r="M176" s="142"/>
    </row>
    <row r="177" ht="27.75" customHeight="1">
      <c r="A177" s="135" t="str">
        <f t="shared" si="1"/>
        <v>0 ปี 7 เดือน 25 วัน หรือเหลืออีก 237 วัน</v>
      </c>
      <c r="B177" s="113" t="str">
        <f t="shared" si="2"/>
        <v>ใบแจ้งดำเนินการ ปกติ</v>
      </c>
      <c r="C177" s="136" t="s">
        <v>217</v>
      </c>
      <c r="D177" s="143">
        <v>46189.0</v>
      </c>
      <c r="E177" s="138" t="s">
        <v>2382</v>
      </c>
      <c r="F177" s="136" t="s">
        <v>216</v>
      </c>
      <c r="G177" s="136" t="s">
        <v>450</v>
      </c>
      <c r="H177" s="136" t="s">
        <v>129</v>
      </c>
      <c r="I177" s="377"/>
      <c r="J177" s="139" t="s">
        <v>2383</v>
      </c>
      <c r="K177" s="192" t="s">
        <v>2385</v>
      </c>
      <c r="L177" s="193"/>
      <c r="M177" s="142"/>
    </row>
    <row r="178" ht="27.75" customHeight="1">
      <c r="A178" s="135" t="str">
        <f t="shared" si="1"/>
        <v>1 ปี 10 เดือน 22 วัน หรือเหลืออีก 691 วัน</v>
      </c>
      <c r="B178" s="113" t="str">
        <f t="shared" si="2"/>
        <v>ทะเบียนผลิต ปกติ</v>
      </c>
      <c r="C178" s="136" t="s">
        <v>248</v>
      </c>
      <c r="D178" s="137">
        <v>46643.0</v>
      </c>
      <c r="E178" s="138" t="s">
        <v>2386</v>
      </c>
      <c r="F178" s="136" t="s">
        <v>246</v>
      </c>
      <c r="G178" s="136" t="s">
        <v>446</v>
      </c>
      <c r="H178" s="136" t="s">
        <v>129</v>
      </c>
      <c r="I178" s="377"/>
      <c r="J178" s="139" t="s">
        <v>27</v>
      </c>
      <c r="K178" s="192" t="s">
        <v>2387</v>
      </c>
      <c r="L178" s="193"/>
      <c r="M178" s="142"/>
    </row>
    <row r="179" ht="27.75" customHeight="1">
      <c r="A179" s="135" t="str">
        <f t="shared" si="1"/>
        <v>0 ปี 7 เดือน 25 วัน หรือเหลืออีก 237 วัน</v>
      </c>
      <c r="B179" s="113" t="str">
        <f t="shared" si="2"/>
        <v>ใบแจ้งดำเนินการ ปกติ</v>
      </c>
      <c r="C179" s="136" t="s">
        <v>481</v>
      </c>
      <c r="D179" s="143">
        <v>46189.0</v>
      </c>
      <c r="E179" s="138" t="s">
        <v>2386</v>
      </c>
      <c r="F179" s="136" t="s">
        <v>246</v>
      </c>
      <c r="G179" s="136" t="s">
        <v>450</v>
      </c>
      <c r="H179" s="136" t="s">
        <v>129</v>
      </c>
      <c r="I179" s="377"/>
      <c r="J179" s="139" t="s">
        <v>27</v>
      </c>
      <c r="K179" s="192" t="s">
        <v>2388</v>
      </c>
      <c r="L179" s="193"/>
      <c r="M179" s="142"/>
    </row>
    <row r="180" ht="27.75" customHeight="1">
      <c r="A180" s="135" t="str">
        <f t="shared" si="1"/>
        <v>1 ปี 10 เดือน 22 วัน หรือเหลืออีก 691 วัน</v>
      </c>
      <c r="B180" s="113" t="str">
        <f t="shared" si="2"/>
        <v>ทะเบียนผลิต ปกติ</v>
      </c>
      <c r="C180" s="136" t="s">
        <v>321</v>
      </c>
      <c r="D180" s="137">
        <v>46643.0</v>
      </c>
      <c r="E180" s="138" t="s">
        <v>2389</v>
      </c>
      <c r="F180" s="136" t="s">
        <v>323</v>
      </c>
      <c r="G180" s="136" t="s">
        <v>446</v>
      </c>
      <c r="H180" s="136" t="s">
        <v>129</v>
      </c>
      <c r="I180" s="377"/>
      <c r="J180" s="139" t="s">
        <v>27</v>
      </c>
      <c r="K180" s="192" t="s">
        <v>2390</v>
      </c>
      <c r="L180" s="193"/>
      <c r="M180" s="142"/>
    </row>
    <row r="181" ht="27.75" customHeight="1">
      <c r="A181" s="135" t="str">
        <f t="shared" si="1"/>
        <v>0 ปี 7 เดือน 25 วัน หรือเหลืออีก 237 วัน</v>
      </c>
      <c r="B181" s="113" t="str">
        <f t="shared" si="2"/>
        <v>ใบแจ้งดำเนินการ ปกติ</v>
      </c>
      <c r="C181" s="136" t="s">
        <v>324</v>
      </c>
      <c r="D181" s="143">
        <v>46189.0</v>
      </c>
      <c r="E181" s="138" t="s">
        <v>2389</v>
      </c>
      <c r="F181" s="136" t="s">
        <v>323</v>
      </c>
      <c r="G181" s="136" t="s">
        <v>450</v>
      </c>
      <c r="H181" s="136" t="s">
        <v>129</v>
      </c>
      <c r="I181" s="377"/>
      <c r="J181" s="139" t="s">
        <v>27</v>
      </c>
      <c r="K181" s="192" t="s">
        <v>2391</v>
      </c>
      <c r="L181" s="193"/>
      <c r="M181" s="142"/>
    </row>
    <row r="182" ht="27.75" customHeight="1">
      <c r="A182" s="135" t="str">
        <f t="shared" si="1"/>
        <v>1 ปี 8 เดือน 20 วัน หรือเหลืออีก 628 วัน</v>
      </c>
      <c r="B182" s="113" t="str">
        <f t="shared" si="2"/>
        <v>ทะเบียนผลิต ปกติ</v>
      </c>
      <c r="C182" s="136" t="s">
        <v>167</v>
      </c>
      <c r="D182" s="137">
        <v>46580.0</v>
      </c>
      <c r="E182" s="138" t="s">
        <v>168</v>
      </c>
      <c r="F182" s="136" t="s">
        <v>23</v>
      </c>
      <c r="G182" s="136" t="s">
        <v>446</v>
      </c>
      <c r="H182" s="136" t="s">
        <v>129</v>
      </c>
      <c r="I182" s="377"/>
      <c r="J182" s="139" t="s">
        <v>434</v>
      </c>
      <c r="K182" s="192" t="s">
        <v>2392</v>
      </c>
      <c r="L182" s="193"/>
      <c r="M182" s="142"/>
    </row>
    <row r="183" ht="27.75" customHeight="1">
      <c r="A183" s="135" t="str">
        <f t="shared" si="1"/>
        <v>0 ปี 7 เดือน 25 วัน หรือเหลืออีก 237 วัน</v>
      </c>
      <c r="B183" s="113" t="str">
        <f t="shared" si="2"/>
        <v>ใบแจ้งดำเนินการ ปกติ</v>
      </c>
      <c r="C183" s="136" t="s">
        <v>169</v>
      </c>
      <c r="D183" s="143">
        <v>46189.0</v>
      </c>
      <c r="E183" s="138" t="s">
        <v>168</v>
      </c>
      <c r="F183" s="136" t="s">
        <v>23</v>
      </c>
      <c r="G183" s="136" t="s">
        <v>450</v>
      </c>
      <c r="H183" s="136" t="s">
        <v>129</v>
      </c>
      <c r="I183" s="377"/>
      <c r="J183" s="139" t="s">
        <v>434</v>
      </c>
      <c r="K183" s="192" t="s">
        <v>2393</v>
      </c>
      <c r="L183" s="193"/>
      <c r="M183" s="142"/>
    </row>
    <row r="184" ht="27.75" customHeight="1">
      <c r="A184" s="135" t="str">
        <f t="shared" si="1"/>
        <v>2 ปี 11 เดือน 1 วัน หรือเหลืออีก 1067 วัน</v>
      </c>
      <c r="B184" s="113" t="str">
        <f t="shared" si="2"/>
        <v>ทะเบียนผลิต ปกติ</v>
      </c>
      <c r="C184" s="136" t="s">
        <v>189</v>
      </c>
      <c r="D184" s="137">
        <v>47019.0</v>
      </c>
      <c r="E184" s="138" t="s">
        <v>190</v>
      </c>
      <c r="F184" s="136" t="s">
        <v>175</v>
      </c>
      <c r="G184" s="136" t="s">
        <v>446</v>
      </c>
      <c r="H184" s="136" t="s">
        <v>129</v>
      </c>
      <c r="I184" s="377"/>
      <c r="J184" s="139" t="s">
        <v>434</v>
      </c>
      <c r="K184" s="192" t="s">
        <v>2394</v>
      </c>
      <c r="L184" s="193"/>
      <c r="M184" s="142"/>
    </row>
    <row r="185" ht="27.75" customHeight="1">
      <c r="A185" s="135" t="str">
        <f t="shared" si="1"/>
        <v>0 ปี 2 เดือน 15 วัน หรือเหลืออีก 76 วัน</v>
      </c>
      <c r="B185" s="113" t="str">
        <f t="shared" si="2"/>
        <v>ใบแจ้งดำเนินการ ใกล้หมดอายุ ภายใน 1-3 เดือน</v>
      </c>
      <c r="C185" s="136" t="s">
        <v>191</v>
      </c>
      <c r="D185" s="137">
        <v>46028.0</v>
      </c>
      <c r="E185" s="138" t="s">
        <v>190</v>
      </c>
      <c r="F185" s="136" t="s">
        <v>175</v>
      </c>
      <c r="G185" s="136" t="s">
        <v>450</v>
      </c>
      <c r="H185" s="136" t="s">
        <v>129</v>
      </c>
      <c r="I185" s="377"/>
      <c r="J185" s="139" t="s">
        <v>434</v>
      </c>
      <c r="K185" s="192" t="s">
        <v>2395</v>
      </c>
      <c r="L185" s="193"/>
      <c r="M185" s="142"/>
    </row>
    <row r="186" ht="27.75" customHeight="1">
      <c r="A186" s="135" t="str">
        <f t="shared" si="1"/>
        <v>2 ปี 11 เดือน 1 วัน หรือเหลืออีก 1067 วัน</v>
      </c>
      <c r="B186" s="113" t="str">
        <f t="shared" si="2"/>
        <v>ทะเบียนผลิต ปกติ</v>
      </c>
      <c r="C186" s="136" t="s">
        <v>192</v>
      </c>
      <c r="D186" s="137">
        <v>47019.0</v>
      </c>
      <c r="E186" s="138" t="s">
        <v>193</v>
      </c>
      <c r="F186" s="136" t="s">
        <v>194</v>
      </c>
      <c r="G186" s="136" t="s">
        <v>446</v>
      </c>
      <c r="H186" s="136" t="s">
        <v>129</v>
      </c>
      <c r="I186" s="377"/>
      <c r="J186" s="139" t="s">
        <v>434</v>
      </c>
      <c r="K186" s="192" t="s">
        <v>2396</v>
      </c>
      <c r="L186" s="193"/>
      <c r="M186" s="142"/>
    </row>
    <row r="187" ht="27.75" customHeight="1">
      <c r="A187" s="135" t="str">
        <f t="shared" si="1"/>
        <v>0 ปี 2 เดือน 15 วัน หรือเหลืออีก 76 วัน</v>
      </c>
      <c r="B187" s="113" t="str">
        <f t="shared" si="2"/>
        <v>ใบแจ้งดำเนินการ ใกล้หมดอายุ ภายใน 1-3 เดือน</v>
      </c>
      <c r="C187" s="136" t="s">
        <v>489</v>
      </c>
      <c r="D187" s="137">
        <v>46028.0</v>
      </c>
      <c r="E187" s="138" t="s">
        <v>193</v>
      </c>
      <c r="F187" s="136" t="s">
        <v>194</v>
      </c>
      <c r="G187" s="136" t="s">
        <v>450</v>
      </c>
      <c r="H187" s="136" t="s">
        <v>129</v>
      </c>
      <c r="I187" s="377"/>
      <c r="J187" s="139" t="s">
        <v>434</v>
      </c>
      <c r="K187" s="192" t="s">
        <v>2397</v>
      </c>
      <c r="L187" s="193"/>
      <c r="M187" s="142"/>
    </row>
    <row r="188" ht="27.75" customHeight="1">
      <c r="A188" s="135" t="str">
        <f t="shared" si="1"/>
        <v>3 ปี 9 เดือน 19 วัน หรือเหลืออีก 1388 วัน</v>
      </c>
      <c r="B188" s="113" t="str">
        <f t="shared" si="2"/>
        <v>ทะเบียนผลิต ปกติ</v>
      </c>
      <c r="C188" s="136" t="s">
        <v>170</v>
      </c>
      <c r="D188" s="137">
        <v>47340.0</v>
      </c>
      <c r="E188" s="138" t="s">
        <v>171</v>
      </c>
      <c r="F188" s="136" t="s">
        <v>23</v>
      </c>
      <c r="G188" s="136" t="s">
        <v>446</v>
      </c>
      <c r="H188" s="136" t="s">
        <v>129</v>
      </c>
      <c r="I188" s="377"/>
      <c r="J188" s="139" t="s">
        <v>27</v>
      </c>
      <c r="K188" s="192" t="s">
        <v>2398</v>
      </c>
      <c r="L188" s="193"/>
      <c r="M188" s="142"/>
    </row>
    <row r="189" ht="27.75" customHeight="1">
      <c r="A189" s="135" t="str">
        <f t="shared" si="1"/>
        <v>0 ปี 10 เดือน 9 วัน หรือเหลืออีก 313 วัน</v>
      </c>
      <c r="B189" s="113" t="str">
        <f t="shared" si="2"/>
        <v>ใบแจ้งดำเนินการ ปกติ</v>
      </c>
      <c r="C189" s="136" t="s">
        <v>172</v>
      </c>
      <c r="D189" s="137">
        <v>46265.0</v>
      </c>
      <c r="E189" s="138" t="s">
        <v>171</v>
      </c>
      <c r="F189" s="136" t="s">
        <v>23</v>
      </c>
      <c r="G189" s="136" t="s">
        <v>450</v>
      </c>
      <c r="H189" s="136" t="s">
        <v>129</v>
      </c>
      <c r="I189" s="377"/>
      <c r="J189" s="139" t="s">
        <v>27</v>
      </c>
      <c r="K189" s="192" t="s">
        <v>2399</v>
      </c>
      <c r="L189" s="193"/>
      <c r="M189" s="142"/>
    </row>
    <row r="190" ht="27.75" customHeight="1">
      <c r="A190" s="135" t="str">
        <f t="shared" si="1"/>
        <v>3 ปี 9 เดือน 19 วัน หรือเหลืออีก 1388 วัน</v>
      </c>
      <c r="B190" s="113" t="str">
        <f t="shared" si="2"/>
        <v>ทะเบียนผลิต ปกติ</v>
      </c>
      <c r="C190" s="136" t="s">
        <v>173</v>
      </c>
      <c r="D190" s="137">
        <v>47340.0</v>
      </c>
      <c r="E190" s="138" t="s">
        <v>174</v>
      </c>
      <c r="F190" s="136" t="s">
        <v>175</v>
      </c>
      <c r="G190" s="136" t="s">
        <v>446</v>
      </c>
      <c r="H190" s="136" t="s">
        <v>129</v>
      </c>
      <c r="I190" s="377"/>
      <c r="J190" s="139" t="s">
        <v>27</v>
      </c>
      <c r="K190" s="192" t="s">
        <v>2400</v>
      </c>
      <c r="L190" s="193"/>
      <c r="M190" s="142"/>
    </row>
    <row r="191" ht="27.75" customHeight="1">
      <c r="A191" s="135" t="str">
        <f t="shared" si="1"/>
        <v>0 ปี 10 เดือน 9 วัน หรือเหลืออีก 313 วัน</v>
      </c>
      <c r="B191" s="113" t="str">
        <f t="shared" si="2"/>
        <v>ใบแจ้งดำเนินการ ปกติ</v>
      </c>
      <c r="C191" s="136" t="s">
        <v>176</v>
      </c>
      <c r="D191" s="137">
        <v>46265.0</v>
      </c>
      <c r="E191" s="138" t="s">
        <v>174</v>
      </c>
      <c r="F191" s="136" t="s">
        <v>175</v>
      </c>
      <c r="G191" s="136" t="s">
        <v>450</v>
      </c>
      <c r="H191" s="136" t="s">
        <v>129</v>
      </c>
      <c r="I191" s="377"/>
      <c r="J191" s="139" t="s">
        <v>27</v>
      </c>
      <c r="K191" s="192" t="s">
        <v>2401</v>
      </c>
      <c r="L191" s="193"/>
      <c r="M191" s="142"/>
    </row>
    <row r="192" ht="27.75" customHeight="1">
      <c r="A192" s="135" t="str">
        <f t="shared" si="1"/>
        <v>3 ปี 1 เดือน 14 วัน หรือเหลืออีก 1141 วัน</v>
      </c>
      <c r="B192" s="113" t="str">
        <f t="shared" si="2"/>
        <v>ทะเบียนผลิต ปกติ</v>
      </c>
      <c r="C192" s="136" t="s">
        <v>317</v>
      </c>
      <c r="D192" s="137">
        <v>47093.0</v>
      </c>
      <c r="E192" s="138" t="s">
        <v>318</v>
      </c>
      <c r="F192" s="136" t="s">
        <v>319</v>
      </c>
      <c r="G192" s="136" t="s">
        <v>446</v>
      </c>
      <c r="H192" s="136" t="s">
        <v>129</v>
      </c>
      <c r="I192" s="377"/>
      <c r="J192" s="139" t="s">
        <v>27</v>
      </c>
      <c r="K192" s="188" t="s">
        <v>2402</v>
      </c>
      <c r="L192" s="193"/>
      <c r="M192" s="142"/>
    </row>
    <row r="193" ht="27.75" customHeight="1">
      <c r="A193" s="135" t="str">
        <f t="shared" si="1"/>
        <v>0 ปี 2 เดือน 25 วัน หรือเหลืออีก 86 วัน</v>
      </c>
      <c r="B193" s="113" t="str">
        <f t="shared" si="2"/>
        <v>ใบแจ้งดำเนินการ ใกล้หมดอายุ ภายใน 1-3 เดือน</v>
      </c>
      <c r="C193" s="136" t="s">
        <v>320</v>
      </c>
      <c r="D193" s="143">
        <v>46038.0</v>
      </c>
      <c r="E193" s="138" t="s">
        <v>318</v>
      </c>
      <c r="F193" s="136" t="s">
        <v>319</v>
      </c>
      <c r="G193" s="136" t="s">
        <v>450</v>
      </c>
      <c r="H193" s="136" t="s">
        <v>129</v>
      </c>
      <c r="I193" s="377"/>
      <c r="J193" s="139" t="s">
        <v>27</v>
      </c>
      <c r="K193" s="192" t="s">
        <v>2403</v>
      </c>
      <c r="L193" s="193"/>
      <c r="M193" s="142"/>
    </row>
    <row r="194" ht="27.75" customHeight="1">
      <c r="A194" s="135" t="str">
        <f t="shared" si="1"/>
        <v>3 ปี 1 เดือน 14 วัน หรือเหลืออีก 1141 วัน</v>
      </c>
      <c r="B194" s="113" t="str">
        <f t="shared" si="2"/>
        <v>ทะเบียนผลิต ปกติ</v>
      </c>
      <c r="C194" s="136" t="s">
        <v>207</v>
      </c>
      <c r="D194" s="137">
        <v>47093.0</v>
      </c>
      <c r="E194" s="138" t="s">
        <v>208</v>
      </c>
      <c r="F194" s="136" t="s">
        <v>23</v>
      </c>
      <c r="G194" s="136" t="s">
        <v>446</v>
      </c>
      <c r="H194" s="136" t="s">
        <v>129</v>
      </c>
      <c r="I194" s="377"/>
      <c r="J194" s="139" t="s">
        <v>27</v>
      </c>
      <c r="K194" s="192" t="s">
        <v>2404</v>
      </c>
      <c r="L194" s="193"/>
      <c r="M194" s="142"/>
    </row>
    <row r="195" ht="27.75" customHeight="1">
      <c r="A195" s="135" t="str">
        <f t="shared" si="1"/>
        <v>0 ปี 2 เดือน 25 วัน หรือเหลืออีก 86 วัน</v>
      </c>
      <c r="B195" s="113" t="str">
        <f t="shared" si="2"/>
        <v>ใบแจ้งดำเนินการ ใกล้หมดอายุ ภายใน 1-3 เดือน</v>
      </c>
      <c r="C195" s="136" t="s">
        <v>209</v>
      </c>
      <c r="D195" s="143">
        <v>46038.0</v>
      </c>
      <c r="E195" s="138" t="s">
        <v>208</v>
      </c>
      <c r="F195" s="136" t="s">
        <v>23</v>
      </c>
      <c r="G195" s="136" t="s">
        <v>450</v>
      </c>
      <c r="H195" s="136" t="s">
        <v>129</v>
      </c>
      <c r="I195" s="377"/>
      <c r="J195" s="139" t="s">
        <v>27</v>
      </c>
      <c r="K195" s="192" t="s">
        <v>2405</v>
      </c>
      <c r="L195" s="193"/>
      <c r="M195" s="142"/>
    </row>
    <row r="196" ht="27.75" customHeight="1">
      <c r="A196" s="135" t="str">
        <f t="shared" si="1"/>
        <v>3 ปี 1 เดือน 14 วัน หรือเหลืออีก 1141 วัน</v>
      </c>
      <c r="B196" s="113" t="str">
        <f t="shared" si="2"/>
        <v>ทะเบียนผลิต ปกติ</v>
      </c>
      <c r="C196" s="136" t="s">
        <v>199</v>
      </c>
      <c r="D196" s="137">
        <v>47093.0</v>
      </c>
      <c r="E196" s="138" t="s">
        <v>200</v>
      </c>
      <c r="F196" s="136" t="s">
        <v>175</v>
      </c>
      <c r="G196" s="136" t="s">
        <v>446</v>
      </c>
      <c r="H196" s="136" t="s">
        <v>129</v>
      </c>
      <c r="I196" s="377"/>
      <c r="J196" s="139" t="s">
        <v>27</v>
      </c>
      <c r="K196" s="192" t="s">
        <v>2406</v>
      </c>
      <c r="L196" s="193"/>
      <c r="M196" s="142"/>
    </row>
    <row r="197" ht="27.75" customHeight="1">
      <c r="A197" s="135" t="str">
        <f t="shared" si="1"/>
        <v>0 ปี 2 เดือน 25 วัน หรือเหลืออีก 86 วัน</v>
      </c>
      <c r="B197" s="113" t="str">
        <f t="shared" si="2"/>
        <v>ใบแจ้งดำเนินการ ใกล้หมดอายุ ภายใน 1-3 เดือน</v>
      </c>
      <c r="C197" s="136" t="s">
        <v>201</v>
      </c>
      <c r="D197" s="143">
        <v>46038.0</v>
      </c>
      <c r="E197" s="138" t="s">
        <v>200</v>
      </c>
      <c r="F197" s="136" t="s">
        <v>175</v>
      </c>
      <c r="G197" s="136" t="s">
        <v>450</v>
      </c>
      <c r="H197" s="136" t="s">
        <v>129</v>
      </c>
      <c r="I197" s="377"/>
      <c r="J197" s="139" t="s">
        <v>27</v>
      </c>
      <c r="K197" s="192" t="s">
        <v>2407</v>
      </c>
      <c r="L197" s="193"/>
      <c r="M197" s="142"/>
    </row>
    <row r="198" ht="27.75" customHeight="1">
      <c r="A198" s="135" t="str">
        <f t="shared" si="1"/>
        <v>2 ปี 11 เดือน 1 วัน หรือเหลืออีก 1067 วัน</v>
      </c>
      <c r="B198" s="113" t="str">
        <f t="shared" si="2"/>
        <v>ทะเบียนผลิต ปกติ</v>
      </c>
      <c r="C198" s="136" t="s">
        <v>196</v>
      </c>
      <c r="D198" s="137">
        <v>47019.0</v>
      </c>
      <c r="E198" s="138" t="s">
        <v>197</v>
      </c>
      <c r="F198" s="136" t="s">
        <v>194</v>
      </c>
      <c r="G198" s="136" t="s">
        <v>446</v>
      </c>
      <c r="H198" s="136" t="s">
        <v>129</v>
      </c>
      <c r="I198" s="377"/>
      <c r="J198" s="139" t="s">
        <v>27</v>
      </c>
      <c r="K198" s="192" t="s">
        <v>2408</v>
      </c>
      <c r="L198" s="193"/>
      <c r="M198" s="142"/>
    </row>
    <row r="199" ht="27.75" customHeight="1">
      <c r="A199" s="135" t="str">
        <f t="shared" si="1"/>
        <v>0 ปี 2 เดือน 15 วัน หรือเหลืออีก 76 วัน</v>
      </c>
      <c r="B199" s="113" t="str">
        <f t="shared" si="2"/>
        <v>ใบแจ้งดำเนินการ ใกล้หมดอายุ ภายใน 1-3 เดือน</v>
      </c>
      <c r="C199" s="136" t="s">
        <v>198</v>
      </c>
      <c r="D199" s="137">
        <v>46028.0</v>
      </c>
      <c r="E199" s="138" t="s">
        <v>197</v>
      </c>
      <c r="F199" s="136" t="s">
        <v>194</v>
      </c>
      <c r="G199" s="136" t="s">
        <v>450</v>
      </c>
      <c r="H199" s="136" t="s">
        <v>129</v>
      </c>
      <c r="I199" s="377"/>
      <c r="J199" s="139" t="s">
        <v>27</v>
      </c>
      <c r="K199" s="192" t="s">
        <v>2409</v>
      </c>
      <c r="L199" s="193"/>
      <c r="M199" s="142"/>
    </row>
    <row r="200" ht="27.75" customHeight="1">
      <c r="A200" s="135" t="str">
        <f t="shared" si="1"/>
        <v>3 ปี 1 เดือน 14 วัน หรือเหลืออีก 1141 วัน</v>
      </c>
      <c r="B200" s="113" t="str">
        <f t="shared" si="2"/>
        <v>ทะเบียนผลิต ปกติ</v>
      </c>
      <c r="C200" s="136" t="s">
        <v>202</v>
      </c>
      <c r="D200" s="137">
        <v>47093.0</v>
      </c>
      <c r="E200" s="138" t="s">
        <v>203</v>
      </c>
      <c r="F200" s="136" t="s">
        <v>23</v>
      </c>
      <c r="G200" s="136" t="s">
        <v>446</v>
      </c>
      <c r="H200" s="136" t="s">
        <v>129</v>
      </c>
      <c r="I200" s="377"/>
      <c r="J200" s="139" t="s">
        <v>27</v>
      </c>
      <c r="K200" s="192" t="s">
        <v>2410</v>
      </c>
      <c r="L200" s="193"/>
      <c r="M200" s="142"/>
    </row>
    <row r="201" ht="27.75" customHeight="1">
      <c r="A201" s="135" t="str">
        <f t="shared" si="1"/>
        <v>0 ปี 2 เดือน 25 วัน หรือเหลืออีก 86 วัน</v>
      </c>
      <c r="B201" s="113" t="str">
        <f t="shared" si="2"/>
        <v>ใบแจ้งดำเนินการ ใกล้หมดอายุ ภายใน 1-3 เดือน</v>
      </c>
      <c r="C201" s="136" t="s">
        <v>204</v>
      </c>
      <c r="D201" s="143">
        <v>46038.0</v>
      </c>
      <c r="E201" s="138" t="s">
        <v>203</v>
      </c>
      <c r="F201" s="136" t="s">
        <v>23</v>
      </c>
      <c r="G201" s="136" t="s">
        <v>450</v>
      </c>
      <c r="H201" s="136" t="s">
        <v>129</v>
      </c>
      <c r="I201" s="377"/>
      <c r="J201" s="139" t="s">
        <v>27</v>
      </c>
      <c r="K201" s="192" t="s">
        <v>2411</v>
      </c>
      <c r="L201" s="193"/>
      <c r="M201" s="142"/>
    </row>
    <row r="202" ht="27.75" customHeight="1">
      <c r="A202" s="135" t="str">
        <f t="shared" si="1"/>
        <v>3 ปี 1 เดือน 14 วัน หรือเหลืออีก 1141 วัน</v>
      </c>
      <c r="B202" s="113" t="str">
        <f t="shared" si="2"/>
        <v>ทะเบียนผลิต ปกติ</v>
      </c>
      <c r="C202" s="136" t="s">
        <v>244</v>
      </c>
      <c r="D202" s="137">
        <v>47093.0</v>
      </c>
      <c r="E202" s="138" t="s">
        <v>245</v>
      </c>
      <c r="F202" s="136" t="s">
        <v>246</v>
      </c>
      <c r="G202" s="136" t="s">
        <v>446</v>
      </c>
      <c r="H202" s="136" t="s">
        <v>129</v>
      </c>
      <c r="I202" s="377"/>
      <c r="J202" s="139" t="s">
        <v>27</v>
      </c>
      <c r="K202" s="192" t="s">
        <v>2412</v>
      </c>
      <c r="L202" s="193"/>
      <c r="M202" s="142"/>
    </row>
    <row r="203" ht="27.75" customHeight="1">
      <c r="A203" s="135" t="str">
        <f t="shared" si="1"/>
        <v>0 ปี 2 เดือน 25 วัน หรือเหลืออีก 86 วัน</v>
      </c>
      <c r="B203" s="113" t="str">
        <f t="shared" si="2"/>
        <v>ใบแจ้งดำเนินการ ใกล้หมดอายุ ภายใน 1-3 เดือน</v>
      </c>
      <c r="C203" s="136" t="s">
        <v>247</v>
      </c>
      <c r="D203" s="143">
        <v>46038.0</v>
      </c>
      <c r="E203" s="138" t="s">
        <v>245</v>
      </c>
      <c r="F203" s="136" t="s">
        <v>246</v>
      </c>
      <c r="G203" s="136" t="s">
        <v>450</v>
      </c>
      <c r="H203" s="136" t="s">
        <v>129</v>
      </c>
      <c r="I203" s="377"/>
      <c r="J203" s="139" t="s">
        <v>27</v>
      </c>
      <c r="K203" s="192" t="s">
        <v>2413</v>
      </c>
      <c r="L203" s="193"/>
      <c r="M203" s="142"/>
    </row>
    <row r="204" ht="27.75" customHeight="1">
      <c r="A204" s="135" t="str">
        <f t="shared" si="1"/>
        <v>3 ปี 1 เดือน 14 วัน หรือเหลืออีก 1141 วัน</v>
      </c>
      <c r="B204" s="113" t="str">
        <f t="shared" si="2"/>
        <v>ทะเบียนผลิต ปกติ</v>
      </c>
      <c r="C204" s="136" t="s">
        <v>205</v>
      </c>
      <c r="D204" s="137">
        <v>47093.0</v>
      </c>
      <c r="E204" s="138" t="s">
        <v>206</v>
      </c>
      <c r="F204" s="136" t="s">
        <v>194</v>
      </c>
      <c r="G204" s="136" t="s">
        <v>446</v>
      </c>
      <c r="H204" s="136" t="s">
        <v>129</v>
      </c>
      <c r="I204" s="377"/>
      <c r="J204" s="139" t="s">
        <v>27</v>
      </c>
      <c r="K204" s="192" t="s">
        <v>2414</v>
      </c>
      <c r="L204" s="193"/>
      <c r="M204" s="142"/>
    </row>
    <row r="205" ht="27.75" customHeight="1">
      <c r="A205" s="135" t="str">
        <f t="shared" si="1"/>
        <v>0 ปี 2 เดือน 25 วัน หรือเหลืออีก 86 วัน</v>
      </c>
      <c r="B205" s="113" t="str">
        <f t="shared" si="2"/>
        <v>ใบแจ้งดำเนินการ ใกล้หมดอายุ ภายใน 1-3 เดือน</v>
      </c>
      <c r="C205" s="136" t="s">
        <v>195</v>
      </c>
      <c r="D205" s="143">
        <v>46038.0</v>
      </c>
      <c r="E205" s="138" t="s">
        <v>206</v>
      </c>
      <c r="F205" s="136" t="s">
        <v>194</v>
      </c>
      <c r="G205" s="136" t="s">
        <v>450</v>
      </c>
      <c r="H205" s="136" t="s">
        <v>129</v>
      </c>
      <c r="I205" s="377"/>
      <c r="J205" s="139" t="s">
        <v>27</v>
      </c>
      <c r="K205" s="192" t="s">
        <v>2415</v>
      </c>
      <c r="L205" s="193"/>
      <c r="M205" s="142"/>
    </row>
    <row r="206" ht="27.75" customHeight="1">
      <c r="A206" s="135" t="str">
        <f t="shared" si="1"/>
        <v>2 ปี 7 เดือน 17 วัน หรือเหลืออีก 960 วัน</v>
      </c>
      <c r="B206" s="113" t="str">
        <f t="shared" si="2"/>
        <v>ทะเบียนนำเข้า ปกติ</v>
      </c>
      <c r="C206" s="136" t="s">
        <v>270</v>
      </c>
      <c r="D206" s="137">
        <v>46912.0</v>
      </c>
      <c r="E206" s="138" t="s">
        <v>271</v>
      </c>
      <c r="F206" s="136" t="s">
        <v>272</v>
      </c>
      <c r="G206" s="136" t="s">
        <v>449</v>
      </c>
      <c r="H206" s="136" t="s">
        <v>129</v>
      </c>
      <c r="I206" s="377"/>
      <c r="J206" s="139"/>
      <c r="K206" s="188" t="s">
        <v>2416</v>
      </c>
      <c r="L206" s="193"/>
      <c r="M206" s="142"/>
    </row>
    <row r="207" ht="27.75" customHeight="1">
      <c r="A207" s="135" t="str">
        <f t="shared" si="1"/>
        <v>2 ปี 8 เดือน 9 วัน หรือเหลืออีก 983 วัน</v>
      </c>
      <c r="B207" s="113" t="str">
        <f t="shared" si="2"/>
        <v>ใบอนุญาตนำเข้า ปกติ</v>
      </c>
      <c r="C207" s="136" t="s">
        <v>273</v>
      </c>
      <c r="D207" s="143">
        <v>46935.0</v>
      </c>
      <c r="E207" s="138" t="s">
        <v>271</v>
      </c>
      <c r="F207" s="136" t="s">
        <v>272</v>
      </c>
      <c r="G207" s="136" t="s">
        <v>19</v>
      </c>
      <c r="H207" s="136" t="s">
        <v>129</v>
      </c>
      <c r="I207" s="377"/>
      <c r="J207" s="139"/>
      <c r="K207" s="192" t="s">
        <v>2417</v>
      </c>
      <c r="L207" s="193"/>
      <c r="M207" s="142"/>
    </row>
    <row r="208" ht="27.75" customHeight="1">
      <c r="A208" s="135" t="str">
        <f t="shared" si="1"/>
        <v>2 ปี 9 เดือน 11 วัน หรือเหลืออีก 1015 วัน</v>
      </c>
      <c r="B208" s="113" t="str">
        <f t="shared" si="2"/>
        <v>ทะเบียนนำเข้า ปกติ</v>
      </c>
      <c r="C208" s="136" t="s">
        <v>2418</v>
      </c>
      <c r="D208" s="143">
        <v>46967.0</v>
      </c>
      <c r="E208" s="378" t="s">
        <v>2419</v>
      </c>
      <c r="F208" s="136" t="s">
        <v>2420</v>
      </c>
      <c r="G208" s="136" t="s">
        <v>449</v>
      </c>
      <c r="H208" s="136" t="s">
        <v>129</v>
      </c>
      <c r="I208" s="377"/>
      <c r="J208" s="139"/>
      <c r="K208" s="192" t="s">
        <v>2421</v>
      </c>
      <c r="L208" s="193"/>
      <c r="M208" s="142"/>
    </row>
    <row r="209" ht="27.75" customHeight="1">
      <c r="A209" s="135" t="str">
        <f t="shared" si="1"/>
        <v>2 ปี 9 เดือน 13 วัน หรือเหลืออีก 1017 วัน</v>
      </c>
      <c r="B209" s="113" t="str">
        <f t="shared" si="2"/>
        <v>ใบอนุญาตนำเข้า ปกติ</v>
      </c>
      <c r="C209" s="136" t="s">
        <v>2422</v>
      </c>
      <c r="D209" s="143">
        <v>46969.0</v>
      </c>
      <c r="E209" s="378" t="s">
        <v>2419</v>
      </c>
      <c r="F209" s="136" t="s">
        <v>2420</v>
      </c>
      <c r="G209" s="136" t="s">
        <v>19</v>
      </c>
      <c r="H209" s="136" t="s">
        <v>129</v>
      </c>
      <c r="I209" s="377"/>
      <c r="J209" s="139"/>
      <c r="K209" s="192" t="s">
        <v>2423</v>
      </c>
      <c r="L209" s="193"/>
      <c r="M209" s="142"/>
    </row>
    <row r="210" ht="27.75" customHeight="1">
      <c r="A210" s="135" t="str">
        <f t="shared" si="1"/>
        <v>3 ปี 3 เดือน 29 วัน หรือเหลืออีก 1217 วัน</v>
      </c>
      <c r="B210" s="113" t="str">
        <f t="shared" si="2"/>
        <v>ทะเบียนนำเข้า ปกติ</v>
      </c>
      <c r="C210" s="136" t="s">
        <v>2424</v>
      </c>
      <c r="D210" s="143">
        <v>47169.0</v>
      </c>
      <c r="E210" s="378" t="s">
        <v>1941</v>
      </c>
      <c r="F210" s="136" t="s">
        <v>2425</v>
      </c>
      <c r="G210" s="136" t="s">
        <v>449</v>
      </c>
      <c r="H210" s="136" t="s">
        <v>129</v>
      </c>
      <c r="I210" s="377"/>
      <c r="J210" s="139" t="s">
        <v>434</v>
      </c>
      <c r="K210" s="192" t="s">
        <v>2426</v>
      </c>
      <c r="L210" s="193"/>
      <c r="M210" s="142"/>
    </row>
    <row r="211" ht="27.75" customHeight="1">
      <c r="A211" s="135" t="str">
        <f t="shared" si="1"/>
        <v>0 ปี 3 เดือน 30 วัน หรือเหลืออีก 122 วัน</v>
      </c>
      <c r="B211" s="113" t="str">
        <f t="shared" si="2"/>
        <v>ใบแจ้งดำเนินการ ใกล้หมดอายุ ภายใน 4-5 เดือน</v>
      </c>
      <c r="C211" s="136" t="s">
        <v>2427</v>
      </c>
      <c r="D211" s="143">
        <v>46074.0</v>
      </c>
      <c r="E211" s="378" t="s">
        <v>1941</v>
      </c>
      <c r="F211" s="136" t="s">
        <v>2425</v>
      </c>
      <c r="G211" s="136" t="s">
        <v>450</v>
      </c>
      <c r="H211" s="136" t="s">
        <v>129</v>
      </c>
      <c r="I211" s="377"/>
      <c r="J211" s="139" t="s">
        <v>434</v>
      </c>
      <c r="K211" s="192" t="s">
        <v>2428</v>
      </c>
      <c r="L211" s="193"/>
      <c r="M211" s="142"/>
    </row>
    <row r="212" ht="27.75" customHeight="1">
      <c r="A212" s="135" t="str">
        <f t="shared" si="1"/>
        <v>3 ปี 7 เดือน 15 วัน หรือเหลืออีก 1323 วัน</v>
      </c>
      <c r="B212" s="113" t="str">
        <f t="shared" si="2"/>
        <v>ทะเบียนผลิต ปกติ</v>
      </c>
      <c r="C212" s="136" t="s">
        <v>2429</v>
      </c>
      <c r="D212" s="137">
        <v>47275.0</v>
      </c>
      <c r="E212" s="138" t="s">
        <v>2430</v>
      </c>
      <c r="F212" s="136" t="s">
        <v>2431</v>
      </c>
      <c r="G212" s="136" t="s">
        <v>446</v>
      </c>
      <c r="H212" s="136" t="s">
        <v>129</v>
      </c>
      <c r="I212" s="377"/>
      <c r="J212" s="139" t="s">
        <v>27</v>
      </c>
      <c r="K212" s="192" t="s">
        <v>2432</v>
      </c>
      <c r="L212" s="193"/>
      <c r="M212" s="142"/>
    </row>
    <row r="213" ht="27.75" customHeight="1">
      <c r="A213" s="135" t="str">
        <f t="shared" si="1"/>
        <v>0 ปี 7 เดือน 20 วัน หรือเหลืออีก 232 วัน</v>
      </c>
      <c r="B213" s="113" t="str">
        <f t="shared" si="2"/>
        <v>ใบแจ้งดำเนินการ ปกติ</v>
      </c>
      <c r="C213" s="136" t="s">
        <v>2433</v>
      </c>
      <c r="D213" s="137">
        <v>46184.0</v>
      </c>
      <c r="E213" s="138" t="s">
        <v>2430</v>
      </c>
      <c r="F213" s="136" t="s">
        <v>2431</v>
      </c>
      <c r="G213" s="136" t="s">
        <v>450</v>
      </c>
      <c r="H213" s="136" t="s">
        <v>129</v>
      </c>
      <c r="I213" s="377"/>
      <c r="J213" s="139" t="s">
        <v>27</v>
      </c>
      <c r="K213" s="192" t="s">
        <v>2432</v>
      </c>
      <c r="L213" s="193"/>
      <c r="M213" s="142"/>
    </row>
    <row r="214" ht="27.75" customHeight="1">
      <c r="A214" s="135" t="str">
        <f t="shared" si="1"/>
        <v>3 ปี 9 เดือน 4 วัน หรือเหลืออีก 1373 วัน</v>
      </c>
      <c r="B214" s="113" t="str">
        <f t="shared" si="2"/>
        <v>ทะเบียนผลิต ปกติ</v>
      </c>
      <c r="C214" s="136" t="s">
        <v>177</v>
      </c>
      <c r="D214" s="137">
        <v>47325.0</v>
      </c>
      <c r="E214" s="138" t="s">
        <v>2017</v>
      </c>
      <c r="F214" s="136" t="s">
        <v>48</v>
      </c>
      <c r="G214" s="136" t="s">
        <v>446</v>
      </c>
      <c r="H214" s="136" t="s">
        <v>129</v>
      </c>
      <c r="I214" s="377"/>
      <c r="J214" s="139" t="s">
        <v>27</v>
      </c>
      <c r="K214" s="192" t="s">
        <v>2434</v>
      </c>
      <c r="L214" s="193"/>
      <c r="M214" s="142"/>
    </row>
    <row r="215" ht="27.75" customHeight="1">
      <c r="A215" s="135" t="str">
        <f t="shared" si="1"/>
        <v>0 ปี 7 เดือน 25 วัน หรือเหลืออีก 237 วัน</v>
      </c>
      <c r="B215" s="113" t="str">
        <f t="shared" si="2"/>
        <v>ใบแจ้งดำเนินการ ปกติ</v>
      </c>
      <c r="C215" s="136" t="s">
        <v>178</v>
      </c>
      <c r="D215" s="143">
        <v>46189.0</v>
      </c>
      <c r="E215" s="138" t="s">
        <v>2017</v>
      </c>
      <c r="F215" s="136" t="s">
        <v>48</v>
      </c>
      <c r="G215" s="136" t="s">
        <v>450</v>
      </c>
      <c r="H215" s="136" t="s">
        <v>129</v>
      </c>
      <c r="I215" s="377"/>
      <c r="J215" s="139" t="s">
        <v>27</v>
      </c>
      <c r="K215" s="192" t="s">
        <v>2435</v>
      </c>
      <c r="L215" s="193"/>
      <c r="M215" s="142"/>
    </row>
    <row r="216" ht="27.75" customHeight="1">
      <c r="A216" s="135" t="str">
        <f t="shared" si="1"/>
        <v>1 ปี 3 เดือน 14 วัน หรือเหลืออีก 471 วัน</v>
      </c>
      <c r="B216" s="113" t="str">
        <f t="shared" si="2"/>
        <v>ทะเบียนผลิต ปกติ</v>
      </c>
      <c r="C216" s="136" t="s">
        <v>222</v>
      </c>
      <c r="D216" s="137">
        <v>46423.0</v>
      </c>
      <c r="E216" s="138" t="s">
        <v>2436</v>
      </c>
      <c r="F216" s="136" t="s">
        <v>224</v>
      </c>
      <c r="G216" s="136" t="s">
        <v>446</v>
      </c>
      <c r="H216" s="136" t="s">
        <v>129</v>
      </c>
      <c r="I216" s="377"/>
      <c r="J216" s="139" t="s">
        <v>27</v>
      </c>
      <c r="K216" s="188" t="s">
        <v>2437</v>
      </c>
      <c r="L216" s="193"/>
      <c r="M216" s="142"/>
    </row>
    <row r="217" ht="27.75" customHeight="1">
      <c r="A217" s="135" t="str">
        <f t="shared" si="1"/>
        <v>0 ปี 7 เดือน 25 วัน หรือเหลืออีก 237 วัน</v>
      </c>
      <c r="B217" s="113" t="str">
        <f t="shared" si="2"/>
        <v>ใบแจ้งดำเนินการ ปกติ</v>
      </c>
      <c r="C217" s="136" t="s">
        <v>225</v>
      </c>
      <c r="D217" s="143">
        <v>46189.0</v>
      </c>
      <c r="E217" s="138" t="s">
        <v>2436</v>
      </c>
      <c r="F217" s="136" t="s">
        <v>224</v>
      </c>
      <c r="G217" s="136" t="s">
        <v>450</v>
      </c>
      <c r="H217" s="136" t="s">
        <v>129</v>
      </c>
      <c r="I217" s="377"/>
      <c r="J217" s="139" t="s">
        <v>27</v>
      </c>
      <c r="K217" s="192" t="s">
        <v>2438</v>
      </c>
      <c r="L217" s="193"/>
      <c r="M217" s="142"/>
    </row>
    <row r="218" ht="27.75" customHeight="1">
      <c r="A218" s="135" t="str">
        <f t="shared" si="1"/>
        <v>1 ปี 3 เดือน 14 วัน หรือเหลืออีก 471 วัน</v>
      </c>
      <c r="B218" s="113" t="str">
        <f t="shared" si="2"/>
        <v>ทะเบียนผลิต ปกติ</v>
      </c>
      <c r="C218" s="136" t="s">
        <v>179</v>
      </c>
      <c r="D218" s="137">
        <v>46423.0</v>
      </c>
      <c r="E218" s="138" t="s">
        <v>2011</v>
      </c>
      <c r="F218" s="136" t="s">
        <v>48</v>
      </c>
      <c r="G218" s="136" t="s">
        <v>446</v>
      </c>
      <c r="H218" s="136" t="s">
        <v>129</v>
      </c>
      <c r="I218" s="377"/>
      <c r="J218" s="139" t="s">
        <v>27</v>
      </c>
      <c r="K218" s="188" t="s">
        <v>2439</v>
      </c>
      <c r="L218" s="193"/>
      <c r="M218" s="142" t="s">
        <v>2440</v>
      </c>
    </row>
    <row r="219" ht="27.75" customHeight="1">
      <c r="A219" s="135" t="str">
        <f t="shared" si="1"/>
        <v>0 ปี 7 เดือน 25 วัน หรือเหลืออีก 237 วัน</v>
      </c>
      <c r="B219" s="113" t="str">
        <f t="shared" si="2"/>
        <v>ใบแจ้งดำเนินการ ปกติ</v>
      </c>
      <c r="C219" s="136" t="s">
        <v>180</v>
      </c>
      <c r="D219" s="143">
        <v>46189.0</v>
      </c>
      <c r="E219" s="138" t="s">
        <v>2011</v>
      </c>
      <c r="F219" s="136" t="s">
        <v>48</v>
      </c>
      <c r="G219" s="136" t="s">
        <v>450</v>
      </c>
      <c r="H219" s="136" t="s">
        <v>129</v>
      </c>
      <c r="I219" s="377"/>
      <c r="J219" s="139" t="s">
        <v>27</v>
      </c>
      <c r="K219" s="192" t="s">
        <v>2441</v>
      </c>
      <c r="L219" s="193"/>
      <c r="M219" s="142"/>
    </row>
    <row r="220" ht="27.75" customHeight="1">
      <c r="A220" s="135" t="str">
        <f t="shared" si="1"/>
        <v>3 ปี 9 เดือน 4 วัน หรือเหลืออีก 1373 วัน</v>
      </c>
      <c r="B220" s="113" t="str">
        <f t="shared" si="2"/>
        <v>ทะเบียนผลิต ปกติ</v>
      </c>
      <c r="C220" s="136" t="s">
        <v>181</v>
      </c>
      <c r="D220" s="137">
        <v>47325.0</v>
      </c>
      <c r="E220" s="138" t="s">
        <v>2442</v>
      </c>
      <c r="F220" s="136" t="s">
        <v>183</v>
      </c>
      <c r="G220" s="136" t="s">
        <v>446</v>
      </c>
      <c r="H220" s="136" t="s">
        <v>129</v>
      </c>
      <c r="I220" s="377"/>
      <c r="J220" s="139" t="s">
        <v>434</v>
      </c>
      <c r="K220" s="192" t="s">
        <v>2443</v>
      </c>
      <c r="L220" s="193"/>
      <c r="M220" s="142"/>
    </row>
    <row r="221" ht="27.75" customHeight="1">
      <c r="A221" s="135" t="str">
        <f t="shared" si="1"/>
        <v>0 ปี 7 เดือน 25 วัน หรือเหลืออีก 237 วัน</v>
      </c>
      <c r="B221" s="113" t="str">
        <f t="shared" si="2"/>
        <v>ใบแจ้งดำเนินการ ปกติ</v>
      </c>
      <c r="C221" s="136" t="s">
        <v>184</v>
      </c>
      <c r="D221" s="143">
        <v>46189.0</v>
      </c>
      <c r="E221" s="138" t="s">
        <v>2442</v>
      </c>
      <c r="F221" s="136" t="s">
        <v>183</v>
      </c>
      <c r="G221" s="136" t="s">
        <v>450</v>
      </c>
      <c r="H221" s="136" t="s">
        <v>129</v>
      </c>
      <c r="I221" s="377"/>
      <c r="J221" s="139" t="s">
        <v>434</v>
      </c>
      <c r="K221" s="192" t="s">
        <v>2444</v>
      </c>
      <c r="L221" s="193"/>
      <c r="M221" s="142"/>
    </row>
    <row r="222" ht="27.75" customHeight="1">
      <c r="A222" s="135" t="str">
        <f t="shared" si="1"/>
        <v>5 ปี 0 เดือน 8 วัน หรือเหลืออีก 1834 วัน</v>
      </c>
      <c r="B222" s="113" t="str">
        <f t="shared" si="2"/>
        <v>ทะเบียนผลิต ปกติ</v>
      </c>
      <c r="C222" s="136" t="s">
        <v>150</v>
      </c>
      <c r="D222" s="137">
        <v>47786.0</v>
      </c>
      <c r="E222" s="138" t="s">
        <v>151</v>
      </c>
      <c r="F222" s="136" t="s">
        <v>183</v>
      </c>
      <c r="G222" s="136" t="s">
        <v>446</v>
      </c>
      <c r="H222" s="136" t="s">
        <v>129</v>
      </c>
      <c r="I222" s="377"/>
      <c r="J222" s="139" t="s">
        <v>434</v>
      </c>
      <c r="K222" s="192" t="s">
        <v>2445</v>
      </c>
      <c r="L222" s="193"/>
      <c r="M222" s="142"/>
    </row>
    <row r="223" ht="27.75" customHeight="1">
      <c r="A223" s="135" t="str">
        <f t="shared" si="1"/>
        <v>0 ปี 10 เดือน 25 วัน หรือเหลืออีก 329 วัน</v>
      </c>
      <c r="B223" s="113" t="str">
        <f t="shared" si="2"/>
        <v>ใบแจ้งดำเนินการ ปกติ</v>
      </c>
      <c r="C223" s="136" t="s">
        <v>476</v>
      </c>
      <c r="D223" s="137">
        <v>46281.0</v>
      </c>
      <c r="E223" s="138" t="s">
        <v>151</v>
      </c>
      <c r="F223" s="136" t="s">
        <v>183</v>
      </c>
      <c r="G223" s="136" t="s">
        <v>450</v>
      </c>
      <c r="H223" s="136" t="s">
        <v>129</v>
      </c>
      <c r="I223" s="377"/>
      <c r="J223" s="139" t="s">
        <v>434</v>
      </c>
      <c r="K223" s="192" t="s">
        <v>2446</v>
      </c>
      <c r="L223" s="193"/>
      <c r="M223" s="142"/>
    </row>
    <row r="224" ht="27.75" customHeight="1">
      <c r="A224" s="135" t="str">
        <f t="shared" si="1"/>
        <v>5 ปี 0 เดือน 8 วัน หรือเหลืออีก 1834 วัน</v>
      </c>
      <c r="B224" s="113" t="str">
        <f t="shared" si="2"/>
        <v>ทะเบียนผลิต ปกติ</v>
      </c>
      <c r="C224" s="136" t="s">
        <v>152</v>
      </c>
      <c r="D224" s="137">
        <v>47786.0</v>
      </c>
      <c r="E224" s="138" t="s">
        <v>153</v>
      </c>
      <c r="F224" s="136" t="s">
        <v>183</v>
      </c>
      <c r="G224" s="136" t="s">
        <v>446</v>
      </c>
      <c r="H224" s="136" t="s">
        <v>129</v>
      </c>
      <c r="I224" s="377"/>
      <c r="J224" s="139" t="s">
        <v>27</v>
      </c>
      <c r="K224" s="192" t="s">
        <v>2447</v>
      </c>
      <c r="L224" s="193"/>
      <c r="M224" s="142"/>
    </row>
    <row r="225" ht="27.75" customHeight="1">
      <c r="A225" s="135" t="str">
        <f t="shared" si="1"/>
        <v>0 ปี 10 เดือน 25 วัน หรือเหลืออีก 329 วัน</v>
      </c>
      <c r="B225" s="113" t="str">
        <f t="shared" si="2"/>
        <v>ใบแจ้งดำเนินการ ปกติ</v>
      </c>
      <c r="C225" s="136" t="s">
        <v>477</v>
      </c>
      <c r="D225" s="137">
        <v>46281.0</v>
      </c>
      <c r="E225" s="138" t="s">
        <v>153</v>
      </c>
      <c r="F225" s="136" t="s">
        <v>183</v>
      </c>
      <c r="G225" s="136" t="s">
        <v>450</v>
      </c>
      <c r="H225" s="136" t="s">
        <v>129</v>
      </c>
      <c r="I225" s="377"/>
      <c r="J225" s="139" t="s">
        <v>27</v>
      </c>
      <c r="K225" s="192" t="s">
        <v>2448</v>
      </c>
      <c r="L225" s="193"/>
      <c r="M225" s="142"/>
    </row>
    <row r="226" ht="27.75" customHeight="1">
      <c r="A226" s="135" t="str">
        <f t="shared" si="1"/>
        <v>4 ปี 5 เดือน 6 วัน หรือเหลืออีก 1618 วัน</v>
      </c>
      <c r="B226" s="113" t="str">
        <f t="shared" si="2"/>
        <v>ทะเบียนนำเข้า ปกติ</v>
      </c>
      <c r="C226" s="136" t="s">
        <v>2449</v>
      </c>
      <c r="D226" s="137">
        <v>47570.0</v>
      </c>
      <c r="E226" s="138" t="s">
        <v>2450</v>
      </c>
      <c r="F226" s="136" t="s">
        <v>2451</v>
      </c>
      <c r="G226" s="136" t="s">
        <v>449</v>
      </c>
      <c r="H226" s="136" t="s">
        <v>129</v>
      </c>
      <c r="I226" s="377"/>
      <c r="J226" s="139" t="s">
        <v>27</v>
      </c>
      <c r="K226" s="192" t="s">
        <v>2452</v>
      </c>
      <c r="L226" s="193"/>
      <c r="M226" s="142"/>
    </row>
    <row r="227" ht="27.75" customHeight="1">
      <c r="A227" s="135" t="str">
        <f t="shared" si="1"/>
        <v>1 ปี 6 เดือน 2 วัน หรือเหลืออีก 549 วัน</v>
      </c>
      <c r="B227" s="113" t="str">
        <f t="shared" si="2"/>
        <v>ใบอนุญาตนำเข้า ปกติ</v>
      </c>
      <c r="C227" s="136" t="s">
        <v>2453</v>
      </c>
      <c r="D227" s="137">
        <v>46501.0</v>
      </c>
      <c r="E227" s="138" t="s">
        <v>2450</v>
      </c>
      <c r="F227" s="136" t="s">
        <v>2451</v>
      </c>
      <c r="G227" s="136" t="s">
        <v>19</v>
      </c>
      <c r="H227" s="136" t="s">
        <v>129</v>
      </c>
      <c r="I227" s="377"/>
      <c r="J227" s="139" t="s">
        <v>27</v>
      </c>
      <c r="K227" s="192" t="s">
        <v>2454</v>
      </c>
      <c r="L227" s="193"/>
      <c r="M227" s="142"/>
    </row>
    <row r="228" ht="27.75" customHeight="1">
      <c r="A228" s="135" t="str">
        <f t="shared" si="1"/>
        <v>3 ปี 9 เดือน 4 วัน หรือเหลืออีก 1373 วัน</v>
      </c>
      <c r="B228" s="113" t="str">
        <f t="shared" si="2"/>
        <v>ทะเบียนผลิต ปกติ</v>
      </c>
      <c r="C228" s="136" t="s">
        <v>218</v>
      </c>
      <c r="D228" s="137">
        <v>47325.0</v>
      </c>
      <c r="E228" s="138" t="s">
        <v>2455</v>
      </c>
      <c r="F228" s="136" t="s">
        <v>220</v>
      </c>
      <c r="G228" s="136" t="s">
        <v>446</v>
      </c>
      <c r="H228" s="136" t="s">
        <v>129</v>
      </c>
      <c r="I228" s="377"/>
      <c r="J228" s="139" t="s">
        <v>434</v>
      </c>
      <c r="K228" s="192" t="s">
        <v>2456</v>
      </c>
      <c r="L228" s="193"/>
      <c r="M228" s="142"/>
    </row>
    <row r="229" ht="27.75" customHeight="1">
      <c r="A229" s="135" t="str">
        <f t="shared" si="1"/>
        <v>0 ปี 7 เดือน 25 วัน หรือเหลืออีก 237 วัน</v>
      </c>
      <c r="B229" s="113" t="str">
        <f t="shared" si="2"/>
        <v>ใบแจ้งดำเนินการ ปกติ</v>
      </c>
      <c r="C229" s="136" t="s">
        <v>221</v>
      </c>
      <c r="D229" s="143">
        <v>46189.0</v>
      </c>
      <c r="E229" s="138" t="s">
        <v>2455</v>
      </c>
      <c r="F229" s="136" t="s">
        <v>220</v>
      </c>
      <c r="G229" s="136" t="s">
        <v>450</v>
      </c>
      <c r="H229" s="136" t="s">
        <v>129</v>
      </c>
      <c r="I229" s="377"/>
      <c r="J229" s="139" t="s">
        <v>434</v>
      </c>
      <c r="K229" s="192" t="s">
        <v>2457</v>
      </c>
      <c r="L229" s="193"/>
      <c r="M229" s="142"/>
    </row>
    <row r="230" ht="27.75" customHeight="1">
      <c r="A230" s="135" t="str">
        <f t="shared" si="1"/>
        <v>4 ปี 1 เดือน 29 วัน หรือเหลืออีก 1521 วัน</v>
      </c>
      <c r="B230" s="113" t="str">
        <f t="shared" si="2"/>
        <v>ทะเบียนนำเข้า ปกติ</v>
      </c>
      <c r="C230" s="136" t="s">
        <v>263</v>
      </c>
      <c r="D230" s="137">
        <v>47473.0</v>
      </c>
      <c r="E230" s="138" t="s">
        <v>2458</v>
      </c>
      <c r="F230" s="136" t="s">
        <v>264</v>
      </c>
      <c r="G230" s="136" t="s">
        <v>449</v>
      </c>
      <c r="H230" s="136" t="s">
        <v>129</v>
      </c>
      <c r="I230" s="377"/>
      <c r="J230" s="139" t="s">
        <v>27</v>
      </c>
      <c r="K230" s="192" t="s">
        <v>2459</v>
      </c>
      <c r="L230" s="189"/>
      <c r="M230" s="142"/>
    </row>
    <row r="231" ht="27.75" customHeight="1">
      <c r="A231" s="135" t="str">
        <f t="shared" si="1"/>
        <v>1 ปี 2 เดือน 16 วัน หรือเหลืออีก 442 วัน</v>
      </c>
      <c r="B231" s="113" t="str">
        <f t="shared" si="2"/>
        <v>ใบอนุญาตนำเข้า ปกติ</v>
      </c>
      <c r="C231" s="136" t="s">
        <v>265</v>
      </c>
      <c r="D231" s="143">
        <v>46394.0</v>
      </c>
      <c r="E231" s="138" t="s">
        <v>2458</v>
      </c>
      <c r="F231" s="136" t="s">
        <v>264</v>
      </c>
      <c r="G231" s="136" t="s">
        <v>19</v>
      </c>
      <c r="H231" s="136" t="s">
        <v>129</v>
      </c>
      <c r="I231" s="377"/>
      <c r="J231" s="139" t="s">
        <v>27</v>
      </c>
      <c r="K231" s="192" t="s">
        <v>2460</v>
      </c>
      <c r="L231" s="204"/>
      <c r="M231" s="142"/>
    </row>
    <row r="232" ht="27.75" customHeight="1">
      <c r="A232" s="135" t="str">
        <f t="shared" si="1"/>
        <v>2 ปี 7 เดือน 17 วัน หรือเหลืออีก 960 วัน</v>
      </c>
      <c r="B232" s="113" t="str">
        <f t="shared" si="2"/>
        <v>ทะเบียนนำเข้า ปกติ</v>
      </c>
      <c r="C232" s="136" t="s">
        <v>278</v>
      </c>
      <c r="D232" s="137">
        <v>46912.0</v>
      </c>
      <c r="E232" s="138" t="s">
        <v>2458</v>
      </c>
      <c r="F232" s="136" t="s">
        <v>279</v>
      </c>
      <c r="G232" s="136" t="s">
        <v>449</v>
      </c>
      <c r="H232" s="136" t="s">
        <v>129</v>
      </c>
      <c r="I232" s="377"/>
      <c r="J232" s="139"/>
      <c r="K232" s="188" t="s">
        <v>2461</v>
      </c>
      <c r="L232" s="203"/>
      <c r="M232" s="142"/>
    </row>
    <row r="233" ht="27.75" customHeight="1">
      <c r="A233" s="135" t="str">
        <f t="shared" si="1"/>
        <v>0 ปี 8 เดือน 14 วัน หรือเหลืออีก 257 วัน</v>
      </c>
      <c r="B233" s="113" t="str">
        <f t="shared" si="2"/>
        <v>ใบอนุญาตนำเข้า ปกติ</v>
      </c>
      <c r="C233" s="136" t="s">
        <v>280</v>
      </c>
      <c r="D233" s="143">
        <v>46209.0</v>
      </c>
      <c r="E233" s="138" t="s">
        <v>2458</v>
      </c>
      <c r="F233" s="136" t="s">
        <v>279</v>
      </c>
      <c r="G233" s="136" t="s">
        <v>19</v>
      </c>
      <c r="H233" s="136" t="s">
        <v>129</v>
      </c>
      <c r="I233" s="377"/>
      <c r="J233" s="139"/>
      <c r="K233" s="192" t="s">
        <v>2462</v>
      </c>
      <c r="L233" s="203"/>
      <c r="M233" s="142"/>
    </row>
    <row r="234">
      <c r="A234" s="135" t="str">
        <f t="shared" si="1"/>
        <v>1 ปี 11 เดือน 5 วัน หรือเหลืออีก 705 วัน</v>
      </c>
      <c r="B234" s="113" t="str">
        <f t="shared" si="2"/>
        <v>ทะเบียนนำเข้า ปกติ</v>
      </c>
      <c r="C234" s="136" t="s">
        <v>2463</v>
      </c>
      <c r="D234" s="143">
        <v>46657.0</v>
      </c>
      <c r="E234" s="138" t="s">
        <v>2464</v>
      </c>
      <c r="F234" s="136" t="s">
        <v>2465</v>
      </c>
      <c r="G234" s="136" t="s">
        <v>449</v>
      </c>
      <c r="H234" s="136" t="s">
        <v>129</v>
      </c>
      <c r="I234" s="377"/>
      <c r="J234" s="139"/>
      <c r="K234" s="188" t="s">
        <v>2466</v>
      </c>
      <c r="L234" s="203"/>
      <c r="M234" s="142"/>
    </row>
    <row r="235">
      <c r="A235" s="135" t="str">
        <f t="shared" si="1"/>
        <v>2 ปี 0 เดือน 6 วัน หรือเหลืออีก 736 วัน</v>
      </c>
      <c r="B235" s="113" t="str">
        <f t="shared" si="2"/>
        <v>ใบแจ้งดำเนินการ ปกติ</v>
      </c>
      <c r="C235" s="136" t="s">
        <v>2467</v>
      </c>
      <c r="D235" s="143">
        <v>46688.0</v>
      </c>
      <c r="E235" s="138" t="s">
        <v>2464</v>
      </c>
      <c r="F235" s="136" t="s">
        <v>2465</v>
      </c>
      <c r="G235" s="136" t="s">
        <v>450</v>
      </c>
      <c r="H235" s="136" t="s">
        <v>129</v>
      </c>
      <c r="I235" s="377"/>
      <c r="J235" s="139"/>
      <c r="K235" s="192" t="s">
        <v>2468</v>
      </c>
      <c r="L235" s="203"/>
      <c r="M235" s="142"/>
    </row>
    <row r="236">
      <c r="A236" s="135" t="str">
        <f t="shared" si="1"/>
        <v>5 ปี 4 เดือน 15 วัน หรือเหลืออีก 1964 วัน</v>
      </c>
      <c r="B236" s="113" t="str">
        <f t="shared" si="2"/>
        <v>ทะเบียนนำเข้า ปกติ</v>
      </c>
      <c r="C236" s="136" t="s">
        <v>2469</v>
      </c>
      <c r="D236" s="143">
        <v>47916.0</v>
      </c>
      <c r="E236" s="378" t="s">
        <v>2470</v>
      </c>
      <c r="F236" s="380" t="s">
        <v>2471</v>
      </c>
      <c r="G236" s="136" t="s">
        <v>449</v>
      </c>
      <c r="H236" s="136" t="s">
        <v>129</v>
      </c>
      <c r="I236" s="377"/>
      <c r="J236" s="139"/>
      <c r="K236" s="192" t="s">
        <v>2472</v>
      </c>
      <c r="L236" s="203"/>
      <c r="M236" s="142"/>
    </row>
    <row r="237">
      <c r="A237" s="135" t="str">
        <f t="shared" si="1"/>
        <v>2 ปี 4 เดือน 23 วัน หรือเหลืออีก 876 วัน</v>
      </c>
      <c r="B237" s="113" t="str">
        <f t="shared" si="2"/>
        <v>ใบอนุญาตนำเข้า ปกติ</v>
      </c>
      <c r="C237" s="136" t="s">
        <v>2473</v>
      </c>
      <c r="D237" s="143">
        <v>46828.0</v>
      </c>
      <c r="E237" s="378" t="s">
        <v>2470</v>
      </c>
      <c r="F237" s="380" t="s">
        <v>2471</v>
      </c>
      <c r="G237" s="136" t="s">
        <v>19</v>
      </c>
      <c r="H237" s="136" t="s">
        <v>129</v>
      </c>
      <c r="I237" s="377"/>
      <c r="J237" s="139"/>
      <c r="K237" s="192" t="s">
        <v>2474</v>
      </c>
      <c r="L237" s="203"/>
      <c r="M237" s="142"/>
    </row>
    <row r="238">
      <c r="A238" s="135" t="str">
        <f t="shared" si="1"/>
        <v>4 ปี 10 เดือน 7 วัน หรือเหลืออีก 1772 วัน</v>
      </c>
      <c r="B238" s="113" t="str">
        <f t="shared" si="2"/>
        <v>ทะเบียนนำเข้า ปกติ</v>
      </c>
      <c r="C238" s="136" t="s">
        <v>2475</v>
      </c>
      <c r="D238" s="143">
        <v>47724.0</v>
      </c>
      <c r="E238" s="378" t="s">
        <v>2476</v>
      </c>
      <c r="F238" s="136" t="s">
        <v>2477</v>
      </c>
      <c r="G238" s="136" t="s">
        <v>449</v>
      </c>
      <c r="H238" s="136" t="s">
        <v>129</v>
      </c>
      <c r="I238" s="377"/>
      <c r="J238" s="139"/>
      <c r="K238" s="192" t="s">
        <v>2478</v>
      </c>
      <c r="L238" s="203"/>
      <c r="M238" s="142"/>
    </row>
    <row r="239">
      <c r="A239" s="135" t="str">
        <f t="shared" si="1"/>
        <v>1 ปี 10 เดือน 18 วัน หรือเหลืออีก 687 วัน</v>
      </c>
      <c r="B239" s="113" t="str">
        <f t="shared" si="2"/>
        <v>ใบอนุญาตนำเข้า ปกติ</v>
      </c>
      <c r="C239" s="136" t="s">
        <v>2479</v>
      </c>
      <c r="D239" s="143">
        <v>46639.0</v>
      </c>
      <c r="E239" s="378" t="s">
        <v>2476</v>
      </c>
      <c r="F239" s="380" t="s">
        <v>2477</v>
      </c>
      <c r="G239" s="136" t="s">
        <v>19</v>
      </c>
      <c r="H239" s="136" t="s">
        <v>129</v>
      </c>
      <c r="I239" s="377"/>
      <c r="J239" s="139"/>
      <c r="K239" s="192" t="s">
        <v>2480</v>
      </c>
      <c r="L239" s="203"/>
      <c r="M239" s="142"/>
    </row>
    <row r="240">
      <c r="A240" s="135" t="str">
        <f t="shared" si="1"/>
        <v>1 ปี 1 เดือน 21 วัน หรือเหลืออีก 417 วัน</v>
      </c>
      <c r="B240" s="113" t="str">
        <f t="shared" si="2"/>
        <v>ทะเบียนนำเข้า ปกติ</v>
      </c>
      <c r="C240" s="136" t="s">
        <v>2481</v>
      </c>
      <c r="D240" s="143">
        <v>46369.0</v>
      </c>
      <c r="E240" s="378" t="s">
        <v>2482</v>
      </c>
      <c r="F240" s="136" t="s">
        <v>2483</v>
      </c>
      <c r="G240" s="136" t="s">
        <v>449</v>
      </c>
      <c r="H240" s="136" t="s">
        <v>129</v>
      </c>
      <c r="I240" s="377"/>
      <c r="J240" s="139"/>
      <c r="K240" s="188" t="s">
        <v>2484</v>
      </c>
      <c r="L240" s="203"/>
      <c r="M240" s="142"/>
    </row>
    <row r="241">
      <c r="A241" s="135" t="str">
        <f t="shared" si="1"/>
        <v>1 ปี 1 เดือน 23 วัน หรือเหลืออีก 419 วัน</v>
      </c>
      <c r="B241" s="113" t="str">
        <f t="shared" si="2"/>
        <v>ใบแจ้งดำเนินการ ปกติ</v>
      </c>
      <c r="C241" s="136" t="s">
        <v>2485</v>
      </c>
      <c r="D241" s="143">
        <v>46371.0</v>
      </c>
      <c r="E241" s="378" t="s">
        <v>2482</v>
      </c>
      <c r="F241" s="136" t="s">
        <v>2483</v>
      </c>
      <c r="G241" s="136" t="s">
        <v>450</v>
      </c>
      <c r="H241" s="136" t="s">
        <v>129</v>
      </c>
      <c r="I241" s="377"/>
      <c r="J241" s="139"/>
      <c r="K241" s="192" t="s">
        <v>2486</v>
      </c>
      <c r="L241" s="204"/>
      <c r="M241" s="142"/>
    </row>
    <row r="242">
      <c r="A242" s="135" t="str">
        <f t="shared" si="1"/>
        <v>1 ปี 0 เดือน 20 วัน หรือเหลืออีก 385 วัน</v>
      </c>
      <c r="B242" s="113" t="str">
        <f t="shared" si="2"/>
        <v>ทะเบียนผลิต ปกติ</v>
      </c>
      <c r="C242" s="136" t="s">
        <v>2487</v>
      </c>
      <c r="D242" s="143">
        <v>46337.0</v>
      </c>
      <c r="E242" s="138" t="s">
        <v>2488</v>
      </c>
      <c r="F242" s="136" t="s">
        <v>2489</v>
      </c>
      <c r="G242" s="136" t="s">
        <v>446</v>
      </c>
      <c r="H242" s="136" t="s">
        <v>129</v>
      </c>
      <c r="I242" s="377"/>
      <c r="J242" s="139" t="s">
        <v>2490</v>
      </c>
      <c r="K242" s="192" t="s">
        <v>2491</v>
      </c>
      <c r="L242" s="203"/>
      <c r="M242" s="142"/>
    </row>
    <row r="243">
      <c r="A243" s="135" t="str">
        <f t="shared" si="1"/>
        <v>2 ปี 1 เดือน 8 วัน หรือเหลืออีก 769 วัน</v>
      </c>
      <c r="B243" s="113" t="str">
        <f t="shared" si="2"/>
        <v>ใบแจ้งดำเนินการ ปกติ</v>
      </c>
      <c r="C243" s="136" t="s">
        <v>2492</v>
      </c>
      <c r="D243" s="143">
        <v>46721.0</v>
      </c>
      <c r="E243" s="138" t="s">
        <v>2488</v>
      </c>
      <c r="F243" s="136" t="s">
        <v>2493</v>
      </c>
      <c r="G243" s="136" t="s">
        <v>450</v>
      </c>
      <c r="H243" s="136" t="s">
        <v>129</v>
      </c>
      <c r="I243" s="377"/>
      <c r="J243" s="139"/>
      <c r="K243" s="192" t="s">
        <v>2494</v>
      </c>
      <c r="L243" s="203"/>
      <c r="M243" s="142"/>
    </row>
    <row r="244">
      <c r="A244" s="135" t="str">
        <f t="shared" si="1"/>
        <v>1 ปี 0 เดือน 20 วัน หรือเหลืออีก 385 วัน</v>
      </c>
      <c r="B244" s="113" t="str">
        <f t="shared" si="2"/>
        <v>ทะเบียนผลิต ปกติ</v>
      </c>
      <c r="C244" s="136" t="s">
        <v>2495</v>
      </c>
      <c r="D244" s="143">
        <v>46337.0</v>
      </c>
      <c r="E244" s="138" t="s">
        <v>2496</v>
      </c>
      <c r="F244" s="136" t="s">
        <v>2497</v>
      </c>
      <c r="G244" s="136" t="s">
        <v>446</v>
      </c>
      <c r="H244" s="136" t="s">
        <v>129</v>
      </c>
      <c r="I244" s="377"/>
      <c r="J244" s="139" t="s">
        <v>2490</v>
      </c>
      <c r="K244" s="192" t="s">
        <v>2498</v>
      </c>
      <c r="L244" s="203"/>
      <c r="M244" s="142"/>
    </row>
    <row r="245">
      <c r="A245" s="135" t="str">
        <f t="shared" si="1"/>
        <v>2 ปี 1 เดือน 8 วัน หรือเหลืออีก 769 วัน</v>
      </c>
      <c r="B245" s="113" t="str">
        <f t="shared" si="2"/>
        <v>ใบแจ้งดำเนินการ ปกติ</v>
      </c>
      <c r="C245" s="136" t="s">
        <v>2499</v>
      </c>
      <c r="D245" s="143">
        <v>46721.0</v>
      </c>
      <c r="E245" s="138" t="s">
        <v>2496</v>
      </c>
      <c r="F245" s="136" t="s">
        <v>2497</v>
      </c>
      <c r="G245" s="136" t="s">
        <v>450</v>
      </c>
      <c r="H245" s="136" t="s">
        <v>129</v>
      </c>
      <c r="I245" s="377"/>
      <c r="J245" s="139"/>
      <c r="K245" s="192" t="s">
        <v>2500</v>
      </c>
      <c r="L245" s="203"/>
      <c r="M245" s="142"/>
    </row>
    <row r="246">
      <c r="A246" s="135" t="str">
        <f t="shared" si="1"/>
        <v>3 ปี 8 เดือน 27 วัน หรือเหลืออีก 1366 วัน</v>
      </c>
      <c r="B246" s="113" t="str">
        <f t="shared" si="2"/>
        <v>ทะเบียนผลิต ปกติ</v>
      </c>
      <c r="C246" s="136" t="s">
        <v>2501</v>
      </c>
      <c r="D246" s="143">
        <v>47318.0</v>
      </c>
      <c r="E246" s="138" t="s">
        <v>2502</v>
      </c>
      <c r="F246" s="136" t="s">
        <v>2503</v>
      </c>
      <c r="G246" s="136" t="s">
        <v>446</v>
      </c>
      <c r="H246" s="136" t="s">
        <v>129</v>
      </c>
      <c r="I246" s="377"/>
      <c r="J246" s="139" t="s">
        <v>27</v>
      </c>
      <c r="K246" s="192" t="s">
        <v>2504</v>
      </c>
      <c r="L246" s="203"/>
      <c r="M246" s="142"/>
    </row>
    <row r="247">
      <c r="A247" s="135" t="str">
        <f t="shared" si="1"/>
        <v>0 ปี 9 เดือน 2 วัน หรือเหลืออีก 275 วัน</v>
      </c>
      <c r="B247" s="113" t="str">
        <f t="shared" si="2"/>
        <v>ใบแจ้งดำเนินการ ปกติ</v>
      </c>
      <c r="C247" s="136" t="s">
        <v>2505</v>
      </c>
      <c r="D247" s="143">
        <v>46227.0</v>
      </c>
      <c r="E247" s="138" t="s">
        <v>2502</v>
      </c>
      <c r="F247" s="136" t="s">
        <v>2503</v>
      </c>
      <c r="G247" s="136" t="s">
        <v>450</v>
      </c>
      <c r="H247" s="136" t="s">
        <v>129</v>
      </c>
      <c r="I247" s="377"/>
      <c r="J247" s="139"/>
      <c r="K247" s="192" t="s">
        <v>2506</v>
      </c>
      <c r="L247" s="203"/>
      <c r="M247" s="142"/>
    </row>
    <row r="248">
      <c r="A248" s="135" t="str">
        <f t="shared" si="1"/>
        <v>0 ปี 11 เดือน 16 วัน หรือเหลืออีก 351 วัน</v>
      </c>
      <c r="B248" s="113" t="str">
        <f t="shared" si="2"/>
        <v>ทะเบียนผลิต ปกติ</v>
      </c>
      <c r="C248" s="136" t="s">
        <v>2507</v>
      </c>
      <c r="D248" s="143">
        <v>46303.0</v>
      </c>
      <c r="E248" s="138" t="s">
        <v>2508</v>
      </c>
      <c r="F248" s="136" t="s">
        <v>2509</v>
      </c>
      <c r="G248" s="136" t="s">
        <v>446</v>
      </c>
      <c r="H248" s="136" t="s">
        <v>129</v>
      </c>
      <c r="I248" s="377"/>
      <c r="J248" s="139" t="s">
        <v>2490</v>
      </c>
      <c r="K248" s="192" t="s">
        <v>2510</v>
      </c>
      <c r="L248" s="203"/>
      <c r="M248" s="142"/>
    </row>
    <row r="249">
      <c r="A249" s="135" t="str">
        <f t="shared" si="1"/>
        <v>2 ปี 1 เดือน 8 วัน หรือเหลืออีก 769 วัน</v>
      </c>
      <c r="B249" s="113" t="str">
        <f t="shared" si="2"/>
        <v>ใบแจ้งดำเนินการ ปกติ</v>
      </c>
      <c r="C249" s="136" t="s">
        <v>2511</v>
      </c>
      <c r="D249" s="143">
        <v>46721.0</v>
      </c>
      <c r="E249" s="138" t="s">
        <v>2508</v>
      </c>
      <c r="F249" s="136" t="s">
        <v>2509</v>
      </c>
      <c r="G249" s="136" t="s">
        <v>450</v>
      </c>
      <c r="H249" s="136" t="s">
        <v>129</v>
      </c>
      <c r="I249" s="377"/>
      <c r="J249" s="139"/>
      <c r="K249" s="192" t="s">
        <v>2512</v>
      </c>
      <c r="L249" s="203"/>
      <c r="M249" s="142"/>
    </row>
    <row r="250">
      <c r="A250" s="135" t="str">
        <f t="shared" si="1"/>
        <v>1 ปี 9 เดือน 15 วัน หรือเหลืออีก 653 วัน</v>
      </c>
      <c r="B250" s="113" t="str">
        <f t="shared" si="2"/>
        <v>ทะเบียนนำเข้า ปกติ</v>
      </c>
      <c r="C250" s="136" t="s">
        <v>2513</v>
      </c>
      <c r="D250" s="143">
        <v>46605.0</v>
      </c>
      <c r="E250" s="378" t="s">
        <v>2514</v>
      </c>
      <c r="F250" s="136" t="s">
        <v>2493</v>
      </c>
      <c r="G250" s="136" t="s">
        <v>449</v>
      </c>
      <c r="H250" s="136" t="s">
        <v>129</v>
      </c>
      <c r="I250" s="377"/>
      <c r="J250" s="139"/>
      <c r="K250" s="188" t="s">
        <v>2515</v>
      </c>
      <c r="L250" s="203"/>
      <c r="M250" s="142"/>
    </row>
    <row r="251">
      <c r="A251" s="135" t="str">
        <f t="shared" si="1"/>
        <v>1 ปี 9 เดือน 26 วัน หรือเหลืออีก 664 วัน</v>
      </c>
      <c r="B251" s="113" t="str">
        <f t="shared" si="2"/>
        <v>ใบแจ้งดำเนินการ ปกติ</v>
      </c>
      <c r="C251" s="136" t="s">
        <v>2516</v>
      </c>
      <c r="D251" s="143">
        <v>46616.0</v>
      </c>
      <c r="E251" s="378" t="s">
        <v>2514</v>
      </c>
      <c r="F251" s="136" t="s">
        <v>2493</v>
      </c>
      <c r="G251" s="136" t="s">
        <v>450</v>
      </c>
      <c r="H251" s="136" t="s">
        <v>129</v>
      </c>
      <c r="I251" s="377"/>
      <c r="J251" s="139"/>
      <c r="K251" s="192" t="s">
        <v>2517</v>
      </c>
      <c r="L251" s="203"/>
      <c r="M251" s="142"/>
    </row>
    <row r="252">
      <c r="A252" s="135" t="str">
        <f t="shared" si="1"/>
        <v>1 ปี 9 เดือน 15 วัน หรือเหลืออีก 653 วัน</v>
      </c>
      <c r="B252" s="113" t="str">
        <f t="shared" si="2"/>
        <v>ทะเบียนผลิต ปกติ</v>
      </c>
      <c r="C252" s="136" t="s">
        <v>2518</v>
      </c>
      <c r="D252" s="143">
        <v>46605.0</v>
      </c>
      <c r="E252" s="378" t="s">
        <v>2519</v>
      </c>
      <c r="F252" s="136" t="s">
        <v>2493</v>
      </c>
      <c r="G252" s="136" t="s">
        <v>446</v>
      </c>
      <c r="H252" s="136" t="s">
        <v>129</v>
      </c>
      <c r="I252" s="377"/>
      <c r="J252" s="139"/>
      <c r="K252" s="188" t="s">
        <v>2520</v>
      </c>
      <c r="L252" s="203"/>
      <c r="M252" s="142"/>
    </row>
    <row r="253">
      <c r="A253" s="135" t="str">
        <f t="shared" si="1"/>
        <v>1 ปี 9 เดือน 26 วัน หรือเหลืออีก 664 วัน</v>
      </c>
      <c r="B253" s="113" t="str">
        <f t="shared" si="2"/>
        <v>ใบแจ้งดำเนินการ ปกติ</v>
      </c>
      <c r="C253" s="136" t="s">
        <v>2521</v>
      </c>
      <c r="D253" s="143">
        <v>46616.0</v>
      </c>
      <c r="E253" s="378" t="s">
        <v>2519</v>
      </c>
      <c r="F253" s="136" t="s">
        <v>2493</v>
      </c>
      <c r="G253" s="136" t="s">
        <v>450</v>
      </c>
      <c r="H253" s="136" t="s">
        <v>129</v>
      </c>
      <c r="I253" s="377"/>
      <c r="J253" s="139"/>
      <c r="K253" s="192" t="s">
        <v>2522</v>
      </c>
      <c r="L253" s="203"/>
      <c r="M253" s="142"/>
    </row>
    <row r="254">
      <c r="A254" s="135" t="str">
        <f t="shared" si="1"/>
        <v>1 ปี 9 เดือน 26 วัน หรือเหลืออีก 664 วัน</v>
      </c>
      <c r="B254" s="113" t="str">
        <f t="shared" si="2"/>
        <v>ทะเบียนนำเข้า ปกติ</v>
      </c>
      <c r="C254" s="136" t="s">
        <v>2523</v>
      </c>
      <c r="D254" s="143">
        <v>46616.0</v>
      </c>
      <c r="E254" s="378" t="s">
        <v>2524</v>
      </c>
      <c r="F254" s="136" t="s">
        <v>2497</v>
      </c>
      <c r="G254" s="136" t="s">
        <v>449</v>
      </c>
      <c r="H254" s="136" t="s">
        <v>129</v>
      </c>
      <c r="I254" s="377"/>
      <c r="J254" s="139"/>
      <c r="K254" s="188" t="s">
        <v>2525</v>
      </c>
      <c r="L254" s="203"/>
      <c r="M254" s="142"/>
    </row>
    <row r="255">
      <c r="A255" s="135" t="str">
        <f t="shared" si="1"/>
        <v>1 ปี 10 เดือน 1 วัน หรือเหลืออีก 670 วัน</v>
      </c>
      <c r="B255" s="113" t="str">
        <f t="shared" si="2"/>
        <v>ใบแจ้งดำเนินการ ปกติ</v>
      </c>
      <c r="C255" s="136" t="s">
        <v>2526</v>
      </c>
      <c r="D255" s="143">
        <v>46622.0</v>
      </c>
      <c r="E255" s="378" t="s">
        <v>2524</v>
      </c>
      <c r="F255" s="136" t="s">
        <v>2497</v>
      </c>
      <c r="G255" s="136" t="s">
        <v>450</v>
      </c>
      <c r="H255" s="136" t="s">
        <v>129</v>
      </c>
      <c r="I255" s="377"/>
      <c r="J255" s="139"/>
      <c r="K255" s="192" t="s">
        <v>2527</v>
      </c>
      <c r="L255" s="203"/>
      <c r="M255" s="142"/>
    </row>
    <row r="256">
      <c r="A256" s="135" t="str">
        <f t="shared" si="1"/>
        <v>2 ปี 3 เดือน 8 วัน หรือเหลืออีก 830 วัน</v>
      </c>
      <c r="B256" s="113" t="str">
        <f t="shared" si="2"/>
        <v>ทะเบียนผลิต ปกติ</v>
      </c>
      <c r="C256" s="136" t="s">
        <v>2528</v>
      </c>
      <c r="D256" s="143">
        <v>46782.0</v>
      </c>
      <c r="E256" s="378" t="s">
        <v>2529</v>
      </c>
      <c r="F256" s="136" t="s">
        <v>2497</v>
      </c>
      <c r="G256" s="136" t="s">
        <v>446</v>
      </c>
      <c r="H256" s="136" t="s">
        <v>129</v>
      </c>
      <c r="I256" s="377"/>
      <c r="J256" s="139"/>
      <c r="K256" s="188" t="s">
        <v>2530</v>
      </c>
      <c r="L256" s="203"/>
      <c r="M256" s="142"/>
    </row>
    <row r="257">
      <c r="A257" s="135" t="str">
        <f t="shared" si="1"/>
        <v>2 ปี 3 เดือน 15 วัน หรือเหลืออีก 837 วัน</v>
      </c>
      <c r="B257" s="113" t="str">
        <f t="shared" si="2"/>
        <v>ใบแจ้งดำเนินการ ปกติ</v>
      </c>
      <c r="C257" s="136" t="s">
        <v>2531</v>
      </c>
      <c r="D257" s="143">
        <v>46789.0</v>
      </c>
      <c r="E257" s="378" t="s">
        <v>2529</v>
      </c>
      <c r="F257" s="136" t="s">
        <v>2497</v>
      </c>
      <c r="G257" s="136" t="s">
        <v>450</v>
      </c>
      <c r="H257" s="136" t="s">
        <v>129</v>
      </c>
      <c r="I257" s="377"/>
      <c r="J257" s="139"/>
      <c r="K257" s="192" t="s">
        <v>2532</v>
      </c>
      <c r="L257" s="203"/>
      <c r="M257" s="142"/>
    </row>
    <row r="258" ht="27.75" customHeight="1">
      <c r="A258" s="135" t="str">
        <f t="shared" si="1"/>
        <v>2 ปี 3 เดือน 30 วัน หรือเหลืออีก 852 วัน</v>
      </c>
      <c r="B258" s="113" t="str">
        <f t="shared" si="2"/>
        <v>ทะเบียนนำเข้า ปกติ</v>
      </c>
      <c r="C258" s="136" t="s">
        <v>2533</v>
      </c>
      <c r="D258" s="143">
        <v>46804.0</v>
      </c>
      <c r="E258" s="378" t="s">
        <v>2534</v>
      </c>
      <c r="F258" s="136" t="s">
        <v>2509</v>
      </c>
      <c r="G258" s="136" t="s">
        <v>449</v>
      </c>
      <c r="H258" s="136" t="s">
        <v>129</v>
      </c>
      <c r="I258" s="377"/>
      <c r="J258" s="139"/>
      <c r="K258" s="188" t="s">
        <v>2535</v>
      </c>
      <c r="L258" s="203"/>
      <c r="M258" s="142"/>
    </row>
    <row r="259" ht="27.75" customHeight="1">
      <c r="A259" s="135" t="str">
        <f t="shared" si="1"/>
        <v>2 ปี 4 เดือน 1 วัน หรือเหลืออีก 854 วัน</v>
      </c>
      <c r="B259" s="113" t="str">
        <f t="shared" si="2"/>
        <v>ใบแจ้งดำเนินการ ปกติ</v>
      </c>
      <c r="C259" s="136" t="s">
        <v>2536</v>
      </c>
      <c r="D259" s="143">
        <v>46806.0</v>
      </c>
      <c r="E259" s="378" t="s">
        <v>2534</v>
      </c>
      <c r="F259" s="136" t="s">
        <v>2509</v>
      </c>
      <c r="G259" s="136" t="s">
        <v>450</v>
      </c>
      <c r="H259" s="136" t="s">
        <v>129</v>
      </c>
      <c r="I259" s="377"/>
      <c r="J259" s="139"/>
      <c r="K259" s="192" t="s">
        <v>2537</v>
      </c>
      <c r="L259" s="203"/>
      <c r="M259" s="142"/>
    </row>
    <row r="260" ht="27.75" customHeight="1">
      <c r="A260" s="135" t="str">
        <f t="shared" si="1"/>
        <v>4 ปี 0 เดือน 30 วัน หรือเหลืออีก 1491 วัน</v>
      </c>
      <c r="B260" s="113" t="str">
        <f t="shared" si="2"/>
        <v>ทะเบียนผลิต ปกติ</v>
      </c>
      <c r="C260" s="136" t="s">
        <v>2538</v>
      </c>
      <c r="D260" s="143">
        <v>47443.0</v>
      </c>
      <c r="E260" s="138" t="s">
        <v>2539</v>
      </c>
      <c r="F260" s="136" t="s">
        <v>2058</v>
      </c>
      <c r="G260" s="136" t="s">
        <v>446</v>
      </c>
      <c r="H260" s="136" t="s">
        <v>129</v>
      </c>
      <c r="I260" s="377"/>
      <c r="J260" s="139" t="s">
        <v>27</v>
      </c>
      <c r="K260" s="192" t="s">
        <v>2540</v>
      </c>
      <c r="L260" s="203"/>
      <c r="M260" s="142"/>
    </row>
    <row r="261" ht="27.75" customHeight="1">
      <c r="A261" s="135" t="str">
        <f t="shared" si="1"/>
        <v>1 ปี 1 เดือน 22 วัน หรือเหลืออีก 418 วัน</v>
      </c>
      <c r="B261" s="113" t="str">
        <f t="shared" si="2"/>
        <v>ใบแจ้งดำเนินการ ปกติ</v>
      </c>
      <c r="C261" s="136" t="s">
        <v>2541</v>
      </c>
      <c r="D261" s="143">
        <v>46370.0</v>
      </c>
      <c r="E261" s="138" t="s">
        <v>2539</v>
      </c>
      <c r="F261" s="136" t="s">
        <v>2058</v>
      </c>
      <c r="G261" s="136" t="s">
        <v>450</v>
      </c>
      <c r="H261" s="136" t="s">
        <v>129</v>
      </c>
      <c r="I261" s="377"/>
      <c r="J261" s="139" t="s">
        <v>27</v>
      </c>
      <c r="K261" s="192" t="s">
        <v>2542</v>
      </c>
      <c r="L261" s="203"/>
      <c r="M261" s="142"/>
    </row>
    <row r="262" ht="27.75" customHeight="1">
      <c r="A262" s="182"/>
      <c r="B262" s="183"/>
      <c r="C262" s="120"/>
      <c r="D262" s="177"/>
      <c r="E262" s="178"/>
      <c r="F262" s="120"/>
      <c r="G262" s="120"/>
      <c r="H262" s="120"/>
      <c r="I262" s="120"/>
      <c r="J262" s="120"/>
      <c r="K262" s="121"/>
      <c r="L262" s="120"/>
      <c r="M262" s="178"/>
    </row>
    <row r="263" ht="27.75" customHeight="1">
      <c r="A263" s="182"/>
      <c r="B263" s="184"/>
      <c r="C263" s="179"/>
      <c r="D263" s="180"/>
      <c r="E263" s="181"/>
      <c r="F263" s="179"/>
      <c r="G263" s="179"/>
      <c r="H263" s="179"/>
      <c r="I263" s="179"/>
      <c r="J263" s="179"/>
      <c r="K263" s="121"/>
      <c r="L263" s="120"/>
      <c r="M263" s="181"/>
    </row>
    <row r="264" ht="27.75" customHeight="1">
      <c r="A264" s="182"/>
      <c r="B264" s="183"/>
      <c r="C264" s="120"/>
      <c r="D264" s="177"/>
      <c r="E264" s="178"/>
      <c r="F264" s="120"/>
      <c r="G264" s="120"/>
      <c r="H264" s="120"/>
      <c r="I264" s="120"/>
      <c r="J264" s="120"/>
      <c r="K264" s="121"/>
      <c r="L264" s="120"/>
      <c r="M264" s="178"/>
    </row>
    <row r="265" ht="27.75" customHeight="1">
      <c r="A265" s="182"/>
      <c r="B265" s="184"/>
      <c r="C265" s="179"/>
      <c r="D265" s="180"/>
      <c r="E265" s="181"/>
      <c r="F265" s="179"/>
      <c r="G265" s="179"/>
      <c r="H265" s="179"/>
      <c r="I265" s="179"/>
      <c r="J265" s="179"/>
      <c r="K265" s="121"/>
      <c r="L265" s="120"/>
      <c r="M265" s="181"/>
    </row>
    <row r="266" ht="27.75" customHeight="1">
      <c r="A266" s="182"/>
      <c r="B266" s="183"/>
      <c r="C266" s="120"/>
      <c r="D266" s="177"/>
      <c r="E266" s="178"/>
      <c r="F266" s="120"/>
      <c r="G266" s="120"/>
      <c r="H266" s="120"/>
      <c r="I266" s="120"/>
      <c r="J266" s="120"/>
      <c r="K266" s="121"/>
      <c r="L266" s="120"/>
      <c r="M266" s="178"/>
    </row>
    <row r="267" ht="27.75" customHeight="1">
      <c r="A267" s="182"/>
      <c r="B267" s="184"/>
      <c r="C267" s="179"/>
      <c r="D267" s="180"/>
      <c r="E267" s="181"/>
      <c r="F267" s="179"/>
      <c r="G267" s="179"/>
      <c r="H267" s="179"/>
      <c r="I267" s="179"/>
      <c r="J267" s="179"/>
      <c r="K267" s="121"/>
      <c r="L267" s="120"/>
      <c r="M267" s="181"/>
    </row>
    <row r="268" ht="27.75" customHeight="1">
      <c r="A268" s="182"/>
      <c r="B268" s="183"/>
      <c r="C268" s="120"/>
      <c r="D268" s="177"/>
      <c r="E268" s="178"/>
      <c r="F268" s="120"/>
      <c r="G268" s="120"/>
      <c r="H268" s="120"/>
      <c r="I268" s="120"/>
      <c r="J268" s="120"/>
      <c r="K268" s="121"/>
      <c r="L268" s="120"/>
      <c r="M268" s="178"/>
    </row>
    <row r="269" ht="27.75" customHeight="1">
      <c r="A269" s="182"/>
      <c r="B269" s="184"/>
      <c r="C269" s="179"/>
      <c r="D269" s="180"/>
      <c r="E269" s="181"/>
      <c r="F269" s="179"/>
      <c r="G269" s="179"/>
      <c r="H269" s="179"/>
      <c r="I269" s="179"/>
      <c r="J269" s="179"/>
      <c r="K269" s="121"/>
      <c r="L269" s="120"/>
      <c r="M269" s="181"/>
    </row>
    <row r="270" ht="27.75" customHeight="1">
      <c r="A270" s="182"/>
      <c r="B270" s="183"/>
      <c r="C270" s="120"/>
      <c r="D270" s="177"/>
      <c r="E270" s="178"/>
      <c r="F270" s="120"/>
      <c r="G270" s="120"/>
      <c r="H270" s="120"/>
      <c r="I270" s="120"/>
      <c r="J270" s="120"/>
      <c r="K270" s="121"/>
      <c r="L270" s="120"/>
      <c r="M270" s="178"/>
    </row>
    <row r="271" ht="27.75" customHeight="1">
      <c r="A271" s="182"/>
      <c r="B271" s="184"/>
      <c r="C271" s="179"/>
      <c r="D271" s="180"/>
      <c r="E271" s="181"/>
      <c r="F271" s="179"/>
      <c r="G271" s="179"/>
      <c r="H271" s="179"/>
      <c r="I271" s="179"/>
      <c r="J271" s="179"/>
      <c r="K271" s="121"/>
      <c r="L271" s="120"/>
      <c r="M271" s="181"/>
    </row>
    <row r="272" ht="27.75" customHeight="1">
      <c r="A272" s="182"/>
      <c r="B272" s="183"/>
      <c r="C272" s="120"/>
      <c r="D272" s="177"/>
      <c r="E272" s="178"/>
      <c r="F272" s="120"/>
      <c r="G272" s="120"/>
      <c r="H272" s="120"/>
      <c r="I272" s="120"/>
      <c r="J272" s="120"/>
      <c r="K272" s="121"/>
      <c r="L272" s="120"/>
      <c r="M272" s="178"/>
    </row>
    <row r="273" ht="27.75" customHeight="1">
      <c r="A273" s="242" t="str">
        <f t="shared" ref="A273:A274" si="3">if(D273="","",if(D273&lt;today(),"ทะเบียนขาด "&amp;today()-D273&amp;" วัน",((DATEDIF(today(),D273,"y") &amp; " ปี " &amp; DATEDIF(today(),D273,"ym") &amp; " เดือน "&amp; DATEDIF(today(),D273,"md") &amp; " วัน"))&amp;" หรือเหลืออีก "&amp;ABS(today()-D273)&amp;" วัน"))</f>
        <v>ทะเบียนขาด 604 วัน</v>
      </c>
      <c r="B273" s="243" t="str">
        <f t="shared" ref="B273:B274" si="4">if(D273="","",if(today()&gt;D273,G273&amp;" ขาด",if(abs(today()-D273)&lt;=119,G273&amp;" ใกล้หมดอายุ ภายใน 1-3 เดือน",if(and(abs(today()-D273)&gt;=120,abs(today()-D273)&lt;=150),G273&amp;" ใกล้หมดอายุ ภายใน 4-5 เดือน",if(and(abs(today()-D273)&gt;=151,abs(today()-D273)&lt;=180),G273&amp;" จะหมดอายุอีก 6 เดิอน",G273&amp;" ปกติ")))))</f>
        <v>ทะเบียนผลิต ขาด</v>
      </c>
      <c r="C273" s="244" t="s">
        <v>301</v>
      </c>
      <c r="D273" s="245">
        <v>45348.0</v>
      </c>
      <c r="E273" s="381" t="s">
        <v>67</v>
      </c>
      <c r="F273" s="244" t="s">
        <v>30</v>
      </c>
      <c r="G273" s="244" t="s">
        <v>446</v>
      </c>
      <c r="H273" s="244" t="s">
        <v>129</v>
      </c>
      <c r="I273" s="377"/>
      <c r="J273" s="244" t="s">
        <v>434</v>
      </c>
      <c r="K273" s="246" t="s">
        <v>2543</v>
      </c>
      <c r="L273" s="382"/>
      <c r="M273" s="383" t="s">
        <v>2544</v>
      </c>
    </row>
    <row r="274" ht="27.75" customHeight="1">
      <c r="A274" s="242" t="str">
        <f t="shared" si="3"/>
        <v>ทะเบียนขาด 476 วัน</v>
      </c>
      <c r="B274" s="243" t="str">
        <f t="shared" si="4"/>
        <v>ใบอนุญาตผลิต ขาด</v>
      </c>
      <c r="C274" s="244" t="s">
        <v>302</v>
      </c>
      <c r="D274" s="384">
        <v>45476.0</v>
      </c>
      <c r="E274" s="381" t="s">
        <v>67</v>
      </c>
      <c r="F274" s="244" t="s">
        <v>30</v>
      </c>
      <c r="G274" s="244" t="s">
        <v>454</v>
      </c>
      <c r="H274" s="244" t="s">
        <v>129</v>
      </c>
      <c r="I274" s="377"/>
      <c r="J274" s="244" t="s">
        <v>434</v>
      </c>
      <c r="K274" s="246" t="s">
        <v>2545</v>
      </c>
      <c r="L274" s="382"/>
      <c r="M274" s="383" t="s">
        <v>2544</v>
      </c>
    </row>
    <row r="275" ht="27.75" customHeight="1">
      <c r="A275" s="182"/>
      <c r="B275" s="184"/>
      <c r="C275" s="179"/>
      <c r="D275" s="180"/>
      <c r="E275" s="181"/>
      <c r="F275" s="179"/>
      <c r="G275" s="179"/>
      <c r="H275" s="179"/>
      <c r="I275" s="179"/>
      <c r="J275" s="179"/>
      <c r="K275" s="121"/>
      <c r="L275" s="120"/>
      <c r="M275" s="181"/>
    </row>
    <row r="276" ht="27.75" customHeight="1">
      <c r="A276" s="182"/>
      <c r="B276" s="183"/>
      <c r="C276" s="120"/>
      <c r="D276" s="177"/>
      <c r="E276" s="178"/>
      <c r="F276" s="120"/>
      <c r="G276" s="120"/>
      <c r="H276" s="120"/>
      <c r="I276" s="120"/>
      <c r="J276" s="120"/>
      <c r="K276" s="121"/>
      <c r="L276" s="120"/>
      <c r="M276" s="178"/>
    </row>
    <row r="277" ht="27.75" customHeight="1">
      <c r="A277" s="182"/>
      <c r="B277" s="184"/>
      <c r="C277" s="179"/>
      <c r="D277" s="180"/>
      <c r="E277" s="181"/>
      <c r="F277" s="179"/>
      <c r="G277" s="179"/>
      <c r="H277" s="179"/>
      <c r="I277" s="179"/>
      <c r="J277" s="179"/>
      <c r="K277" s="121"/>
      <c r="L277" s="120"/>
      <c r="M277" s="181"/>
    </row>
    <row r="278" ht="27.75" customHeight="1">
      <c r="A278" s="182"/>
      <c r="B278" s="183"/>
      <c r="C278" s="120"/>
      <c r="D278" s="177"/>
      <c r="E278" s="178"/>
      <c r="F278" s="120"/>
      <c r="G278" s="120"/>
      <c r="H278" s="120"/>
      <c r="I278" s="120"/>
      <c r="J278" s="120"/>
      <c r="K278" s="121"/>
      <c r="L278" s="120"/>
      <c r="M278" s="178"/>
    </row>
    <row r="279" ht="27.75" customHeight="1">
      <c r="A279" s="182"/>
      <c r="B279" s="184"/>
      <c r="C279" s="179"/>
      <c r="D279" s="180"/>
      <c r="E279" s="181"/>
      <c r="F279" s="179"/>
      <c r="G279" s="179"/>
      <c r="H279" s="179"/>
      <c r="I279" s="179"/>
      <c r="J279" s="179"/>
      <c r="K279" s="121"/>
      <c r="L279" s="120"/>
      <c r="M279" s="181"/>
    </row>
    <row r="280" ht="27.75" customHeight="1">
      <c r="A280" s="182"/>
      <c r="B280" s="183"/>
      <c r="C280" s="120"/>
      <c r="D280" s="177"/>
      <c r="E280" s="178"/>
      <c r="F280" s="120"/>
      <c r="G280" s="120"/>
      <c r="H280" s="120"/>
      <c r="I280" s="120"/>
      <c r="J280" s="120"/>
      <c r="K280" s="121"/>
      <c r="L280" s="120"/>
      <c r="M280" s="178"/>
    </row>
    <row r="281" ht="27.75" customHeight="1">
      <c r="A281" s="182"/>
      <c r="B281" s="184"/>
      <c r="C281" s="179"/>
      <c r="D281" s="180"/>
      <c r="E281" s="181"/>
      <c r="F281" s="179"/>
      <c r="G281" s="179"/>
      <c r="H281" s="179"/>
      <c r="I281" s="179"/>
      <c r="J281" s="179"/>
      <c r="K281" s="121"/>
      <c r="L281" s="120"/>
      <c r="M281" s="181"/>
    </row>
    <row r="282" ht="27.75" customHeight="1">
      <c r="A282" s="182"/>
      <c r="B282" s="183"/>
      <c r="C282" s="120"/>
      <c r="D282" s="177"/>
      <c r="E282" s="178"/>
      <c r="F282" s="120"/>
      <c r="G282" s="120"/>
      <c r="H282" s="120"/>
      <c r="I282" s="120"/>
      <c r="J282" s="120"/>
      <c r="K282" s="121"/>
      <c r="L282" s="120"/>
      <c r="M282" s="178"/>
    </row>
    <row r="283" ht="27.75" customHeight="1">
      <c r="A283" s="182"/>
      <c r="B283" s="184"/>
      <c r="C283" s="179"/>
      <c r="D283" s="180"/>
      <c r="E283" s="181"/>
      <c r="F283" s="179"/>
      <c r="G283" s="179"/>
      <c r="H283" s="179"/>
      <c r="I283" s="179"/>
      <c r="J283" s="179"/>
      <c r="K283" s="121"/>
      <c r="L283" s="120"/>
      <c r="M283" s="181"/>
    </row>
    <row r="284" ht="27.75" customHeight="1">
      <c r="A284" s="182"/>
      <c r="B284" s="183"/>
      <c r="C284" s="120"/>
      <c r="D284" s="177"/>
      <c r="E284" s="178"/>
      <c r="F284" s="120"/>
      <c r="G284" s="120"/>
      <c r="H284" s="120"/>
      <c r="I284" s="120"/>
      <c r="J284" s="120"/>
      <c r="K284" s="121"/>
      <c r="L284" s="120"/>
      <c r="M284" s="178"/>
    </row>
    <row r="285" ht="27.75" customHeight="1">
      <c r="A285" s="182"/>
      <c r="B285" s="184"/>
      <c r="C285" s="179"/>
      <c r="D285" s="180"/>
      <c r="E285" s="181"/>
      <c r="F285" s="179"/>
      <c r="G285" s="179"/>
      <c r="H285" s="179"/>
      <c r="I285" s="179"/>
      <c r="J285" s="179"/>
      <c r="K285" s="121"/>
      <c r="L285" s="120"/>
      <c r="M285" s="181"/>
    </row>
    <row r="286" ht="27.75" customHeight="1">
      <c r="A286" s="182"/>
      <c r="B286" s="183"/>
      <c r="C286" s="120"/>
      <c r="D286" s="177"/>
      <c r="E286" s="178"/>
      <c r="F286" s="120"/>
      <c r="G286" s="120"/>
      <c r="H286" s="120"/>
      <c r="I286" s="120"/>
      <c r="J286" s="120"/>
      <c r="K286" s="121"/>
      <c r="L286" s="120"/>
      <c r="M286" s="178"/>
    </row>
    <row r="287" ht="27.75" customHeight="1">
      <c r="A287" s="182"/>
      <c r="B287" s="184"/>
      <c r="C287" s="179"/>
      <c r="D287" s="180"/>
      <c r="E287" s="181"/>
      <c r="F287" s="179"/>
      <c r="G287" s="179"/>
      <c r="H287" s="179"/>
      <c r="I287" s="179"/>
      <c r="J287" s="179"/>
      <c r="K287" s="121"/>
      <c r="L287" s="120"/>
      <c r="M287" s="181"/>
    </row>
    <row r="288" ht="27.75" customHeight="1">
      <c r="A288" s="182"/>
      <c r="B288" s="183"/>
      <c r="C288" s="120"/>
      <c r="D288" s="177"/>
      <c r="E288" s="178"/>
      <c r="F288" s="120"/>
      <c r="G288" s="120"/>
      <c r="H288" s="120"/>
      <c r="I288" s="120"/>
      <c r="J288" s="120"/>
      <c r="K288" s="121"/>
      <c r="L288" s="120"/>
      <c r="M288" s="178"/>
    </row>
    <row r="289" ht="27.75" customHeight="1">
      <c r="A289" s="182"/>
      <c r="B289" s="184"/>
      <c r="C289" s="179"/>
      <c r="D289" s="180"/>
      <c r="E289" s="181"/>
      <c r="F289" s="179"/>
      <c r="G289" s="179"/>
      <c r="H289" s="179"/>
      <c r="I289" s="179"/>
      <c r="J289" s="179"/>
      <c r="K289" s="121"/>
      <c r="L289" s="120"/>
      <c r="M289" s="181"/>
    </row>
    <row r="290" ht="27.75" customHeight="1">
      <c r="A290" s="182"/>
      <c r="B290" s="183"/>
      <c r="C290" s="120"/>
      <c r="D290" s="177"/>
      <c r="E290" s="178"/>
      <c r="F290" s="120"/>
      <c r="G290" s="120"/>
      <c r="H290" s="120"/>
      <c r="I290" s="120"/>
      <c r="J290" s="120"/>
      <c r="K290" s="121"/>
      <c r="L290" s="120"/>
      <c r="M290" s="178"/>
    </row>
    <row r="291" ht="27.75" customHeight="1">
      <c r="A291" s="182"/>
      <c r="B291" s="184"/>
      <c r="C291" s="179"/>
      <c r="D291" s="180"/>
      <c r="E291" s="181"/>
      <c r="F291" s="179"/>
      <c r="G291" s="179"/>
      <c r="H291" s="179"/>
      <c r="I291" s="179"/>
      <c r="J291" s="179"/>
      <c r="K291" s="121"/>
      <c r="L291" s="120"/>
      <c r="M291" s="181"/>
    </row>
    <row r="292" ht="27.75" customHeight="1">
      <c r="A292" s="182"/>
      <c r="B292" s="183"/>
      <c r="C292" s="120"/>
      <c r="D292" s="177"/>
      <c r="E292" s="178"/>
      <c r="F292" s="120"/>
      <c r="G292" s="120"/>
      <c r="H292" s="120"/>
      <c r="I292" s="120"/>
      <c r="J292" s="120"/>
      <c r="K292" s="121"/>
      <c r="L292" s="120"/>
      <c r="M292" s="178"/>
    </row>
    <row r="293" ht="27.75" customHeight="1">
      <c r="A293" s="182"/>
      <c r="B293" s="184"/>
      <c r="C293" s="179"/>
      <c r="D293" s="180"/>
      <c r="E293" s="181"/>
      <c r="F293" s="179"/>
      <c r="G293" s="179"/>
      <c r="H293" s="179"/>
      <c r="I293" s="179"/>
      <c r="J293" s="179"/>
      <c r="K293" s="121"/>
      <c r="L293" s="120"/>
      <c r="M293" s="181"/>
    </row>
    <row r="294" ht="27.75" customHeight="1">
      <c r="A294" s="182"/>
      <c r="B294" s="183"/>
      <c r="C294" s="120"/>
      <c r="D294" s="177"/>
      <c r="E294" s="178"/>
      <c r="F294" s="120"/>
      <c r="G294" s="120"/>
      <c r="H294" s="120"/>
      <c r="I294" s="120"/>
      <c r="J294" s="120"/>
      <c r="K294" s="121"/>
      <c r="L294" s="120"/>
      <c r="M294" s="178"/>
    </row>
    <row r="295" ht="27.75" customHeight="1">
      <c r="A295" s="182"/>
      <c r="B295" s="184"/>
      <c r="C295" s="179"/>
      <c r="D295" s="180"/>
      <c r="E295" s="181"/>
      <c r="F295" s="179"/>
      <c r="G295" s="179"/>
      <c r="H295" s="179"/>
      <c r="I295" s="179"/>
      <c r="J295" s="179"/>
      <c r="K295" s="121"/>
      <c r="L295" s="120"/>
      <c r="M295" s="181"/>
    </row>
    <row r="296" ht="27.75" customHeight="1">
      <c r="A296" s="182"/>
      <c r="B296" s="183"/>
      <c r="C296" s="120"/>
      <c r="D296" s="177"/>
      <c r="E296" s="178"/>
      <c r="F296" s="120"/>
      <c r="G296" s="120"/>
      <c r="H296" s="120"/>
      <c r="I296" s="120"/>
      <c r="J296" s="120"/>
      <c r="K296" s="121"/>
      <c r="L296" s="120"/>
      <c r="M296" s="178"/>
    </row>
    <row r="297" ht="27.75" customHeight="1">
      <c r="A297" s="182"/>
      <c r="B297" s="184"/>
      <c r="C297" s="179"/>
      <c r="D297" s="180"/>
      <c r="E297" s="181"/>
      <c r="F297" s="179"/>
      <c r="G297" s="179"/>
      <c r="H297" s="179"/>
      <c r="I297" s="179"/>
      <c r="J297" s="179"/>
      <c r="K297" s="121"/>
      <c r="L297" s="120"/>
      <c r="M297" s="181"/>
    </row>
    <row r="298" ht="27.75" customHeight="1">
      <c r="A298" s="182"/>
      <c r="B298" s="183"/>
      <c r="C298" s="120"/>
      <c r="D298" s="177"/>
      <c r="E298" s="178"/>
      <c r="F298" s="120"/>
      <c r="G298" s="120"/>
      <c r="H298" s="120"/>
      <c r="I298" s="120"/>
      <c r="J298" s="120"/>
      <c r="K298" s="121"/>
      <c r="L298" s="120"/>
      <c r="M298" s="178"/>
    </row>
    <row r="299" ht="27.75" customHeight="1">
      <c r="A299" s="182"/>
      <c r="B299" s="184"/>
      <c r="C299" s="179"/>
      <c r="D299" s="180"/>
      <c r="E299" s="181"/>
      <c r="F299" s="179"/>
      <c r="G299" s="179"/>
      <c r="H299" s="179"/>
      <c r="I299" s="179"/>
      <c r="J299" s="179"/>
      <c r="K299" s="121"/>
      <c r="L299" s="120"/>
      <c r="M299" s="181"/>
    </row>
    <row r="300" ht="27.75" customHeight="1">
      <c r="A300" s="182"/>
      <c r="B300" s="183"/>
      <c r="C300" s="120"/>
      <c r="D300" s="177"/>
      <c r="E300" s="178"/>
      <c r="F300" s="120"/>
      <c r="G300" s="120"/>
      <c r="H300" s="120"/>
      <c r="I300" s="120"/>
      <c r="J300" s="120"/>
      <c r="K300" s="121"/>
      <c r="L300" s="120"/>
      <c r="M300" s="178"/>
    </row>
    <row r="301" ht="27.75" customHeight="1">
      <c r="A301" s="182"/>
      <c r="B301" s="184"/>
      <c r="C301" s="179"/>
      <c r="D301" s="180"/>
      <c r="E301" s="181"/>
      <c r="F301" s="179"/>
      <c r="G301" s="179"/>
      <c r="H301" s="179"/>
      <c r="I301" s="179"/>
      <c r="J301" s="179"/>
      <c r="K301" s="121"/>
      <c r="L301" s="120"/>
      <c r="M301" s="181"/>
    </row>
    <row r="302" ht="27.75" customHeight="1">
      <c r="A302" s="182"/>
      <c r="B302" s="183"/>
      <c r="C302" s="120"/>
      <c r="D302" s="177"/>
      <c r="E302" s="178"/>
      <c r="F302" s="120"/>
      <c r="G302" s="120"/>
      <c r="H302" s="120"/>
      <c r="I302" s="120"/>
      <c r="J302" s="120"/>
      <c r="K302" s="121"/>
      <c r="L302" s="120"/>
      <c r="M302" s="178"/>
    </row>
    <row r="303" ht="27.75" customHeight="1">
      <c r="A303" s="182"/>
      <c r="B303" s="184"/>
      <c r="C303" s="179"/>
      <c r="D303" s="180"/>
      <c r="E303" s="181"/>
      <c r="F303" s="179"/>
      <c r="G303" s="179"/>
      <c r="H303" s="179"/>
      <c r="I303" s="179"/>
      <c r="J303" s="179"/>
      <c r="K303" s="121"/>
      <c r="L303" s="120"/>
      <c r="M303" s="181"/>
    </row>
    <row r="304" ht="27.75" customHeight="1">
      <c r="A304" s="182"/>
      <c r="B304" s="183"/>
      <c r="C304" s="120"/>
      <c r="D304" s="177"/>
      <c r="E304" s="178"/>
      <c r="F304" s="120"/>
      <c r="G304" s="120"/>
      <c r="H304" s="120"/>
      <c r="I304" s="120"/>
      <c r="J304" s="120"/>
      <c r="K304" s="121"/>
      <c r="L304" s="120"/>
      <c r="M304" s="178"/>
    </row>
    <row r="305" ht="27.75" customHeight="1">
      <c r="A305" s="182"/>
      <c r="B305" s="184"/>
      <c r="C305" s="179"/>
      <c r="D305" s="180"/>
      <c r="E305" s="181"/>
      <c r="F305" s="179"/>
      <c r="G305" s="179"/>
      <c r="H305" s="179"/>
      <c r="I305" s="179"/>
      <c r="J305" s="179"/>
      <c r="K305" s="121"/>
      <c r="L305" s="120"/>
      <c r="M305" s="181"/>
    </row>
    <row r="306" ht="27.75" customHeight="1">
      <c r="A306" s="182"/>
      <c r="B306" s="183"/>
      <c r="C306" s="120"/>
      <c r="D306" s="177"/>
      <c r="E306" s="178"/>
      <c r="F306" s="120"/>
      <c r="G306" s="120"/>
      <c r="H306" s="120"/>
      <c r="I306" s="120"/>
      <c r="J306" s="120"/>
      <c r="K306" s="121"/>
      <c r="L306" s="120"/>
      <c r="M306" s="178"/>
    </row>
    <row r="307" ht="27.75" customHeight="1">
      <c r="A307" s="182"/>
      <c r="B307" s="184"/>
      <c r="C307" s="179"/>
      <c r="D307" s="180"/>
      <c r="E307" s="181"/>
      <c r="F307" s="179"/>
      <c r="G307" s="179"/>
      <c r="H307" s="179"/>
      <c r="I307" s="179"/>
      <c r="J307" s="179"/>
      <c r="K307" s="121"/>
      <c r="L307" s="120"/>
      <c r="M307" s="181"/>
    </row>
    <row r="308" ht="27.75" customHeight="1">
      <c r="A308" s="182"/>
      <c r="B308" s="183"/>
      <c r="C308" s="120"/>
      <c r="D308" s="177"/>
      <c r="E308" s="178"/>
      <c r="F308" s="120"/>
      <c r="G308" s="120"/>
      <c r="H308" s="120"/>
      <c r="I308" s="120"/>
      <c r="J308" s="120"/>
      <c r="K308" s="121"/>
      <c r="L308" s="120"/>
      <c r="M308" s="178"/>
    </row>
    <row r="309" ht="27.75" customHeight="1">
      <c r="A309" s="182"/>
      <c r="B309" s="184"/>
      <c r="C309" s="179"/>
      <c r="D309" s="180"/>
      <c r="E309" s="181"/>
      <c r="F309" s="179"/>
      <c r="G309" s="179"/>
      <c r="H309" s="179"/>
      <c r="I309" s="179"/>
      <c r="J309" s="179"/>
      <c r="K309" s="121"/>
      <c r="L309" s="120"/>
      <c r="M309" s="181"/>
    </row>
    <row r="310" ht="27.75" customHeight="1">
      <c r="A310" s="182"/>
      <c r="B310" s="183"/>
      <c r="C310" s="120"/>
      <c r="D310" s="177"/>
      <c r="E310" s="178"/>
      <c r="F310" s="120"/>
      <c r="G310" s="120"/>
      <c r="H310" s="120"/>
      <c r="I310" s="120"/>
      <c r="J310" s="120"/>
      <c r="K310" s="121"/>
      <c r="L310" s="120"/>
      <c r="M310" s="178"/>
    </row>
    <row r="311" ht="27.75" customHeight="1">
      <c r="A311" s="182"/>
      <c r="B311" s="184"/>
      <c r="C311" s="179"/>
      <c r="D311" s="180"/>
      <c r="E311" s="181"/>
      <c r="F311" s="179"/>
      <c r="G311" s="179"/>
      <c r="H311" s="179"/>
      <c r="I311" s="179"/>
      <c r="J311" s="179"/>
      <c r="K311" s="121"/>
      <c r="L311" s="120"/>
      <c r="M311" s="181"/>
    </row>
    <row r="312" ht="27.75" customHeight="1">
      <c r="A312" s="182"/>
      <c r="B312" s="183"/>
      <c r="C312" s="120"/>
      <c r="D312" s="177"/>
      <c r="E312" s="178"/>
      <c r="F312" s="120"/>
      <c r="G312" s="120"/>
      <c r="H312" s="120"/>
      <c r="I312" s="120"/>
      <c r="J312" s="120"/>
      <c r="K312" s="121"/>
      <c r="L312" s="120"/>
      <c r="M312" s="178"/>
    </row>
    <row r="313" ht="27.75" customHeight="1">
      <c r="A313" s="182"/>
      <c r="B313" s="184"/>
      <c r="C313" s="179"/>
      <c r="D313" s="180"/>
      <c r="E313" s="181"/>
      <c r="F313" s="179"/>
      <c r="G313" s="179"/>
      <c r="H313" s="179"/>
      <c r="I313" s="179"/>
      <c r="J313" s="179"/>
      <c r="K313" s="121"/>
      <c r="L313" s="120"/>
      <c r="M313" s="181"/>
    </row>
    <row r="314" ht="27.75" customHeight="1">
      <c r="A314" s="182"/>
      <c r="B314" s="183"/>
      <c r="C314" s="120"/>
      <c r="D314" s="177"/>
      <c r="E314" s="178"/>
      <c r="F314" s="120"/>
      <c r="G314" s="120"/>
      <c r="H314" s="120"/>
      <c r="I314" s="120"/>
      <c r="J314" s="120"/>
      <c r="K314" s="121"/>
      <c r="L314" s="120"/>
      <c r="M314" s="178"/>
    </row>
    <row r="315" ht="27.75" customHeight="1">
      <c r="A315" s="182"/>
      <c r="B315" s="184"/>
      <c r="C315" s="179"/>
      <c r="D315" s="180"/>
      <c r="E315" s="181"/>
      <c r="F315" s="179"/>
      <c r="G315" s="179"/>
      <c r="H315" s="179"/>
      <c r="I315" s="179"/>
      <c r="J315" s="179"/>
      <c r="K315" s="121"/>
      <c r="L315" s="120"/>
      <c r="M315" s="181"/>
    </row>
    <row r="316" ht="27.75" customHeight="1">
      <c r="A316" s="182"/>
      <c r="B316" s="183"/>
      <c r="C316" s="120"/>
      <c r="D316" s="177"/>
      <c r="E316" s="178"/>
      <c r="F316" s="120"/>
      <c r="G316" s="120"/>
      <c r="H316" s="120"/>
      <c r="I316" s="120"/>
      <c r="J316" s="120"/>
      <c r="K316" s="121"/>
      <c r="L316" s="120"/>
      <c r="M316" s="178"/>
    </row>
    <row r="317" ht="27.75" customHeight="1">
      <c r="A317" s="182"/>
      <c r="B317" s="184"/>
      <c r="C317" s="179"/>
      <c r="D317" s="180"/>
      <c r="E317" s="181"/>
      <c r="F317" s="179"/>
      <c r="G317" s="179"/>
      <c r="H317" s="179"/>
      <c r="I317" s="179"/>
      <c r="J317" s="179"/>
      <c r="K317" s="121"/>
      <c r="L317" s="120"/>
      <c r="M317" s="181"/>
    </row>
    <row r="318" ht="27.75" customHeight="1">
      <c r="A318" s="182"/>
      <c r="B318" s="183"/>
      <c r="C318" s="120"/>
      <c r="D318" s="177"/>
      <c r="E318" s="178"/>
      <c r="F318" s="120"/>
      <c r="G318" s="120"/>
      <c r="H318" s="120"/>
      <c r="I318" s="120"/>
      <c r="J318" s="120"/>
      <c r="K318" s="121"/>
      <c r="L318" s="120"/>
      <c r="M318" s="178"/>
    </row>
    <row r="319" ht="27.75" customHeight="1">
      <c r="A319" s="182"/>
      <c r="B319" s="184"/>
      <c r="C319" s="179"/>
      <c r="D319" s="180"/>
      <c r="E319" s="181"/>
      <c r="F319" s="179"/>
      <c r="G319" s="179"/>
      <c r="H319" s="179"/>
      <c r="I319" s="179"/>
      <c r="J319" s="179"/>
      <c r="K319" s="121"/>
      <c r="L319" s="120"/>
      <c r="M319" s="181"/>
    </row>
    <row r="320" ht="27.75" customHeight="1">
      <c r="A320" s="182"/>
      <c r="B320" s="183"/>
      <c r="C320" s="120"/>
      <c r="D320" s="177"/>
      <c r="E320" s="178"/>
      <c r="F320" s="120"/>
      <c r="G320" s="120"/>
      <c r="H320" s="120"/>
      <c r="I320" s="120"/>
      <c r="J320" s="120"/>
      <c r="K320" s="121"/>
      <c r="L320" s="120"/>
      <c r="M320" s="178"/>
    </row>
    <row r="321" ht="27.75" customHeight="1">
      <c r="A321" s="182"/>
      <c r="B321" s="184"/>
      <c r="C321" s="179"/>
      <c r="D321" s="180"/>
      <c r="E321" s="181"/>
      <c r="F321" s="179"/>
      <c r="G321" s="179"/>
      <c r="H321" s="179"/>
      <c r="I321" s="179"/>
      <c r="J321" s="179"/>
      <c r="K321" s="121"/>
      <c r="L321" s="120"/>
      <c r="M321" s="181"/>
    </row>
    <row r="322" ht="27.75" customHeight="1">
      <c r="A322" s="182"/>
      <c r="B322" s="183"/>
      <c r="C322" s="120"/>
      <c r="D322" s="177"/>
      <c r="E322" s="178"/>
      <c r="F322" s="120"/>
      <c r="G322" s="120"/>
      <c r="H322" s="120"/>
      <c r="I322" s="120"/>
      <c r="J322" s="120"/>
      <c r="K322" s="121"/>
      <c r="L322" s="120"/>
      <c r="M322" s="178"/>
    </row>
    <row r="323" ht="27.75" customHeight="1">
      <c r="A323" s="182"/>
      <c r="B323" s="184"/>
      <c r="C323" s="179"/>
      <c r="D323" s="180"/>
      <c r="E323" s="181"/>
      <c r="F323" s="179"/>
      <c r="G323" s="179"/>
      <c r="H323" s="179"/>
      <c r="I323" s="179"/>
      <c r="J323" s="179"/>
      <c r="K323" s="121"/>
      <c r="L323" s="120"/>
      <c r="M323" s="181"/>
    </row>
    <row r="324" ht="27.75" customHeight="1">
      <c r="A324" s="182"/>
      <c r="B324" s="183"/>
      <c r="C324" s="120"/>
      <c r="D324" s="177"/>
      <c r="E324" s="178"/>
      <c r="F324" s="120"/>
      <c r="G324" s="120"/>
      <c r="H324" s="120"/>
      <c r="I324" s="120"/>
      <c r="J324" s="120"/>
      <c r="K324" s="121"/>
      <c r="L324" s="120"/>
      <c r="M324" s="178"/>
    </row>
    <row r="325" ht="27.75" customHeight="1">
      <c r="A325" s="182"/>
      <c r="B325" s="184"/>
      <c r="C325" s="179"/>
      <c r="D325" s="180"/>
      <c r="E325" s="181"/>
      <c r="F325" s="179"/>
      <c r="G325" s="179"/>
      <c r="H325" s="179"/>
      <c r="I325" s="179"/>
      <c r="J325" s="179"/>
      <c r="K325" s="121"/>
      <c r="L325" s="120"/>
      <c r="M325" s="181"/>
    </row>
    <row r="326" ht="27.75" customHeight="1">
      <c r="A326" s="182"/>
      <c r="B326" s="183"/>
      <c r="C326" s="120"/>
      <c r="D326" s="177"/>
      <c r="E326" s="178"/>
      <c r="F326" s="120"/>
      <c r="G326" s="120"/>
      <c r="H326" s="120"/>
      <c r="I326" s="120"/>
      <c r="J326" s="120"/>
      <c r="K326" s="121"/>
      <c r="L326" s="120"/>
      <c r="M326" s="178"/>
    </row>
    <row r="327" ht="27.75" customHeight="1">
      <c r="A327" s="182"/>
      <c r="B327" s="184"/>
      <c r="C327" s="179"/>
      <c r="D327" s="180"/>
      <c r="E327" s="181"/>
      <c r="F327" s="179"/>
      <c r="G327" s="179"/>
      <c r="H327" s="179"/>
      <c r="I327" s="179"/>
      <c r="J327" s="179"/>
      <c r="K327" s="121"/>
      <c r="L327" s="120"/>
      <c r="M327" s="181"/>
    </row>
    <row r="328" ht="27.75" customHeight="1">
      <c r="A328" s="182"/>
      <c r="B328" s="183"/>
      <c r="C328" s="120"/>
      <c r="D328" s="177"/>
      <c r="E328" s="178"/>
      <c r="F328" s="120"/>
      <c r="G328" s="120"/>
      <c r="H328" s="120"/>
      <c r="I328" s="120"/>
      <c r="J328" s="120"/>
      <c r="K328" s="121"/>
      <c r="L328" s="120"/>
      <c r="M328" s="178"/>
    </row>
    <row r="329" ht="27.75" customHeight="1">
      <c r="A329" s="182"/>
      <c r="B329" s="184"/>
      <c r="C329" s="179"/>
      <c r="D329" s="180"/>
      <c r="E329" s="181"/>
      <c r="F329" s="179"/>
      <c r="G329" s="179"/>
      <c r="H329" s="179"/>
      <c r="I329" s="179"/>
      <c r="J329" s="179"/>
      <c r="K329" s="121"/>
      <c r="L329" s="120"/>
      <c r="M329" s="181"/>
    </row>
    <row r="330" ht="27.75" customHeight="1">
      <c r="A330" s="182"/>
      <c r="B330" s="183"/>
      <c r="C330" s="120"/>
      <c r="D330" s="177"/>
      <c r="E330" s="178"/>
      <c r="F330" s="120"/>
      <c r="G330" s="120"/>
      <c r="H330" s="120"/>
      <c r="I330" s="120"/>
      <c r="J330" s="120"/>
      <c r="K330" s="121"/>
      <c r="L330" s="120"/>
      <c r="M330" s="178"/>
    </row>
    <row r="331" ht="27.75" customHeight="1">
      <c r="A331" s="182"/>
      <c r="B331" s="184"/>
      <c r="C331" s="179"/>
      <c r="D331" s="180"/>
      <c r="E331" s="181"/>
      <c r="F331" s="179"/>
      <c r="G331" s="179"/>
      <c r="H331" s="179"/>
      <c r="I331" s="179"/>
      <c r="J331" s="179"/>
      <c r="K331" s="121"/>
      <c r="L331" s="120"/>
      <c r="M331" s="181"/>
    </row>
    <row r="332" ht="27.75" customHeight="1">
      <c r="A332" s="182"/>
      <c r="B332" s="183"/>
      <c r="C332" s="120"/>
      <c r="D332" s="177"/>
      <c r="E332" s="178"/>
      <c r="F332" s="120"/>
      <c r="G332" s="120"/>
      <c r="H332" s="120"/>
      <c r="I332" s="120"/>
      <c r="J332" s="120"/>
      <c r="K332" s="121"/>
      <c r="L332" s="120"/>
      <c r="M332" s="178"/>
    </row>
    <row r="333" ht="27.75" customHeight="1">
      <c r="A333" s="182"/>
      <c r="B333" s="184"/>
      <c r="C333" s="179"/>
      <c r="D333" s="180"/>
      <c r="E333" s="181"/>
      <c r="F333" s="179"/>
      <c r="G333" s="179"/>
      <c r="H333" s="179"/>
      <c r="I333" s="179"/>
      <c r="J333" s="179"/>
      <c r="K333" s="121"/>
      <c r="L333" s="120"/>
      <c r="M333" s="181"/>
    </row>
    <row r="334" ht="27.75" customHeight="1">
      <c r="A334" s="182"/>
      <c r="B334" s="183"/>
      <c r="C334" s="120"/>
      <c r="D334" s="177"/>
      <c r="E334" s="178"/>
      <c r="F334" s="120"/>
      <c r="G334" s="120"/>
      <c r="H334" s="120"/>
      <c r="I334" s="120"/>
      <c r="J334" s="120"/>
      <c r="K334" s="121"/>
      <c r="L334" s="120"/>
      <c r="M334" s="178"/>
    </row>
    <row r="335" ht="27.75" customHeight="1">
      <c r="A335" s="182"/>
      <c r="B335" s="184"/>
      <c r="C335" s="179"/>
      <c r="D335" s="180"/>
      <c r="E335" s="181"/>
      <c r="F335" s="179"/>
      <c r="G335" s="179"/>
      <c r="H335" s="179"/>
      <c r="I335" s="179"/>
      <c r="J335" s="179"/>
      <c r="K335" s="121"/>
      <c r="L335" s="120"/>
      <c r="M335" s="181"/>
    </row>
    <row r="336" ht="27.75" customHeight="1">
      <c r="A336" s="182"/>
      <c r="B336" s="183"/>
      <c r="C336" s="120"/>
      <c r="D336" s="177"/>
      <c r="E336" s="178"/>
      <c r="F336" s="120"/>
      <c r="G336" s="120"/>
      <c r="H336" s="120"/>
      <c r="I336" s="120"/>
      <c r="J336" s="120"/>
      <c r="K336" s="121"/>
      <c r="L336" s="120"/>
      <c r="M336" s="178"/>
    </row>
    <row r="337" ht="27.75" customHeight="1">
      <c r="A337" s="182"/>
      <c r="B337" s="184"/>
      <c r="C337" s="179"/>
      <c r="D337" s="180"/>
      <c r="E337" s="181"/>
      <c r="F337" s="179"/>
      <c r="G337" s="179"/>
      <c r="H337" s="179"/>
      <c r="I337" s="179"/>
      <c r="J337" s="179"/>
      <c r="K337" s="121"/>
      <c r="L337" s="120"/>
      <c r="M337" s="181"/>
    </row>
    <row r="338" ht="27.75" customHeight="1">
      <c r="A338" s="182"/>
      <c r="B338" s="183"/>
      <c r="C338" s="120"/>
      <c r="D338" s="177"/>
      <c r="E338" s="178"/>
      <c r="F338" s="120"/>
      <c r="G338" s="120"/>
      <c r="H338" s="120"/>
      <c r="I338" s="120"/>
      <c r="J338" s="120"/>
      <c r="K338" s="121"/>
      <c r="L338" s="120"/>
      <c r="M338" s="178"/>
    </row>
    <row r="339" ht="27.75" customHeight="1">
      <c r="A339" s="182"/>
      <c r="B339" s="184"/>
      <c r="C339" s="179"/>
      <c r="D339" s="180"/>
      <c r="E339" s="181"/>
      <c r="F339" s="179"/>
      <c r="G339" s="179"/>
      <c r="H339" s="179"/>
      <c r="I339" s="179"/>
      <c r="J339" s="179"/>
      <c r="K339" s="121"/>
      <c r="L339" s="120"/>
      <c r="M339" s="181"/>
    </row>
    <row r="340" ht="27.75" customHeight="1">
      <c r="A340" s="182"/>
      <c r="B340" s="183"/>
      <c r="C340" s="120"/>
      <c r="D340" s="177"/>
      <c r="E340" s="178"/>
      <c r="F340" s="120"/>
      <c r="G340" s="120"/>
      <c r="H340" s="120"/>
      <c r="I340" s="120"/>
      <c r="J340" s="120"/>
      <c r="K340" s="121"/>
      <c r="L340" s="120"/>
      <c r="M340" s="178"/>
    </row>
    <row r="341" ht="27.75" customHeight="1">
      <c r="A341" s="182"/>
      <c r="B341" s="184"/>
      <c r="C341" s="179"/>
      <c r="D341" s="180"/>
      <c r="E341" s="181"/>
      <c r="F341" s="179"/>
      <c r="G341" s="179"/>
      <c r="H341" s="179"/>
      <c r="I341" s="179"/>
      <c r="J341" s="179"/>
      <c r="K341" s="121"/>
      <c r="L341" s="120"/>
      <c r="M341" s="181"/>
    </row>
    <row r="342" ht="27.75" customHeight="1">
      <c r="A342" s="182"/>
      <c r="B342" s="183"/>
      <c r="C342" s="120"/>
      <c r="D342" s="177"/>
      <c r="E342" s="178"/>
      <c r="F342" s="120"/>
      <c r="G342" s="120"/>
      <c r="H342" s="120"/>
      <c r="I342" s="120"/>
      <c r="J342" s="120"/>
      <c r="K342" s="121"/>
      <c r="L342" s="120"/>
      <c r="M342" s="178"/>
    </row>
    <row r="343" ht="27.75" customHeight="1">
      <c r="A343" s="182"/>
      <c r="B343" s="184"/>
      <c r="C343" s="179"/>
      <c r="D343" s="180"/>
      <c r="E343" s="181"/>
      <c r="F343" s="179"/>
      <c r="G343" s="179"/>
      <c r="H343" s="179"/>
      <c r="I343" s="179"/>
      <c r="J343" s="179"/>
      <c r="K343" s="121"/>
      <c r="L343" s="120"/>
      <c r="M343" s="181"/>
    </row>
    <row r="344" ht="27.75" customHeight="1">
      <c r="A344" s="182"/>
      <c r="B344" s="183"/>
      <c r="C344" s="120"/>
      <c r="D344" s="177"/>
      <c r="E344" s="178"/>
      <c r="F344" s="120"/>
      <c r="G344" s="120"/>
      <c r="H344" s="120"/>
      <c r="I344" s="120"/>
      <c r="J344" s="120"/>
      <c r="K344" s="121"/>
      <c r="L344" s="120"/>
      <c r="M344" s="178"/>
    </row>
    <row r="345" ht="27.75" customHeight="1">
      <c r="A345" s="182"/>
      <c r="B345" s="184"/>
      <c r="C345" s="179"/>
      <c r="D345" s="180"/>
      <c r="E345" s="181"/>
      <c r="F345" s="179"/>
      <c r="G345" s="179"/>
      <c r="H345" s="179"/>
      <c r="I345" s="179"/>
      <c r="J345" s="179"/>
      <c r="K345" s="121"/>
      <c r="L345" s="120"/>
      <c r="M345" s="181"/>
    </row>
    <row r="346" ht="27.75" customHeight="1">
      <c r="A346" s="182"/>
      <c r="B346" s="183"/>
      <c r="C346" s="120"/>
      <c r="D346" s="177"/>
      <c r="E346" s="178"/>
      <c r="F346" s="120"/>
      <c r="G346" s="120"/>
      <c r="H346" s="120"/>
      <c r="I346" s="120"/>
      <c r="J346" s="120"/>
      <c r="K346" s="121"/>
      <c r="L346" s="120"/>
      <c r="M346" s="178"/>
    </row>
    <row r="347" ht="27.75" customHeight="1">
      <c r="A347" s="182"/>
      <c r="B347" s="184"/>
      <c r="C347" s="179"/>
      <c r="D347" s="180"/>
      <c r="E347" s="181"/>
      <c r="F347" s="179"/>
      <c r="G347" s="179"/>
      <c r="H347" s="179"/>
      <c r="I347" s="179"/>
      <c r="J347" s="179"/>
      <c r="K347" s="121"/>
      <c r="L347" s="120"/>
      <c r="M347" s="181"/>
    </row>
    <row r="348" ht="27.75" customHeight="1">
      <c r="A348" s="182"/>
      <c r="B348" s="183"/>
      <c r="C348" s="120"/>
      <c r="D348" s="177"/>
      <c r="E348" s="178"/>
      <c r="F348" s="120"/>
      <c r="G348" s="120"/>
      <c r="H348" s="120"/>
      <c r="I348" s="120"/>
      <c r="J348" s="120"/>
      <c r="K348" s="121"/>
      <c r="L348" s="120"/>
      <c r="M348" s="178"/>
    </row>
    <row r="349" ht="27.75" customHeight="1">
      <c r="A349" s="182"/>
      <c r="B349" s="184"/>
      <c r="C349" s="179"/>
      <c r="D349" s="180"/>
      <c r="E349" s="181"/>
      <c r="F349" s="179"/>
      <c r="G349" s="179"/>
      <c r="H349" s="179"/>
      <c r="I349" s="179"/>
      <c r="J349" s="179"/>
      <c r="K349" s="121"/>
      <c r="L349" s="120"/>
      <c r="M349" s="181"/>
    </row>
    <row r="350" ht="27.75" customHeight="1">
      <c r="A350" s="182"/>
      <c r="B350" s="183"/>
      <c r="C350" s="120"/>
      <c r="D350" s="177"/>
      <c r="E350" s="178"/>
      <c r="F350" s="120"/>
      <c r="G350" s="120"/>
      <c r="H350" s="120"/>
      <c r="I350" s="120"/>
      <c r="J350" s="120"/>
      <c r="K350" s="121"/>
      <c r="L350" s="120"/>
      <c r="M350" s="178"/>
    </row>
    <row r="351" ht="27.75" customHeight="1">
      <c r="A351" s="182"/>
      <c r="B351" s="184"/>
      <c r="C351" s="179"/>
      <c r="D351" s="180"/>
      <c r="E351" s="181"/>
      <c r="F351" s="179"/>
      <c r="G351" s="179"/>
      <c r="H351" s="179"/>
      <c r="I351" s="179"/>
      <c r="J351" s="179"/>
      <c r="K351" s="121"/>
      <c r="L351" s="120"/>
      <c r="M351" s="181"/>
    </row>
    <row r="352" ht="27.75" customHeight="1">
      <c r="A352" s="182"/>
      <c r="B352" s="183"/>
      <c r="C352" s="120"/>
      <c r="D352" s="177"/>
      <c r="E352" s="178"/>
      <c r="F352" s="120"/>
      <c r="G352" s="120"/>
      <c r="H352" s="120"/>
      <c r="I352" s="120"/>
      <c r="J352" s="120"/>
      <c r="K352" s="121"/>
      <c r="L352" s="120"/>
      <c r="M352" s="178"/>
    </row>
    <row r="353" ht="27.75" customHeight="1">
      <c r="A353" s="182"/>
      <c r="B353" s="184"/>
      <c r="C353" s="179"/>
      <c r="D353" s="180"/>
      <c r="E353" s="181"/>
      <c r="F353" s="179"/>
      <c r="G353" s="179"/>
      <c r="H353" s="179"/>
      <c r="I353" s="179"/>
      <c r="J353" s="179"/>
      <c r="K353" s="121"/>
      <c r="L353" s="120"/>
      <c r="M353" s="181"/>
    </row>
    <row r="354" ht="27.75" customHeight="1">
      <c r="A354" s="182"/>
      <c r="B354" s="183"/>
      <c r="C354" s="120"/>
      <c r="D354" s="177"/>
      <c r="E354" s="178"/>
      <c r="F354" s="120"/>
      <c r="G354" s="120"/>
      <c r="H354" s="120"/>
      <c r="I354" s="120"/>
      <c r="J354" s="120"/>
      <c r="K354" s="121"/>
      <c r="L354" s="120"/>
      <c r="M354" s="178"/>
    </row>
    <row r="355" ht="27.75" customHeight="1">
      <c r="A355" s="182"/>
      <c r="B355" s="184"/>
      <c r="C355" s="179"/>
      <c r="D355" s="180"/>
      <c r="E355" s="181"/>
      <c r="F355" s="179"/>
      <c r="G355" s="179"/>
      <c r="H355" s="179"/>
      <c r="I355" s="179"/>
      <c r="J355" s="179"/>
      <c r="K355" s="121"/>
      <c r="L355" s="120"/>
      <c r="M355" s="181"/>
    </row>
    <row r="356" ht="27.75" customHeight="1">
      <c r="A356" s="182"/>
      <c r="B356" s="183"/>
      <c r="C356" s="120"/>
      <c r="D356" s="177"/>
      <c r="E356" s="178"/>
      <c r="F356" s="120"/>
      <c r="G356" s="120"/>
      <c r="H356" s="120"/>
      <c r="I356" s="120"/>
      <c r="J356" s="120"/>
      <c r="K356" s="121"/>
      <c r="L356" s="120"/>
      <c r="M356" s="178"/>
    </row>
    <row r="357" ht="27.75" customHeight="1">
      <c r="A357" s="182"/>
      <c r="B357" s="184"/>
      <c r="C357" s="179"/>
      <c r="D357" s="180"/>
      <c r="E357" s="181"/>
      <c r="F357" s="179"/>
      <c r="G357" s="179"/>
      <c r="H357" s="179"/>
      <c r="I357" s="179"/>
      <c r="J357" s="179"/>
      <c r="K357" s="121"/>
      <c r="L357" s="120"/>
      <c r="M357" s="181"/>
    </row>
    <row r="358" ht="27.75" customHeight="1">
      <c r="A358" s="182"/>
      <c r="B358" s="183"/>
      <c r="C358" s="120"/>
      <c r="D358" s="177"/>
      <c r="E358" s="178"/>
      <c r="F358" s="120"/>
      <c r="G358" s="120"/>
      <c r="H358" s="120"/>
      <c r="I358" s="120"/>
      <c r="J358" s="120"/>
      <c r="K358" s="121"/>
      <c r="L358" s="120"/>
      <c r="M358" s="178"/>
    </row>
    <row r="359" ht="27.75" customHeight="1">
      <c r="A359" s="182"/>
      <c r="B359" s="184"/>
      <c r="C359" s="179"/>
      <c r="D359" s="180"/>
      <c r="E359" s="181"/>
      <c r="F359" s="179"/>
      <c r="G359" s="179"/>
      <c r="H359" s="179"/>
      <c r="I359" s="179"/>
      <c r="J359" s="179"/>
      <c r="K359" s="121"/>
      <c r="L359" s="120"/>
      <c r="M359" s="181"/>
    </row>
    <row r="360" ht="27.75" customHeight="1">
      <c r="A360" s="182"/>
      <c r="B360" s="183"/>
      <c r="C360" s="120"/>
      <c r="D360" s="177"/>
      <c r="E360" s="178"/>
      <c r="F360" s="120"/>
      <c r="G360" s="120"/>
      <c r="H360" s="120"/>
      <c r="I360" s="120"/>
      <c r="J360" s="120"/>
      <c r="K360" s="121"/>
      <c r="L360" s="120"/>
      <c r="M360" s="178"/>
    </row>
    <row r="361" ht="27.75" customHeight="1">
      <c r="A361" s="182"/>
      <c r="B361" s="184"/>
      <c r="C361" s="179"/>
      <c r="D361" s="180"/>
      <c r="E361" s="181"/>
      <c r="F361" s="179"/>
      <c r="G361" s="179"/>
      <c r="H361" s="179"/>
      <c r="I361" s="179"/>
      <c r="J361" s="179"/>
      <c r="K361" s="121"/>
      <c r="L361" s="120"/>
      <c r="M361" s="181"/>
    </row>
    <row r="362" ht="27.75" customHeight="1">
      <c r="A362" s="182"/>
      <c r="B362" s="183"/>
      <c r="C362" s="120"/>
      <c r="D362" s="177"/>
      <c r="E362" s="178"/>
      <c r="F362" s="120"/>
      <c r="G362" s="120"/>
      <c r="H362" s="120"/>
      <c r="I362" s="120"/>
      <c r="J362" s="120"/>
      <c r="K362" s="121"/>
      <c r="L362" s="120"/>
      <c r="M362" s="178"/>
    </row>
    <row r="363" ht="27.75" customHeight="1">
      <c r="A363" s="182"/>
      <c r="B363" s="184"/>
      <c r="C363" s="179"/>
      <c r="D363" s="180"/>
      <c r="E363" s="181"/>
      <c r="F363" s="179"/>
      <c r="G363" s="179"/>
      <c r="H363" s="179"/>
      <c r="I363" s="179"/>
      <c r="J363" s="179"/>
      <c r="K363" s="121"/>
      <c r="L363" s="120"/>
      <c r="M363" s="181"/>
    </row>
    <row r="364" ht="27.75" customHeight="1">
      <c r="A364" s="182"/>
      <c r="B364" s="183"/>
      <c r="C364" s="120"/>
      <c r="D364" s="177"/>
      <c r="E364" s="178"/>
      <c r="F364" s="120"/>
      <c r="G364" s="120"/>
      <c r="H364" s="120"/>
      <c r="I364" s="120"/>
      <c r="J364" s="120"/>
      <c r="K364" s="121"/>
      <c r="L364" s="120"/>
      <c r="M364" s="178"/>
    </row>
    <row r="365" ht="27.75" customHeight="1">
      <c r="A365" s="182"/>
      <c r="B365" s="184"/>
      <c r="C365" s="179"/>
      <c r="D365" s="180"/>
      <c r="E365" s="181"/>
      <c r="F365" s="179"/>
      <c r="G365" s="179"/>
      <c r="H365" s="179"/>
      <c r="I365" s="179"/>
      <c r="J365" s="179"/>
      <c r="K365" s="121"/>
      <c r="L365" s="120"/>
      <c r="M365" s="181"/>
    </row>
    <row r="366" ht="27.75" customHeight="1">
      <c r="A366" s="182"/>
      <c r="B366" s="183"/>
      <c r="C366" s="120"/>
      <c r="D366" s="177"/>
      <c r="E366" s="178"/>
      <c r="F366" s="120"/>
      <c r="G366" s="120"/>
      <c r="H366" s="120"/>
      <c r="I366" s="120"/>
      <c r="J366" s="120"/>
      <c r="K366" s="121"/>
      <c r="L366" s="120"/>
      <c r="M366" s="178"/>
    </row>
    <row r="367" ht="27.75" customHeight="1">
      <c r="A367" s="182"/>
      <c r="B367" s="184"/>
      <c r="C367" s="179"/>
      <c r="D367" s="180"/>
      <c r="E367" s="181"/>
      <c r="F367" s="179"/>
      <c r="G367" s="179"/>
      <c r="H367" s="179"/>
      <c r="I367" s="179"/>
      <c r="J367" s="179"/>
      <c r="K367" s="121"/>
      <c r="L367" s="120"/>
      <c r="M367" s="181"/>
    </row>
    <row r="368" ht="27.75" customHeight="1">
      <c r="A368" s="182"/>
      <c r="B368" s="183"/>
      <c r="C368" s="120"/>
      <c r="D368" s="177"/>
      <c r="E368" s="178"/>
      <c r="F368" s="120"/>
      <c r="G368" s="120"/>
      <c r="H368" s="120"/>
      <c r="I368" s="120"/>
      <c r="J368" s="120"/>
      <c r="K368" s="121"/>
      <c r="L368" s="120"/>
      <c r="M368" s="178"/>
    </row>
    <row r="369" ht="27.75" customHeight="1">
      <c r="A369" s="182"/>
      <c r="B369" s="184"/>
      <c r="C369" s="179"/>
      <c r="D369" s="180"/>
      <c r="E369" s="181"/>
      <c r="F369" s="179"/>
      <c r="G369" s="179"/>
      <c r="H369" s="179"/>
      <c r="I369" s="179"/>
      <c r="J369" s="179"/>
      <c r="K369" s="121"/>
      <c r="L369" s="120"/>
      <c r="M369" s="181"/>
    </row>
    <row r="370" ht="27.75" customHeight="1">
      <c r="A370" s="182"/>
      <c r="B370" s="183"/>
      <c r="C370" s="120"/>
      <c r="D370" s="177"/>
      <c r="E370" s="178"/>
      <c r="F370" s="120"/>
      <c r="G370" s="120"/>
      <c r="H370" s="120"/>
      <c r="I370" s="120"/>
      <c r="J370" s="120"/>
      <c r="K370" s="121"/>
      <c r="L370" s="120"/>
      <c r="M370" s="178"/>
    </row>
    <row r="371" ht="27.75" customHeight="1">
      <c r="A371" s="182"/>
      <c r="B371" s="184"/>
      <c r="C371" s="179"/>
      <c r="D371" s="180"/>
      <c r="E371" s="181"/>
      <c r="F371" s="179"/>
      <c r="G371" s="179"/>
      <c r="H371" s="179"/>
      <c r="I371" s="179"/>
      <c r="J371" s="179"/>
      <c r="K371" s="121"/>
      <c r="L371" s="120"/>
      <c r="M371" s="181"/>
    </row>
    <row r="372" ht="27.75" customHeight="1">
      <c r="A372" s="182"/>
      <c r="B372" s="183"/>
      <c r="C372" s="120"/>
      <c r="D372" s="177"/>
      <c r="E372" s="178"/>
      <c r="F372" s="120"/>
      <c r="G372" s="120"/>
      <c r="H372" s="120"/>
      <c r="I372" s="120"/>
      <c r="J372" s="120"/>
      <c r="K372" s="121"/>
      <c r="L372" s="120"/>
      <c r="M372" s="178"/>
    </row>
    <row r="373" ht="27.75" customHeight="1">
      <c r="A373" s="182"/>
      <c r="B373" s="184"/>
      <c r="C373" s="179"/>
      <c r="D373" s="180"/>
      <c r="E373" s="181"/>
      <c r="F373" s="179"/>
      <c r="G373" s="179"/>
      <c r="H373" s="179"/>
      <c r="I373" s="179"/>
      <c r="J373" s="179"/>
      <c r="K373" s="121"/>
      <c r="L373" s="120"/>
      <c r="M373" s="181"/>
    </row>
    <row r="374" ht="27.75" customHeight="1">
      <c r="A374" s="182"/>
      <c r="B374" s="183"/>
      <c r="C374" s="120"/>
      <c r="D374" s="177"/>
      <c r="E374" s="178"/>
      <c r="F374" s="120"/>
      <c r="G374" s="120"/>
      <c r="H374" s="120"/>
      <c r="I374" s="120"/>
      <c r="J374" s="120"/>
      <c r="K374" s="121"/>
      <c r="L374" s="120"/>
      <c r="M374" s="178"/>
    </row>
    <row r="375" ht="27.75" customHeight="1">
      <c r="A375" s="182"/>
      <c r="B375" s="184"/>
      <c r="C375" s="179"/>
      <c r="D375" s="180"/>
      <c r="E375" s="181"/>
      <c r="F375" s="179"/>
      <c r="G375" s="179"/>
      <c r="H375" s="179"/>
      <c r="I375" s="179"/>
      <c r="J375" s="179"/>
      <c r="K375" s="121"/>
      <c r="L375" s="120"/>
      <c r="M375" s="181"/>
    </row>
    <row r="376" ht="27.75" customHeight="1">
      <c r="A376" s="182"/>
      <c r="B376" s="183"/>
      <c r="C376" s="120"/>
      <c r="D376" s="177"/>
      <c r="E376" s="178"/>
      <c r="F376" s="120"/>
      <c r="G376" s="120"/>
      <c r="H376" s="120"/>
      <c r="I376" s="120"/>
      <c r="J376" s="120"/>
      <c r="K376" s="121"/>
      <c r="L376" s="120"/>
      <c r="M376" s="178"/>
    </row>
    <row r="377" ht="27.75" customHeight="1">
      <c r="A377" s="182"/>
      <c r="B377" s="184"/>
      <c r="C377" s="179"/>
      <c r="D377" s="180"/>
      <c r="E377" s="181"/>
      <c r="F377" s="179"/>
      <c r="G377" s="179"/>
      <c r="H377" s="179"/>
      <c r="I377" s="179"/>
      <c r="J377" s="179"/>
      <c r="K377" s="121"/>
      <c r="L377" s="120"/>
      <c r="M377" s="181"/>
    </row>
    <row r="378" ht="27.75" customHeight="1">
      <c r="A378" s="182"/>
      <c r="B378" s="183"/>
      <c r="C378" s="120"/>
      <c r="D378" s="177"/>
      <c r="E378" s="178"/>
      <c r="F378" s="120"/>
      <c r="G378" s="120"/>
      <c r="H378" s="120"/>
      <c r="I378" s="120"/>
      <c r="J378" s="120"/>
      <c r="K378" s="121"/>
      <c r="L378" s="120"/>
      <c r="M378" s="178"/>
    </row>
    <row r="379" ht="27.75" customHeight="1">
      <c r="A379" s="182"/>
      <c r="B379" s="184"/>
      <c r="C379" s="179"/>
      <c r="D379" s="180"/>
      <c r="E379" s="181"/>
      <c r="F379" s="179"/>
      <c r="G379" s="179"/>
      <c r="H379" s="179"/>
      <c r="I379" s="179"/>
      <c r="J379" s="179"/>
      <c r="K379" s="121"/>
      <c r="L379" s="120"/>
      <c r="M379" s="181"/>
    </row>
    <row r="380" ht="27.75" customHeight="1">
      <c r="A380" s="182"/>
      <c r="B380" s="183"/>
      <c r="C380" s="120"/>
      <c r="D380" s="177"/>
      <c r="E380" s="178"/>
      <c r="F380" s="120"/>
      <c r="G380" s="120"/>
      <c r="H380" s="120"/>
      <c r="I380" s="120"/>
      <c r="J380" s="120"/>
      <c r="K380" s="121"/>
      <c r="L380" s="120"/>
      <c r="M380" s="178"/>
    </row>
    <row r="381" ht="27.75" customHeight="1">
      <c r="A381" s="182"/>
      <c r="B381" s="184"/>
      <c r="C381" s="179"/>
      <c r="D381" s="180"/>
      <c r="E381" s="181"/>
      <c r="F381" s="179"/>
      <c r="G381" s="179"/>
      <c r="H381" s="179"/>
      <c r="I381" s="179"/>
      <c r="J381" s="179"/>
      <c r="K381" s="121"/>
      <c r="L381" s="120"/>
      <c r="M381" s="181"/>
    </row>
    <row r="382" ht="27.75" customHeight="1">
      <c r="A382" s="182"/>
      <c r="B382" s="183"/>
      <c r="C382" s="120"/>
      <c r="D382" s="177"/>
      <c r="E382" s="178"/>
      <c r="F382" s="120"/>
      <c r="G382" s="120"/>
      <c r="H382" s="120"/>
      <c r="I382" s="120"/>
      <c r="J382" s="120"/>
      <c r="K382" s="121"/>
      <c r="L382" s="120"/>
      <c r="M382" s="178"/>
    </row>
    <row r="383" ht="27.75" customHeight="1">
      <c r="A383" s="182"/>
      <c r="B383" s="184"/>
      <c r="C383" s="179"/>
      <c r="D383" s="180"/>
      <c r="E383" s="181"/>
      <c r="F383" s="179"/>
      <c r="G383" s="179"/>
      <c r="H383" s="179"/>
      <c r="I383" s="179"/>
      <c r="J383" s="179"/>
      <c r="K383" s="121"/>
      <c r="L383" s="120"/>
      <c r="M383" s="181"/>
    </row>
    <row r="384" ht="27.75" customHeight="1">
      <c r="A384" s="182"/>
      <c r="B384" s="183"/>
      <c r="C384" s="120"/>
      <c r="D384" s="177"/>
      <c r="E384" s="178"/>
      <c r="F384" s="120"/>
      <c r="G384" s="120"/>
      <c r="H384" s="120"/>
      <c r="I384" s="120"/>
      <c r="J384" s="120"/>
      <c r="K384" s="121"/>
      <c r="L384" s="120"/>
      <c r="M384" s="178"/>
    </row>
    <row r="385" ht="27.75" customHeight="1">
      <c r="A385" s="182"/>
      <c r="B385" s="184"/>
      <c r="C385" s="179"/>
      <c r="D385" s="180"/>
      <c r="E385" s="181"/>
      <c r="F385" s="179"/>
      <c r="G385" s="179"/>
      <c r="H385" s="179"/>
      <c r="I385" s="179"/>
      <c r="J385" s="179"/>
      <c r="K385" s="121"/>
      <c r="L385" s="120"/>
      <c r="M385" s="181"/>
    </row>
    <row r="386" ht="27.75" customHeight="1">
      <c r="A386" s="182"/>
      <c r="B386" s="183"/>
      <c r="C386" s="120"/>
      <c r="D386" s="177"/>
      <c r="E386" s="178"/>
      <c r="F386" s="120"/>
      <c r="G386" s="120"/>
      <c r="H386" s="120"/>
      <c r="I386" s="120"/>
      <c r="J386" s="120"/>
      <c r="K386" s="121"/>
      <c r="L386" s="120"/>
      <c r="M386" s="178"/>
    </row>
    <row r="387" ht="27.75" customHeight="1">
      <c r="A387" s="182"/>
      <c r="B387" s="184"/>
      <c r="C387" s="179"/>
      <c r="D387" s="180"/>
      <c r="E387" s="181"/>
      <c r="F387" s="179"/>
      <c r="G387" s="179"/>
      <c r="H387" s="179"/>
      <c r="I387" s="179"/>
      <c r="J387" s="179"/>
      <c r="K387" s="121"/>
      <c r="L387" s="120"/>
      <c r="M387" s="181"/>
    </row>
    <row r="388" ht="27.75" customHeight="1">
      <c r="A388" s="182"/>
      <c r="B388" s="183"/>
      <c r="C388" s="120"/>
      <c r="D388" s="177"/>
      <c r="E388" s="178"/>
      <c r="F388" s="120"/>
      <c r="G388" s="120"/>
      <c r="H388" s="120"/>
      <c r="I388" s="120"/>
      <c r="J388" s="120"/>
      <c r="K388" s="121"/>
      <c r="L388" s="120"/>
      <c r="M388" s="178"/>
    </row>
    <row r="389" ht="27.75" customHeight="1">
      <c r="A389" s="182"/>
      <c r="B389" s="184"/>
      <c r="C389" s="179"/>
      <c r="D389" s="180"/>
      <c r="E389" s="181"/>
      <c r="F389" s="179"/>
      <c r="G389" s="179"/>
      <c r="H389" s="179"/>
      <c r="I389" s="179"/>
      <c r="J389" s="179"/>
      <c r="K389" s="121"/>
      <c r="L389" s="120"/>
      <c r="M389" s="181"/>
    </row>
    <row r="390" ht="27.75" customHeight="1">
      <c r="A390" s="182"/>
      <c r="B390" s="183"/>
      <c r="C390" s="120"/>
      <c r="D390" s="177"/>
      <c r="E390" s="178"/>
      <c r="F390" s="120"/>
      <c r="G390" s="120"/>
      <c r="H390" s="120"/>
      <c r="I390" s="120"/>
      <c r="J390" s="120"/>
      <c r="K390" s="121"/>
      <c r="L390" s="120"/>
      <c r="M390" s="178"/>
    </row>
    <row r="391" ht="27.75" customHeight="1">
      <c r="A391" s="182"/>
      <c r="B391" s="184"/>
      <c r="C391" s="179"/>
      <c r="D391" s="180"/>
      <c r="E391" s="181"/>
      <c r="F391" s="179"/>
      <c r="G391" s="179"/>
      <c r="H391" s="179"/>
      <c r="I391" s="179"/>
      <c r="J391" s="179"/>
      <c r="K391" s="121"/>
      <c r="L391" s="120"/>
      <c r="M391" s="181"/>
    </row>
    <row r="392" ht="27.75" customHeight="1">
      <c r="A392" s="182"/>
      <c r="B392" s="183"/>
      <c r="C392" s="120"/>
      <c r="D392" s="177"/>
      <c r="E392" s="178"/>
      <c r="F392" s="120"/>
      <c r="G392" s="120"/>
      <c r="H392" s="120"/>
      <c r="I392" s="120"/>
      <c r="J392" s="120"/>
      <c r="K392" s="121"/>
      <c r="L392" s="120"/>
      <c r="M392" s="178"/>
    </row>
    <row r="393" ht="27.75" customHeight="1">
      <c r="A393" s="182"/>
      <c r="B393" s="184"/>
      <c r="C393" s="179"/>
      <c r="D393" s="180"/>
      <c r="E393" s="181"/>
      <c r="F393" s="179"/>
      <c r="G393" s="179"/>
      <c r="H393" s="179"/>
      <c r="I393" s="179"/>
      <c r="J393" s="179"/>
      <c r="K393" s="121"/>
      <c r="L393" s="120"/>
      <c r="M393" s="181"/>
    </row>
    <row r="394" ht="27.75" customHeight="1">
      <c r="A394" s="182"/>
      <c r="B394" s="183"/>
      <c r="C394" s="120"/>
      <c r="D394" s="177"/>
      <c r="E394" s="178"/>
      <c r="F394" s="120"/>
      <c r="G394" s="120"/>
      <c r="H394" s="120"/>
      <c r="I394" s="120"/>
      <c r="J394" s="120"/>
      <c r="K394" s="121"/>
      <c r="L394" s="120"/>
      <c r="M394" s="178"/>
    </row>
    <row r="395" ht="27.75" customHeight="1">
      <c r="A395" s="182"/>
      <c r="B395" s="184"/>
      <c r="C395" s="179"/>
      <c r="D395" s="180"/>
      <c r="E395" s="181"/>
      <c r="F395" s="179"/>
      <c r="G395" s="179"/>
      <c r="H395" s="179"/>
      <c r="I395" s="179"/>
      <c r="J395" s="179"/>
      <c r="K395" s="121"/>
      <c r="L395" s="120"/>
      <c r="M395" s="181"/>
    </row>
    <row r="396" ht="27.75" customHeight="1">
      <c r="A396" s="182"/>
      <c r="B396" s="183"/>
      <c r="C396" s="120"/>
      <c r="D396" s="177"/>
      <c r="E396" s="178"/>
      <c r="F396" s="120"/>
      <c r="G396" s="120"/>
      <c r="H396" s="120"/>
      <c r="I396" s="120"/>
      <c r="J396" s="120"/>
      <c r="K396" s="121"/>
      <c r="L396" s="120"/>
      <c r="M396" s="178"/>
    </row>
    <row r="397" ht="27.75" customHeight="1">
      <c r="A397" s="182"/>
      <c r="B397" s="184"/>
      <c r="C397" s="179"/>
      <c r="D397" s="180"/>
      <c r="E397" s="181"/>
      <c r="F397" s="179"/>
      <c r="G397" s="179"/>
      <c r="H397" s="179"/>
      <c r="I397" s="179"/>
      <c r="J397" s="179"/>
      <c r="K397" s="121"/>
      <c r="L397" s="120"/>
      <c r="M397" s="181"/>
    </row>
    <row r="398" ht="27.75" customHeight="1">
      <c r="A398" s="182"/>
      <c r="B398" s="183"/>
      <c r="C398" s="120"/>
      <c r="D398" s="177"/>
      <c r="E398" s="178"/>
      <c r="F398" s="120"/>
      <c r="G398" s="120"/>
      <c r="H398" s="120"/>
      <c r="I398" s="120"/>
      <c r="J398" s="120"/>
      <c r="K398" s="121"/>
      <c r="L398" s="120"/>
      <c r="M398" s="178"/>
    </row>
    <row r="399" ht="27.75" customHeight="1">
      <c r="A399" s="182"/>
      <c r="B399" s="184"/>
      <c r="C399" s="179"/>
      <c r="D399" s="180"/>
      <c r="E399" s="181"/>
      <c r="F399" s="179"/>
      <c r="G399" s="179"/>
      <c r="H399" s="179"/>
      <c r="I399" s="179"/>
      <c r="J399" s="179"/>
      <c r="K399" s="121"/>
      <c r="L399" s="120"/>
      <c r="M399" s="181"/>
    </row>
    <row r="400" ht="27.75" customHeight="1">
      <c r="A400" s="182"/>
      <c r="B400" s="183"/>
      <c r="C400" s="120"/>
      <c r="D400" s="177"/>
      <c r="E400" s="178"/>
      <c r="F400" s="120"/>
      <c r="G400" s="120"/>
      <c r="H400" s="120"/>
      <c r="I400" s="120"/>
      <c r="J400" s="120"/>
      <c r="K400" s="121"/>
      <c r="L400" s="120"/>
      <c r="M400" s="178"/>
    </row>
    <row r="401" ht="27.75" customHeight="1">
      <c r="A401" s="182"/>
      <c r="B401" s="184"/>
      <c r="C401" s="179"/>
      <c r="D401" s="180"/>
      <c r="E401" s="181"/>
      <c r="F401" s="179"/>
      <c r="G401" s="179"/>
      <c r="H401" s="179"/>
      <c r="I401" s="179"/>
      <c r="J401" s="179"/>
      <c r="K401" s="121"/>
      <c r="L401" s="120"/>
      <c r="M401" s="181"/>
    </row>
    <row r="402" ht="27.75" customHeight="1">
      <c r="A402" s="182"/>
      <c r="B402" s="183"/>
      <c r="C402" s="120"/>
      <c r="D402" s="177"/>
      <c r="E402" s="178"/>
      <c r="F402" s="120"/>
      <c r="G402" s="120"/>
      <c r="H402" s="120"/>
      <c r="I402" s="120"/>
      <c r="J402" s="120"/>
      <c r="K402" s="121"/>
      <c r="L402" s="120"/>
      <c r="M402" s="178"/>
    </row>
    <row r="403" ht="27.75" customHeight="1">
      <c r="A403" s="182"/>
      <c r="B403" s="184"/>
      <c r="C403" s="179"/>
      <c r="D403" s="180"/>
      <c r="E403" s="181"/>
      <c r="F403" s="179"/>
      <c r="G403" s="179"/>
      <c r="H403" s="179"/>
      <c r="I403" s="179"/>
      <c r="J403" s="179"/>
      <c r="K403" s="121"/>
      <c r="L403" s="120"/>
      <c r="M403" s="181"/>
    </row>
    <row r="404" ht="27.75" customHeight="1">
      <c r="A404" s="182"/>
      <c r="B404" s="183"/>
      <c r="C404" s="120"/>
      <c r="D404" s="177"/>
      <c r="E404" s="178"/>
      <c r="F404" s="120"/>
      <c r="G404" s="120"/>
      <c r="H404" s="120"/>
      <c r="I404" s="120"/>
      <c r="J404" s="120"/>
      <c r="K404" s="121"/>
      <c r="L404" s="120"/>
      <c r="M404" s="178"/>
    </row>
    <row r="405" ht="27.75" customHeight="1">
      <c r="A405" s="182"/>
      <c r="B405" s="184"/>
      <c r="C405" s="179"/>
      <c r="D405" s="180"/>
      <c r="E405" s="181"/>
      <c r="F405" s="179"/>
      <c r="G405" s="179"/>
      <c r="H405" s="179"/>
      <c r="I405" s="179"/>
      <c r="J405" s="179"/>
      <c r="K405" s="121"/>
      <c r="L405" s="120"/>
      <c r="M405" s="181"/>
    </row>
    <row r="406" ht="27.75" customHeight="1">
      <c r="A406" s="182"/>
      <c r="B406" s="183"/>
      <c r="C406" s="120"/>
      <c r="D406" s="177"/>
      <c r="E406" s="178"/>
      <c r="F406" s="120"/>
      <c r="G406" s="120"/>
      <c r="H406" s="120"/>
      <c r="I406" s="120"/>
      <c r="J406" s="120"/>
      <c r="K406" s="121"/>
      <c r="L406" s="120"/>
      <c r="M406" s="178"/>
    </row>
    <row r="407" ht="27.75" customHeight="1">
      <c r="A407" s="182"/>
      <c r="B407" s="184"/>
      <c r="C407" s="179"/>
      <c r="D407" s="180"/>
      <c r="E407" s="181"/>
      <c r="F407" s="179"/>
      <c r="G407" s="179"/>
      <c r="H407" s="179"/>
      <c r="I407" s="179"/>
      <c r="J407" s="179"/>
      <c r="K407" s="121"/>
      <c r="L407" s="120"/>
      <c r="M407" s="181"/>
    </row>
    <row r="408" ht="27.75" customHeight="1">
      <c r="A408" s="182"/>
      <c r="B408" s="183"/>
      <c r="C408" s="120"/>
      <c r="D408" s="177"/>
      <c r="E408" s="178"/>
      <c r="F408" s="120"/>
      <c r="G408" s="120"/>
      <c r="H408" s="120"/>
      <c r="I408" s="120"/>
      <c r="J408" s="120"/>
      <c r="K408" s="121"/>
      <c r="L408" s="120"/>
      <c r="M408" s="178"/>
    </row>
    <row r="409" ht="27.75" customHeight="1">
      <c r="A409" s="182"/>
      <c r="B409" s="184"/>
      <c r="C409" s="179"/>
      <c r="D409" s="180"/>
      <c r="E409" s="181"/>
      <c r="F409" s="179"/>
      <c r="G409" s="179"/>
      <c r="H409" s="179"/>
      <c r="I409" s="179"/>
      <c r="J409" s="179"/>
      <c r="K409" s="121"/>
      <c r="L409" s="120"/>
      <c r="M409" s="181"/>
    </row>
    <row r="410" ht="27.75" customHeight="1">
      <c r="A410" s="182"/>
      <c r="B410" s="183"/>
      <c r="C410" s="120"/>
      <c r="D410" s="177"/>
      <c r="E410" s="178"/>
      <c r="F410" s="120"/>
      <c r="G410" s="120"/>
      <c r="H410" s="120"/>
      <c r="I410" s="120"/>
      <c r="J410" s="120"/>
      <c r="K410" s="121"/>
      <c r="L410" s="120"/>
      <c r="M410" s="178"/>
    </row>
    <row r="411" ht="27.75" customHeight="1">
      <c r="A411" s="182"/>
      <c r="B411" s="184"/>
      <c r="C411" s="179"/>
      <c r="D411" s="180"/>
      <c r="E411" s="181"/>
      <c r="F411" s="179"/>
      <c r="G411" s="179"/>
      <c r="H411" s="179"/>
      <c r="I411" s="179"/>
      <c r="J411" s="179"/>
      <c r="K411" s="121"/>
      <c r="L411" s="120"/>
      <c r="M411" s="181"/>
    </row>
    <row r="412" ht="27.75" customHeight="1">
      <c r="A412" s="182"/>
      <c r="B412" s="183"/>
      <c r="C412" s="120"/>
      <c r="D412" s="177"/>
      <c r="E412" s="178"/>
      <c r="F412" s="120"/>
      <c r="G412" s="120"/>
      <c r="H412" s="120"/>
      <c r="I412" s="120"/>
      <c r="J412" s="120"/>
      <c r="K412" s="121"/>
      <c r="L412" s="120"/>
      <c r="M412" s="178"/>
    </row>
    <row r="413" ht="27.75" customHeight="1">
      <c r="A413" s="182"/>
      <c r="B413" s="184"/>
      <c r="C413" s="179"/>
      <c r="D413" s="180"/>
      <c r="E413" s="181"/>
      <c r="F413" s="179"/>
      <c r="G413" s="179"/>
      <c r="H413" s="179"/>
      <c r="I413" s="179"/>
      <c r="J413" s="179"/>
      <c r="K413" s="121"/>
      <c r="L413" s="120"/>
      <c r="M413" s="181"/>
    </row>
    <row r="414" ht="27.75" customHeight="1">
      <c r="A414" s="182"/>
      <c r="B414" s="183"/>
      <c r="C414" s="120"/>
      <c r="D414" s="177"/>
      <c r="E414" s="178"/>
      <c r="F414" s="120"/>
      <c r="G414" s="120"/>
      <c r="H414" s="120"/>
      <c r="I414" s="120"/>
      <c r="J414" s="120"/>
      <c r="K414" s="121"/>
      <c r="L414" s="120"/>
      <c r="M414" s="178"/>
    </row>
    <row r="415" ht="27.75" customHeight="1">
      <c r="A415" s="182"/>
      <c r="B415" s="184"/>
      <c r="C415" s="179"/>
      <c r="D415" s="180"/>
      <c r="E415" s="181"/>
      <c r="F415" s="179"/>
      <c r="G415" s="179"/>
      <c r="H415" s="179"/>
      <c r="I415" s="179"/>
      <c r="J415" s="179"/>
      <c r="K415" s="121"/>
      <c r="L415" s="120"/>
      <c r="M415" s="181"/>
    </row>
    <row r="416" ht="27.75" customHeight="1">
      <c r="A416" s="182"/>
      <c r="B416" s="183"/>
      <c r="C416" s="120"/>
      <c r="D416" s="177"/>
      <c r="E416" s="178"/>
      <c r="F416" s="120"/>
      <c r="G416" s="120"/>
      <c r="H416" s="120"/>
      <c r="I416" s="120"/>
      <c r="J416" s="120"/>
      <c r="K416" s="121"/>
      <c r="L416" s="120"/>
      <c r="M416" s="178"/>
    </row>
    <row r="417" ht="27.75" customHeight="1">
      <c r="A417" s="182"/>
      <c r="B417" s="184"/>
      <c r="C417" s="179"/>
      <c r="D417" s="180"/>
      <c r="E417" s="181"/>
      <c r="F417" s="179"/>
      <c r="G417" s="179"/>
      <c r="H417" s="179"/>
      <c r="I417" s="179"/>
      <c r="J417" s="179"/>
      <c r="K417" s="121"/>
      <c r="L417" s="120"/>
      <c r="M417" s="181"/>
    </row>
    <row r="418" ht="27.75" customHeight="1">
      <c r="A418" s="182"/>
      <c r="B418" s="183"/>
      <c r="C418" s="120"/>
      <c r="D418" s="177"/>
      <c r="E418" s="178"/>
      <c r="F418" s="120"/>
      <c r="G418" s="120"/>
      <c r="H418" s="120"/>
      <c r="I418" s="120"/>
      <c r="J418" s="120"/>
      <c r="K418" s="121"/>
      <c r="L418" s="120"/>
      <c r="M418" s="178"/>
    </row>
    <row r="419" ht="27.75" customHeight="1">
      <c r="A419" s="182"/>
      <c r="B419" s="184"/>
      <c r="C419" s="179"/>
      <c r="D419" s="180"/>
      <c r="E419" s="181"/>
      <c r="F419" s="179"/>
      <c r="G419" s="179"/>
      <c r="H419" s="179"/>
      <c r="I419" s="179"/>
      <c r="J419" s="179"/>
      <c r="K419" s="121"/>
      <c r="L419" s="120"/>
      <c r="M419" s="181"/>
    </row>
    <row r="420" ht="27.75" customHeight="1">
      <c r="A420" s="182"/>
      <c r="B420" s="183"/>
      <c r="C420" s="120"/>
      <c r="D420" s="177"/>
      <c r="E420" s="178"/>
      <c r="F420" s="120"/>
      <c r="G420" s="120"/>
      <c r="H420" s="120"/>
      <c r="I420" s="120"/>
      <c r="J420" s="120"/>
      <c r="K420" s="121"/>
      <c r="L420" s="120"/>
      <c r="M420" s="178"/>
    </row>
    <row r="421" ht="27.75" customHeight="1">
      <c r="A421" s="182"/>
      <c r="B421" s="184"/>
      <c r="C421" s="179"/>
      <c r="D421" s="180"/>
      <c r="E421" s="181"/>
      <c r="F421" s="179"/>
      <c r="G421" s="179"/>
      <c r="H421" s="179"/>
      <c r="I421" s="179"/>
      <c r="J421" s="179"/>
      <c r="K421" s="121"/>
      <c r="L421" s="120"/>
      <c r="M421" s="181"/>
    </row>
    <row r="422" ht="27.75" customHeight="1">
      <c r="A422" s="182"/>
      <c r="B422" s="183"/>
      <c r="C422" s="120"/>
      <c r="D422" s="177"/>
      <c r="E422" s="178"/>
      <c r="F422" s="120"/>
      <c r="G422" s="120"/>
      <c r="H422" s="120"/>
      <c r="I422" s="120"/>
      <c r="J422" s="120"/>
      <c r="K422" s="121"/>
      <c r="L422" s="120"/>
      <c r="M422" s="178"/>
    </row>
    <row r="423" ht="27.75" customHeight="1">
      <c r="A423" s="182"/>
      <c r="B423" s="184"/>
      <c r="C423" s="179"/>
      <c r="D423" s="180"/>
      <c r="E423" s="181"/>
      <c r="F423" s="179"/>
      <c r="G423" s="179"/>
      <c r="H423" s="179"/>
      <c r="I423" s="179"/>
      <c r="J423" s="179"/>
      <c r="K423" s="121"/>
      <c r="L423" s="120"/>
      <c r="M423" s="181"/>
    </row>
    <row r="424" ht="27.75" customHeight="1">
      <c r="A424" s="182"/>
      <c r="B424" s="183"/>
      <c r="C424" s="120"/>
      <c r="D424" s="177"/>
      <c r="E424" s="178"/>
      <c r="F424" s="120"/>
      <c r="G424" s="120"/>
      <c r="H424" s="120"/>
      <c r="I424" s="120"/>
      <c r="J424" s="120"/>
      <c r="K424" s="121"/>
      <c r="L424" s="120"/>
      <c r="M424" s="178"/>
    </row>
    <row r="425" ht="27.75" customHeight="1">
      <c r="A425" s="182"/>
      <c r="B425" s="184"/>
      <c r="C425" s="179"/>
      <c r="D425" s="180"/>
      <c r="E425" s="181"/>
      <c r="F425" s="179"/>
      <c r="G425" s="179"/>
      <c r="H425" s="179"/>
      <c r="I425" s="179"/>
      <c r="J425" s="179"/>
      <c r="K425" s="121"/>
      <c r="L425" s="120"/>
      <c r="M425" s="181"/>
    </row>
    <row r="426" ht="27.75" customHeight="1">
      <c r="A426" s="182"/>
      <c r="B426" s="183"/>
      <c r="C426" s="120"/>
      <c r="D426" s="177"/>
      <c r="E426" s="178"/>
      <c r="F426" s="120"/>
      <c r="G426" s="120"/>
      <c r="H426" s="120"/>
      <c r="I426" s="120"/>
      <c r="J426" s="120"/>
      <c r="K426" s="121"/>
      <c r="L426" s="120"/>
      <c r="M426" s="178"/>
    </row>
    <row r="427" ht="27.75" customHeight="1">
      <c r="A427" s="182"/>
      <c r="B427" s="184"/>
      <c r="C427" s="179"/>
      <c r="D427" s="180"/>
      <c r="E427" s="181"/>
      <c r="F427" s="179"/>
      <c r="G427" s="179"/>
      <c r="H427" s="179"/>
      <c r="I427" s="179"/>
      <c r="J427" s="179"/>
      <c r="K427" s="121"/>
      <c r="L427" s="120"/>
      <c r="M427" s="181"/>
    </row>
    <row r="428" ht="27.75" customHeight="1">
      <c r="A428" s="182"/>
      <c r="B428" s="183"/>
      <c r="C428" s="120"/>
      <c r="D428" s="177"/>
      <c r="E428" s="178"/>
      <c r="F428" s="120"/>
      <c r="G428" s="120"/>
      <c r="H428" s="120"/>
      <c r="I428" s="120"/>
      <c r="J428" s="120"/>
      <c r="K428" s="121"/>
      <c r="L428" s="120"/>
      <c r="M428" s="178"/>
    </row>
    <row r="429" ht="27.75" customHeight="1">
      <c r="A429" s="182"/>
      <c r="B429" s="184"/>
      <c r="C429" s="179"/>
      <c r="D429" s="180"/>
      <c r="E429" s="181"/>
      <c r="F429" s="179"/>
      <c r="G429" s="179"/>
      <c r="H429" s="179"/>
      <c r="I429" s="179"/>
      <c r="J429" s="179"/>
      <c r="K429" s="121"/>
      <c r="L429" s="120"/>
      <c r="M429" s="181"/>
    </row>
    <row r="430" ht="27.75" customHeight="1">
      <c r="A430" s="182"/>
      <c r="B430" s="183"/>
      <c r="C430" s="120"/>
      <c r="D430" s="177"/>
      <c r="E430" s="178"/>
      <c r="F430" s="120"/>
      <c r="G430" s="120"/>
      <c r="H430" s="120"/>
      <c r="I430" s="120"/>
      <c r="J430" s="120"/>
      <c r="K430" s="121"/>
      <c r="L430" s="120"/>
      <c r="M430" s="178"/>
    </row>
    <row r="431" ht="27.75" customHeight="1">
      <c r="A431" s="182"/>
      <c r="B431" s="184"/>
      <c r="C431" s="179"/>
      <c r="D431" s="180"/>
      <c r="E431" s="181"/>
      <c r="F431" s="179"/>
      <c r="G431" s="179"/>
      <c r="H431" s="179"/>
      <c r="I431" s="179"/>
      <c r="J431" s="179"/>
      <c r="K431" s="121"/>
      <c r="L431" s="120"/>
      <c r="M431" s="181"/>
    </row>
    <row r="432" ht="27.75" customHeight="1">
      <c r="A432" s="182"/>
      <c r="B432" s="183"/>
      <c r="C432" s="120"/>
      <c r="D432" s="177"/>
      <c r="E432" s="178"/>
      <c r="F432" s="120"/>
      <c r="G432" s="120"/>
      <c r="H432" s="120"/>
      <c r="I432" s="120"/>
      <c r="J432" s="120"/>
      <c r="K432" s="121"/>
      <c r="L432" s="120"/>
      <c r="M432" s="178"/>
    </row>
    <row r="433" ht="27.75" customHeight="1">
      <c r="A433" s="182"/>
      <c r="B433" s="184"/>
      <c r="C433" s="179"/>
      <c r="D433" s="180"/>
      <c r="E433" s="181"/>
      <c r="F433" s="179"/>
      <c r="G433" s="179"/>
      <c r="H433" s="179"/>
      <c r="I433" s="179"/>
      <c r="J433" s="179"/>
      <c r="K433" s="121"/>
      <c r="L433" s="120"/>
      <c r="M433" s="181"/>
    </row>
    <row r="434" ht="27.75" customHeight="1">
      <c r="A434" s="182"/>
      <c r="B434" s="183"/>
      <c r="C434" s="120"/>
      <c r="D434" s="177"/>
      <c r="E434" s="178"/>
      <c r="F434" s="120"/>
      <c r="G434" s="120"/>
      <c r="H434" s="120"/>
      <c r="I434" s="120"/>
      <c r="J434" s="120"/>
      <c r="K434" s="121"/>
      <c r="L434" s="120"/>
      <c r="M434" s="178"/>
    </row>
    <row r="435" ht="27.75" customHeight="1">
      <c r="A435" s="182"/>
      <c r="B435" s="184"/>
      <c r="C435" s="179"/>
      <c r="D435" s="180"/>
      <c r="E435" s="181"/>
      <c r="F435" s="179"/>
      <c r="G435" s="179"/>
      <c r="H435" s="179"/>
      <c r="I435" s="179"/>
      <c r="J435" s="179"/>
      <c r="K435" s="121"/>
      <c r="L435" s="120"/>
      <c r="M435" s="181"/>
    </row>
    <row r="436" ht="27.75" customHeight="1">
      <c r="A436" s="182"/>
      <c r="B436" s="183"/>
      <c r="C436" s="120"/>
      <c r="D436" s="177"/>
      <c r="E436" s="178"/>
      <c r="F436" s="120"/>
      <c r="G436" s="120"/>
      <c r="H436" s="120"/>
      <c r="I436" s="120"/>
      <c r="J436" s="120"/>
      <c r="K436" s="121"/>
      <c r="L436" s="120"/>
      <c r="M436" s="178"/>
    </row>
    <row r="437" ht="27.75" customHeight="1">
      <c r="A437" s="182"/>
      <c r="B437" s="184"/>
      <c r="C437" s="179"/>
      <c r="D437" s="180"/>
      <c r="E437" s="181"/>
      <c r="F437" s="179"/>
      <c r="G437" s="179"/>
      <c r="H437" s="179"/>
      <c r="I437" s="179"/>
      <c r="J437" s="179"/>
      <c r="K437" s="121"/>
      <c r="L437" s="120"/>
      <c r="M437" s="181"/>
    </row>
    <row r="438" ht="27.75" customHeight="1">
      <c r="A438" s="182"/>
      <c r="B438" s="183"/>
      <c r="C438" s="120"/>
      <c r="D438" s="177"/>
      <c r="E438" s="178"/>
      <c r="F438" s="120"/>
      <c r="G438" s="120"/>
      <c r="H438" s="120"/>
      <c r="I438" s="120"/>
      <c r="J438" s="120"/>
      <c r="K438" s="121"/>
      <c r="L438" s="120"/>
      <c r="M438" s="178"/>
    </row>
    <row r="439" ht="27.75" customHeight="1">
      <c r="A439" s="182"/>
      <c r="B439" s="184"/>
      <c r="C439" s="179"/>
      <c r="D439" s="180"/>
      <c r="E439" s="181"/>
      <c r="F439" s="179"/>
      <c r="G439" s="179"/>
      <c r="H439" s="179"/>
      <c r="I439" s="179"/>
      <c r="J439" s="179"/>
      <c r="K439" s="121"/>
      <c r="L439" s="120"/>
      <c r="M439" s="181"/>
    </row>
    <row r="440" ht="27.75" customHeight="1">
      <c r="A440" s="182"/>
      <c r="B440" s="183"/>
      <c r="C440" s="120"/>
      <c r="D440" s="177"/>
      <c r="E440" s="178"/>
      <c r="F440" s="120"/>
      <c r="G440" s="120"/>
      <c r="H440" s="120"/>
      <c r="I440" s="120"/>
      <c r="J440" s="120"/>
      <c r="K440" s="121"/>
      <c r="L440" s="120"/>
      <c r="M440" s="178"/>
    </row>
    <row r="441" ht="27.75" customHeight="1">
      <c r="A441" s="182"/>
      <c r="B441" s="184"/>
      <c r="C441" s="179"/>
      <c r="D441" s="180"/>
      <c r="E441" s="181"/>
      <c r="F441" s="179"/>
      <c r="G441" s="179"/>
      <c r="H441" s="179"/>
      <c r="I441" s="179"/>
      <c r="J441" s="179"/>
      <c r="K441" s="121"/>
      <c r="L441" s="120"/>
      <c r="M441" s="181"/>
    </row>
    <row r="442" ht="27.75" customHeight="1">
      <c r="A442" s="182"/>
      <c r="B442" s="183"/>
      <c r="C442" s="120"/>
      <c r="D442" s="177"/>
      <c r="E442" s="178"/>
      <c r="F442" s="120"/>
      <c r="G442" s="120"/>
      <c r="H442" s="120"/>
      <c r="I442" s="120"/>
      <c r="J442" s="120"/>
      <c r="K442" s="121"/>
      <c r="L442" s="120"/>
      <c r="M442" s="178"/>
    </row>
    <row r="443" ht="27.75" customHeight="1">
      <c r="A443" s="182"/>
      <c r="B443" s="184"/>
      <c r="C443" s="179"/>
      <c r="D443" s="180"/>
      <c r="E443" s="181"/>
      <c r="F443" s="179"/>
      <c r="G443" s="179"/>
      <c r="H443" s="179"/>
      <c r="I443" s="179"/>
      <c r="J443" s="179"/>
      <c r="K443" s="121"/>
      <c r="L443" s="120"/>
      <c r="M443" s="181"/>
    </row>
    <row r="444" ht="27.75" customHeight="1">
      <c r="A444" s="182"/>
      <c r="B444" s="183"/>
      <c r="C444" s="120"/>
      <c r="D444" s="177"/>
      <c r="E444" s="178"/>
      <c r="F444" s="120"/>
      <c r="G444" s="120"/>
      <c r="H444" s="120"/>
      <c r="I444" s="120"/>
      <c r="J444" s="120"/>
      <c r="K444" s="121"/>
      <c r="L444" s="120"/>
      <c r="M444" s="178"/>
    </row>
    <row r="445" ht="27.75" customHeight="1">
      <c r="A445" s="182"/>
      <c r="B445" s="184"/>
      <c r="C445" s="179"/>
      <c r="D445" s="180"/>
      <c r="E445" s="181"/>
      <c r="F445" s="179"/>
      <c r="G445" s="179"/>
      <c r="H445" s="179"/>
      <c r="I445" s="179"/>
      <c r="J445" s="179"/>
      <c r="K445" s="121"/>
      <c r="L445" s="120"/>
      <c r="M445" s="181"/>
    </row>
    <row r="446" ht="27.75" customHeight="1">
      <c r="A446" s="182"/>
      <c r="B446" s="183"/>
      <c r="C446" s="120"/>
      <c r="D446" s="177"/>
      <c r="E446" s="178"/>
      <c r="F446" s="120"/>
      <c r="G446" s="120"/>
      <c r="H446" s="120"/>
      <c r="I446" s="120"/>
      <c r="J446" s="120"/>
      <c r="K446" s="121"/>
      <c r="L446" s="120"/>
      <c r="M446" s="178"/>
    </row>
    <row r="447" ht="27.75" customHeight="1">
      <c r="A447" s="182"/>
      <c r="B447" s="184"/>
      <c r="C447" s="179"/>
      <c r="D447" s="180"/>
      <c r="E447" s="181"/>
      <c r="F447" s="179"/>
      <c r="G447" s="179"/>
      <c r="H447" s="179"/>
      <c r="I447" s="179"/>
      <c r="J447" s="179"/>
      <c r="K447" s="121"/>
      <c r="L447" s="120"/>
      <c r="M447" s="181"/>
    </row>
    <row r="448" ht="27.75" customHeight="1">
      <c r="A448" s="182"/>
      <c r="B448" s="183"/>
      <c r="C448" s="120"/>
      <c r="D448" s="177"/>
      <c r="E448" s="178"/>
      <c r="F448" s="120"/>
      <c r="G448" s="120"/>
      <c r="H448" s="120"/>
      <c r="I448" s="120"/>
      <c r="J448" s="120"/>
      <c r="K448" s="121"/>
      <c r="L448" s="120"/>
      <c r="M448" s="178"/>
    </row>
    <row r="449" ht="27.75" customHeight="1">
      <c r="A449" s="182"/>
      <c r="B449" s="184"/>
      <c r="C449" s="179"/>
      <c r="D449" s="180"/>
      <c r="E449" s="181"/>
      <c r="F449" s="179"/>
      <c r="G449" s="179"/>
      <c r="H449" s="179"/>
      <c r="I449" s="179"/>
      <c r="J449" s="179"/>
      <c r="K449" s="121"/>
      <c r="L449" s="120"/>
      <c r="M449" s="181"/>
    </row>
    <row r="450" ht="27.75" customHeight="1">
      <c r="A450" s="182"/>
      <c r="B450" s="183"/>
      <c r="C450" s="120"/>
      <c r="D450" s="177"/>
      <c r="E450" s="178"/>
      <c r="F450" s="120"/>
      <c r="G450" s="120"/>
      <c r="H450" s="120"/>
      <c r="I450" s="120"/>
      <c r="J450" s="120"/>
      <c r="K450" s="121"/>
      <c r="L450" s="120"/>
      <c r="M450" s="178"/>
    </row>
    <row r="451" ht="27.75" customHeight="1">
      <c r="A451" s="182"/>
      <c r="B451" s="184"/>
      <c r="C451" s="179"/>
      <c r="D451" s="180"/>
      <c r="E451" s="181"/>
      <c r="F451" s="179"/>
      <c r="G451" s="179"/>
      <c r="H451" s="179"/>
      <c r="I451" s="179"/>
      <c r="J451" s="179"/>
      <c r="K451" s="121"/>
      <c r="L451" s="120"/>
      <c r="M451" s="181"/>
    </row>
    <row r="452" ht="27.75" customHeight="1">
      <c r="A452" s="182"/>
      <c r="B452" s="183"/>
      <c r="C452" s="120"/>
      <c r="D452" s="177"/>
      <c r="E452" s="178"/>
      <c r="F452" s="120"/>
      <c r="G452" s="120"/>
      <c r="H452" s="120"/>
      <c r="I452" s="120"/>
      <c r="J452" s="120"/>
      <c r="K452" s="121"/>
      <c r="L452" s="120"/>
      <c r="M452" s="178"/>
    </row>
    <row r="453" ht="27.75" customHeight="1">
      <c r="A453" s="182"/>
      <c r="B453" s="184"/>
      <c r="C453" s="179"/>
      <c r="D453" s="180"/>
      <c r="E453" s="181"/>
      <c r="F453" s="179"/>
      <c r="G453" s="179"/>
      <c r="H453" s="179"/>
      <c r="I453" s="179"/>
      <c r="J453" s="179"/>
      <c r="K453" s="121"/>
      <c r="L453" s="120"/>
      <c r="M453" s="181"/>
    </row>
    <row r="454" ht="27.75" customHeight="1">
      <c r="A454" s="182"/>
      <c r="B454" s="183"/>
      <c r="C454" s="120"/>
      <c r="D454" s="177"/>
      <c r="E454" s="178"/>
      <c r="F454" s="120"/>
      <c r="G454" s="120"/>
      <c r="H454" s="120"/>
      <c r="I454" s="120"/>
      <c r="J454" s="120"/>
      <c r="K454" s="121"/>
      <c r="L454" s="120"/>
      <c r="M454" s="178"/>
    </row>
    <row r="455" ht="27.75" customHeight="1">
      <c r="A455" s="182"/>
      <c r="B455" s="184"/>
      <c r="C455" s="179"/>
      <c r="D455" s="180"/>
      <c r="E455" s="181"/>
      <c r="F455" s="179"/>
      <c r="G455" s="179"/>
      <c r="H455" s="179"/>
      <c r="I455" s="179"/>
      <c r="J455" s="179"/>
      <c r="K455" s="121"/>
      <c r="L455" s="120"/>
      <c r="M455" s="181"/>
    </row>
    <row r="456" ht="27.75" customHeight="1">
      <c r="A456" s="182"/>
      <c r="B456" s="183"/>
      <c r="C456" s="120"/>
      <c r="D456" s="177"/>
      <c r="E456" s="178"/>
      <c r="F456" s="120"/>
      <c r="G456" s="120"/>
      <c r="H456" s="120"/>
      <c r="I456" s="120"/>
      <c r="J456" s="120"/>
      <c r="K456" s="121"/>
      <c r="L456" s="120"/>
      <c r="M456" s="178"/>
    </row>
    <row r="457" ht="27.75" customHeight="1">
      <c r="A457" s="182"/>
      <c r="B457" s="184"/>
      <c r="C457" s="179"/>
      <c r="D457" s="180"/>
      <c r="E457" s="181"/>
      <c r="F457" s="179"/>
      <c r="G457" s="179"/>
      <c r="H457" s="179"/>
      <c r="I457" s="179"/>
      <c r="J457" s="179"/>
      <c r="K457" s="121"/>
      <c r="L457" s="120"/>
      <c r="M457" s="181"/>
    </row>
    <row r="458" ht="27.75" customHeight="1">
      <c r="A458" s="182"/>
      <c r="B458" s="183"/>
      <c r="C458" s="120"/>
      <c r="D458" s="177"/>
      <c r="E458" s="178"/>
      <c r="F458" s="120"/>
      <c r="G458" s="120"/>
      <c r="H458" s="120"/>
      <c r="I458" s="120"/>
      <c r="J458" s="120"/>
      <c r="K458" s="121"/>
      <c r="L458" s="120"/>
      <c r="M458" s="178"/>
    </row>
    <row r="459" ht="27.75" customHeight="1">
      <c r="A459" s="182"/>
      <c r="B459" s="184"/>
      <c r="C459" s="179"/>
      <c r="D459" s="180"/>
      <c r="E459" s="181"/>
      <c r="F459" s="179"/>
      <c r="G459" s="179"/>
      <c r="H459" s="179"/>
      <c r="I459" s="179"/>
      <c r="J459" s="179"/>
      <c r="K459" s="121"/>
      <c r="L459" s="120"/>
      <c r="M459" s="181"/>
    </row>
    <row r="460" ht="27.75" customHeight="1">
      <c r="A460" s="182"/>
      <c r="B460" s="183"/>
      <c r="C460" s="120"/>
      <c r="D460" s="177"/>
      <c r="E460" s="178"/>
      <c r="F460" s="120"/>
      <c r="G460" s="120"/>
      <c r="H460" s="120"/>
      <c r="I460" s="120"/>
      <c r="J460" s="120"/>
      <c r="K460" s="121"/>
      <c r="L460" s="120"/>
      <c r="M460" s="178"/>
    </row>
    <row r="461" ht="27.75" customHeight="1">
      <c r="A461" s="182"/>
      <c r="B461" s="184"/>
      <c r="C461" s="179"/>
      <c r="D461" s="180"/>
      <c r="E461" s="181"/>
      <c r="F461" s="179"/>
      <c r="G461" s="179"/>
      <c r="H461" s="179"/>
      <c r="I461" s="179"/>
      <c r="J461" s="179"/>
      <c r="K461" s="121"/>
      <c r="L461" s="120"/>
      <c r="M461" s="181"/>
    </row>
    <row r="462" ht="27.75" customHeight="1">
      <c r="A462" s="182"/>
      <c r="B462" s="183"/>
      <c r="C462" s="120"/>
      <c r="D462" s="177"/>
      <c r="E462" s="178"/>
      <c r="F462" s="120"/>
      <c r="G462" s="120"/>
      <c r="H462" s="120"/>
      <c r="I462" s="120"/>
      <c r="J462" s="120"/>
      <c r="K462" s="121"/>
      <c r="L462" s="120"/>
      <c r="M462" s="178"/>
    </row>
    <row r="463" ht="27.75" customHeight="1">
      <c r="A463" s="182"/>
      <c r="B463" s="184"/>
      <c r="C463" s="179"/>
      <c r="D463" s="180"/>
      <c r="E463" s="181"/>
      <c r="F463" s="179"/>
      <c r="G463" s="179"/>
      <c r="H463" s="179"/>
      <c r="I463" s="179"/>
      <c r="J463" s="179"/>
      <c r="K463" s="121"/>
      <c r="L463" s="120"/>
      <c r="M463" s="181"/>
    </row>
    <row r="464" ht="27.75" customHeight="1">
      <c r="A464" s="182"/>
      <c r="B464" s="183"/>
      <c r="C464" s="120"/>
      <c r="D464" s="177"/>
      <c r="E464" s="178"/>
      <c r="F464" s="120"/>
      <c r="G464" s="120"/>
      <c r="H464" s="120"/>
      <c r="I464" s="120"/>
      <c r="J464" s="120"/>
      <c r="K464" s="121"/>
      <c r="L464" s="120"/>
      <c r="M464" s="178"/>
    </row>
    <row r="465" ht="27.75" customHeight="1">
      <c r="A465" s="182"/>
      <c r="B465" s="184"/>
      <c r="C465" s="179"/>
      <c r="D465" s="180"/>
      <c r="E465" s="181"/>
      <c r="F465" s="179"/>
      <c r="G465" s="179"/>
      <c r="H465" s="179"/>
      <c r="I465" s="179"/>
      <c r="J465" s="179"/>
      <c r="K465" s="121"/>
      <c r="L465" s="120"/>
      <c r="M465" s="181"/>
    </row>
    <row r="466" ht="27.75" customHeight="1">
      <c r="A466" s="182"/>
      <c r="B466" s="183"/>
      <c r="C466" s="120"/>
      <c r="D466" s="177"/>
      <c r="E466" s="178"/>
      <c r="F466" s="120"/>
      <c r="G466" s="120"/>
      <c r="H466" s="120"/>
      <c r="I466" s="120"/>
      <c r="J466" s="120"/>
      <c r="K466" s="121"/>
      <c r="L466" s="120"/>
      <c r="M466" s="178"/>
    </row>
    <row r="467" ht="27.75" customHeight="1">
      <c r="A467" s="182"/>
      <c r="B467" s="184"/>
      <c r="C467" s="179"/>
      <c r="D467" s="180"/>
      <c r="E467" s="181"/>
      <c r="F467" s="179"/>
      <c r="G467" s="179"/>
      <c r="H467" s="179"/>
      <c r="I467" s="179"/>
      <c r="J467" s="179"/>
      <c r="K467" s="121"/>
      <c r="L467" s="120"/>
      <c r="M467" s="181"/>
    </row>
    <row r="468" ht="27.75" customHeight="1">
      <c r="A468" s="182"/>
      <c r="B468" s="183"/>
      <c r="C468" s="120"/>
      <c r="D468" s="177"/>
      <c r="E468" s="178"/>
      <c r="F468" s="120"/>
      <c r="G468" s="120"/>
      <c r="H468" s="120"/>
      <c r="I468" s="120"/>
      <c r="J468" s="120"/>
      <c r="K468" s="121"/>
      <c r="L468" s="120"/>
      <c r="M468" s="178"/>
    </row>
    <row r="469" ht="27.75" customHeight="1">
      <c r="A469" s="182"/>
      <c r="B469" s="184"/>
      <c r="C469" s="179"/>
      <c r="D469" s="180"/>
      <c r="E469" s="181"/>
      <c r="F469" s="179"/>
      <c r="G469" s="179"/>
      <c r="H469" s="179"/>
      <c r="I469" s="179"/>
      <c r="J469" s="179"/>
      <c r="K469" s="121"/>
      <c r="L469" s="120"/>
      <c r="M469" s="181"/>
    </row>
    <row r="470" ht="27.75" customHeight="1">
      <c r="A470" s="182"/>
      <c r="B470" s="183"/>
      <c r="C470" s="120"/>
      <c r="D470" s="177"/>
      <c r="E470" s="178"/>
      <c r="F470" s="120"/>
      <c r="G470" s="120"/>
      <c r="H470" s="120"/>
      <c r="I470" s="120"/>
      <c r="J470" s="120"/>
      <c r="K470" s="121"/>
      <c r="L470" s="120"/>
      <c r="M470" s="178"/>
    </row>
    <row r="471" ht="27.75" customHeight="1">
      <c r="A471" s="182"/>
      <c r="B471" s="184"/>
      <c r="C471" s="179"/>
      <c r="D471" s="180"/>
      <c r="E471" s="181"/>
      <c r="F471" s="179"/>
      <c r="G471" s="179"/>
      <c r="H471" s="179"/>
      <c r="I471" s="179"/>
      <c r="J471" s="179"/>
      <c r="K471" s="121"/>
      <c r="L471" s="120"/>
      <c r="M471" s="181"/>
    </row>
    <row r="472" ht="27.75" customHeight="1">
      <c r="A472" s="182"/>
      <c r="B472" s="183"/>
      <c r="C472" s="120"/>
      <c r="D472" s="177"/>
      <c r="E472" s="178"/>
      <c r="F472" s="120"/>
      <c r="G472" s="120"/>
      <c r="H472" s="120"/>
      <c r="I472" s="120"/>
      <c r="J472" s="120"/>
      <c r="K472" s="121"/>
      <c r="L472" s="120"/>
      <c r="M472" s="178"/>
    </row>
    <row r="473" ht="27.75" customHeight="1">
      <c r="A473" s="182"/>
      <c r="B473" s="184"/>
      <c r="C473" s="179"/>
      <c r="D473" s="180"/>
      <c r="E473" s="181"/>
      <c r="F473" s="179"/>
      <c r="G473" s="179"/>
      <c r="H473" s="179"/>
      <c r="I473" s="179"/>
      <c r="J473" s="179"/>
      <c r="K473" s="121"/>
      <c r="L473" s="120"/>
      <c r="M473" s="181"/>
    </row>
    <row r="474" ht="27.75" customHeight="1">
      <c r="A474" s="182"/>
      <c r="B474" s="183"/>
      <c r="C474" s="120"/>
      <c r="D474" s="177"/>
      <c r="E474" s="178"/>
      <c r="F474" s="120"/>
      <c r="G474" s="120"/>
      <c r="H474" s="120"/>
      <c r="I474" s="120"/>
      <c r="J474" s="120"/>
      <c r="K474" s="121"/>
      <c r="L474" s="120"/>
      <c r="M474" s="178"/>
    </row>
    <row r="475" ht="27.75" customHeight="1">
      <c r="A475" s="182"/>
      <c r="B475" s="184"/>
      <c r="C475" s="179"/>
      <c r="D475" s="180"/>
      <c r="E475" s="181"/>
      <c r="F475" s="179"/>
      <c r="G475" s="179"/>
      <c r="H475" s="179"/>
      <c r="I475" s="179"/>
      <c r="J475" s="179"/>
      <c r="K475" s="121"/>
      <c r="L475" s="120"/>
      <c r="M475" s="181"/>
    </row>
    <row r="476" ht="27.75" customHeight="1">
      <c r="A476" s="182"/>
      <c r="B476" s="183"/>
      <c r="C476" s="120"/>
      <c r="D476" s="177"/>
      <c r="E476" s="178"/>
      <c r="F476" s="120"/>
      <c r="G476" s="120"/>
      <c r="H476" s="120"/>
      <c r="I476" s="120"/>
      <c r="J476" s="120"/>
      <c r="K476" s="121"/>
      <c r="L476" s="120"/>
      <c r="M476" s="178"/>
    </row>
    <row r="477" ht="27.75" customHeight="1">
      <c r="A477" s="182"/>
      <c r="B477" s="184"/>
      <c r="C477" s="179"/>
      <c r="D477" s="180"/>
      <c r="E477" s="181"/>
      <c r="F477" s="179"/>
      <c r="G477" s="179"/>
      <c r="H477" s="179"/>
      <c r="I477" s="179"/>
      <c r="J477" s="179"/>
      <c r="K477" s="121"/>
      <c r="L477" s="120"/>
      <c r="M477" s="181"/>
    </row>
    <row r="478" ht="27.75" customHeight="1">
      <c r="A478" s="182"/>
      <c r="B478" s="183"/>
      <c r="C478" s="120"/>
      <c r="D478" s="177"/>
      <c r="E478" s="178"/>
      <c r="F478" s="120"/>
      <c r="G478" s="120"/>
      <c r="H478" s="120"/>
      <c r="I478" s="120"/>
      <c r="J478" s="120"/>
      <c r="K478" s="121"/>
      <c r="L478" s="120"/>
      <c r="M478" s="178"/>
    </row>
    <row r="479" ht="27.75" customHeight="1">
      <c r="A479" s="182"/>
      <c r="B479" s="184"/>
      <c r="C479" s="179"/>
      <c r="D479" s="180"/>
      <c r="E479" s="181"/>
      <c r="F479" s="179"/>
      <c r="G479" s="179"/>
      <c r="H479" s="179"/>
      <c r="I479" s="179"/>
      <c r="J479" s="179"/>
      <c r="K479" s="121"/>
      <c r="L479" s="120"/>
      <c r="M479" s="181"/>
    </row>
    <row r="480" ht="27.75" customHeight="1">
      <c r="A480" s="182"/>
      <c r="B480" s="183"/>
      <c r="C480" s="120"/>
      <c r="D480" s="177"/>
      <c r="E480" s="178"/>
      <c r="F480" s="120"/>
      <c r="G480" s="120"/>
      <c r="H480" s="120"/>
      <c r="I480" s="120"/>
      <c r="J480" s="120"/>
      <c r="K480" s="121"/>
      <c r="L480" s="120"/>
      <c r="M480" s="178"/>
    </row>
    <row r="481" ht="27.75" customHeight="1">
      <c r="A481" s="182"/>
      <c r="B481" s="184"/>
      <c r="C481" s="179"/>
      <c r="D481" s="180"/>
      <c r="E481" s="181"/>
      <c r="F481" s="179"/>
      <c r="G481" s="179"/>
      <c r="H481" s="179"/>
      <c r="I481" s="179"/>
      <c r="J481" s="179"/>
      <c r="K481" s="121"/>
      <c r="L481" s="120"/>
      <c r="M481" s="181"/>
    </row>
    <row r="482" ht="27.75" customHeight="1">
      <c r="A482" s="182"/>
      <c r="B482" s="183"/>
      <c r="C482" s="120"/>
      <c r="D482" s="177"/>
      <c r="E482" s="178"/>
      <c r="F482" s="120"/>
      <c r="G482" s="120"/>
      <c r="H482" s="120"/>
      <c r="I482" s="120"/>
      <c r="J482" s="120"/>
      <c r="K482" s="121"/>
      <c r="L482" s="120"/>
      <c r="M482" s="178"/>
    </row>
    <row r="483" ht="27.75" customHeight="1">
      <c r="A483" s="182"/>
      <c r="B483" s="184"/>
      <c r="C483" s="179"/>
      <c r="D483" s="180"/>
      <c r="E483" s="181"/>
      <c r="F483" s="179"/>
      <c r="G483" s="179"/>
      <c r="H483" s="179"/>
      <c r="I483" s="179"/>
      <c r="J483" s="179"/>
      <c r="K483" s="121"/>
      <c r="L483" s="120"/>
      <c r="M483" s="181"/>
    </row>
    <row r="484" ht="27.75" customHeight="1">
      <c r="A484" s="182"/>
      <c r="B484" s="183"/>
      <c r="C484" s="120"/>
      <c r="D484" s="177"/>
      <c r="E484" s="178"/>
      <c r="F484" s="120"/>
      <c r="G484" s="120"/>
      <c r="H484" s="120"/>
      <c r="I484" s="120"/>
      <c r="J484" s="120"/>
      <c r="K484" s="121"/>
      <c r="L484" s="120"/>
      <c r="M484" s="178"/>
    </row>
    <row r="485" ht="27.75" customHeight="1">
      <c r="A485" s="182"/>
      <c r="B485" s="184"/>
      <c r="C485" s="179"/>
      <c r="D485" s="180"/>
      <c r="E485" s="181"/>
      <c r="F485" s="179"/>
      <c r="G485" s="179"/>
      <c r="H485" s="179"/>
      <c r="I485" s="179"/>
      <c r="J485" s="179"/>
      <c r="K485" s="121"/>
      <c r="L485" s="120"/>
      <c r="M485" s="181"/>
    </row>
    <row r="486" ht="27.75" customHeight="1">
      <c r="A486" s="182"/>
      <c r="B486" s="183"/>
      <c r="C486" s="120"/>
      <c r="D486" s="177"/>
      <c r="E486" s="178"/>
      <c r="F486" s="120"/>
      <c r="G486" s="120"/>
      <c r="H486" s="120"/>
      <c r="I486" s="120"/>
      <c r="J486" s="120"/>
      <c r="K486" s="121"/>
      <c r="L486" s="120"/>
      <c r="M486" s="178"/>
    </row>
    <row r="487" ht="27.75" customHeight="1">
      <c r="A487" s="182"/>
      <c r="B487" s="184"/>
      <c r="C487" s="179"/>
      <c r="D487" s="180"/>
      <c r="E487" s="181"/>
      <c r="F487" s="179"/>
      <c r="G487" s="179"/>
      <c r="H487" s="179"/>
      <c r="I487" s="179"/>
      <c r="J487" s="179"/>
      <c r="K487" s="121"/>
      <c r="L487" s="120"/>
      <c r="M487" s="181"/>
    </row>
    <row r="488" ht="27.75" customHeight="1">
      <c r="A488" s="182"/>
      <c r="B488" s="183"/>
      <c r="C488" s="120"/>
      <c r="D488" s="177"/>
      <c r="E488" s="178"/>
      <c r="F488" s="120"/>
      <c r="G488" s="120"/>
      <c r="H488" s="120"/>
      <c r="I488" s="120"/>
      <c r="J488" s="120"/>
      <c r="K488" s="121"/>
      <c r="L488" s="120"/>
      <c r="M488" s="178"/>
    </row>
    <row r="489" ht="27.75" customHeight="1">
      <c r="A489" s="182"/>
      <c r="B489" s="184"/>
      <c r="C489" s="179"/>
      <c r="D489" s="180"/>
      <c r="E489" s="181"/>
      <c r="F489" s="179"/>
      <c r="G489" s="179"/>
      <c r="H489" s="179"/>
      <c r="I489" s="179"/>
      <c r="J489" s="179"/>
      <c r="K489" s="121"/>
      <c r="L489" s="120"/>
      <c r="M489" s="181"/>
    </row>
    <row r="490" ht="27.75" customHeight="1">
      <c r="A490" s="182"/>
      <c r="B490" s="183"/>
      <c r="C490" s="120"/>
      <c r="D490" s="177"/>
      <c r="E490" s="178"/>
      <c r="F490" s="120"/>
      <c r="G490" s="120"/>
      <c r="H490" s="120"/>
      <c r="I490" s="120"/>
      <c r="J490" s="120"/>
      <c r="K490" s="121"/>
      <c r="L490" s="120"/>
      <c r="M490" s="178"/>
    </row>
    <row r="491" ht="27.75" customHeight="1">
      <c r="A491" s="182"/>
      <c r="B491" s="184"/>
      <c r="C491" s="179"/>
      <c r="D491" s="180"/>
      <c r="E491" s="181"/>
      <c r="F491" s="179"/>
      <c r="G491" s="179"/>
      <c r="H491" s="179"/>
      <c r="I491" s="179"/>
      <c r="J491" s="179"/>
      <c r="K491" s="121"/>
      <c r="L491" s="120"/>
      <c r="M491" s="181"/>
    </row>
    <row r="492" ht="27.75" customHeight="1">
      <c r="A492" s="182"/>
      <c r="B492" s="183"/>
      <c r="C492" s="120"/>
      <c r="D492" s="177"/>
      <c r="E492" s="178"/>
      <c r="F492" s="120"/>
      <c r="G492" s="120"/>
      <c r="H492" s="120"/>
      <c r="I492" s="120"/>
      <c r="J492" s="120"/>
      <c r="K492" s="121"/>
      <c r="L492" s="120"/>
      <c r="M492" s="178"/>
    </row>
    <row r="493" ht="27.75" customHeight="1">
      <c r="A493" s="182"/>
      <c r="B493" s="184"/>
      <c r="C493" s="179"/>
      <c r="D493" s="180"/>
      <c r="E493" s="181"/>
      <c r="F493" s="179"/>
      <c r="G493" s="179"/>
      <c r="H493" s="179"/>
      <c r="I493" s="179"/>
      <c r="J493" s="179"/>
      <c r="K493" s="121"/>
      <c r="L493" s="120"/>
      <c r="M493" s="181"/>
    </row>
    <row r="494" ht="27.75" customHeight="1">
      <c r="A494" s="182"/>
      <c r="B494" s="183"/>
      <c r="C494" s="120"/>
      <c r="D494" s="177"/>
      <c r="E494" s="178"/>
      <c r="F494" s="120"/>
      <c r="G494" s="120"/>
      <c r="H494" s="120"/>
      <c r="I494" s="120"/>
      <c r="J494" s="120"/>
      <c r="K494" s="121"/>
      <c r="L494" s="120"/>
      <c r="M494" s="178"/>
    </row>
    <row r="495" ht="27.75" customHeight="1">
      <c r="A495" s="182"/>
      <c r="B495" s="184"/>
      <c r="C495" s="179"/>
      <c r="D495" s="180"/>
      <c r="E495" s="181"/>
      <c r="F495" s="179"/>
      <c r="G495" s="179"/>
      <c r="H495" s="179"/>
      <c r="I495" s="179"/>
      <c r="J495" s="179"/>
      <c r="K495" s="121"/>
      <c r="L495" s="120"/>
      <c r="M495" s="181"/>
    </row>
    <row r="496" ht="27.75" customHeight="1">
      <c r="A496" s="182"/>
      <c r="B496" s="183"/>
      <c r="C496" s="120"/>
      <c r="D496" s="177"/>
      <c r="E496" s="178"/>
      <c r="F496" s="120"/>
      <c r="G496" s="120"/>
      <c r="H496" s="120"/>
      <c r="I496" s="120"/>
      <c r="J496" s="120"/>
      <c r="K496" s="121"/>
      <c r="L496" s="120"/>
      <c r="M496" s="178"/>
    </row>
    <row r="497" ht="27.75" customHeight="1">
      <c r="A497" s="182"/>
      <c r="B497" s="184"/>
      <c r="C497" s="179"/>
      <c r="D497" s="180"/>
      <c r="E497" s="181"/>
      <c r="F497" s="179"/>
      <c r="G497" s="179"/>
      <c r="H497" s="179"/>
      <c r="I497" s="179"/>
      <c r="J497" s="179"/>
      <c r="K497" s="121"/>
      <c r="L497" s="120"/>
      <c r="M497" s="181"/>
    </row>
    <row r="498" ht="27.75" customHeight="1">
      <c r="A498" s="182"/>
      <c r="B498" s="183"/>
      <c r="C498" s="120"/>
      <c r="D498" s="177"/>
      <c r="E498" s="178"/>
      <c r="F498" s="120"/>
      <c r="G498" s="120"/>
      <c r="H498" s="120"/>
      <c r="I498" s="120"/>
      <c r="J498" s="120"/>
      <c r="K498" s="121"/>
      <c r="L498" s="120"/>
      <c r="M498" s="178"/>
    </row>
    <row r="499" ht="27.75" customHeight="1">
      <c r="A499" s="182"/>
      <c r="B499" s="184"/>
      <c r="C499" s="179"/>
      <c r="D499" s="180"/>
      <c r="E499" s="181"/>
      <c r="F499" s="179"/>
      <c r="G499" s="179"/>
      <c r="H499" s="179"/>
      <c r="I499" s="179"/>
      <c r="J499" s="179"/>
      <c r="K499" s="121"/>
      <c r="L499" s="120"/>
      <c r="M499" s="181"/>
    </row>
    <row r="500" ht="27.75" customHeight="1">
      <c r="A500" s="182"/>
      <c r="B500" s="183"/>
      <c r="C500" s="120"/>
      <c r="D500" s="177"/>
      <c r="E500" s="178"/>
      <c r="F500" s="120"/>
      <c r="G500" s="120"/>
      <c r="H500" s="120"/>
      <c r="I500" s="120"/>
      <c r="J500" s="120"/>
      <c r="K500" s="121"/>
      <c r="L500" s="120"/>
      <c r="M500" s="178"/>
    </row>
    <row r="501" ht="27.75" customHeight="1">
      <c r="A501" s="182"/>
      <c r="B501" s="184"/>
      <c r="C501" s="179"/>
      <c r="D501" s="180"/>
      <c r="E501" s="181"/>
      <c r="F501" s="179"/>
      <c r="G501" s="179"/>
      <c r="H501" s="179"/>
      <c r="I501" s="179"/>
      <c r="J501" s="179"/>
      <c r="K501" s="121"/>
      <c r="L501" s="120"/>
      <c r="M501" s="181"/>
    </row>
    <row r="502" ht="27.75" customHeight="1">
      <c r="A502" s="182"/>
      <c r="B502" s="183"/>
      <c r="C502" s="120"/>
      <c r="D502" s="177"/>
      <c r="E502" s="178"/>
      <c r="F502" s="120"/>
      <c r="G502" s="120"/>
      <c r="H502" s="120"/>
      <c r="I502" s="120"/>
      <c r="J502" s="120"/>
      <c r="K502" s="121"/>
      <c r="L502" s="120"/>
      <c r="M502" s="178"/>
    </row>
    <row r="503" ht="27.75" customHeight="1">
      <c r="A503" s="182"/>
      <c r="B503" s="184"/>
      <c r="C503" s="179"/>
      <c r="D503" s="180"/>
      <c r="E503" s="181"/>
      <c r="F503" s="179"/>
      <c r="G503" s="179"/>
      <c r="H503" s="179"/>
      <c r="I503" s="179"/>
      <c r="J503" s="179"/>
      <c r="K503" s="121"/>
      <c r="L503" s="120"/>
      <c r="M503" s="181"/>
    </row>
    <row r="504" ht="27.75" customHeight="1">
      <c r="A504" s="182"/>
      <c r="B504" s="183"/>
      <c r="C504" s="120"/>
      <c r="D504" s="177"/>
      <c r="E504" s="178"/>
      <c r="F504" s="120"/>
      <c r="G504" s="120"/>
      <c r="H504" s="120"/>
      <c r="I504" s="120"/>
      <c r="J504" s="120"/>
      <c r="K504" s="121"/>
      <c r="L504" s="120"/>
      <c r="M504" s="178"/>
    </row>
    <row r="505" ht="27.75" customHeight="1">
      <c r="A505" s="182"/>
      <c r="B505" s="184"/>
      <c r="C505" s="179"/>
      <c r="D505" s="180"/>
      <c r="E505" s="181"/>
      <c r="F505" s="179"/>
      <c r="G505" s="179"/>
      <c r="H505" s="179"/>
      <c r="I505" s="179"/>
      <c r="J505" s="179"/>
      <c r="K505" s="121"/>
      <c r="L505" s="120"/>
      <c r="M505" s="181"/>
    </row>
    <row r="506" ht="27.75" customHeight="1">
      <c r="A506" s="182"/>
      <c r="B506" s="183"/>
      <c r="C506" s="120"/>
      <c r="D506" s="177"/>
      <c r="E506" s="178"/>
      <c r="F506" s="120"/>
      <c r="G506" s="120"/>
      <c r="H506" s="120"/>
      <c r="I506" s="120"/>
      <c r="J506" s="120"/>
      <c r="K506" s="121"/>
      <c r="L506" s="120"/>
      <c r="M506" s="178"/>
    </row>
    <row r="507" ht="27.75" customHeight="1">
      <c r="A507" s="182"/>
      <c r="B507" s="184"/>
      <c r="C507" s="179"/>
      <c r="D507" s="180"/>
      <c r="E507" s="181"/>
      <c r="F507" s="179"/>
      <c r="G507" s="179"/>
      <c r="H507" s="179"/>
      <c r="I507" s="179"/>
      <c r="J507" s="179"/>
      <c r="K507" s="121"/>
      <c r="L507" s="120"/>
      <c r="M507" s="181"/>
    </row>
    <row r="508" ht="27.75" customHeight="1">
      <c r="A508" s="182"/>
      <c r="B508" s="183"/>
      <c r="C508" s="120"/>
      <c r="D508" s="177"/>
      <c r="E508" s="178"/>
      <c r="F508" s="120"/>
      <c r="G508" s="120"/>
      <c r="H508" s="120"/>
      <c r="I508" s="120"/>
      <c r="J508" s="120"/>
      <c r="K508" s="121"/>
      <c r="L508" s="120"/>
      <c r="M508" s="178"/>
    </row>
    <row r="509" ht="27.75" customHeight="1">
      <c r="A509" s="182"/>
      <c r="B509" s="184"/>
      <c r="C509" s="179"/>
      <c r="D509" s="180"/>
      <c r="E509" s="181"/>
      <c r="F509" s="179"/>
      <c r="G509" s="179"/>
      <c r="H509" s="179"/>
      <c r="I509" s="179"/>
      <c r="J509" s="179"/>
      <c r="K509" s="121"/>
      <c r="L509" s="120"/>
      <c r="M509" s="181"/>
    </row>
    <row r="510" ht="27.75" customHeight="1">
      <c r="A510" s="182"/>
      <c r="B510" s="183"/>
      <c r="C510" s="120"/>
      <c r="D510" s="177"/>
      <c r="E510" s="178"/>
      <c r="F510" s="120"/>
      <c r="G510" s="120"/>
      <c r="H510" s="120"/>
      <c r="I510" s="120"/>
      <c r="J510" s="120"/>
      <c r="K510" s="121"/>
      <c r="L510" s="120"/>
      <c r="M510" s="178"/>
    </row>
    <row r="511" ht="27.75" customHeight="1">
      <c r="A511" s="182"/>
      <c r="B511" s="184"/>
      <c r="C511" s="179"/>
      <c r="D511" s="180"/>
      <c r="E511" s="181"/>
      <c r="F511" s="179"/>
      <c r="G511" s="179"/>
      <c r="H511" s="179"/>
      <c r="I511" s="179"/>
      <c r="J511" s="179"/>
      <c r="K511" s="121"/>
      <c r="L511" s="120"/>
      <c r="M511" s="181"/>
    </row>
    <row r="512" ht="27.75" customHeight="1">
      <c r="A512" s="182"/>
      <c r="B512" s="183"/>
      <c r="C512" s="120"/>
      <c r="D512" s="177"/>
      <c r="E512" s="178"/>
      <c r="F512" s="120"/>
      <c r="G512" s="120"/>
      <c r="H512" s="120"/>
      <c r="I512" s="120"/>
      <c r="J512" s="120"/>
      <c r="K512" s="121"/>
      <c r="L512" s="120"/>
      <c r="M512" s="178"/>
    </row>
    <row r="513" ht="27.75" customHeight="1">
      <c r="A513" s="182"/>
      <c r="B513" s="184"/>
      <c r="C513" s="179"/>
      <c r="D513" s="180"/>
      <c r="E513" s="181"/>
      <c r="F513" s="179"/>
      <c r="G513" s="179"/>
      <c r="H513" s="179"/>
      <c r="I513" s="179"/>
      <c r="J513" s="179"/>
      <c r="K513" s="121"/>
      <c r="L513" s="120"/>
      <c r="M513" s="181"/>
    </row>
    <row r="514" ht="27.75" customHeight="1">
      <c r="A514" s="182"/>
      <c r="B514" s="183"/>
      <c r="C514" s="120"/>
      <c r="D514" s="177"/>
      <c r="E514" s="178"/>
      <c r="F514" s="120"/>
      <c r="G514" s="120"/>
      <c r="H514" s="120"/>
      <c r="I514" s="120"/>
      <c r="J514" s="120"/>
      <c r="K514" s="121"/>
      <c r="L514" s="120"/>
      <c r="M514" s="178"/>
    </row>
    <row r="515" ht="27.75" customHeight="1">
      <c r="A515" s="182"/>
      <c r="B515" s="184"/>
      <c r="C515" s="179"/>
      <c r="D515" s="180"/>
      <c r="E515" s="181"/>
      <c r="F515" s="179"/>
      <c r="G515" s="179"/>
      <c r="H515" s="179"/>
      <c r="I515" s="179"/>
      <c r="J515" s="179"/>
      <c r="K515" s="121"/>
      <c r="L515" s="120"/>
      <c r="M515" s="181"/>
    </row>
    <row r="516" ht="27.75" customHeight="1">
      <c r="A516" s="182"/>
      <c r="B516" s="183"/>
      <c r="C516" s="120"/>
      <c r="D516" s="177"/>
      <c r="E516" s="178"/>
      <c r="F516" s="120"/>
      <c r="G516" s="120"/>
      <c r="H516" s="120"/>
      <c r="I516" s="120"/>
      <c r="J516" s="120"/>
      <c r="K516" s="121"/>
      <c r="L516" s="120"/>
      <c r="M516" s="178"/>
    </row>
    <row r="517" ht="27.75" customHeight="1">
      <c r="A517" s="182"/>
      <c r="B517" s="184"/>
      <c r="C517" s="179"/>
      <c r="D517" s="180"/>
      <c r="E517" s="181"/>
      <c r="F517" s="179"/>
      <c r="G517" s="179"/>
      <c r="H517" s="179"/>
      <c r="I517" s="179"/>
      <c r="J517" s="179"/>
      <c r="K517" s="121"/>
      <c r="L517" s="120"/>
      <c r="M517" s="181"/>
    </row>
    <row r="518" ht="27.75" customHeight="1">
      <c r="A518" s="182"/>
      <c r="B518" s="183"/>
      <c r="C518" s="120"/>
      <c r="D518" s="177"/>
      <c r="E518" s="178"/>
      <c r="F518" s="120"/>
      <c r="G518" s="120"/>
      <c r="H518" s="120"/>
      <c r="I518" s="120"/>
      <c r="J518" s="120"/>
      <c r="K518" s="121"/>
      <c r="L518" s="120"/>
      <c r="M518" s="178"/>
    </row>
    <row r="519" ht="27.75" customHeight="1">
      <c r="A519" s="182"/>
      <c r="B519" s="184"/>
      <c r="C519" s="179"/>
      <c r="D519" s="180"/>
      <c r="E519" s="181"/>
      <c r="F519" s="179"/>
      <c r="G519" s="179"/>
      <c r="H519" s="179"/>
      <c r="I519" s="179"/>
      <c r="J519" s="179"/>
      <c r="K519" s="121"/>
      <c r="L519" s="120"/>
      <c r="M519" s="181"/>
    </row>
    <row r="520" ht="27.75" customHeight="1">
      <c r="A520" s="182"/>
      <c r="B520" s="183"/>
      <c r="C520" s="120"/>
      <c r="D520" s="177"/>
      <c r="E520" s="178"/>
      <c r="F520" s="120"/>
      <c r="G520" s="120"/>
      <c r="H520" s="120"/>
      <c r="I520" s="120"/>
      <c r="J520" s="120"/>
      <c r="K520" s="121"/>
      <c r="L520" s="120"/>
      <c r="M520" s="178"/>
    </row>
    <row r="521" ht="27.75" customHeight="1">
      <c r="A521" s="182"/>
      <c r="B521" s="184"/>
      <c r="C521" s="179"/>
      <c r="D521" s="180"/>
      <c r="E521" s="181"/>
      <c r="F521" s="179"/>
      <c r="G521" s="179"/>
      <c r="H521" s="179"/>
      <c r="I521" s="179"/>
      <c r="J521" s="179"/>
      <c r="K521" s="121"/>
      <c r="L521" s="120"/>
      <c r="M521" s="181"/>
    </row>
    <row r="522" ht="27.75" customHeight="1">
      <c r="A522" s="182"/>
      <c r="B522" s="183"/>
      <c r="C522" s="120"/>
      <c r="D522" s="177"/>
      <c r="E522" s="178"/>
      <c r="F522" s="120"/>
      <c r="G522" s="120"/>
      <c r="H522" s="120"/>
      <c r="I522" s="120"/>
      <c r="J522" s="120"/>
      <c r="K522" s="121"/>
      <c r="L522" s="120"/>
      <c r="M522" s="178"/>
    </row>
    <row r="523" ht="27.75" customHeight="1">
      <c r="A523" s="182"/>
      <c r="B523" s="184"/>
      <c r="C523" s="179"/>
      <c r="D523" s="180"/>
      <c r="E523" s="181"/>
      <c r="F523" s="179"/>
      <c r="G523" s="179"/>
      <c r="H523" s="179"/>
      <c r="I523" s="179"/>
      <c r="J523" s="179"/>
      <c r="K523" s="121"/>
      <c r="L523" s="120"/>
      <c r="M523" s="181"/>
    </row>
    <row r="524" ht="27.75" customHeight="1">
      <c r="A524" s="182"/>
      <c r="B524" s="183"/>
      <c r="C524" s="120"/>
      <c r="D524" s="177"/>
      <c r="E524" s="178"/>
      <c r="F524" s="120"/>
      <c r="G524" s="120"/>
      <c r="H524" s="120"/>
      <c r="I524" s="120"/>
      <c r="J524" s="120"/>
      <c r="K524" s="121"/>
      <c r="L524" s="120"/>
      <c r="M524" s="178"/>
    </row>
    <row r="525" ht="27.75" customHeight="1">
      <c r="A525" s="182"/>
      <c r="B525" s="184"/>
      <c r="C525" s="179"/>
      <c r="D525" s="180"/>
      <c r="E525" s="181"/>
      <c r="F525" s="179"/>
      <c r="G525" s="179"/>
      <c r="H525" s="179"/>
      <c r="I525" s="179"/>
      <c r="J525" s="179"/>
      <c r="K525" s="121"/>
      <c r="L525" s="120"/>
      <c r="M525" s="181"/>
    </row>
    <row r="526" ht="27.75" customHeight="1">
      <c r="A526" s="182"/>
      <c r="B526" s="183"/>
      <c r="C526" s="120"/>
      <c r="D526" s="177"/>
      <c r="E526" s="178"/>
      <c r="F526" s="120"/>
      <c r="G526" s="120"/>
      <c r="H526" s="120"/>
      <c r="I526" s="120"/>
      <c r="J526" s="120"/>
      <c r="K526" s="121"/>
      <c r="L526" s="120"/>
      <c r="M526" s="178"/>
    </row>
    <row r="527" ht="27.75" customHeight="1">
      <c r="A527" s="182"/>
      <c r="B527" s="184"/>
      <c r="C527" s="179"/>
      <c r="D527" s="180"/>
      <c r="E527" s="181"/>
      <c r="F527" s="179"/>
      <c r="G527" s="179"/>
      <c r="H527" s="179"/>
      <c r="I527" s="179"/>
      <c r="J527" s="179"/>
      <c r="K527" s="121"/>
      <c r="L527" s="120"/>
      <c r="M527" s="181"/>
    </row>
    <row r="528" ht="27.75" customHeight="1">
      <c r="A528" s="182"/>
      <c r="B528" s="183"/>
      <c r="C528" s="120"/>
      <c r="D528" s="177"/>
      <c r="E528" s="178"/>
      <c r="F528" s="120"/>
      <c r="G528" s="120"/>
      <c r="H528" s="120"/>
      <c r="I528" s="120"/>
      <c r="J528" s="120"/>
      <c r="K528" s="121"/>
      <c r="L528" s="120"/>
      <c r="M528" s="178"/>
    </row>
    <row r="529" ht="27.75" customHeight="1">
      <c r="A529" s="182"/>
      <c r="B529" s="184"/>
      <c r="C529" s="179"/>
      <c r="D529" s="180"/>
      <c r="E529" s="181"/>
      <c r="F529" s="179"/>
      <c r="G529" s="179"/>
      <c r="H529" s="179"/>
      <c r="I529" s="179"/>
      <c r="J529" s="179"/>
      <c r="K529" s="121"/>
      <c r="L529" s="120"/>
      <c r="M529" s="181"/>
    </row>
    <row r="530" ht="27.75" customHeight="1">
      <c r="A530" s="182"/>
      <c r="B530" s="183"/>
      <c r="C530" s="120"/>
      <c r="D530" s="177"/>
      <c r="E530" s="178"/>
      <c r="F530" s="120"/>
      <c r="G530" s="120"/>
      <c r="H530" s="120"/>
      <c r="I530" s="120"/>
      <c r="J530" s="120"/>
      <c r="K530" s="121"/>
      <c r="L530" s="120"/>
      <c r="M530" s="178"/>
    </row>
    <row r="531" ht="27.75" customHeight="1">
      <c r="A531" s="182"/>
      <c r="B531" s="184"/>
      <c r="C531" s="179"/>
      <c r="D531" s="180"/>
      <c r="E531" s="181"/>
      <c r="F531" s="179"/>
      <c r="G531" s="179"/>
      <c r="H531" s="179"/>
      <c r="I531" s="179"/>
      <c r="J531" s="179"/>
      <c r="K531" s="121"/>
      <c r="L531" s="120"/>
      <c r="M531" s="181"/>
    </row>
    <row r="532" ht="27.75" customHeight="1">
      <c r="A532" s="182"/>
      <c r="B532" s="183"/>
      <c r="C532" s="120"/>
      <c r="D532" s="177"/>
      <c r="E532" s="178"/>
      <c r="F532" s="120"/>
      <c r="G532" s="120"/>
      <c r="H532" s="120"/>
      <c r="I532" s="120"/>
      <c r="J532" s="120"/>
      <c r="K532" s="121"/>
      <c r="L532" s="120"/>
      <c r="M532" s="178"/>
    </row>
    <row r="533" ht="27.75" customHeight="1">
      <c r="A533" s="182"/>
      <c r="B533" s="184"/>
      <c r="C533" s="179"/>
      <c r="D533" s="180"/>
      <c r="E533" s="181"/>
      <c r="F533" s="179"/>
      <c r="G533" s="179"/>
      <c r="H533" s="179"/>
      <c r="I533" s="179"/>
      <c r="J533" s="179"/>
      <c r="K533" s="121"/>
      <c r="L533" s="120"/>
      <c r="M533" s="181"/>
    </row>
    <row r="534" ht="27.75" customHeight="1">
      <c r="A534" s="182"/>
      <c r="B534" s="183"/>
      <c r="C534" s="120"/>
      <c r="D534" s="177"/>
      <c r="E534" s="178"/>
      <c r="F534" s="120"/>
      <c r="G534" s="120"/>
      <c r="H534" s="120"/>
      <c r="I534" s="120"/>
      <c r="J534" s="120"/>
      <c r="K534" s="121"/>
      <c r="L534" s="120"/>
      <c r="M534" s="178"/>
    </row>
    <row r="535" ht="27.75" customHeight="1">
      <c r="A535" s="182"/>
      <c r="B535" s="184"/>
      <c r="C535" s="179"/>
      <c r="D535" s="180"/>
      <c r="E535" s="181"/>
      <c r="F535" s="179"/>
      <c r="G535" s="179"/>
      <c r="H535" s="179"/>
      <c r="I535" s="179"/>
      <c r="J535" s="179"/>
      <c r="K535" s="121"/>
      <c r="L535" s="120"/>
      <c r="M535" s="181"/>
    </row>
    <row r="536" ht="27.75" customHeight="1">
      <c r="A536" s="182"/>
      <c r="B536" s="183"/>
      <c r="C536" s="120"/>
      <c r="D536" s="177"/>
      <c r="E536" s="178"/>
      <c r="F536" s="120"/>
      <c r="G536" s="120"/>
      <c r="H536" s="120"/>
      <c r="I536" s="120"/>
      <c r="J536" s="120"/>
      <c r="K536" s="121"/>
      <c r="L536" s="120"/>
      <c r="M536" s="178"/>
    </row>
    <row r="537" ht="27.75" customHeight="1">
      <c r="A537" s="182"/>
      <c r="B537" s="184"/>
      <c r="C537" s="179"/>
      <c r="D537" s="180"/>
      <c r="E537" s="181"/>
      <c r="F537" s="179"/>
      <c r="G537" s="179"/>
      <c r="H537" s="179"/>
      <c r="I537" s="179"/>
      <c r="J537" s="179"/>
      <c r="K537" s="121"/>
      <c r="L537" s="120"/>
      <c r="M537" s="181"/>
    </row>
    <row r="538" ht="27.75" customHeight="1">
      <c r="A538" s="182"/>
      <c r="B538" s="183"/>
      <c r="C538" s="120"/>
      <c r="D538" s="177"/>
      <c r="E538" s="178"/>
      <c r="F538" s="120"/>
      <c r="G538" s="120"/>
      <c r="H538" s="120"/>
      <c r="I538" s="120"/>
      <c r="J538" s="120"/>
      <c r="K538" s="121"/>
      <c r="L538" s="120"/>
      <c r="M538" s="178"/>
    </row>
    <row r="539" ht="27.75" customHeight="1">
      <c r="A539" s="182"/>
      <c r="B539" s="184"/>
      <c r="C539" s="179"/>
      <c r="D539" s="180"/>
      <c r="E539" s="181"/>
      <c r="F539" s="179"/>
      <c r="G539" s="179"/>
      <c r="H539" s="179"/>
      <c r="I539" s="179"/>
      <c r="J539" s="179"/>
      <c r="K539" s="121"/>
      <c r="L539" s="120"/>
      <c r="M539" s="181"/>
    </row>
    <row r="540" ht="27.75" customHeight="1">
      <c r="A540" s="182"/>
      <c r="B540" s="183"/>
      <c r="C540" s="120"/>
      <c r="D540" s="177"/>
      <c r="E540" s="178"/>
      <c r="F540" s="120"/>
      <c r="G540" s="120"/>
      <c r="H540" s="120"/>
      <c r="I540" s="120"/>
      <c r="J540" s="120"/>
      <c r="K540" s="121"/>
      <c r="L540" s="120"/>
      <c r="M540" s="178"/>
    </row>
    <row r="541" ht="27.75" customHeight="1">
      <c r="A541" s="182"/>
      <c r="B541" s="184"/>
      <c r="C541" s="179"/>
      <c r="D541" s="180"/>
      <c r="E541" s="181"/>
      <c r="F541" s="179"/>
      <c r="G541" s="179"/>
      <c r="H541" s="179"/>
      <c r="I541" s="179"/>
      <c r="J541" s="179"/>
      <c r="K541" s="121"/>
      <c r="L541" s="120"/>
      <c r="M541" s="181"/>
    </row>
    <row r="542" ht="27.75" customHeight="1">
      <c r="A542" s="182"/>
      <c r="B542" s="183"/>
      <c r="C542" s="120"/>
      <c r="D542" s="177"/>
      <c r="E542" s="178"/>
      <c r="F542" s="120"/>
      <c r="G542" s="120"/>
      <c r="H542" s="120"/>
      <c r="I542" s="120"/>
      <c r="J542" s="120"/>
      <c r="K542" s="121"/>
      <c r="L542" s="120"/>
      <c r="M542" s="178"/>
    </row>
    <row r="543" ht="27.75" customHeight="1">
      <c r="A543" s="182"/>
      <c r="B543" s="184"/>
      <c r="C543" s="179"/>
      <c r="D543" s="180"/>
      <c r="E543" s="181"/>
      <c r="F543" s="179"/>
      <c r="G543" s="179"/>
      <c r="H543" s="179"/>
      <c r="I543" s="179"/>
      <c r="J543" s="179"/>
      <c r="K543" s="121"/>
      <c r="L543" s="120"/>
      <c r="M543" s="181"/>
    </row>
    <row r="544" ht="27.75" customHeight="1">
      <c r="A544" s="182"/>
      <c r="B544" s="183"/>
      <c r="C544" s="120"/>
      <c r="D544" s="177"/>
      <c r="E544" s="178"/>
      <c r="F544" s="120"/>
      <c r="G544" s="120"/>
      <c r="H544" s="120"/>
      <c r="I544" s="120"/>
      <c r="J544" s="120"/>
      <c r="K544" s="121"/>
      <c r="L544" s="120"/>
      <c r="M544" s="178"/>
    </row>
    <row r="545" ht="27.75" customHeight="1">
      <c r="A545" s="182"/>
      <c r="B545" s="184"/>
      <c r="C545" s="179"/>
      <c r="D545" s="180"/>
      <c r="E545" s="181"/>
      <c r="F545" s="179"/>
      <c r="G545" s="179"/>
      <c r="H545" s="179"/>
      <c r="I545" s="179"/>
      <c r="J545" s="179"/>
      <c r="K545" s="121"/>
      <c r="L545" s="120"/>
      <c r="M545" s="181"/>
    </row>
    <row r="546" ht="27.75" customHeight="1">
      <c r="A546" s="182"/>
      <c r="B546" s="183"/>
      <c r="C546" s="120"/>
      <c r="D546" s="177"/>
      <c r="E546" s="178"/>
      <c r="F546" s="120"/>
      <c r="G546" s="120"/>
      <c r="H546" s="120"/>
      <c r="I546" s="120"/>
      <c r="J546" s="120"/>
      <c r="K546" s="121"/>
      <c r="L546" s="120"/>
      <c r="M546" s="178"/>
    </row>
    <row r="547" ht="27.75" customHeight="1">
      <c r="A547" s="182"/>
      <c r="B547" s="184"/>
      <c r="C547" s="179"/>
      <c r="D547" s="180"/>
      <c r="E547" s="181"/>
      <c r="F547" s="179"/>
      <c r="G547" s="179"/>
      <c r="H547" s="179"/>
      <c r="I547" s="179"/>
      <c r="J547" s="179"/>
      <c r="K547" s="121"/>
      <c r="L547" s="120"/>
      <c r="M547" s="181"/>
    </row>
    <row r="548" ht="27.75" customHeight="1">
      <c r="A548" s="182"/>
      <c r="B548" s="183"/>
      <c r="C548" s="120"/>
      <c r="D548" s="177"/>
      <c r="E548" s="178"/>
      <c r="F548" s="120"/>
      <c r="G548" s="120"/>
      <c r="H548" s="120"/>
      <c r="I548" s="120"/>
      <c r="J548" s="120"/>
      <c r="K548" s="121"/>
      <c r="L548" s="120"/>
      <c r="M548" s="178"/>
    </row>
    <row r="549" ht="27.75" customHeight="1">
      <c r="A549" s="182"/>
      <c r="B549" s="184"/>
      <c r="C549" s="179"/>
      <c r="D549" s="180"/>
      <c r="E549" s="181"/>
      <c r="F549" s="179"/>
      <c r="G549" s="179"/>
      <c r="H549" s="179"/>
      <c r="I549" s="179"/>
      <c r="J549" s="179"/>
      <c r="K549" s="121"/>
      <c r="L549" s="120"/>
      <c r="M549" s="181"/>
    </row>
    <row r="550" ht="27.75" customHeight="1">
      <c r="A550" s="182"/>
      <c r="B550" s="183"/>
      <c r="C550" s="120"/>
      <c r="D550" s="177"/>
      <c r="E550" s="178"/>
      <c r="F550" s="120"/>
      <c r="G550" s="120"/>
      <c r="H550" s="120"/>
      <c r="I550" s="120"/>
      <c r="J550" s="120"/>
      <c r="K550" s="121"/>
      <c r="L550" s="120"/>
      <c r="M550" s="178"/>
    </row>
    <row r="551" ht="27.75" customHeight="1">
      <c r="A551" s="182"/>
      <c r="B551" s="184"/>
      <c r="C551" s="179"/>
      <c r="D551" s="180"/>
      <c r="E551" s="181"/>
      <c r="F551" s="179"/>
      <c r="G551" s="179"/>
      <c r="H551" s="179"/>
      <c r="I551" s="179"/>
      <c r="J551" s="179"/>
      <c r="K551" s="121"/>
      <c r="L551" s="120"/>
      <c r="M551" s="181"/>
    </row>
    <row r="552" ht="27.75" customHeight="1">
      <c r="A552" s="182"/>
      <c r="B552" s="183"/>
      <c r="C552" s="120"/>
      <c r="D552" s="177"/>
      <c r="E552" s="178"/>
      <c r="F552" s="120"/>
      <c r="G552" s="120"/>
      <c r="H552" s="120"/>
      <c r="I552" s="120"/>
      <c r="J552" s="120"/>
      <c r="K552" s="121"/>
      <c r="L552" s="120"/>
      <c r="M552" s="178"/>
    </row>
    <row r="553" ht="27.75" customHeight="1">
      <c r="A553" s="182"/>
      <c r="B553" s="184"/>
      <c r="C553" s="179"/>
      <c r="D553" s="180"/>
      <c r="E553" s="181"/>
      <c r="F553" s="179"/>
      <c r="G553" s="179"/>
      <c r="H553" s="179"/>
      <c r="I553" s="179"/>
      <c r="J553" s="179"/>
      <c r="K553" s="121"/>
      <c r="L553" s="120"/>
      <c r="M553" s="181"/>
    </row>
    <row r="554" ht="27.75" customHeight="1">
      <c r="A554" s="182"/>
      <c r="B554" s="183"/>
      <c r="C554" s="120"/>
      <c r="D554" s="177"/>
      <c r="E554" s="178"/>
      <c r="F554" s="120"/>
      <c r="G554" s="120"/>
      <c r="H554" s="120"/>
      <c r="I554" s="120"/>
      <c r="J554" s="120"/>
      <c r="K554" s="121"/>
      <c r="L554" s="120"/>
      <c r="M554" s="178"/>
    </row>
    <row r="555" ht="27.75" customHeight="1">
      <c r="A555" s="182"/>
      <c r="B555" s="184"/>
      <c r="C555" s="179"/>
      <c r="D555" s="180"/>
      <c r="E555" s="181"/>
      <c r="F555" s="179"/>
      <c r="G555" s="179"/>
      <c r="H555" s="179"/>
      <c r="I555" s="179"/>
      <c r="J555" s="179"/>
      <c r="K555" s="121"/>
      <c r="L555" s="120"/>
      <c r="M555" s="181"/>
    </row>
    <row r="556" ht="27.75" customHeight="1">
      <c r="A556" s="182"/>
      <c r="B556" s="183"/>
      <c r="C556" s="120"/>
      <c r="D556" s="177"/>
      <c r="E556" s="178"/>
      <c r="F556" s="120"/>
      <c r="G556" s="120"/>
      <c r="H556" s="120"/>
      <c r="I556" s="120"/>
      <c r="J556" s="120"/>
      <c r="K556" s="121"/>
      <c r="L556" s="120"/>
      <c r="M556" s="178"/>
    </row>
    <row r="557" ht="27.75" customHeight="1">
      <c r="A557" s="182"/>
      <c r="B557" s="184"/>
      <c r="C557" s="179"/>
      <c r="D557" s="180"/>
      <c r="E557" s="181"/>
      <c r="F557" s="179"/>
      <c r="G557" s="179"/>
      <c r="H557" s="179"/>
      <c r="I557" s="179"/>
      <c r="J557" s="179"/>
      <c r="K557" s="121"/>
      <c r="L557" s="120"/>
      <c r="M557" s="181"/>
    </row>
    <row r="558" ht="27.75" customHeight="1">
      <c r="A558" s="182"/>
      <c r="B558" s="183"/>
      <c r="C558" s="120"/>
      <c r="D558" s="177"/>
      <c r="E558" s="178"/>
      <c r="F558" s="120"/>
      <c r="G558" s="120"/>
      <c r="H558" s="120"/>
      <c r="I558" s="120"/>
      <c r="J558" s="120"/>
      <c r="K558" s="121"/>
      <c r="L558" s="120"/>
      <c r="M558" s="178"/>
    </row>
    <row r="559" ht="27.75" customHeight="1">
      <c r="A559" s="182"/>
      <c r="B559" s="184"/>
      <c r="C559" s="179"/>
      <c r="D559" s="180"/>
      <c r="E559" s="181"/>
      <c r="F559" s="179"/>
      <c r="G559" s="179"/>
      <c r="H559" s="179"/>
      <c r="I559" s="179"/>
      <c r="J559" s="179"/>
      <c r="K559" s="121"/>
      <c r="L559" s="120"/>
      <c r="M559" s="181"/>
    </row>
    <row r="560" ht="27.75" customHeight="1">
      <c r="A560" s="182"/>
      <c r="B560" s="183"/>
      <c r="C560" s="120"/>
      <c r="D560" s="177"/>
      <c r="E560" s="178"/>
      <c r="F560" s="120"/>
      <c r="G560" s="120"/>
      <c r="H560" s="120"/>
      <c r="I560" s="120"/>
      <c r="J560" s="120"/>
      <c r="K560" s="121"/>
      <c r="L560" s="120"/>
      <c r="M560" s="178"/>
    </row>
    <row r="561" ht="27.75" customHeight="1">
      <c r="A561" s="182"/>
      <c r="B561" s="184"/>
      <c r="C561" s="179"/>
      <c r="D561" s="180"/>
      <c r="E561" s="181"/>
      <c r="F561" s="179"/>
      <c r="G561" s="179"/>
      <c r="H561" s="179"/>
      <c r="I561" s="179"/>
      <c r="J561" s="179"/>
      <c r="K561" s="121"/>
      <c r="L561" s="120"/>
      <c r="M561" s="181"/>
    </row>
    <row r="562" ht="27.75" customHeight="1">
      <c r="A562" s="182"/>
      <c r="B562" s="183"/>
      <c r="C562" s="120"/>
      <c r="D562" s="177"/>
      <c r="E562" s="178"/>
      <c r="F562" s="120"/>
      <c r="G562" s="120"/>
      <c r="H562" s="120"/>
      <c r="I562" s="120"/>
      <c r="J562" s="120"/>
      <c r="K562" s="121"/>
      <c r="L562" s="120"/>
      <c r="M562" s="178"/>
    </row>
    <row r="563" ht="27.75" customHeight="1">
      <c r="A563" s="182"/>
      <c r="B563" s="184"/>
      <c r="C563" s="179"/>
      <c r="D563" s="180"/>
      <c r="E563" s="181"/>
      <c r="F563" s="179"/>
      <c r="G563" s="179"/>
      <c r="H563" s="179"/>
      <c r="I563" s="179"/>
      <c r="J563" s="179"/>
      <c r="K563" s="121"/>
      <c r="L563" s="120"/>
      <c r="M563" s="181"/>
    </row>
    <row r="564" ht="27.75" customHeight="1">
      <c r="A564" s="182"/>
      <c r="B564" s="183"/>
      <c r="C564" s="120"/>
      <c r="D564" s="177"/>
      <c r="E564" s="178"/>
      <c r="F564" s="120"/>
      <c r="G564" s="120"/>
      <c r="H564" s="120"/>
      <c r="I564" s="120"/>
      <c r="J564" s="120"/>
      <c r="K564" s="121"/>
      <c r="L564" s="120"/>
      <c r="M564" s="178"/>
    </row>
    <row r="565" ht="27.75" customHeight="1">
      <c r="A565" s="182"/>
      <c r="B565" s="184"/>
      <c r="C565" s="179"/>
      <c r="D565" s="180"/>
      <c r="E565" s="181"/>
      <c r="F565" s="179"/>
      <c r="G565" s="179"/>
      <c r="H565" s="179"/>
      <c r="I565" s="179"/>
      <c r="J565" s="179"/>
      <c r="K565" s="121"/>
      <c r="L565" s="120"/>
      <c r="M565" s="181"/>
    </row>
    <row r="566" ht="27.75" customHeight="1">
      <c r="A566" s="182"/>
      <c r="B566" s="183"/>
      <c r="C566" s="120"/>
      <c r="D566" s="177"/>
      <c r="E566" s="178"/>
      <c r="F566" s="120"/>
      <c r="G566" s="120"/>
      <c r="H566" s="120"/>
      <c r="I566" s="120"/>
      <c r="J566" s="120"/>
      <c r="K566" s="121"/>
      <c r="L566" s="120"/>
      <c r="M566" s="178"/>
    </row>
    <row r="567" ht="27.75" customHeight="1">
      <c r="A567" s="182"/>
      <c r="B567" s="184"/>
      <c r="C567" s="179"/>
      <c r="D567" s="180"/>
      <c r="E567" s="181"/>
      <c r="F567" s="179"/>
      <c r="G567" s="179"/>
      <c r="H567" s="179"/>
      <c r="I567" s="179"/>
      <c r="J567" s="179"/>
      <c r="K567" s="121"/>
      <c r="L567" s="120"/>
      <c r="M567" s="181"/>
    </row>
    <row r="568" ht="27.75" customHeight="1">
      <c r="A568" s="182"/>
      <c r="B568" s="183"/>
      <c r="C568" s="120"/>
      <c r="D568" s="177"/>
      <c r="E568" s="178"/>
      <c r="F568" s="120"/>
      <c r="G568" s="120"/>
      <c r="H568" s="120"/>
      <c r="I568" s="120"/>
      <c r="J568" s="120"/>
      <c r="K568" s="121"/>
      <c r="L568" s="120"/>
      <c r="M568" s="178"/>
    </row>
    <row r="569" ht="27.75" customHeight="1">
      <c r="A569" s="182"/>
      <c r="B569" s="184"/>
      <c r="C569" s="179"/>
      <c r="D569" s="180"/>
      <c r="E569" s="181"/>
      <c r="F569" s="179"/>
      <c r="G569" s="179"/>
      <c r="H569" s="179"/>
      <c r="I569" s="179"/>
      <c r="J569" s="179"/>
      <c r="K569" s="121"/>
      <c r="L569" s="120"/>
      <c r="M569" s="181"/>
    </row>
    <row r="570" ht="27.75" customHeight="1">
      <c r="A570" s="182"/>
      <c r="B570" s="183"/>
      <c r="C570" s="120"/>
      <c r="D570" s="177"/>
      <c r="E570" s="178"/>
      <c r="F570" s="120"/>
      <c r="G570" s="120"/>
      <c r="H570" s="120"/>
      <c r="I570" s="120"/>
      <c r="J570" s="120"/>
      <c r="K570" s="121"/>
      <c r="L570" s="120"/>
      <c r="M570" s="178"/>
    </row>
    <row r="571" ht="27.75" customHeight="1">
      <c r="A571" s="182"/>
      <c r="B571" s="184"/>
      <c r="C571" s="179"/>
      <c r="D571" s="180"/>
      <c r="E571" s="181"/>
      <c r="F571" s="179"/>
      <c r="G571" s="179"/>
      <c r="H571" s="179"/>
      <c r="I571" s="179"/>
      <c r="J571" s="179"/>
      <c r="K571" s="121"/>
      <c r="L571" s="120"/>
      <c r="M571" s="181"/>
    </row>
    <row r="572" ht="27.75" customHeight="1">
      <c r="A572" s="182"/>
      <c r="B572" s="183"/>
      <c r="C572" s="120"/>
      <c r="D572" s="177"/>
      <c r="E572" s="178"/>
      <c r="F572" s="120"/>
      <c r="G572" s="120"/>
      <c r="H572" s="120"/>
      <c r="I572" s="120"/>
      <c r="J572" s="120"/>
      <c r="K572" s="121"/>
      <c r="L572" s="120"/>
      <c r="M572" s="178"/>
    </row>
    <row r="573" ht="27.75" customHeight="1">
      <c r="A573" s="182"/>
      <c r="B573" s="184"/>
      <c r="C573" s="179"/>
      <c r="D573" s="180"/>
      <c r="E573" s="181"/>
      <c r="F573" s="179"/>
      <c r="G573" s="179"/>
      <c r="H573" s="179"/>
      <c r="I573" s="179"/>
      <c r="J573" s="179"/>
      <c r="K573" s="121"/>
      <c r="L573" s="120"/>
      <c r="M573" s="181"/>
    </row>
    <row r="574" ht="27.75" customHeight="1">
      <c r="A574" s="182"/>
      <c r="B574" s="183"/>
      <c r="C574" s="120"/>
      <c r="D574" s="177"/>
      <c r="E574" s="178"/>
      <c r="F574" s="120"/>
      <c r="G574" s="120"/>
      <c r="H574" s="120"/>
      <c r="I574" s="120"/>
      <c r="J574" s="120"/>
      <c r="K574" s="121"/>
      <c r="L574" s="120"/>
      <c r="M574" s="178"/>
    </row>
    <row r="575" ht="27.75" customHeight="1">
      <c r="A575" s="182"/>
      <c r="B575" s="184"/>
      <c r="C575" s="179"/>
      <c r="D575" s="180"/>
      <c r="E575" s="181"/>
      <c r="F575" s="179"/>
      <c r="G575" s="179"/>
      <c r="H575" s="179"/>
      <c r="I575" s="179"/>
      <c r="J575" s="179"/>
      <c r="K575" s="121"/>
      <c r="L575" s="120"/>
      <c r="M575" s="181"/>
    </row>
    <row r="576" ht="27.75" customHeight="1">
      <c r="A576" s="182"/>
      <c r="B576" s="183"/>
      <c r="C576" s="120"/>
      <c r="D576" s="177"/>
      <c r="E576" s="178"/>
      <c r="F576" s="120"/>
      <c r="G576" s="120"/>
      <c r="H576" s="120"/>
      <c r="I576" s="120"/>
      <c r="J576" s="120"/>
      <c r="K576" s="121"/>
      <c r="L576" s="120"/>
      <c r="M576" s="178"/>
    </row>
    <row r="577" ht="27.75" customHeight="1">
      <c r="A577" s="182"/>
      <c r="B577" s="184"/>
      <c r="C577" s="179"/>
      <c r="D577" s="180"/>
      <c r="E577" s="181"/>
      <c r="F577" s="179"/>
      <c r="G577" s="179"/>
      <c r="H577" s="179"/>
      <c r="I577" s="179"/>
      <c r="J577" s="179"/>
      <c r="K577" s="121"/>
      <c r="L577" s="120"/>
      <c r="M577" s="181"/>
    </row>
    <row r="578" ht="27.75" customHeight="1">
      <c r="A578" s="182"/>
      <c r="B578" s="183"/>
      <c r="C578" s="120"/>
      <c r="D578" s="177"/>
      <c r="E578" s="178"/>
      <c r="F578" s="120"/>
      <c r="G578" s="120"/>
      <c r="H578" s="120"/>
      <c r="I578" s="120"/>
      <c r="J578" s="120"/>
      <c r="K578" s="121"/>
      <c r="L578" s="120"/>
      <c r="M578" s="178"/>
    </row>
    <row r="579" ht="27.75" customHeight="1">
      <c r="A579" s="182"/>
      <c r="B579" s="184"/>
      <c r="C579" s="179"/>
      <c r="D579" s="180"/>
      <c r="E579" s="181"/>
      <c r="F579" s="179"/>
      <c r="G579" s="179"/>
      <c r="H579" s="179"/>
      <c r="I579" s="179"/>
      <c r="J579" s="179"/>
      <c r="K579" s="121"/>
      <c r="L579" s="120"/>
      <c r="M579" s="181"/>
    </row>
    <row r="580" ht="27.75" customHeight="1">
      <c r="A580" s="182"/>
      <c r="B580" s="183"/>
      <c r="C580" s="120"/>
      <c r="D580" s="177"/>
      <c r="E580" s="178"/>
      <c r="F580" s="120"/>
      <c r="G580" s="120"/>
      <c r="H580" s="120"/>
      <c r="I580" s="120"/>
      <c r="J580" s="120"/>
      <c r="K580" s="121"/>
      <c r="L580" s="120"/>
      <c r="M580" s="178"/>
    </row>
    <row r="581" ht="27.75" customHeight="1">
      <c r="A581" s="182"/>
      <c r="B581" s="184"/>
      <c r="C581" s="179"/>
      <c r="D581" s="180"/>
      <c r="E581" s="181"/>
      <c r="F581" s="179"/>
      <c r="G581" s="179"/>
      <c r="H581" s="179"/>
      <c r="I581" s="179"/>
      <c r="J581" s="179"/>
      <c r="K581" s="121"/>
      <c r="L581" s="120"/>
      <c r="M581" s="181"/>
    </row>
    <row r="582" ht="27.75" customHeight="1">
      <c r="A582" s="182"/>
      <c r="B582" s="183"/>
      <c r="C582" s="120"/>
      <c r="D582" s="177"/>
      <c r="E582" s="178"/>
      <c r="F582" s="120"/>
      <c r="G582" s="120"/>
      <c r="H582" s="120"/>
      <c r="I582" s="120"/>
      <c r="J582" s="120"/>
      <c r="K582" s="121"/>
      <c r="L582" s="120"/>
      <c r="M582" s="178"/>
    </row>
    <row r="583" ht="27.75" customHeight="1">
      <c r="A583" s="182"/>
      <c r="B583" s="184"/>
      <c r="C583" s="179"/>
      <c r="D583" s="180"/>
      <c r="E583" s="181"/>
      <c r="F583" s="179"/>
      <c r="G583" s="179"/>
      <c r="H583" s="179"/>
      <c r="I583" s="179"/>
      <c r="J583" s="179"/>
      <c r="K583" s="121"/>
      <c r="L583" s="120"/>
      <c r="M583" s="181"/>
    </row>
    <row r="584" ht="27.75" customHeight="1">
      <c r="A584" s="182"/>
      <c r="B584" s="183"/>
      <c r="C584" s="120"/>
      <c r="D584" s="177"/>
      <c r="E584" s="178"/>
      <c r="F584" s="120"/>
      <c r="G584" s="120"/>
      <c r="H584" s="120"/>
      <c r="I584" s="120"/>
      <c r="J584" s="120"/>
      <c r="K584" s="121"/>
      <c r="L584" s="120"/>
      <c r="M584" s="178"/>
    </row>
    <row r="585" ht="27.75" customHeight="1">
      <c r="A585" s="182"/>
      <c r="B585" s="184"/>
      <c r="C585" s="179"/>
      <c r="D585" s="180"/>
      <c r="E585" s="181"/>
      <c r="F585" s="179"/>
      <c r="G585" s="179"/>
      <c r="H585" s="179"/>
      <c r="I585" s="179"/>
      <c r="J585" s="179"/>
      <c r="K585" s="121"/>
      <c r="L585" s="120"/>
      <c r="M585" s="181"/>
    </row>
    <row r="586" ht="27.75" customHeight="1">
      <c r="A586" s="182"/>
      <c r="B586" s="183"/>
      <c r="C586" s="120"/>
      <c r="D586" s="177"/>
      <c r="E586" s="178"/>
      <c r="F586" s="120"/>
      <c r="G586" s="120"/>
      <c r="H586" s="120"/>
      <c r="I586" s="120"/>
      <c r="J586" s="120"/>
      <c r="K586" s="121"/>
      <c r="L586" s="120"/>
      <c r="M586" s="178"/>
    </row>
    <row r="587" ht="27.75" customHeight="1">
      <c r="A587" s="182"/>
      <c r="B587" s="184"/>
      <c r="C587" s="179"/>
      <c r="D587" s="180"/>
      <c r="E587" s="181"/>
      <c r="F587" s="179"/>
      <c r="G587" s="179"/>
      <c r="H587" s="179"/>
      <c r="I587" s="179"/>
      <c r="J587" s="179"/>
      <c r="K587" s="121"/>
      <c r="L587" s="120"/>
      <c r="M587" s="181"/>
    </row>
    <row r="588" ht="27.75" customHeight="1">
      <c r="A588" s="182"/>
      <c r="B588" s="183"/>
      <c r="C588" s="120"/>
      <c r="D588" s="177"/>
      <c r="E588" s="178"/>
      <c r="F588" s="120"/>
      <c r="G588" s="120"/>
      <c r="H588" s="120"/>
      <c r="I588" s="120"/>
      <c r="J588" s="120"/>
      <c r="K588" s="121"/>
      <c r="L588" s="120"/>
      <c r="M588" s="178"/>
    </row>
    <row r="589" ht="27.75" customHeight="1">
      <c r="A589" s="182"/>
      <c r="B589" s="184"/>
      <c r="C589" s="179"/>
      <c r="D589" s="180"/>
      <c r="E589" s="181"/>
      <c r="F589" s="179"/>
      <c r="G589" s="179"/>
      <c r="H589" s="179"/>
      <c r="I589" s="179"/>
      <c r="J589" s="179"/>
      <c r="K589" s="121"/>
      <c r="L589" s="120"/>
      <c r="M589" s="181"/>
    </row>
    <row r="590" ht="27.75" customHeight="1">
      <c r="A590" s="182"/>
      <c r="B590" s="183"/>
      <c r="C590" s="120"/>
      <c r="D590" s="177"/>
      <c r="E590" s="178"/>
      <c r="F590" s="120"/>
      <c r="G590" s="120"/>
      <c r="H590" s="120"/>
      <c r="I590" s="120"/>
      <c r="J590" s="120"/>
      <c r="K590" s="121"/>
      <c r="L590" s="120"/>
      <c r="M590" s="178"/>
    </row>
    <row r="591" ht="27.75" customHeight="1">
      <c r="A591" s="182"/>
      <c r="B591" s="184"/>
      <c r="C591" s="179"/>
      <c r="D591" s="180"/>
      <c r="E591" s="181"/>
      <c r="F591" s="179"/>
      <c r="G591" s="179"/>
      <c r="H591" s="179"/>
      <c r="I591" s="179"/>
      <c r="J591" s="179"/>
      <c r="K591" s="121"/>
      <c r="L591" s="120"/>
      <c r="M591" s="181"/>
    </row>
    <row r="592" ht="27.75" customHeight="1">
      <c r="A592" s="182"/>
      <c r="B592" s="183"/>
      <c r="C592" s="120"/>
      <c r="D592" s="177"/>
      <c r="E592" s="178"/>
      <c r="F592" s="120"/>
      <c r="G592" s="120"/>
      <c r="H592" s="120"/>
      <c r="I592" s="120"/>
      <c r="J592" s="120"/>
      <c r="K592" s="121"/>
      <c r="L592" s="120"/>
      <c r="M592" s="178"/>
    </row>
    <row r="593" ht="27.75" customHeight="1">
      <c r="A593" s="182"/>
      <c r="B593" s="184"/>
      <c r="C593" s="179"/>
      <c r="D593" s="180"/>
      <c r="E593" s="181"/>
      <c r="F593" s="179"/>
      <c r="G593" s="179"/>
      <c r="H593" s="179"/>
      <c r="I593" s="179"/>
      <c r="J593" s="179"/>
      <c r="K593" s="121"/>
      <c r="L593" s="120"/>
      <c r="M593" s="181"/>
    </row>
    <row r="594" ht="27.75" customHeight="1">
      <c r="A594" s="182"/>
      <c r="B594" s="183"/>
      <c r="C594" s="120"/>
      <c r="D594" s="177"/>
      <c r="E594" s="178"/>
      <c r="F594" s="120"/>
      <c r="G594" s="120"/>
      <c r="H594" s="120"/>
      <c r="I594" s="120"/>
      <c r="J594" s="120"/>
      <c r="K594" s="121"/>
      <c r="L594" s="120"/>
      <c r="M594" s="178"/>
    </row>
    <row r="595" ht="27.75" customHeight="1">
      <c r="A595" s="182"/>
      <c r="B595" s="184"/>
      <c r="C595" s="179"/>
      <c r="D595" s="180"/>
      <c r="E595" s="181"/>
      <c r="F595" s="179"/>
      <c r="G595" s="179"/>
      <c r="H595" s="179"/>
      <c r="I595" s="179"/>
      <c r="J595" s="179"/>
      <c r="K595" s="121"/>
      <c r="L595" s="120"/>
      <c r="M595" s="181"/>
    </row>
    <row r="596" ht="27.75" customHeight="1">
      <c r="A596" s="182"/>
      <c r="B596" s="183"/>
      <c r="C596" s="120"/>
      <c r="D596" s="177"/>
      <c r="E596" s="178"/>
      <c r="F596" s="120"/>
      <c r="G596" s="120"/>
      <c r="H596" s="120"/>
      <c r="I596" s="120"/>
      <c r="J596" s="120"/>
      <c r="K596" s="121"/>
      <c r="L596" s="120"/>
      <c r="M596" s="178"/>
    </row>
    <row r="597" ht="27.75" customHeight="1">
      <c r="A597" s="182"/>
      <c r="B597" s="184"/>
      <c r="C597" s="179"/>
      <c r="D597" s="180"/>
      <c r="E597" s="181"/>
      <c r="F597" s="179"/>
      <c r="G597" s="179"/>
      <c r="H597" s="179"/>
      <c r="I597" s="179"/>
      <c r="J597" s="179"/>
      <c r="K597" s="121"/>
      <c r="L597" s="120"/>
      <c r="M597" s="181"/>
    </row>
    <row r="598" ht="27.75" customHeight="1">
      <c r="A598" s="182"/>
      <c r="B598" s="183"/>
      <c r="C598" s="120"/>
      <c r="D598" s="177"/>
      <c r="E598" s="178"/>
      <c r="F598" s="120"/>
      <c r="G598" s="120"/>
      <c r="H598" s="120"/>
      <c r="I598" s="120"/>
      <c r="J598" s="120"/>
      <c r="K598" s="121"/>
      <c r="L598" s="120"/>
      <c r="M598" s="178"/>
    </row>
    <row r="599" ht="27.75" customHeight="1">
      <c r="A599" s="182"/>
      <c r="B599" s="184"/>
      <c r="C599" s="179"/>
      <c r="D599" s="180"/>
      <c r="E599" s="181"/>
      <c r="F599" s="179"/>
      <c r="G599" s="179"/>
      <c r="H599" s="179"/>
      <c r="I599" s="179"/>
      <c r="J599" s="179"/>
      <c r="K599" s="121"/>
      <c r="L599" s="120"/>
      <c r="M599" s="181"/>
    </row>
    <row r="600" ht="27.75" customHeight="1">
      <c r="A600" s="182"/>
      <c r="B600" s="183"/>
      <c r="C600" s="120"/>
      <c r="D600" s="177"/>
      <c r="E600" s="178"/>
      <c r="F600" s="120"/>
      <c r="G600" s="120"/>
      <c r="H600" s="120"/>
      <c r="I600" s="120"/>
      <c r="J600" s="120"/>
      <c r="K600" s="121"/>
      <c r="L600" s="120"/>
      <c r="M600" s="178"/>
    </row>
    <row r="601" ht="27.75" customHeight="1">
      <c r="A601" s="182"/>
      <c r="B601" s="184"/>
      <c r="C601" s="179"/>
      <c r="D601" s="180"/>
      <c r="E601" s="181"/>
      <c r="F601" s="179"/>
      <c r="G601" s="179"/>
      <c r="H601" s="179"/>
      <c r="I601" s="179"/>
      <c r="J601" s="179"/>
      <c r="K601" s="121"/>
      <c r="L601" s="120"/>
      <c r="M601" s="181"/>
    </row>
    <row r="602" ht="27.75" customHeight="1">
      <c r="A602" s="182"/>
      <c r="B602" s="183"/>
      <c r="C602" s="120"/>
      <c r="D602" s="177"/>
      <c r="E602" s="178"/>
      <c r="F602" s="120"/>
      <c r="G602" s="120"/>
      <c r="H602" s="120"/>
      <c r="I602" s="120"/>
      <c r="J602" s="120"/>
      <c r="K602" s="121"/>
      <c r="L602" s="120"/>
      <c r="M602" s="178"/>
    </row>
    <row r="603" ht="27.75" customHeight="1">
      <c r="A603" s="182"/>
      <c r="B603" s="184"/>
      <c r="C603" s="179"/>
      <c r="D603" s="180"/>
      <c r="E603" s="181"/>
      <c r="F603" s="179"/>
      <c r="G603" s="179"/>
      <c r="H603" s="179"/>
      <c r="I603" s="179"/>
      <c r="J603" s="179"/>
      <c r="K603" s="121"/>
      <c r="L603" s="120"/>
      <c r="M603" s="181"/>
    </row>
    <row r="604" ht="27.75" customHeight="1">
      <c r="A604" s="182"/>
      <c r="B604" s="183"/>
      <c r="C604" s="120"/>
      <c r="D604" s="177"/>
      <c r="E604" s="178"/>
      <c r="F604" s="120"/>
      <c r="G604" s="120"/>
      <c r="H604" s="120"/>
      <c r="I604" s="120"/>
      <c r="J604" s="120"/>
      <c r="K604" s="121"/>
      <c r="L604" s="120"/>
      <c r="M604" s="178"/>
    </row>
    <row r="605" ht="27.75" customHeight="1">
      <c r="A605" s="182"/>
      <c r="B605" s="184"/>
      <c r="C605" s="179"/>
      <c r="D605" s="180"/>
      <c r="E605" s="181"/>
      <c r="F605" s="179"/>
      <c r="G605" s="179"/>
      <c r="H605" s="179"/>
      <c r="I605" s="179"/>
      <c r="J605" s="179"/>
      <c r="K605" s="121"/>
      <c r="L605" s="120"/>
      <c r="M605" s="181"/>
    </row>
    <row r="606" ht="27.75" customHeight="1">
      <c r="A606" s="182"/>
      <c r="B606" s="183"/>
      <c r="C606" s="120"/>
      <c r="D606" s="177"/>
      <c r="E606" s="178"/>
      <c r="F606" s="120"/>
      <c r="G606" s="120"/>
      <c r="H606" s="120"/>
      <c r="I606" s="120"/>
      <c r="J606" s="120"/>
      <c r="K606" s="121"/>
      <c r="L606" s="120"/>
      <c r="M606" s="178"/>
    </row>
    <row r="607" ht="27.75" customHeight="1">
      <c r="A607" s="182"/>
      <c r="B607" s="184"/>
      <c r="C607" s="179"/>
      <c r="D607" s="180"/>
      <c r="E607" s="181"/>
      <c r="F607" s="179"/>
      <c r="G607" s="179"/>
      <c r="H607" s="179"/>
      <c r="I607" s="179"/>
      <c r="J607" s="179"/>
      <c r="K607" s="121"/>
      <c r="L607" s="120"/>
      <c r="M607" s="181"/>
    </row>
    <row r="608" ht="27.75" customHeight="1">
      <c r="A608" s="182"/>
      <c r="B608" s="183"/>
      <c r="C608" s="120"/>
      <c r="D608" s="177"/>
      <c r="E608" s="178"/>
      <c r="F608" s="120"/>
      <c r="G608" s="120"/>
      <c r="H608" s="120"/>
      <c r="I608" s="120"/>
      <c r="J608" s="120"/>
      <c r="K608" s="121"/>
      <c r="L608" s="120"/>
      <c r="M608" s="178"/>
    </row>
    <row r="609" ht="27.75" customHeight="1">
      <c r="A609" s="182"/>
      <c r="B609" s="184"/>
      <c r="C609" s="179"/>
      <c r="D609" s="180"/>
      <c r="E609" s="181"/>
      <c r="F609" s="179"/>
      <c r="G609" s="179"/>
      <c r="H609" s="179"/>
      <c r="I609" s="179"/>
      <c r="J609" s="179"/>
      <c r="K609" s="121"/>
      <c r="L609" s="120"/>
      <c r="M609" s="181"/>
    </row>
    <row r="610" ht="27.75" customHeight="1">
      <c r="A610" s="182"/>
      <c r="B610" s="183"/>
      <c r="C610" s="120"/>
      <c r="D610" s="177"/>
      <c r="E610" s="178"/>
      <c r="F610" s="120"/>
      <c r="G610" s="120"/>
      <c r="H610" s="120"/>
      <c r="I610" s="120"/>
      <c r="J610" s="120"/>
      <c r="K610" s="121"/>
      <c r="L610" s="120"/>
      <c r="M610" s="178"/>
    </row>
    <row r="611" ht="27.75" customHeight="1">
      <c r="A611" s="182"/>
      <c r="B611" s="184"/>
      <c r="C611" s="179"/>
      <c r="D611" s="180"/>
      <c r="E611" s="181"/>
      <c r="F611" s="179"/>
      <c r="G611" s="179"/>
      <c r="H611" s="179"/>
      <c r="I611" s="179"/>
      <c r="J611" s="179"/>
      <c r="K611" s="121"/>
      <c r="L611" s="120"/>
      <c r="M611" s="181"/>
    </row>
    <row r="612" ht="27.75" customHeight="1">
      <c r="A612" s="182"/>
      <c r="B612" s="183"/>
      <c r="C612" s="120"/>
      <c r="D612" s="177"/>
      <c r="E612" s="178"/>
      <c r="F612" s="120"/>
      <c r="G612" s="120"/>
      <c r="H612" s="120"/>
      <c r="I612" s="120"/>
      <c r="J612" s="120"/>
      <c r="K612" s="121"/>
      <c r="L612" s="120"/>
      <c r="M612" s="178"/>
    </row>
    <row r="613" ht="27.75" customHeight="1">
      <c r="A613" s="182"/>
      <c r="B613" s="184"/>
      <c r="C613" s="179"/>
      <c r="D613" s="180"/>
      <c r="E613" s="181"/>
      <c r="F613" s="179"/>
      <c r="G613" s="179"/>
      <c r="H613" s="179"/>
      <c r="I613" s="179"/>
      <c r="J613" s="179"/>
      <c r="K613" s="121"/>
      <c r="L613" s="120"/>
      <c r="M613" s="181"/>
    </row>
    <row r="614" ht="27.75" customHeight="1">
      <c r="A614" s="182"/>
      <c r="B614" s="183"/>
      <c r="C614" s="120"/>
      <c r="D614" s="177"/>
      <c r="E614" s="178"/>
      <c r="F614" s="120"/>
      <c r="G614" s="120"/>
      <c r="H614" s="120"/>
      <c r="I614" s="120"/>
      <c r="J614" s="120"/>
      <c r="K614" s="121"/>
      <c r="L614" s="120"/>
      <c r="M614" s="178"/>
    </row>
    <row r="615" ht="27.75" customHeight="1">
      <c r="A615" s="182"/>
      <c r="B615" s="184"/>
      <c r="C615" s="179"/>
      <c r="D615" s="180"/>
      <c r="E615" s="181"/>
      <c r="F615" s="179"/>
      <c r="G615" s="179"/>
      <c r="H615" s="179"/>
      <c r="I615" s="179"/>
      <c r="J615" s="179"/>
      <c r="K615" s="121"/>
      <c r="L615" s="120"/>
      <c r="M615" s="181"/>
    </row>
    <row r="616" ht="27.75" customHeight="1">
      <c r="A616" s="182"/>
      <c r="B616" s="183"/>
      <c r="C616" s="120"/>
      <c r="D616" s="177"/>
      <c r="E616" s="178"/>
      <c r="F616" s="120"/>
      <c r="G616" s="120"/>
      <c r="H616" s="120"/>
      <c r="I616" s="120"/>
      <c r="J616" s="120"/>
      <c r="K616" s="121"/>
      <c r="L616" s="120"/>
      <c r="M616" s="178"/>
    </row>
    <row r="617" ht="27.75" customHeight="1">
      <c r="A617" s="182"/>
      <c r="B617" s="184"/>
      <c r="C617" s="179"/>
      <c r="D617" s="180"/>
      <c r="E617" s="181"/>
      <c r="F617" s="179"/>
      <c r="G617" s="179"/>
      <c r="H617" s="179"/>
      <c r="I617" s="179"/>
      <c r="J617" s="179"/>
      <c r="K617" s="121"/>
      <c r="L617" s="120"/>
      <c r="M617" s="181"/>
    </row>
    <row r="618" ht="27.75" customHeight="1">
      <c r="A618" s="182"/>
      <c r="B618" s="183"/>
      <c r="C618" s="120"/>
      <c r="D618" s="177"/>
      <c r="E618" s="178"/>
      <c r="F618" s="120"/>
      <c r="G618" s="120"/>
      <c r="H618" s="120"/>
      <c r="I618" s="120"/>
      <c r="J618" s="120"/>
      <c r="K618" s="121"/>
      <c r="L618" s="120"/>
      <c r="M618" s="178"/>
    </row>
    <row r="619" ht="27.75" customHeight="1">
      <c r="A619" s="182"/>
      <c r="B619" s="184"/>
      <c r="C619" s="179"/>
      <c r="D619" s="180"/>
      <c r="E619" s="181"/>
      <c r="F619" s="179"/>
      <c r="G619" s="179"/>
      <c r="H619" s="179"/>
      <c r="I619" s="179"/>
      <c r="J619" s="179"/>
      <c r="K619" s="121"/>
      <c r="L619" s="120"/>
      <c r="M619" s="181"/>
    </row>
    <row r="620" ht="27.75" customHeight="1">
      <c r="A620" s="182"/>
      <c r="B620" s="183"/>
      <c r="C620" s="120"/>
      <c r="D620" s="177"/>
      <c r="E620" s="178"/>
      <c r="F620" s="120"/>
      <c r="G620" s="120"/>
      <c r="H620" s="120"/>
      <c r="I620" s="120"/>
      <c r="J620" s="120"/>
      <c r="K620" s="121"/>
      <c r="L620" s="120"/>
      <c r="M620" s="178"/>
    </row>
    <row r="621" ht="27.75" customHeight="1">
      <c r="A621" s="182"/>
      <c r="B621" s="184"/>
      <c r="C621" s="179"/>
      <c r="D621" s="180"/>
      <c r="E621" s="181"/>
      <c r="F621" s="179"/>
      <c r="G621" s="179"/>
      <c r="H621" s="179"/>
      <c r="I621" s="179"/>
      <c r="J621" s="179"/>
      <c r="K621" s="121"/>
      <c r="L621" s="120"/>
      <c r="M621" s="181"/>
    </row>
    <row r="622" ht="27.75" customHeight="1">
      <c r="A622" s="182"/>
      <c r="B622" s="183"/>
      <c r="C622" s="120"/>
      <c r="D622" s="177"/>
      <c r="E622" s="178"/>
      <c r="F622" s="120"/>
      <c r="G622" s="120"/>
      <c r="H622" s="120"/>
      <c r="I622" s="120"/>
      <c r="J622" s="120"/>
      <c r="K622" s="121"/>
      <c r="L622" s="120"/>
      <c r="M622" s="178"/>
    </row>
    <row r="623" ht="27.75" customHeight="1">
      <c r="A623" s="182"/>
      <c r="B623" s="184"/>
      <c r="C623" s="179"/>
      <c r="D623" s="180"/>
      <c r="E623" s="181"/>
      <c r="F623" s="179"/>
      <c r="G623" s="179"/>
      <c r="H623" s="179"/>
      <c r="I623" s="179"/>
      <c r="J623" s="179"/>
      <c r="K623" s="121"/>
      <c r="L623" s="120"/>
      <c r="M623" s="181"/>
    </row>
    <row r="624" ht="27.75" customHeight="1">
      <c r="A624" s="182"/>
      <c r="B624" s="183"/>
      <c r="C624" s="120"/>
      <c r="D624" s="177"/>
      <c r="E624" s="178"/>
      <c r="F624" s="120"/>
      <c r="G624" s="120"/>
      <c r="H624" s="120"/>
      <c r="I624" s="120"/>
      <c r="J624" s="120"/>
      <c r="K624" s="121"/>
      <c r="L624" s="120"/>
      <c r="M624" s="178"/>
    </row>
    <row r="625" ht="27.75" customHeight="1">
      <c r="A625" s="182"/>
      <c r="B625" s="184"/>
      <c r="C625" s="179"/>
      <c r="D625" s="180"/>
      <c r="E625" s="181"/>
      <c r="F625" s="179"/>
      <c r="G625" s="179"/>
      <c r="H625" s="179"/>
      <c r="I625" s="179"/>
      <c r="J625" s="179"/>
      <c r="K625" s="121"/>
      <c r="L625" s="120"/>
      <c r="M625" s="181"/>
    </row>
    <row r="626" ht="27.75" customHeight="1">
      <c r="A626" s="182"/>
      <c r="B626" s="183"/>
      <c r="C626" s="120"/>
      <c r="D626" s="177"/>
      <c r="E626" s="178"/>
      <c r="F626" s="120"/>
      <c r="G626" s="120"/>
      <c r="H626" s="120"/>
      <c r="I626" s="120"/>
      <c r="J626" s="120"/>
      <c r="K626" s="121"/>
      <c r="L626" s="120"/>
      <c r="M626" s="178"/>
    </row>
    <row r="627" ht="27.75" customHeight="1">
      <c r="A627" s="182"/>
      <c r="B627" s="184"/>
      <c r="C627" s="179"/>
      <c r="D627" s="180"/>
      <c r="E627" s="181"/>
      <c r="F627" s="179"/>
      <c r="G627" s="179"/>
      <c r="H627" s="179"/>
      <c r="I627" s="179"/>
      <c r="J627" s="179"/>
      <c r="K627" s="121"/>
      <c r="L627" s="120"/>
      <c r="M627" s="181"/>
    </row>
    <row r="628" ht="27.75" customHeight="1">
      <c r="A628" s="182"/>
      <c r="B628" s="183"/>
      <c r="C628" s="120"/>
      <c r="D628" s="177"/>
      <c r="E628" s="178"/>
      <c r="F628" s="120"/>
      <c r="G628" s="120"/>
      <c r="H628" s="120"/>
      <c r="I628" s="120"/>
      <c r="J628" s="120"/>
      <c r="K628" s="121"/>
      <c r="L628" s="120"/>
      <c r="M628" s="178"/>
    </row>
    <row r="629" ht="27.75" customHeight="1">
      <c r="A629" s="182"/>
      <c r="B629" s="184"/>
      <c r="C629" s="179"/>
      <c r="D629" s="180"/>
      <c r="E629" s="181"/>
      <c r="F629" s="179"/>
      <c r="G629" s="179"/>
      <c r="H629" s="179"/>
      <c r="I629" s="179"/>
      <c r="J629" s="179"/>
      <c r="K629" s="121"/>
      <c r="L629" s="120"/>
      <c r="M629" s="181"/>
    </row>
    <row r="630" ht="27.75" customHeight="1">
      <c r="A630" s="182"/>
      <c r="B630" s="183"/>
      <c r="C630" s="120"/>
      <c r="D630" s="177"/>
      <c r="E630" s="178"/>
      <c r="F630" s="120"/>
      <c r="G630" s="120"/>
      <c r="H630" s="120"/>
      <c r="I630" s="120"/>
      <c r="J630" s="120"/>
      <c r="K630" s="121"/>
      <c r="L630" s="120"/>
      <c r="M630" s="178"/>
    </row>
    <row r="631" ht="27.75" customHeight="1">
      <c r="A631" s="182"/>
      <c r="B631" s="184"/>
      <c r="C631" s="179"/>
      <c r="D631" s="180"/>
      <c r="E631" s="181"/>
      <c r="F631" s="179"/>
      <c r="G631" s="179"/>
      <c r="H631" s="179"/>
      <c r="I631" s="179"/>
      <c r="J631" s="179"/>
      <c r="K631" s="121"/>
      <c r="L631" s="120"/>
      <c r="M631" s="181"/>
    </row>
    <row r="632" ht="27.75" customHeight="1">
      <c r="A632" s="182"/>
      <c r="B632" s="183"/>
      <c r="C632" s="120"/>
      <c r="D632" s="177"/>
      <c r="E632" s="178"/>
      <c r="F632" s="120"/>
      <c r="G632" s="120"/>
      <c r="H632" s="120"/>
      <c r="I632" s="120"/>
      <c r="J632" s="120"/>
      <c r="K632" s="121"/>
      <c r="L632" s="120"/>
      <c r="M632" s="178"/>
    </row>
    <row r="633" ht="27.75" customHeight="1">
      <c r="A633" s="182"/>
      <c r="B633" s="184"/>
      <c r="C633" s="179"/>
      <c r="D633" s="180"/>
      <c r="E633" s="181"/>
      <c r="F633" s="179"/>
      <c r="G633" s="179"/>
      <c r="H633" s="179"/>
      <c r="I633" s="179"/>
      <c r="J633" s="179"/>
      <c r="K633" s="121"/>
      <c r="L633" s="120"/>
      <c r="M633" s="181"/>
    </row>
    <row r="634" ht="27.75" customHeight="1">
      <c r="A634" s="182"/>
      <c r="B634" s="183"/>
      <c r="C634" s="120"/>
      <c r="D634" s="177"/>
      <c r="E634" s="178"/>
      <c r="F634" s="120"/>
      <c r="G634" s="120"/>
      <c r="H634" s="120"/>
      <c r="I634" s="120"/>
      <c r="J634" s="120"/>
      <c r="K634" s="121"/>
      <c r="L634" s="120"/>
      <c r="M634" s="178"/>
    </row>
    <row r="635" ht="27.75" customHeight="1">
      <c r="A635" s="182"/>
      <c r="B635" s="184"/>
      <c r="C635" s="179"/>
      <c r="D635" s="180"/>
      <c r="E635" s="181"/>
      <c r="F635" s="179"/>
      <c r="G635" s="179"/>
      <c r="H635" s="179"/>
      <c r="I635" s="179"/>
      <c r="J635" s="179"/>
      <c r="K635" s="121"/>
      <c r="L635" s="120"/>
      <c r="M635" s="181"/>
    </row>
    <row r="636" ht="27.75" customHeight="1">
      <c r="A636" s="182"/>
      <c r="B636" s="183"/>
      <c r="C636" s="120"/>
      <c r="D636" s="177"/>
      <c r="E636" s="178"/>
      <c r="F636" s="120"/>
      <c r="G636" s="120"/>
      <c r="H636" s="120"/>
      <c r="I636" s="120"/>
      <c r="J636" s="120"/>
      <c r="K636" s="121"/>
      <c r="L636" s="120"/>
      <c r="M636" s="178"/>
    </row>
    <row r="637" ht="27.75" customHeight="1">
      <c r="A637" s="182"/>
      <c r="B637" s="184"/>
      <c r="C637" s="179"/>
      <c r="D637" s="180"/>
      <c r="E637" s="181"/>
      <c r="F637" s="179"/>
      <c r="G637" s="179"/>
      <c r="H637" s="179"/>
      <c r="I637" s="179"/>
      <c r="J637" s="179"/>
      <c r="K637" s="121"/>
      <c r="L637" s="120"/>
      <c r="M637" s="181"/>
    </row>
    <row r="638" ht="27.75" customHeight="1">
      <c r="A638" s="182"/>
      <c r="B638" s="183"/>
      <c r="C638" s="120"/>
      <c r="D638" s="177"/>
      <c r="E638" s="178"/>
      <c r="F638" s="120"/>
      <c r="G638" s="120"/>
      <c r="H638" s="120"/>
      <c r="I638" s="120"/>
      <c r="J638" s="120"/>
      <c r="K638" s="121"/>
      <c r="L638" s="120"/>
      <c r="M638" s="178"/>
    </row>
    <row r="639" ht="27.75" customHeight="1">
      <c r="A639" s="182"/>
      <c r="B639" s="184"/>
      <c r="C639" s="179"/>
      <c r="D639" s="180"/>
      <c r="E639" s="181"/>
      <c r="F639" s="179"/>
      <c r="G639" s="179"/>
      <c r="H639" s="179"/>
      <c r="I639" s="179"/>
      <c r="J639" s="179"/>
      <c r="K639" s="121"/>
      <c r="L639" s="120"/>
      <c r="M639" s="181"/>
    </row>
    <row r="640" ht="27.75" customHeight="1">
      <c r="A640" s="182"/>
      <c r="B640" s="183"/>
      <c r="C640" s="120"/>
      <c r="D640" s="177"/>
      <c r="E640" s="178"/>
      <c r="F640" s="120"/>
      <c r="G640" s="120"/>
      <c r="H640" s="120"/>
      <c r="I640" s="120"/>
      <c r="J640" s="120"/>
      <c r="K640" s="121"/>
      <c r="L640" s="120"/>
      <c r="M640" s="178"/>
    </row>
    <row r="641" ht="27.75" customHeight="1">
      <c r="A641" s="182"/>
      <c r="B641" s="184"/>
      <c r="C641" s="179"/>
      <c r="D641" s="180"/>
      <c r="E641" s="181"/>
      <c r="F641" s="179"/>
      <c r="G641" s="179"/>
      <c r="H641" s="179"/>
      <c r="I641" s="179"/>
      <c r="J641" s="179"/>
      <c r="K641" s="121"/>
      <c r="L641" s="120"/>
      <c r="M641" s="181"/>
    </row>
    <row r="642" ht="27.75" customHeight="1">
      <c r="A642" s="182"/>
      <c r="B642" s="183"/>
      <c r="C642" s="120"/>
      <c r="D642" s="177"/>
      <c r="E642" s="178"/>
      <c r="F642" s="120"/>
      <c r="G642" s="120"/>
      <c r="H642" s="120"/>
      <c r="I642" s="120"/>
      <c r="J642" s="120"/>
      <c r="K642" s="121"/>
      <c r="L642" s="120"/>
      <c r="M642" s="178"/>
    </row>
    <row r="643" ht="27.75" customHeight="1">
      <c r="A643" s="182"/>
      <c r="B643" s="184"/>
      <c r="C643" s="179"/>
      <c r="D643" s="180"/>
      <c r="E643" s="181"/>
      <c r="F643" s="179"/>
      <c r="G643" s="179"/>
      <c r="H643" s="179"/>
      <c r="I643" s="179"/>
      <c r="J643" s="179"/>
      <c r="K643" s="121"/>
      <c r="L643" s="120"/>
      <c r="M643" s="181"/>
    </row>
    <row r="644" ht="27.75" customHeight="1">
      <c r="A644" s="182"/>
      <c r="B644" s="183"/>
      <c r="C644" s="120"/>
      <c r="D644" s="177"/>
      <c r="E644" s="178"/>
      <c r="F644" s="120"/>
      <c r="G644" s="120"/>
      <c r="H644" s="120"/>
      <c r="I644" s="120"/>
      <c r="J644" s="120"/>
      <c r="K644" s="121"/>
      <c r="L644" s="120"/>
      <c r="M644" s="178"/>
    </row>
    <row r="645" ht="27.75" customHeight="1">
      <c r="A645" s="182"/>
      <c r="B645" s="184"/>
      <c r="C645" s="179"/>
      <c r="D645" s="180"/>
      <c r="E645" s="181"/>
      <c r="F645" s="179"/>
      <c r="G645" s="179"/>
      <c r="H645" s="179"/>
      <c r="I645" s="179"/>
      <c r="J645" s="179"/>
      <c r="K645" s="121"/>
      <c r="L645" s="120"/>
      <c r="M645" s="181"/>
    </row>
    <row r="646" ht="27.75" customHeight="1">
      <c r="A646" s="182"/>
      <c r="B646" s="183"/>
      <c r="C646" s="120"/>
      <c r="D646" s="177"/>
      <c r="E646" s="178"/>
      <c r="F646" s="120"/>
      <c r="G646" s="120"/>
      <c r="H646" s="120"/>
      <c r="I646" s="120"/>
      <c r="J646" s="120"/>
      <c r="K646" s="121"/>
      <c r="L646" s="120"/>
      <c r="M646" s="178"/>
    </row>
    <row r="647" ht="27.75" customHeight="1">
      <c r="A647" s="182"/>
      <c r="B647" s="184"/>
      <c r="C647" s="179"/>
      <c r="D647" s="180"/>
      <c r="E647" s="181"/>
      <c r="F647" s="179"/>
      <c r="G647" s="179"/>
      <c r="H647" s="179"/>
      <c r="I647" s="179"/>
      <c r="J647" s="179"/>
      <c r="K647" s="121"/>
      <c r="L647" s="120"/>
      <c r="M647" s="181"/>
    </row>
    <row r="648" ht="27.75" customHeight="1">
      <c r="A648" s="182"/>
      <c r="B648" s="183"/>
      <c r="C648" s="120"/>
      <c r="D648" s="177"/>
      <c r="E648" s="178"/>
      <c r="F648" s="120"/>
      <c r="G648" s="120"/>
      <c r="H648" s="120"/>
      <c r="I648" s="120"/>
      <c r="J648" s="120"/>
      <c r="K648" s="121"/>
      <c r="L648" s="120"/>
      <c r="M648" s="178"/>
    </row>
    <row r="649" ht="27.75" customHeight="1">
      <c r="A649" s="182"/>
      <c r="B649" s="184"/>
      <c r="C649" s="179"/>
      <c r="D649" s="180"/>
      <c r="E649" s="181"/>
      <c r="F649" s="179"/>
      <c r="G649" s="179"/>
      <c r="H649" s="179"/>
      <c r="I649" s="179"/>
      <c r="J649" s="179"/>
      <c r="K649" s="121"/>
      <c r="L649" s="120"/>
      <c r="M649" s="181"/>
    </row>
    <row r="650" ht="27.75" customHeight="1">
      <c r="A650" s="182"/>
      <c r="B650" s="183"/>
      <c r="C650" s="120"/>
      <c r="D650" s="177"/>
      <c r="E650" s="178"/>
      <c r="F650" s="120"/>
      <c r="G650" s="120"/>
      <c r="H650" s="120"/>
      <c r="I650" s="120"/>
      <c r="J650" s="120"/>
      <c r="K650" s="121"/>
      <c r="L650" s="120"/>
      <c r="M650" s="178"/>
    </row>
    <row r="651" ht="27.75" customHeight="1">
      <c r="A651" s="182"/>
      <c r="B651" s="184"/>
      <c r="C651" s="179"/>
      <c r="D651" s="180"/>
      <c r="E651" s="181"/>
      <c r="F651" s="179"/>
      <c r="G651" s="179"/>
      <c r="H651" s="179"/>
      <c r="I651" s="179"/>
      <c r="J651" s="179"/>
      <c r="K651" s="121"/>
      <c r="L651" s="120"/>
      <c r="M651" s="181"/>
    </row>
    <row r="652" ht="27.75" customHeight="1">
      <c r="A652" s="182"/>
      <c r="B652" s="183"/>
      <c r="C652" s="120"/>
      <c r="D652" s="177"/>
      <c r="E652" s="178"/>
      <c r="F652" s="120"/>
      <c r="G652" s="120"/>
      <c r="H652" s="120"/>
      <c r="I652" s="120"/>
      <c r="J652" s="120"/>
      <c r="K652" s="121"/>
      <c r="L652" s="120"/>
      <c r="M652" s="178"/>
    </row>
    <row r="653" ht="27.75" customHeight="1">
      <c r="A653" s="182"/>
      <c r="B653" s="184"/>
      <c r="C653" s="179"/>
      <c r="D653" s="180"/>
      <c r="E653" s="181"/>
      <c r="F653" s="179"/>
      <c r="G653" s="179"/>
      <c r="H653" s="179"/>
      <c r="I653" s="179"/>
      <c r="J653" s="179"/>
      <c r="K653" s="121"/>
      <c r="L653" s="120"/>
      <c r="M653" s="181"/>
    </row>
    <row r="654" ht="27.75" customHeight="1">
      <c r="A654" s="182"/>
      <c r="B654" s="183"/>
      <c r="C654" s="120"/>
      <c r="D654" s="177"/>
      <c r="E654" s="178"/>
      <c r="F654" s="120"/>
      <c r="G654" s="120"/>
      <c r="H654" s="120"/>
      <c r="I654" s="120"/>
      <c r="J654" s="120"/>
      <c r="K654" s="121"/>
      <c r="L654" s="120"/>
      <c r="M654" s="178"/>
    </row>
    <row r="655" ht="27.75" customHeight="1">
      <c r="A655" s="182"/>
      <c r="B655" s="184"/>
      <c r="C655" s="179"/>
      <c r="D655" s="180"/>
      <c r="E655" s="181"/>
      <c r="F655" s="179"/>
      <c r="G655" s="179"/>
      <c r="H655" s="179"/>
      <c r="I655" s="179"/>
      <c r="J655" s="179"/>
      <c r="K655" s="121"/>
      <c r="L655" s="120"/>
      <c r="M655" s="181"/>
    </row>
    <row r="656" ht="27.75" customHeight="1">
      <c r="A656" s="182"/>
      <c r="B656" s="183"/>
      <c r="C656" s="120"/>
      <c r="D656" s="177"/>
      <c r="E656" s="178"/>
      <c r="F656" s="120"/>
      <c r="G656" s="120"/>
      <c r="H656" s="120"/>
      <c r="I656" s="120"/>
      <c r="J656" s="120"/>
      <c r="K656" s="121"/>
      <c r="L656" s="120"/>
      <c r="M656" s="178"/>
    </row>
    <row r="657" ht="27.75" customHeight="1">
      <c r="A657" s="182"/>
      <c r="B657" s="184"/>
      <c r="C657" s="179"/>
      <c r="D657" s="180"/>
      <c r="E657" s="181"/>
      <c r="F657" s="179"/>
      <c r="G657" s="179"/>
      <c r="H657" s="179"/>
      <c r="I657" s="179"/>
      <c r="J657" s="179"/>
      <c r="K657" s="121"/>
      <c r="L657" s="120"/>
      <c r="M657" s="181"/>
    </row>
    <row r="658" ht="27.75" customHeight="1">
      <c r="A658" s="182"/>
      <c r="B658" s="183"/>
      <c r="C658" s="120"/>
      <c r="D658" s="177"/>
      <c r="E658" s="178"/>
      <c r="F658" s="120"/>
      <c r="G658" s="120"/>
      <c r="H658" s="120"/>
      <c r="I658" s="120"/>
      <c r="J658" s="120"/>
      <c r="K658" s="121"/>
      <c r="L658" s="120"/>
      <c r="M658" s="178"/>
    </row>
    <row r="659" ht="27.75" customHeight="1">
      <c r="A659" s="182"/>
      <c r="B659" s="184"/>
      <c r="C659" s="179"/>
      <c r="D659" s="180"/>
      <c r="E659" s="181"/>
      <c r="F659" s="179"/>
      <c r="G659" s="179"/>
      <c r="H659" s="179"/>
      <c r="I659" s="179"/>
      <c r="J659" s="179"/>
      <c r="K659" s="121"/>
      <c r="L659" s="120"/>
      <c r="M659" s="181"/>
    </row>
    <row r="660" ht="27.75" customHeight="1">
      <c r="A660" s="182"/>
      <c r="B660" s="183"/>
      <c r="C660" s="120"/>
      <c r="D660" s="177"/>
      <c r="E660" s="178"/>
      <c r="F660" s="120"/>
      <c r="G660" s="120"/>
      <c r="H660" s="120"/>
      <c r="I660" s="120"/>
      <c r="J660" s="120"/>
      <c r="K660" s="121"/>
      <c r="L660" s="120"/>
      <c r="M660" s="178"/>
    </row>
    <row r="661" ht="27.75" customHeight="1">
      <c r="A661" s="182"/>
      <c r="B661" s="184"/>
      <c r="C661" s="179"/>
      <c r="D661" s="180"/>
      <c r="E661" s="181"/>
      <c r="F661" s="179"/>
      <c r="G661" s="179"/>
      <c r="H661" s="179"/>
      <c r="I661" s="179"/>
      <c r="J661" s="179"/>
      <c r="K661" s="121"/>
      <c r="L661" s="120"/>
      <c r="M661" s="181"/>
    </row>
    <row r="662" ht="27.75" customHeight="1">
      <c r="A662" s="182"/>
      <c r="B662" s="183"/>
      <c r="C662" s="120"/>
      <c r="D662" s="177"/>
      <c r="E662" s="178"/>
      <c r="F662" s="120"/>
      <c r="G662" s="120"/>
      <c r="H662" s="120"/>
      <c r="I662" s="120"/>
      <c r="J662" s="120"/>
      <c r="K662" s="121"/>
      <c r="L662" s="120"/>
      <c r="M662" s="178"/>
    </row>
    <row r="663" ht="27.75" customHeight="1">
      <c r="A663" s="182"/>
      <c r="B663" s="184"/>
      <c r="C663" s="179"/>
      <c r="D663" s="180"/>
      <c r="E663" s="181"/>
      <c r="F663" s="179"/>
      <c r="G663" s="179"/>
      <c r="H663" s="179"/>
      <c r="I663" s="179"/>
      <c r="J663" s="179"/>
      <c r="K663" s="121"/>
      <c r="L663" s="120"/>
      <c r="M663" s="181"/>
    </row>
    <row r="664" ht="27.75" customHeight="1">
      <c r="A664" s="182"/>
      <c r="B664" s="183"/>
      <c r="C664" s="120"/>
      <c r="D664" s="177"/>
      <c r="E664" s="178"/>
      <c r="F664" s="120"/>
      <c r="G664" s="120"/>
      <c r="H664" s="120"/>
      <c r="I664" s="120"/>
      <c r="J664" s="120"/>
      <c r="K664" s="121"/>
      <c r="L664" s="120"/>
      <c r="M664" s="178"/>
    </row>
    <row r="665" ht="27.75" customHeight="1">
      <c r="A665" s="182"/>
      <c r="B665" s="184"/>
      <c r="C665" s="179"/>
      <c r="D665" s="180"/>
      <c r="E665" s="181"/>
      <c r="F665" s="179"/>
      <c r="G665" s="179"/>
      <c r="H665" s="179"/>
      <c r="I665" s="179"/>
      <c r="J665" s="179"/>
      <c r="K665" s="121"/>
      <c r="L665" s="120"/>
      <c r="M665" s="181"/>
    </row>
    <row r="666" ht="27.75" customHeight="1">
      <c r="A666" s="182"/>
      <c r="B666" s="183"/>
      <c r="C666" s="120"/>
      <c r="D666" s="177"/>
      <c r="E666" s="178"/>
      <c r="F666" s="120"/>
      <c r="G666" s="120"/>
      <c r="H666" s="120"/>
      <c r="I666" s="120"/>
      <c r="J666" s="120"/>
      <c r="K666" s="121"/>
      <c r="L666" s="120"/>
      <c r="M666" s="178"/>
    </row>
    <row r="667" ht="27.75" customHeight="1">
      <c r="A667" s="182"/>
      <c r="B667" s="184"/>
      <c r="C667" s="179"/>
      <c r="D667" s="180"/>
      <c r="E667" s="181"/>
      <c r="F667" s="179"/>
      <c r="G667" s="179"/>
      <c r="H667" s="179"/>
      <c r="I667" s="179"/>
      <c r="J667" s="179"/>
      <c r="K667" s="121"/>
      <c r="L667" s="120"/>
      <c r="M667" s="181"/>
    </row>
    <row r="668" ht="27.75" customHeight="1">
      <c r="A668" s="182"/>
      <c r="B668" s="183"/>
      <c r="C668" s="120"/>
      <c r="D668" s="177"/>
      <c r="E668" s="178"/>
      <c r="F668" s="120"/>
      <c r="G668" s="120"/>
      <c r="H668" s="120"/>
      <c r="I668" s="120"/>
      <c r="J668" s="120"/>
      <c r="K668" s="121"/>
      <c r="L668" s="120"/>
      <c r="M668" s="178"/>
    </row>
    <row r="669" ht="27.75" customHeight="1">
      <c r="A669" s="182"/>
      <c r="B669" s="184"/>
      <c r="C669" s="179"/>
      <c r="D669" s="180"/>
      <c r="E669" s="181"/>
      <c r="F669" s="179"/>
      <c r="G669" s="179"/>
      <c r="H669" s="179"/>
      <c r="I669" s="179"/>
      <c r="J669" s="179"/>
      <c r="K669" s="121"/>
      <c r="L669" s="120"/>
      <c r="M669" s="181"/>
    </row>
    <row r="670" ht="27.75" customHeight="1">
      <c r="A670" s="182"/>
      <c r="B670" s="183"/>
      <c r="C670" s="120"/>
      <c r="D670" s="177"/>
      <c r="E670" s="178"/>
      <c r="F670" s="120"/>
      <c r="G670" s="120"/>
      <c r="H670" s="120"/>
      <c r="I670" s="120"/>
      <c r="J670" s="120"/>
      <c r="K670" s="121"/>
      <c r="L670" s="120"/>
      <c r="M670" s="178"/>
    </row>
    <row r="671" ht="27.75" customHeight="1">
      <c r="A671" s="182"/>
      <c r="B671" s="184"/>
      <c r="C671" s="179"/>
      <c r="D671" s="180"/>
      <c r="E671" s="181"/>
      <c r="F671" s="179"/>
      <c r="G671" s="179"/>
      <c r="H671" s="179"/>
      <c r="I671" s="179"/>
      <c r="J671" s="179"/>
      <c r="K671" s="121"/>
      <c r="L671" s="120"/>
      <c r="M671" s="181"/>
    </row>
    <row r="672" ht="27.75" customHeight="1">
      <c r="A672" s="182"/>
      <c r="B672" s="183"/>
      <c r="C672" s="120"/>
      <c r="D672" s="177"/>
      <c r="E672" s="178"/>
      <c r="F672" s="120"/>
      <c r="G672" s="120"/>
      <c r="H672" s="120"/>
      <c r="I672" s="120"/>
      <c r="J672" s="120"/>
      <c r="K672" s="121"/>
      <c r="L672" s="120"/>
      <c r="M672" s="178"/>
    </row>
    <row r="673" ht="27.75" customHeight="1">
      <c r="A673" s="182"/>
      <c r="B673" s="184"/>
      <c r="C673" s="179"/>
      <c r="D673" s="180"/>
      <c r="E673" s="181"/>
      <c r="F673" s="179"/>
      <c r="G673" s="179"/>
      <c r="H673" s="179"/>
      <c r="I673" s="179"/>
      <c r="J673" s="179"/>
      <c r="K673" s="121"/>
      <c r="L673" s="120"/>
      <c r="M673" s="181"/>
    </row>
    <row r="674" ht="27.75" customHeight="1">
      <c r="A674" s="182"/>
      <c r="B674" s="183"/>
      <c r="C674" s="120"/>
      <c r="D674" s="177"/>
      <c r="E674" s="178"/>
      <c r="F674" s="120"/>
      <c r="G674" s="120"/>
      <c r="H674" s="120"/>
      <c r="I674" s="120"/>
      <c r="J674" s="120"/>
      <c r="K674" s="121"/>
      <c r="L674" s="120"/>
      <c r="M674" s="178"/>
    </row>
    <row r="675" ht="27.75" customHeight="1">
      <c r="A675" s="182"/>
      <c r="B675" s="184"/>
      <c r="C675" s="179"/>
      <c r="D675" s="180"/>
      <c r="E675" s="181"/>
      <c r="F675" s="179"/>
      <c r="G675" s="179"/>
      <c r="H675" s="179"/>
      <c r="I675" s="179"/>
      <c r="J675" s="179"/>
      <c r="K675" s="121"/>
      <c r="L675" s="120"/>
      <c r="M675" s="181"/>
    </row>
    <row r="676" ht="27.75" customHeight="1">
      <c r="A676" s="182"/>
      <c r="B676" s="183"/>
      <c r="C676" s="120"/>
      <c r="D676" s="177"/>
      <c r="E676" s="178"/>
      <c r="F676" s="120"/>
      <c r="G676" s="120"/>
      <c r="H676" s="120"/>
      <c r="I676" s="120"/>
      <c r="J676" s="120"/>
      <c r="K676" s="121"/>
      <c r="L676" s="120"/>
      <c r="M676" s="178"/>
    </row>
    <row r="677" ht="27.75" customHeight="1">
      <c r="A677" s="182"/>
      <c r="B677" s="184"/>
      <c r="C677" s="179"/>
      <c r="D677" s="180"/>
      <c r="E677" s="181"/>
      <c r="F677" s="179"/>
      <c r="G677" s="179"/>
      <c r="H677" s="179"/>
      <c r="I677" s="179"/>
      <c r="J677" s="179"/>
      <c r="K677" s="121"/>
      <c r="L677" s="120"/>
      <c r="M677" s="181"/>
    </row>
    <row r="678" ht="27.75" customHeight="1">
      <c r="A678" s="182"/>
      <c r="B678" s="183"/>
      <c r="C678" s="120"/>
      <c r="D678" s="177"/>
      <c r="E678" s="178"/>
      <c r="F678" s="120"/>
      <c r="G678" s="120"/>
      <c r="H678" s="120"/>
      <c r="I678" s="120"/>
      <c r="J678" s="120"/>
      <c r="K678" s="121"/>
      <c r="L678" s="120"/>
      <c r="M678" s="178"/>
    </row>
    <row r="679" ht="27.75" customHeight="1">
      <c r="A679" s="182"/>
      <c r="B679" s="184"/>
      <c r="C679" s="179"/>
      <c r="D679" s="180"/>
      <c r="E679" s="181"/>
      <c r="F679" s="179"/>
      <c r="G679" s="179"/>
      <c r="H679" s="179"/>
      <c r="I679" s="179"/>
      <c r="J679" s="179"/>
      <c r="K679" s="121"/>
      <c r="L679" s="120"/>
      <c r="M679" s="181"/>
    </row>
    <row r="680" ht="27.75" customHeight="1">
      <c r="A680" s="182"/>
      <c r="B680" s="183"/>
      <c r="C680" s="120"/>
      <c r="D680" s="177"/>
      <c r="E680" s="178"/>
      <c r="F680" s="120"/>
      <c r="G680" s="120"/>
      <c r="H680" s="120"/>
      <c r="I680" s="120"/>
      <c r="J680" s="120"/>
      <c r="K680" s="121"/>
      <c r="L680" s="120"/>
      <c r="M680" s="178"/>
    </row>
    <row r="681" ht="27.75" customHeight="1">
      <c r="A681" s="182"/>
      <c r="B681" s="184"/>
      <c r="C681" s="179"/>
      <c r="D681" s="180"/>
      <c r="E681" s="181"/>
      <c r="F681" s="179"/>
      <c r="G681" s="179"/>
      <c r="H681" s="179"/>
      <c r="I681" s="179"/>
      <c r="J681" s="179"/>
      <c r="K681" s="121"/>
      <c r="L681" s="120"/>
      <c r="M681" s="181"/>
    </row>
    <row r="682" ht="27.75" customHeight="1">
      <c r="A682" s="182"/>
      <c r="B682" s="183"/>
      <c r="C682" s="120"/>
      <c r="D682" s="177"/>
      <c r="E682" s="178"/>
      <c r="F682" s="120"/>
      <c r="G682" s="120"/>
      <c r="H682" s="120"/>
      <c r="I682" s="120"/>
      <c r="J682" s="120"/>
      <c r="K682" s="121"/>
      <c r="L682" s="120"/>
      <c r="M682" s="178"/>
    </row>
    <row r="683" ht="27.75" customHeight="1">
      <c r="A683" s="182"/>
      <c r="B683" s="184"/>
      <c r="C683" s="179"/>
      <c r="D683" s="180"/>
      <c r="E683" s="181"/>
      <c r="F683" s="179"/>
      <c r="G683" s="179"/>
      <c r="H683" s="179"/>
      <c r="I683" s="179"/>
      <c r="J683" s="179"/>
      <c r="K683" s="121"/>
      <c r="L683" s="120"/>
      <c r="M683" s="181"/>
    </row>
    <row r="684" ht="27.75" customHeight="1">
      <c r="A684" s="182"/>
      <c r="B684" s="183"/>
      <c r="C684" s="120"/>
      <c r="D684" s="177"/>
      <c r="E684" s="178"/>
      <c r="F684" s="120"/>
      <c r="G684" s="120"/>
      <c r="H684" s="120"/>
      <c r="I684" s="120"/>
      <c r="J684" s="120"/>
      <c r="K684" s="121"/>
      <c r="L684" s="120"/>
      <c r="M684" s="178"/>
    </row>
    <row r="685" ht="27.75" customHeight="1">
      <c r="A685" s="182"/>
      <c r="B685" s="184"/>
      <c r="C685" s="179"/>
      <c r="D685" s="180"/>
      <c r="E685" s="181"/>
      <c r="F685" s="179"/>
      <c r="G685" s="179"/>
      <c r="H685" s="179"/>
      <c r="I685" s="179"/>
      <c r="J685" s="179"/>
      <c r="K685" s="121"/>
      <c r="L685" s="120"/>
      <c r="M685" s="181"/>
    </row>
    <row r="686" ht="27.75" customHeight="1">
      <c r="A686" s="182"/>
      <c r="B686" s="183"/>
      <c r="C686" s="120"/>
      <c r="D686" s="177"/>
      <c r="E686" s="178"/>
      <c r="F686" s="120"/>
      <c r="G686" s="120"/>
      <c r="H686" s="120"/>
      <c r="I686" s="120"/>
      <c r="J686" s="120"/>
      <c r="K686" s="121"/>
      <c r="L686" s="120"/>
      <c r="M686" s="178"/>
    </row>
    <row r="687" ht="27.75" customHeight="1">
      <c r="A687" s="182"/>
      <c r="B687" s="184"/>
      <c r="C687" s="179"/>
      <c r="D687" s="180"/>
      <c r="E687" s="181"/>
      <c r="F687" s="179"/>
      <c r="G687" s="179"/>
      <c r="H687" s="179"/>
      <c r="I687" s="179"/>
      <c r="J687" s="179"/>
      <c r="K687" s="121"/>
      <c r="L687" s="120"/>
      <c r="M687" s="181"/>
    </row>
    <row r="688" ht="27.75" customHeight="1">
      <c r="A688" s="182"/>
      <c r="B688" s="183"/>
      <c r="C688" s="120"/>
      <c r="D688" s="177"/>
      <c r="E688" s="178"/>
      <c r="F688" s="120"/>
      <c r="G688" s="120"/>
      <c r="H688" s="120"/>
      <c r="I688" s="120"/>
      <c r="J688" s="120"/>
      <c r="K688" s="121"/>
      <c r="L688" s="120"/>
      <c r="M688" s="178"/>
    </row>
    <row r="689" ht="27.75" customHeight="1">
      <c r="A689" s="182"/>
      <c r="B689" s="184"/>
      <c r="C689" s="179"/>
      <c r="D689" s="180"/>
      <c r="E689" s="181"/>
      <c r="F689" s="179"/>
      <c r="G689" s="179"/>
      <c r="H689" s="179"/>
      <c r="I689" s="179"/>
      <c r="J689" s="179"/>
      <c r="K689" s="121"/>
      <c r="L689" s="120"/>
      <c r="M689" s="181"/>
    </row>
    <row r="690" ht="27.75" customHeight="1">
      <c r="A690" s="182"/>
      <c r="B690" s="183"/>
      <c r="C690" s="120"/>
      <c r="D690" s="177"/>
      <c r="E690" s="178"/>
      <c r="F690" s="120"/>
      <c r="G690" s="120"/>
      <c r="H690" s="120"/>
      <c r="I690" s="120"/>
      <c r="J690" s="120"/>
      <c r="K690" s="121"/>
      <c r="L690" s="120"/>
      <c r="M690" s="178"/>
    </row>
    <row r="691" ht="27.75" customHeight="1">
      <c r="A691" s="182"/>
      <c r="B691" s="184"/>
      <c r="C691" s="179"/>
      <c r="D691" s="180"/>
      <c r="E691" s="181"/>
      <c r="F691" s="179"/>
      <c r="G691" s="179"/>
      <c r="H691" s="179"/>
      <c r="I691" s="179"/>
      <c r="J691" s="179"/>
      <c r="K691" s="121"/>
      <c r="L691" s="120"/>
      <c r="M691" s="181"/>
    </row>
    <row r="692" ht="27.75" customHeight="1">
      <c r="A692" s="182"/>
      <c r="B692" s="183"/>
      <c r="C692" s="120"/>
      <c r="D692" s="177"/>
      <c r="E692" s="178"/>
      <c r="F692" s="120"/>
      <c r="G692" s="120"/>
      <c r="H692" s="120"/>
      <c r="I692" s="120"/>
      <c r="J692" s="120"/>
      <c r="K692" s="121"/>
      <c r="L692" s="120"/>
      <c r="M692" s="178"/>
    </row>
    <row r="693" ht="27.75" customHeight="1">
      <c r="A693" s="182"/>
      <c r="B693" s="184"/>
      <c r="C693" s="179"/>
      <c r="D693" s="180"/>
      <c r="E693" s="181"/>
      <c r="F693" s="179"/>
      <c r="G693" s="179"/>
      <c r="H693" s="179"/>
      <c r="I693" s="179"/>
      <c r="J693" s="179"/>
      <c r="K693" s="121"/>
      <c r="L693" s="120"/>
      <c r="M693" s="181"/>
    </row>
    <row r="694" ht="27.75" customHeight="1">
      <c r="A694" s="182"/>
      <c r="B694" s="183"/>
      <c r="C694" s="120"/>
      <c r="D694" s="177"/>
      <c r="E694" s="178"/>
      <c r="F694" s="120"/>
      <c r="G694" s="120"/>
      <c r="H694" s="120"/>
      <c r="I694" s="120"/>
      <c r="J694" s="120"/>
      <c r="K694" s="121"/>
      <c r="L694" s="120"/>
      <c r="M694" s="178"/>
    </row>
    <row r="695" ht="27.75" customHeight="1">
      <c r="A695" s="182"/>
      <c r="B695" s="184"/>
      <c r="C695" s="179"/>
      <c r="D695" s="180"/>
      <c r="E695" s="181"/>
      <c r="F695" s="179"/>
      <c r="G695" s="179"/>
      <c r="H695" s="179"/>
      <c r="I695" s="179"/>
      <c r="J695" s="179"/>
      <c r="K695" s="121"/>
      <c r="L695" s="120"/>
      <c r="M695" s="181"/>
    </row>
    <row r="696" ht="27.75" customHeight="1">
      <c r="A696" s="182"/>
      <c r="B696" s="183"/>
      <c r="C696" s="120"/>
      <c r="D696" s="177"/>
      <c r="E696" s="178"/>
      <c r="F696" s="120"/>
      <c r="G696" s="120"/>
      <c r="H696" s="120"/>
      <c r="I696" s="120"/>
      <c r="J696" s="120"/>
      <c r="K696" s="121"/>
      <c r="L696" s="120"/>
      <c r="M696" s="178"/>
    </row>
    <row r="697" ht="27.75" customHeight="1">
      <c r="A697" s="182"/>
      <c r="B697" s="184"/>
      <c r="C697" s="179"/>
      <c r="D697" s="180"/>
      <c r="E697" s="181"/>
      <c r="F697" s="179"/>
      <c r="G697" s="179"/>
      <c r="H697" s="179"/>
      <c r="I697" s="179"/>
      <c r="J697" s="179"/>
      <c r="K697" s="121"/>
      <c r="L697" s="120"/>
      <c r="M697" s="181"/>
    </row>
    <row r="698" ht="27.75" customHeight="1">
      <c r="A698" s="182"/>
      <c r="B698" s="183"/>
      <c r="C698" s="120"/>
      <c r="D698" s="177"/>
      <c r="E698" s="178"/>
      <c r="F698" s="120"/>
      <c r="G698" s="120"/>
      <c r="H698" s="120"/>
      <c r="I698" s="120"/>
      <c r="J698" s="120"/>
      <c r="K698" s="121"/>
      <c r="L698" s="120"/>
      <c r="M698" s="178"/>
    </row>
    <row r="699" ht="27.75" customHeight="1">
      <c r="A699" s="182"/>
      <c r="B699" s="184"/>
      <c r="C699" s="179"/>
      <c r="D699" s="180"/>
      <c r="E699" s="181"/>
      <c r="F699" s="179"/>
      <c r="G699" s="179"/>
      <c r="H699" s="179"/>
      <c r="I699" s="179"/>
      <c r="J699" s="179"/>
      <c r="K699" s="121"/>
      <c r="L699" s="120"/>
      <c r="M699" s="181"/>
    </row>
    <row r="700" ht="27.75" customHeight="1">
      <c r="A700" s="182"/>
      <c r="B700" s="183"/>
      <c r="C700" s="120"/>
      <c r="D700" s="177"/>
      <c r="E700" s="178"/>
      <c r="F700" s="120"/>
      <c r="G700" s="120"/>
      <c r="H700" s="120"/>
      <c r="I700" s="120"/>
      <c r="J700" s="120"/>
      <c r="K700" s="121"/>
      <c r="L700" s="120"/>
      <c r="M700" s="178"/>
    </row>
    <row r="701" ht="27.75" customHeight="1">
      <c r="A701" s="182"/>
      <c r="B701" s="184"/>
      <c r="C701" s="179"/>
      <c r="D701" s="180"/>
      <c r="E701" s="181"/>
      <c r="F701" s="179"/>
      <c r="G701" s="179"/>
      <c r="H701" s="179"/>
      <c r="I701" s="179"/>
      <c r="J701" s="179"/>
      <c r="K701" s="121"/>
      <c r="L701" s="120"/>
      <c r="M701" s="181"/>
    </row>
    <row r="702" ht="27.75" customHeight="1">
      <c r="A702" s="182"/>
      <c r="B702" s="183"/>
      <c r="C702" s="120"/>
      <c r="D702" s="177"/>
      <c r="E702" s="178"/>
      <c r="F702" s="120"/>
      <c r="G702" s="120"/>
      <c r="H702" s="120"/>
      <c r="I702" s="120"/>
      <c r="J702" s="120"/>
      <c r="K702" s="121"/>
      <c r="L702" s="120"/>
      <c r="M702" s="178"/>
    </row>
    <row r="703" ht="27.75" customHeight="1">
      <c r="A703" s="182"/>
      <c r="B703" s="184"/>
      <c r="C703" s="179"/>
      <c r="D703" s="180"/>
      <c r="E703" s="181"/>
      <c r="F703" s="179"/>
      <c r="G703" s="179"/>
      <c r="H703" s="179"/>
      <c r="I703" s="179"/>
      <c r="J703" s="179"/>
      <c r="K703" s="121"/>
      <c r="L703" s="120"/>
      <c r="M703" s="181"/>
    </row>
    <row r="704" ht="27.75" customHeight="1">
      <c r="A704" s="182"/>
      <c r="B704" s="183"/>
      <c r="C704" s="120"/>
      <c r="D704" s="177"/>
      <c r="E704" s="178"/>
      <c r="F704" s="120"/>
      <c r="G704" s="120"/>
      <c r="H704" s="120"/>
      <c r="I704" s="120"/>
      <c r="J704" s="120"/>
      <c r="K704" s="121"/>
      <c r="L704" s="120"/>
      <c r="M704" s="178"/>
    </row>
    <row r="705" ht="27.75" customHeight="1">
      <c r="A705" s="182"/>
      <c r="B705" s="184"/>
      <c r="C705" s="179"/>
      <c r="D705" s="180"/>
      <c r="E705" s="181"/>
      <c r="F705" s="179"/>
      <c r="G705" s="179"/>
      <c r="H705" s="179"/>
      <c r="I705" s="179"/>
      <c r="J705" s="179"/>
      <c r="K705" s="121"/>
      <c r="L705" s="120"/>
      <c r="M705" s="181"/>
    </row>
    <row r="706" ht="27.75" customHeight="1">
      <c r="A706" s="182"/>
      <c r="B706" s="183"/>
      <c r="C706" s="120"/>
      <c r="D706" s="177"/>
      <c r="E706" s="178"/>
      <c r="F706" s="120"/>
      <c r="G706" s="120"/>
      <c r="H706" s="120"/>
      <c r="I706" s="120"/>
      <c r="J706" s="120"/>
      <c r="K706" s="121"/>
      <c r="L706" s="120"/>
      <c r="M706" s="178"/>
    </row>
    <row r="707" ht="27.75" customHeight="1">
      <c r="A707" s="182"/>
      <c r="B707" s="184"/>
      <c r="C707" s="179"/>
      <c r="D707" s="180"/>
      <c r="E707" s="181"/>
      <c r="F707" s="179"/>
      <c r="G707" s="179"/>
      <c r="H707" s="179"/>
      <c r="I707" s="179"/>
      <c r="J707" s="179"/>
      <c r="K707" s="121"/>
      <c r="L707" s="120"/>
      <c r="M707" s="181"/>
    </row>
    <row r="708" ht="27.75" customHeight="1">
      <c r="A708" s="182"/>
      <c r="B708" s="183"/>
      <c r="C708" s="120"/>
      <c r="D708" s="177"/>
      <c r="E708" s="178"/>
      <c r="F708" s="120"/>
      <c r="G708" s="120"/>
      <c r="H708" s="120"/>
      <c r="I708" s="120"/>
      <c r="J708" s="120"/>
      <c r="K708" s="121"/>
      <c r="L708" s="120"/>
      <c r="M708" s="178"/>
    </row>
    <row r="709" ht="27.75" customHeight="1">
      <c r="A709" s="182"/>
      <c r="B709" s="184"/>
      <c r="C709" s="179"/>
      <c r="D709" s="180"/>
      <c r="E709" s="181"/>
      <c r="F709" s="179"/>
      <c r="G709" s="179"/>
      <c r="H709" s="179"/>
      <c r="I709" s="179"/>
      <c r="J709" s="179"/>
      <c r="K709" s="121"/>
      <c r="L709" s="120"/>
      <c r="M709" s="181"/>
    </row>
    <row r="710" ht="27.75" customHeight="1">
      <c r="A710" s="182"/>
      <c r="B710" s="183"/>
      <c r="C710" s="120"/>
      <c r="D710" s="177"/>
      <c r="E710" s="178"/>
      <c r="F710" s="120"/>
      <c r="G710" s="120"/>
      <c r="H710" s="120"/>
      <c r="I710" s="120"/>
      <c r="J710" s="120"/>
      <c r="K710" s="121"/>
      <c r="L710" s="120"/>
      <c r="M710" s="178"/>
    </row>
    <row r="711" ht="27.75" customHeight="1">
      <c r="A711" s="182"/>
      <c r="B711" s="184"/>
      <c r="C711" s="179"/>
      <c r="D711" s="180"/>
      <c r="E711" s="181"/>
      <c r="F711" s="179"/>
      <c r="G711" s="179"/>
      <c r="H711" s="179"/>
      <c r="I711" s="179"/>
      <c r="J711" s="179"/>
      <c r="K711" s="121"/>
      <c r="L711" s="120"/>
      <c r="M711" s="181"/>
    </row>
    <row r="712" ht="27.75" customHeight="1">
      <c r="A712" s="182"/>
      <c r="B712" s="183"/>
      <c r="C712" s="120"/>
      <c r="D712" s="177"/>
      <c r="E712" s="178"/>
      <c r="F712" s="120"/>
      <c r="G712" s="120"/>
      <c r="H712" s="120"/>
      <c r="I712" s="120"/>
      <c r="J712" s="120"/>
      <c r="K712" s="121"/>
      <c r="L712" s="120"/>
      <c r="M712" s="178"/>
    </row>
    <row r="713" ht="27.75" customHeight="1">
      <c r="A713" s="182"/>
      <c r="B713" s="184"/>
      <c r="C713" s="179"/>
      <c r="D713" s="180"/>
      <c r="E713" s="181"/>
      <c r="F713" s="179"/>
      <c r="G713" s="179"/>
      <c r="H713" s="179"/>
      <c r="I713" s="179"/>
      <c r="J713" s="179"/>
      <c r="K713" s="121"/>
      <c r="L713" s="120"/>
      <c r="M713" s="181"/>
    </row>
    <row r="714" ht="27.75" customHeight="1">
      <c r="A714" s="182"/>
      <c r="B714" s="183"/>
      <c r="C714" s="120"/>
      <c r="D714" s="177"/>
      <c r="E714" s="178"/>
      <c r="F714" s="120"/>
      <c r="G714" s="120"/>
      <c r="H714" s="120"/>
      <c r="I714" s="120"/>
      <c r="J714" s="120"/>
      <c r="K714" s="121"/>
      <c r="L714" s="120"/>
      <c r="M714" s="178"/>
    </row>
    <row r="715" ht="27.75" customHeight="1">
      <c r="A715" s="182"/>
      <c r="B715" s="184"/>
      <c r="C715" s="179"/>
      <c r="D715" s="180"/>
      <c r="E715" s="181"/>
      <c r="F715" s="179"/>
      <c r="G715" s="179"/>
      <c r="H715" s="179"/>
      <c r="I715" s="179"/>
      <c r="J715" s="179"/>
      <c r="K715" s="121"/>
      <c r="L715" s="120"/>
      <c r="M715" s="181"/>
    </row>
    <row r="716" ht="27.75" customHeight="1">
      <c r="A716" s="182"/>
      <c r="B716" s="183"/>
      <c r="C716" s="120"/>
      <c r="D716" s="177"/>
      <c r="E716" s="178"/>
      <c r="F716" s="120"/>
      <c r="G716" s="120"/>
      <c r="H716" s="120"/>
      <c r="I716" s="120"/>
      <c r="J716" s="120"/>
      <c r="K716" s="121"/>
      <c r="L716" s="120"/>
      <c r="M716" s="178"/>
    </row>
    <row r="717" ht="27.75" customHeight="1">
      <c r="A717" s="182"/>
      <c r="B717" s="184"/>
      <c r="C717" s="179"/>
      <c r="D717" s="180"/>
      <c r="E717" s="181"/>
      <c r="F717" s="179"/>
      <c r="G717" s="179"/>
      <c r="H717" s="179"/>
      <c r="I717" s="179"/>
      <c r="J717" s="179"/>
      <c r="K717" s="121"/>
      <c r="L717" s="120"/>
      <c r="M717" s="181"/>
    </row>
    <row r="718" ht="27.75" customHeight="1">
      <c r="A718" s="182"/>
      <c r="B718" s="183"/>
      <c r="C718" s="120"/>
      <c r="D718" s="177"/>
      <c r="E718" s="178"/>
      <c r="F718" s="120"/>
      <c r="G718" s="120"/>
      <c r="H718" s="120"/>
      <c r="I718" s="120"/>
      <c r="J718" s="120"/>
      <c r="K718" s="121"/>
      <c r="L718" s="120"/>
      <c r="M718" s="178"/>
    </row>
    <row r="719" ht="27.75" customHeight="1">
      <c r="A719" s="182"/>
      <c r="B719" s="184"/>
      <c r="C719" s="179"/>
      <c r="D719" s="180"/>
      <c r="E719" s="181"/>
      <c r="F719" s="179"/>
      <c r="G719" s="179"/>
      <c r="H719" s="179"/>
      <c r="I719" s="179"/>
      <c r="J719" s="179"/>
      <c r="K719" s="121"/>
      <c r="L719" s="120"/>
      <c r="M719" s="181"/>
    </row>
    <row r="720" ht="27.75" customHeight="1">
      <c r="A720" s="182"/>
      <c r="B720" s="183"/>
      <c r="C720" s="120"/>
      <c r="D720" s="177"/>
      <c r="E720" s="178"/>
      <c r="F720" s="120"/>
      <c r="G720" s="120"/>
      <c r="H720" s="120"/>
      <c r="I720" s="120"/>
      <c r="J720" s="120"/>
      <c r="K720" s="121"/>
      <c r="L720" s="120"/>
      <c r="M720" s="178"/>
    </row>
    <row r="721" ht="27.75" customHeight="1">
      <c r="A721" s="182"/>
      <c r="B721" s="184"/>
      <c r="C721" s="179"/>
      <c r="D721" s="180"/>
      <c r="E721" s="181"/>
      <c r="F721" s="179"/>
      <c r="G721" s="179"/>
      <c r="H721" s="179"/>
      <c r="I721" s="179"/>
      <c r="J721" s="179"/>
      <c r="K721" s="121"/>
      <c r="L721" s="120"/>
      <c r="M721" s="181"/>
    </row>
    <row r="722" ht="27.75" customHeight="1">
      <c r="A722" s="182"/>
      <c r="B722" s="183"/>
      <c r="C722" s="120"/>
      <c r="D722" s="177"/>
      <c r="E722" s="178"/>
      <c r="F722" s="120"/>
      <c r="G722" s="120"/>
      <c r="H722" s="120"/>
      <c r="I722" s="120"/>
      <c r="J722" s="120"/>
      <c r="K722" s="121"/>
      <c r="L722" s="120"/>
      <c r="M722" s="178"/>
    </row>
    <row r="723" ht="27.75" customHeight="1">
      <c r="A723" s="182"/>
      <c r="B723" s="184"/>
      <c r="C723" s="179"/>
      <c r="D723" s="180"/>
      <c r="E723" s="181"/>
      <c r="F723" s="179"/>
      <c r="G723" s="179"/>
      <c r="H723" s="179"/>
      <c r="I723" s="179"/>
      <c r="J723" s="179"/>
      <c r="K723" s="121"/>
      <c r="L723" s="120"/>
      <c r="M723" s="181"/>
    </row>
    <row r="724" ht="27.75" customHeight="1">
      <c r="A724" s="182"/>
      <c r="B724" s="183"/>
      <c r="C724" s="120"/>
      <c r="D724" s="177"/>
      <c r="E724" s="178"/>
      <c r="F724" s="120"/>
      <c r="G724" s="120"/>
      <c r="H724" s="120"/>
      <c r="I724" s="120"/>
      <c r="J724" s="120"/>
      <c r="K724" s="121"/>
      <c r="L724" s="120"/>
      <c r="M724" s="178"/>
    </row>
    <row r="725" ht="27.75" customHeight="1">
      <c r="A725" s="182"/>
      <c r="B725" s="184"/>
      <c r="C725" s="179"/>
      <c r="D725" s="180"/>
      <c r="E725" s="181"/>
      <c r="F725" s="179"/>
      <c r="G725" s="179"/>
      <c r="H725" s="179"/>
      <c r="I725" s="179"/>
      <c r="J725" s="179"/>
      <c r="K725" s="121"/>
      <c r="L725" s="120"/>
      <c r="M725" s="181"/>
    </row>
    <row r="726" ht="27.75" customHeight="1">
      <c r="A726" s="182"/>
      <c r="B726" s="183"/>
      <c r="C726" s="120"/>
      <c r="D726" s="177"/>
      <c r="E726" s="178"/>
      <c r="F726" s="120"/>
      <c r="G726" s="120"/>
      <c r="H726" s="120"/>
      <c r="I726" s="120"/>
      <c r="J726" s="120"/>
      <c r="K726" s="121"/>
      <c r="L726" s="120"/>
      <c r="M726" s="178"/>
    </row>
    <row r="727" ht="27.75" customHeight="1">
      <c r="A727" s="182"/>
      <c r="B727" s="184"/>
      <c r="C727" s="179"/>
      <c r="D727" s="180"/>
      <c r="E727" s="181"/>
      <c r="F727" s="179"/>
      <c r="G727" s="179"/>
      <c r="H727" s="179"/>
      <c r="I727" s="179"/>
      <c r="J727" s="179"/>
      <c r="K727" s="121"/>
      <c r="L727" s="120"/>
      <c r="M727" s="181"/>
    </row>
    <row r="728" ht="27.75" customHeight="1">
      <c r="A728" s="182"/>
      <c r="B728" s="183"/>
      <c r="C728" s="120"/>
      <c r="D728" s="177"/>
      <c r="E728" s="178"/>
      <c r="F728" s="120"/>
      <c r="G728" s="120"/>
      <c r="H728" s="120"/>
      <c r="I728" s="120"/>
      <c r="J728" s="120"/>
      <c r="K728" s="121"/>
      <c r="L728" s="120"/>
      <c r="M728" s="178"/>
    </row>
    <row r="729" ht="27.75" customHeight="1">
      <c r="A729" s="182"/>
      <c r="B729" s="184"/>
      <c r="C729" s="179"/>
      <c r="D729" s="180"/>
      <c r="E729" s="181"/>
      <c r="F729" s="179"/>
      <c r="G729" s="179"/>
      <c r="H729" s="179"/>
      <c r="I729" s="179"/>
      <c r="J729" s="179"/>
      <c r="K729" s="121"/>
      <c r="L729" s="120"/>
      <c r="M729" s="181"/>
    </row>
    <row r="730" ht="27.75" customHeight="1">
      <c r="A730" s="182"/>
      <c r="B730" s="183"/>
      <c r="C730" s="120"/>
      <c r="D730" s="177"/>
      <c r="E730" s="178"/>
      <c r="F730" s="120"/>
      <c r="G730" s="120"/>
      <c r="H730" s="120"/>
      <c r="I730" s="120"/>
      <c r="J730" s="120"/>
      <c r="K730" s="121"/>
      <c r="L730" s="120"/>
      <c r="M730" s="178"/>
    </row>
    <row r="731" ht="27.75" customHeight="1">
      <c r="A731" s="182"/>
      <c r="B731" s="184"/>
      <c r="C731" s="179"/>
      <c r="D731" s="180"/>
      <c r="E731" s="181"/>
      <c r="F731" s="179"/>
      <c r="G731" s="179"/>
      <c r="H731" s="179"/>
      <c r="I731" s="179"/>
      <c r="J731" s="179"/>
      <c r="K731" s="121"/>
      <c r="L731" s="120"/>
      <c r="M731" s="181"/>
    </row>
    <row r="732" ht="27.75" customHeight="1">
      <c r="A732" s="182"/>
      <c r="B732" s="183"/>
      <c r="C732" s="120"/>
      <c r="D732" s="177"/>
      <c r="E732" s="178"/>
      <c r="F732" s="120"/>
      <c r="G732" s="120"/>
      <c r="H732" s="120"/>
      <c r="I732" s="120"/>
      <c r="J732" s="120"/>
      <c r="K732" s="121"/>
      <c r="L732" s="120"/>
      <c r="M732" s="178"/>
    </row>
    <row r="733" ht="27.75" customHeight="1">
      <c r="A733" s="182"/>
      <c r="B733" s="184"/>
      <c r="C733" s="179"/>
      <c r="D733" s="180"/>
      <c r="E733" s="181"/>
      <c r="F733" s="179"/>
      <c r="G733" s="179"/>
      <c r="H733" s="179"/>
      <c r="I733" s="179"/>
      <c r="J733" s="179"/>
      <c r="K733" s="121"/>
      <c r="L733" s="120"/>
      <c r="M733" s="181"/>
    </row>
    <row r="734" ht="27.75" customHeight="1">
      <c r="A734" s="182"/>
      <c r="B734" s="183"/>
      <c r="C734" s="120"/>
      <c r="D734" s="177"/>
      <c r="E734" s="178"/>
      <c r="F734" s="120"/>
      <c r="G734" s="120"/>
      <c r="H734" s="120"/>
      <c r="I734" s="120"/>
      <c r="J734" s="120"/>
      <c r="K734" s="121"/>
      <c r="L734" s="120"/>
      <c r="M734" s="178"/>
    </row>
    <row r="735" ht="27.75" customHeight="1">
      <c r="A735" s="182"/>
      <c r="B735" s="184"/>
      <c r="C735" s="179"/>
      <c r="D735" s="180"/>
      <c r="E735" s="181"/>
      <c r="F735" s="179"/>
      <c r="G735" s="179"/>
      <c r="H735" s="179"/>
      <c r="I735" s="179"/>
      <c r="J735" s="179"/>
      <c r="K735" s="121"/>
      <c r="L735" s="120"/>
      <c r="M735" s="181"/>
    </row>
    <row r="736" ht="27.75" customHeight="1">
      <c r="A736" s="182"/>
      <c r="B736" s="183"/>
      <c r="C736" s="120"/>
      <c r="D736" s="177"/>
      <c r="E736" s="178"/>
      <c r="F736" s="120"/>
      <c r="G736" s="120"/>
      <c r="H736" s="120"/>
      <c r="I736" s="120"/>
      <c r="J736" s="120"/>
      <c r="K736" s="121"/>
      <c r="L736" s="120"/>
      <c r="M736" s="178"/>
    </row>
    <row r="737" ht="27.75" customHeight="1">
      <c r="A737" s="182"/>
      <c r="B737" s="184"/>
      <c r="C737" s="179"/>
      <c r="D737" s="180"/>
      <c r="E737" s="181"/>
      <c r="F737" s="179"/>
      <c r="G737" s="179"/>
      <c r="H737" s="179"/>
      <c r="I737" s="179"/>
      <c r="J737" s="179"/>
      <c r="K737" s="121"/>
      <c r="L737" s="120"/>
      <c r="M737" s="181"/>
    </row>
    <row r="738" ht="27.75" customHeight="1">
      <c r="A738" s="182"/>
      <c r="B738" s="183"/>
      <c r="C738" s="120"/>
      <c r="D738" s="177"/>
      <c r="E738" s="178"/>
      <c r="F738" s="120"/>
      <c r="G738" s="120"/>
      <c r="H738" s="120"/>
      <c r="I738" s="120"/>
      <c r="J738" s="120"/>
      <c r="K738" s="121"/>
      <c r="L738" s="120"/>
      <c r="M738" s="178"/>
    </row>
    <row r="739" ht="27.75" customHeight="1">
      <c r="A739" s="182"/>
      <c r="B739" s="184"/>
      <c r="C739" s="179"/>
      <c r="D739" s="180"/>
      <c r="E739" s="181"/>
      <c r="F739" s="179"/>
      <c r="G739" s="179"/>
      <c r="H739" s="179"/>
      <c r="I739" s="179"/>
      <c r="J739" s="179"/>
      <c r="K739" s="121"/>
      <c r="L739" s="120"/>
      <c r="M739" s="181"/>
    </row>
    <row r="740" ht="27.75" customHeight="1">
      <c r="A740" s="182"/>
      <c r="B740" s="183"/>
      <c r="C740" s="120"/>
      <c r="D740" s="177"/>
      <c r="E740" s="178"/>
      <c r="F740" s="120"/>
      <c r="G740" s="120"/>
      <c r="H740" s="120"/>
      <c r="I740" s="120"/>
      <c r="J740" s="120"/>
      <c r="K740" s="121"/>
      <c r="L740" s="120"/>
      <c r="M740" s="178"/>
    </row>
    <row r="741" ht="27.75" customHeight="1">
      <c r="A741" s="182"/>
      <c r="B741" s="184"/>
      <c r="C741" s="179"/>
      <c r="D741" s="180"/>
      <c r="E741" s="181"/>
      <c r="F741" s="179"/>
      <c r="G741" s="179"/>
      <c r="H741" s="179"/>
      <c r="I741" s="179"/>
      <c r="J741" s="179"/>
      <c r="K741" s="121"/>
      <c r="L741" s="120"/>
      <c r="M741" s="181"/>
    </row>
    <row r="742" ht="27.75" customHeight="1">
      <c r="A742" s="182"/>
      <c r="B742" s="183"/>
      <c r="C742" s="120"/>
      <c r="D742" s="177"/>
      <c r="E742" s="178"/>
      <c r="F742" s="120"/>
      <c r="G742" s="120"/>
      <c r="H742" s="120"/>
      <c r="I742" s="120"/>
      <c r="J742" s="120"/>
      <c r="K742" s="121"/>
      <c r="L742" s="120"/>
      <c r="M742" s="178"/>
    </row>
    <row r="743" ht="27.75" customHeight="1">
      <c r="A743" s="182"/>
      <c r="B743" s="184"/>
      <c r="C743" s="179"/>
      <c r="D743" s="180"/>
      <c r="E743" s="181"/>
      <c r="F743" s="179"/>
      <c r="G743" s="179"/>
      <c r="H743" s="179"/>
      <c r="I743" s="179"/>
      <c r="J743" s="179"/>
      <c r="K743" s="121"/>
      <c r="L743" s="120"/>
      <c r="M743" s="181"/>
    </row>
    <row r="744" ht="27.75" customHeight="1">
      <c r="A744" s="182"/>
      <c r="B744" s="183"/>
      <c r="C744" s="120"/>
      <c r="D744" s="177"/>
      <c r="E744" s="178"/>
      <c r="F744" s="120"/>
      <c r="G744" s="120"/>
      <c r="H744" s="120"/>
      <c r="I744" s="120"/>
      <c r="J744" s="120"/>
      <c r="K744" s="121"/>
      <c r="L744" s="120"/>
      <c r="M744" s="178"/>
    </row>
    <row r="745" ht="27.75" customHeight="1">
      <c r="A745" s="182"/>
      <c r="B745" s="184"/>
      <c r="C745" s="179"/>
      <c r="D745" s="180"/>
      <c r="E745" s="181"/>
      <c r="F745" s="179"/>
      <c r="G745" s="179"/>
      <c r="H745" s="179"/>
      <c r="I745" s="179"/>
      <c r="J745" s="179"/>
      <c r="K745" s="121"/>
      <c r="L745" s="120"/>
      <c r="M745" s="181"/>
    </row>
    <row r="746" ht="27.75" customHeight="1">
      <c r="A746" s="182"/>
      <c r="B746" s="183"/>
      <c r="C746" s="120"/>
      <c r="D746" s="177"/>
      <c r="E746" s="178"/>
      <c r="F746" s="120"/>
      <c r="G746" s="120"/>
      <c r="H746" s="120"/>
      <c r="I746" s="120"/>
      <c r="J746" s="120"/>
      <c r="K746" s="121"/>
      <c r="L746" s="120"/>
      <c r="M746" s="178"/>
    </row>
    <row r="747" ht="27.75" customHeight="1">
      <c r="A747" s="182"/>
      <c r="B747" s="184"/>
      <c r="C747" s="179"/>
      <c r="D747" s="180"/>
      <c r="E747" s="181"/>
      <c r="F747" s="179"/>
      <c r="G747" s="179"/>
      <c r="H747" s="179"/>
      <c r="I747" s="179"/>
      <c r="J747" s="179"/>
      <c r="K747" s="121"/>
      <c r="L747" s="120"/>
      <c r="M747" s="181"/>
    </row>
    <row r="748" ht="27.75" customHeight="1">
      <c r="A748" s="182"/>
      <c r="B748" s="183"/>
      <c r="C748" s="120"/>
      <c r="D748" s="177"/>
      <c r="E748" s="178"/>
      <c r="F748" s="120"/>
      <c r="G748" s="120"/>
      <c r="H748" s="120"/>
      <c r="I748" s="120"/>
      <c r="J748" s="120"/>
      <c r="K748" s="121"/>
      <c r="L748" s="120"/>
      <c r="M748" s="178"/>
    </row>
    <row r="749" ht="27.75" customHeight="1">
      <c r="A749" s="182"/>
      <c r="B749" s="184"/>
      <c r="C749" s="179"/>
      <c r="D749" s="180"/>
      <c r="E749" s="181"/>
      <c r="F749" s="179"/>
      <c r="G749" s="179"/>
      <c r="H749" s="179"/>
      <c r="I749" s="179"/>
      <c r="J749" s="179"/>
      <c r="K749" s="121"/>
      <c r="L749" s="120"/>
      <c r="M749" s="181"/>
    </row>
    <row r="750" ht="27.75" customHeight="1">
      <c r="A750" s="182"/>
      <c r="B750" s="183"/>
      <c r="C750" s="120"/>
      <c r="D750" s="177"/>
      <c r="E750" s="178"/>
      <c r="F750" s="120"/>
      <c r="G750" s="120"/>
      <c r="H750" s="120"/>
      <c r="I750" s="120"/>
      <c r="J750" s="120"/>
      <c r="K750" s="121"/>
      <c r="L750" s="120"/>
      <c r="M750" s="178"/>
    </row>
    <row r="751" ht="27.75" customHeight="1">
      <c r="A751" s="182"/>
      <c r="B751" s="184"/>
      <c r="C751" s="179"/>
      <c r="D751" s="180"/>
      <c r="E751" s="181"/>
      <c r="F751" s="179"/>
      <c r="G751" s="179"/>
      <c r="H751" s="179"/>
      <c r="I751" s="179"/>
      <c r="J751" s="179"/>
      <c r="K751" s="121"/>
      <c r="L751" s="120"/>
      <c r="M751" s="181"/>
    </row>
    <row r="752" ht="27.75" customHeight="1">
      <c r="A752" s="182"/>
      <c r="B752" s="183"/>
      <c r="C752" s="120"/>
      <c r="D752" s="177"/>
      <c r="E752" s="178"/>
      <c r="F752" s="120"/>
      <c r="G752" s="120"/>
      <c r="H752" s="120"/>
      <c r="I752" s="120"/>
      <c r="J752" s="120"/>
      <c r="K752" s="121"/>
      <c r="L752" s="120"/>
      <c r="M752" s="178"/>
    </row>
    <row r="753" ht="27.75" customHeight="1">
      <c r="A753" s="182"/>
      <c r="B753" s="184"/>
      <c r="C753" s="179"/>
      <c r="D753" s="180"/>
      <c r="E753" s="181"/>
      <c r="F753" s="179"/>
      <c r="G753" s="179"/>
      <c r="H753" s="179"/>
      <c r="I753" s="179"/>
      <c r="J753" s="179"/>
      <c r="K753" s="121"/>
      <c r="L753" s="120"/>
      <c r="M753" s="181"/>
    </row>
    <row r="754" ht="27.75" customHeight="1">
      <c r="A754" s="182"/>
      <c r="B754" s="183"/>
      <c r="C754" s="120"/>
      <c r="D754" s="177"/>
      <c r="E754" s="178"/>
      <c r="F754" s="120"/>
      <c r="G754" s="120"/>
      <c r="H754" s="120"/>
      <c r="I754" s="120"/>
      <c r="J754" s="120"/>
      <c r="K754" s="121"/>
      <c r="L754" s="120"/>
      <c r="M754" s="178"/>
    </row>
    <row r="755" ht="27.75" customHeight="1">
      <c r="A755" s="182"/>
      <c r="B755" s="184"/>
      <c r="C755" s="179"/>
      <c r="D755" s="180"/>
      <c r="E755" s="181"/>
      <c r="F755" s="179"/>
      <c r="G755" s="179"/>
      <c r="H755" s="179"/>
      <c r="I755" s="179"/>
      <c r="J755" s="179"/>
      <c r="K755" s="121"/>
      <c r="L755" s="120"/>
      <c r="M755" s="181"/>
    </row>
    <row r="756" ht="27.75" customHeight="1">
      <c r="A756" s="182"/>
      <c r="B756" s="183"/>
      <c r="C756" s="120"/>
      <c r="D756" s="177"/>
      <c r="E756" s="178"/>
      <c r="F756" s="120"/>
      <c r="G756" s="120"/>
      <c r="H756" s="120"/>
      <c r="I756" s="120"/>
      <c r="J756" s="120"/>
      <c r="K756" s="121"/>
      <c r="L756" s="120"/>
      <c r="M756" s="178"/>
    </row>
    <row r="757" ht="27.75" customHeight="1">
      <c r="A757" s="182"/>
      <c r="B757" s="184"/>
      <c r="C757" s="179"/>
      <c r="D757" s="180"/>
      <c r="E757" s="181"/>
      <c r="F757" s="179"/>
      <c r="G757" s="179"/>
      <c r="H757" s="179"/>
      <c r="I757" s="179"/>
      <c r="J757" s="179"/>
      <c r="K757" s="121"/>
      <c r="L757" s="120"/>
      <c r="M757" s="181"/>
    </row>
    <row r="758" ht="27.75" customHeight="1">
      <c r="A758" s="182"/>
      <c r="B758" s="183"/>
      <c r="C758" s="120"/>
      <c r="D758" s="177"/>
      <c r="E758" s="178"/>
      <c r="F758" s="120"/>
      <c r="G758" s="120"/>
      <c r="H758" s="120"/>
      <c r="I758" s="120"/>
      <c r="J758" s="120"/>
      <c r="K758" s="121"/>
      <c r="L758" s="120"/>
      <c r="M758" s="178"/>
    </row>
    <row r="759" ht="27.75" customHeight="1">
      <c r="A759" s="182"/>
      <c r="B759" s="184"/>
      <c r="C759" s="179"/>
      <c r="D759" s="180"/>
      <c r="E759" s="181"/>
      <c r="F759" s="179"/>
      <c r="G759" s="179"/>
      <c r="H759" s="179"/>
      <c r="I759" s="179"/>
      <c r="J759" s="179"/>
      <c r="K759" s="121"/>
      <c r="L759" s="120"/>
      <c r="M759" s="181"/>
    </row>
    <row r="760" ht="27.75" customHeight="1">
      <c r="A760" s="182"/>
      <c r="B760" s="183"/>
      <c r="C760" s="120"/>
      <c r="D760" s="177"/>
      <c r="E760" s="178"/>
      <c r="F760" s="120"/>
      <c r="G760" s="120"/>
      <c r="H760" s="120"/>
      <c r="I760" s="120"/>
      <c r="J760" s="120"/>
      <c r="K760" s="121"/>
      <c r="L760" s="120"/>
      <c r="M760" s="178"/>
    </row>
    <row r="761" ht="27.75" customHeight="1">
      <c r="A761" s="182"/>
      <c r="B761" s="184"/>
      <c r="C761" s="179"/>
      <c r="D761" s="180"/>
      <c r="E761" s="181"/>
      <c r="F761" s="179"/>
      <c r="G761" s="179"/>
      <c r="H761" s="179"/>
      <c r="I761" s="179"/>
      <c r="J761" s="179"/>
      <c r="K761" s="121"/>
      <c r="L761" s="120"/>
      <c r="M761" s="181"/>
    </row>
    <row r="762" ht="27.75" customHeight="1">
      <c r="A762" s="182"/>
      <c r="B762" s="183"/>
      <c r="C762" s="120"/>
      <c r="D762" s="177"/>
      <c r="E762" s="178"/>
      <c r="F762" s="120"/>
      <c r="G762" s="120"/>
      <c r="H762" s="120"/>
      <c r="I762" s="120"/>
      <c r="J762" s="120"/>
      <c r="K762" s="121"/>
      <c r="L762" s="120"/>
      <c r="M762" s="178"/>
    </row>
    <row r="763" ht="27.75" customHeight="1">
      <c r="A763" s="182"/>
      <c r="B763" s="184"/>
      <c r="C763" s="179"/>
      <c r="D763" s="180"/>
      <c r="E763" s="181"/>
      <c r="F763" s="179"/>
      <c r="G763" s="179"/>
      <c r="H763" s="179"/>
      <c r="I763" s="179"/>
      <c r="J763" s="179"/>
      <c r="K763" s="121"/>
      <c r="L763" s="120"/>
      <c r="M763" s="181"/>
    </row>
    <row r="764" ht="27.75" customHeight="1">
      <c r="A764" s="182"/>
      <c r="B764" s="183"/>
      <c r="C764" s="120"/>
      <c r="D764" s="177"/>
      <c r="E764" s="178"/>
      <c r="F764" s="120"/>
      <c r="G764" s="120"/>
      <c r="H764" s="120"/>
      <c r="I764" s="120"/>
      <c r="J764" s="120"/>
      <c r="K764" s="121"/>
      <c r="L764" s="120"/>
      <c r="M764" s="178"/>
    </row>
    <row r="765" ht="27.75" customHeight="1">
      <c r="A765" s="182"/>
      <c r="B765" s="184"/>
      <c r="C765" s="179"/>
      <c r="D765" s="180"/>
      <c r="E765" s="181"/>
      <c r="F765" s="179"/>
      <c r="G765" s="179"/>
      <c r="H765" s="179"/>
      <c r="I765" s="179"/>
      <c r="J765" s="179"/>
      <c r="K765" s="121"/>
      <c r="L765" s="120"/>
      <c r="M765" s="181"/>
    </row>
    <row r="766" ht="27.75" customHeight="1">
      <c r="A766" s="182"/>
      <c r="B766" s="183"/>
      <c r="C766" s="120"/>
      <c r="D766" s="177"/>
      <c r="E766" s="178"/>
      <c r="F766" s="120"/>
      <c r="G766" s="120"/>
      <c r="H766" s="120"/>
      <c r="I766" s="120"/>
      <c r="J766" s="120"/>
      <c r="K766" s="121"/>
      <c r="L766" s="120"/>
      <c r="M766" s="178"/>
    </row>
    <row r="767" ht="27.75" customHeight="1">
      <c r="A767" s="182"/>
      <c r="B767" s="184"/>
      <c r="C767" s="179"/>
      <c r="D767" s="180"/>
      <c r="E767" s="181"/>
      <c r="F767" s="179"/>
      <c r="G767" s="179"/>
      <c r="H767" s="179"/>
      <c r="I767" s="179"/>
      <c r="J767" s="179"/>
      <c r="K767" s="121"/>
      <c r="L767" s="120"/>
      <c r="M767" s="181"/>
    </row>
    <row r="768" ht="27.75" customHeight="1">
      <c r="A768" s="182"/>
      <c r="B768" s="183"/>
      <c r="C768" s="120"/>
      <c r="D768" s="177"/>
      <c r="E768" s="178"/>
      <c r="F768" s="120"/>
      <c r="G768" s="120"/>
      <c r="H768" s="120"/>
      <c r="I768" s="120"/>
      <c r="J768" s="120"/>
      <c r="K768" s="121"/>
      <c r="L768" s="120"/>
      <c r="M768" s="178"/>
    </row>
    <row r="769" ht="27.75" customHeight="1">
      <c r="A769" s="182"/>
      <c r="B769" s="184"/>
      <c r="C769" s="179"/>
      <c r="D769" s="180"/>
      <c r="E769" s="181"/>
      <c r="F769" s="179"/>
      <c r="G769" s="179"/>
      <c r="H769" s="179"/>
      <c r="I769" s="179"/>
      <c r="J769" s="179"/>
      <c r="K769" s="121"/>
      <c r="L769" s="120"/>
      <c r="M769" s="181"/>
    </row>
    <row r="770" ht="27.75" customHeight="1">
      <c r="A770" s="182"/>
      <c r="B770" s="183"/>
      <c r="C770" s="120"/>
      <c r="D770" s="177"/>
      <c r="E770" s="178"/>
      <c r="F770" s="120"/>
      <c r="G770" s="120"/>
      <c r="H770" s="120"/>
      <c r="I770" s="120"/>
      <c r="J770" s="120"/>
      <c r="K770" s="121"/>
      <c r="L770" s="120"/>
      <c r="M770" s="178"/>
    </row>
    <row r="771" ht="27.75" customHeight="1">
      <c r="A771" s="182"/>
      <c r="B771" s="184"/>
      <c r="C771" s="179"/>
      <c r="D771" s="180"/>
      <c r="E771" s="181"/>
      <c r="F771" s="179"/>
      <c r="G771" s="179"/>
      <c r="H771" s="179"/>
      <c r="I771" s="179"/>
      <c r="J771" s="179"/>
      <c r="K771" s="121"/>
      <c r="L771" s="120"/>
      <c r="M771" s="181"/>
    </row>
    <row r="772" ht="27.75" customHeight="1">
      <c r="A772" s="182"/>
      <c r="B772" s="183"/>
      <c r="C772" s="120"/>
      <c r="D772" s="177"/>
      <c r="E772" s="178"/>
      <c r="F772" s="120"/>
      <c r="G772" s="120"/>
      <c r="H772" s="120"/>
      <c r="I772" s="120"/>
      <c r="J772" s="120"/>
      <c r="K772" s="121"/>
      <c r="L772" s="120"/>
      <c r="M772" s="178"/>
    </row>
    <row r="773" ht="27.75" customHeight="1">
      <c r="A773" s="182"/>
      <c r="B773" s="184"/>
      <c r="C773" s="179"/>
      <c r="D773" s="180"/>
      <c r="E773" s="181"/>
      <c r="F773" s="179"/>
      <c r="G773" s="179"/>
      <c r="H773" s="179"/>
      <c r="I773" s="179"/>
      <c r="J773" s="179"/>
      <c r="K773" s="121"/>
      <c r="L773" s="120"/>
      <c r="M773" s="181"/>
    </row>
    <row r="774" ht="27.75" customHeight="1">
      <c r="A774" s="182"/>
      <c r="B774" s="183"/>
      <c r="C774" s="120"/>
      <c r="D774" s="177"/>
      <c r="E774" s="178"/>
      <c r="F774" s="120"/>
      <c r="G774" s="120"/>
      <c r="H774" s="120"/>
      <c r="I774" s="120"/>
      <c r="J774" s="120"/>
      <c r="K774" s="121"/>
      <c r="L774" s="120"/>
      <c r="M774" s="178"/>
    </row>
    <row r="775" ht="27.75" customHeight="1">
      <c r="A775" s="182"/>
      <c r="B775" s="184"/>
      <c r="C775" s="179"/>
      <c r="D775" s="180"/>
      <c r="E775" s="181"/>
      <c r="F775" s="179"/>
      <c r="G775" s="179"/>
      <c r="H775" s="179"/>
      <c r="I775" s="179"/>
      <c r="J775" s="179"/>
      <c r="K775" s="121"/>
      <c r="L775" s="120"/>
      <c r="M775" s="181"/>
    </row>
    <row r="776" ht="27.75" customHeight="1">
      <c r="A776" s="182"/>
      <c r="B776" s="183"/>
      <c r="C776" s="120"/>
      <c r="D776" s="177"/>
      <c r="E776" s="178"/>
      <c r="F776" s="120"/>
      <c r="G776" s="120"/>
      <c r="H776" s="120"/>
      <c r="I776" s="120"/>
      <c r="J776" s="120"/>
      <c r="K776" s="121"/>
      <c r="L776" s="120"/>
      <c r="M776" s="178"/>
    </row>
    <row r="777" ht="27.75" customHeight="1">
      <c r="A777" s="182"/>
      <c r="B777" s="184"/>
      <c r="C777" s="179"/>
      <c r="D777" s="180"/>
      <c r="E777" s="181"/>
      <c r="F777" s="179"/>
      <c r="G777" s="179"/>
      <c r="H777" s="179"/>
      <c r="I777" s="179"/>
      <c r="J777" s="179"/>
      <c r="K777" s="121"/>
      <c r="L777" s="120"/>
      <c r="M777" s="181"/>
    </row>
    <row r="778" ht="27.75" customHeight="1">
      <c r="A778" s="182"/>
      <c r="B778" s="183"/>
      <c r="C778" s="120"/>
      <c r="D778" s="177"/>
      <c r="E778" s="178"/>
      <c r="F778" s="120"/>
      <c r="G778" s="120"/>
      <c r="H778" s="120"/>
      <c r="I778" s="120"/>
      <c r="J778" s="120"/>
      <c r="K778" s="121"/>
      <c r="L778" s="120"/>
      <c r="M778" s="178"/>
    </row>
    <row r="779" ht="27.75" customHeight="1">
      <c r="A779" s="182"/>
      <c r="B779" s="184"/>
      <c r="C779" s="179"/>
      <c r="D779" s="180"/>
      <c r="E779" s="181"/>
      <c r="F779" s="179"/>
      <c r="G779" s="179"/>
      <c r="H779" s="179"/>
      <c r="I779" s="179"/>
      <c r="J779" s="179"/>
      <c r="K779" s="121"/>
      <c r="L779" s="120"/>
      <c r="M779" s="181"/>
    </row>
    <row r="780" ht="27.75" customHeight="1">
      <c r="A780" s="182"/>
      <c r="B780" s="183"/>
      <c r="C780" s="120"/>
      <c r="D780" s="177"/>
      <c r="E780" s="178"/>
      <c r="F780" s="120"/>
      <c r="G780" s="120"/>
      <c r="H780" s="120"/>
      <c r="I780" s="120"/>
      <c r="J780" s="120"/>
      <c r="K780" s="121"/>
      <c r="L780" s="120"/>
      <c r="M780" s="178"/>
    </row>
    <row r="781" ht="27.75" customHeight="1">
      <c r="A781" s="182"/>
      <c r="B781" s="184"/>
      <c r="C781" s="179"/>
      <c r="D781" s="180"/>
      <c r="E781" s="181"/>
      <c r="F781" s="179"/>
      <c r="G781" s="179"/>
      <c r="H781" s="179"/>
      <c r="I781" s="179"/>
      <c r="J781" s="179"/>
      <c r="K781" s="121"/>
      <c r="L781" s="120"/>
      <c r="M781" s="181"/>
    </row>
    <row r="782" ht="27.75" customHeight="1">
      <c r="A782" s="182"/>
      <c r="B782" s="183"/>
      <c r="C782" s="120"/>
      <c r="D782" s="177"/>
      <c r="E782" s="178"/>
      <c r="F782" s="120"/>
      <c r="G782" s="120"/>
      <c r="H782" s="120"/>
      <c r="I782" s="120"/>
      <c r="J782" s="120"/>
      <c r="K782" s="121"/>
      <c r="L782" s="120"/>
      <c r="M782" s="178"/>
    </row>
    <row r="783" ht="27.75" customHeight="1">
      <c r="A783" s="182"/>
      <c r="B783" s="184"/>
      <c r="C783" s="179"/>
      <c r="D783" s="180"/>
      <c r="E783" s="181"/>
      <c r="F783" s="179"/>
      <c r="G783" s="179"/>
      <c r="H783" s="179"/>
      <c r="I783" s="179"/>
      <c r="J783" s="179"/>
      <c r="K783" s="121"/>
      <c r="L783" s="120"/>
      <c r="M783" s="181"/>
    </row>
    <row r="784" ht="27.75" customHeight="1">
      <c r="A784" s="182"/>
      <c r="B784" s="183"/>
      <c r="C784" s="120"/>
      <c r="D784" s="177"/>
      <c r="E784" s="178"/>
      <c r="F784" s="120"/>
      <c r="G784" s="120"/>
      <c r="H784" s="120"/>
      <c r="I784" s="120"/>
      <c r="J784" s="120"/>
      <c r="K784" s="121"/>
      <c r="L784" s="120"/>
      <c r="M784" s="178"/>
    </row>
    <row r="785" ht="27.75" customHeight="1">
      <c r="A785" s="182"/>
      <c r="B785" s="184"/>
      <c r="C785" s="179"/>
      <c r="D785" s="180"/>
      <c r="E785" s="181"/>
      <c r="F785" s="179"/>
      <c r="G785" s="179"/>
      <c r="H785" s="179"/>
      <c r="I785" s="179"/>
      <c r="J785" s="179"/>
      <c r="K785" s="121"/>
      <c r="L785" s="120"/>
      <c r="M785" s="181"/>
    </row>
    <row r="786" ht="27.75" customHeight="1">
      <c r="A786" s="182"/>
      <c r="B786" s="183"/>
      <c r="C786" s="120"/>
      <c r="D786" s="177"/>
      <c r="E786" s="178"/>
      <c r="F786" s="120"/>
      <c r="G786" s="120"/>
      <c r="H786" s="120"/>
      <c r="I786" s="120"/>
      <c r="J786" s="120"/>
      <c r="K786" s="121"/>
      <c r="L786" s="120"/>
      <c r="M786" s="178"/>
    </row>
    <row r="787" ht="27.75" customHeight="1">
      <c r="A787" s="182"/>
      <c r="B787" s="184"/>
      <c r="C787" s="179"/>
      <c r="D787" s="180"/>
      <c r="E787" s="181"/>
      <c r="F787" s="179"/>
      <c r="G787" s="179"/>
      <c r="H787" s="179"/>
      <c r="I787" s="179"/>
      <c r="J787" s="179"/>
      <c r="K787" s="121"/>
      <c r="L787" s="120"/>
      <c r="M787" s="181"/>
    </row>
    <row r="788" ht="27.75" customHeight="1">
      <c r="A788" s="182"/>
      <c r="B788" s="183"/>
      <c r="C788" s="120"/>
      <c r="D788" s="177"/>
      <c r="E788" s="178"/>
      <c r="F788" s="120"/>
      <c r="G788" s="120"/>
      <c r="H788" s="120"/>
      <c r="I788" s="120"/>
      <c r="J788" s="120"/>
      <c r="K788" s="121"/>
      <c r="L788" s="120"/>
      <c r="M788" s="178"/>
    </row>
    <row r="789" ht="27.75" customHeight="1">
      <c r="A789" s="182"/>
      <c r="B789" s="184"/>
      <c r="C789" s="179"/>
      <c r="D789" s="180"/>
      <c r="E789" s="181"/>
      <c r="F789" s="179"/>
      <c r="G789" s="179"/>
      <c r="H789" s="179"/>
      <c r="I789" s="179"/>
      <c r="J789" s="179"/>
      <c r="K789" s="121"/>
      <c r="L789" s="120"/>
      <c r="M789" s="181"/>
    </row>
    <row r="790" ht="27.75" customHeight="1">
      <c r="A790" s="182"/>
      <c r="B790" s="183"/>
      <c r="C790" s="120"/>
      <c r="D790" s="177"/>
      <c r="E790" s="178"/>
      <c r="F790" s="120"/>
      <c r="G790" s="120"/>
      <c r="H790" s="120"/>
      <c r="I790" s="120"/>
      <c r="J790" s="120"/>
      <c r="K790" s="121"/>
      <c r="L790" s="120"/>
      <c r="M790" s="178"/>
    </row>
    <row r="791" ht="27.75" customHeight="1">
      <c r="A791" s="182"/>
      <c r="B791" s="184"/>
      <c r="C791" s="179"/>
      <c r="D791" s="180"/>
      <c r="E791" s="181"/>
      <c r="F791" s="179"/>
      <c r="G791" s="179"/>
      <c r="H791" s="179"/>
      <c r="I791" s="179"/>
      <c r="J791" s="179"/>
      <c r="K791" s="121"/>
      <c r="L791" s="120"/>
      <c r="M791" s="181"/>
    </row>
    <row r="792" ht="27.75" customHeight="1">
      <c r="A792" s="182"/>
      <c r="B792" s="183"/>
      <c r="C792" s="120"/>
      <c r="D792" s="177"/>
      <c r="E792" s="178"/>
      <c r="F792" s="120"/>
      <c r="G792" s="120"/>
      <c r="H792" s="120"/>
      <c r="I792" s="120"/>
      <c r="J792" s="120"/>
      <c r="K792" s="121"/>
      <c r="L792" s="120"/>
      <c r="M792" s="178"/>
    </row>
    <row r="793" ht="27.75" customHeight="1">
      <c r="A793" s="182"/>
      <c r="B793" s="184"/>
      <c r="C793" s="179"/>
      <c r="D793" s="180"/>
      <c r="E793" s="181"/>
      <c r="F793" s="179"/>
      <c r="G793" s="179"/>
      <c r="H793" s="179"/>
      <c r="I793" s="179"/>
      <c r="J793" s="179"/>
      <c r="K793" s="121"/>
      <c r="L793" s="120"/>
      <c r="M793" s="181"/>
    </row>
    <row r="794" ht="27.75" customHeight="1">
      <c r="A794" s="182"/>
      <c r="B794" s="183"/>
      <c r="C794" s="120"/>
      <c r="D794" s="177"/>
      <c r="E794" s="178"/>
      <c r="F794" s="120"/>
      <c r="G794" s="120"/>
      <c r="H794" s="120"/>
      <c r="I794" s="120"/>
      <c r="J794" s="120"/>
      <c r="K794" s="121"/>
      <c r="L794" s="120"/>
      <c r="M794" s="178"/>
    </row>
    <row r="795" ht="27.75" customHeight="1">
      <c r="A795" s="182"/>
      <c r="B795" s="184"/>
      <c r="C795" s="179"/>
      <c r="D795" s="180"/>
      <c r="E795" s="181"/>
      <c r="F795" s="179"/>
      <c r="G795" s="179"/>
      <c r="H795" s="179"/>
      <c r="I795" s="179"/>
      <c r="J795" s="179"/>
      <c r="K795" s="121"/>
      <c r="L795" s="120"/>
      <c r="M795" s="181"/>
    </row>
    <row r="796" ht="27.75" customHeight="1">
      <c r="A796" s="182"/>
      <c r="B796" s="183"/>
      <c r="C796" s="120"/>
      <c r="D796" s="177"/>
      <c r="E796" s="178"/>
      <c r="F796" s="120"/>
      <c r="G796" s="120"/>
      <c r="H796" s="120"/>
      <c r="I796" s="120"/>
      <c r="J796" s="120"/>
      <c r="K796" s="121"/>
      <c r="L796" s="120"/>
      <c r="M796" s="178"/>
    </row>
    <row r="797" ht="27.75" customHeight="1">
      <c r="A797" s="182"/>
      <c r="B797" s="184"/>
      <c r="C797" s="179"/>
      <c r="D797" s="180"/>
      <c r="E797" s="181"/>
      <c r="F797" s="179"/>
      <c r="G797" s="179"/>
      <c r="H797" s="179"/>
      <c r="I797" s="179"/>
      <c r="J797" s="179"/>
      <c r="K797" s="121"/>
      <c r="L797" s="120"/>
      <c r="M797" s="181"/>
    </row>
    <row r="798" ht="27.75" customHeight="1">
      <c r="A798" s="182"/>
      <c r="B798" s="183"/>
      <c r="C798" s="120"/>
      <c r="D798" s="177"/>
      <c r="E798" s="178"/>
      <c r="F798" s="120"/>
      <c r="G798" s="120"/>
      <c r="H798" s="120"/>
      <c r="I798" s="120"/>
      <c r="J798" s="120"/>
      <c r="K798" s="121"/>
      <c r="L798" s="120"/>
      <c r="M798" s="178"/>
    </row>
    <row r="799" ht="27.75" customHeight="1">
      <c r="A799" s="182"/>
      <c r="B799" s="184"/>
      <c r="C799" s="179"/>
      <c r="D799" s="180"/>
      <c r="E799" s="181"/>
      <c r="F799" s="179"/>
      <c r="G799" s="179"/>
      <c r="H799" s="179"/>
      <c r="I799" s="179"/>
      <c r="J799" s="179"/>
      <c r="K799" s="121"/>
      <c r="L799" s="120"/>
      <c r="M799" s="181"/>
    </row>
    <row r="800" ht="27.75" customHeight="1">
      <c r="A800" s="182"/>
      <c r="B800" s="183"/>
      <c r="C800" s="120"/>
      <c r="D800" s="177"/>
      <c r="E800" s="178"/>
      <c r="F800" s="120"/>
      <c r="G800" s="120"/>
      <c r="H800" s="120"/>
      <c r="I800" s="120"/>
      <c r="J800" s="120"/>
      <c r="K800" s="121"/>
      <c r="L800" s="120"/>
      <c r="M800" s="178"/>
    </row>
    <row r="801" ht="27.75" customHeight="1">
      <c r="A801" s="182"/>
      <c r="B801" s="184"/>
      <c r="C801" s="179"/>
      <c r="D801" s="180"/>
      <c r="E801" s="181"/>
      <c r="F801" s="179"/>
      <c r="G801" s="179"/>
      <c r="H801" s="179"/>
      <c r="I801" s="179"/>
      <c r="J801" s="179"/>
      <c r="K801" s="121"/>
      <c r="L801" s="120"/>
      <c r="M801" s="181"/>
    </row>
    <row r="802" ht="27.75" customHeight="1">
      <c r="A802" s="182"/>
      <c r="B802" s="183"/>
      <c r="C802" s="120"/>
      <c r="D802" s="177"/>
      <c r="E802" s="178"/>
      <c r="F802" s="120"/>
      <c r="G802" s="120"/>
      <c r="H802" s="120"/>
      <c r="I802" s="120"/>
      <c r="J802" s="120"/>
      <c r="K802" s="121"/>
      <c r="L802" s="120"/>
      <c r="M802" s="178"/>
    </row>
    <row r="803" ht="27.75" customHeight="1">
      <c r="A803" s="182"/>
      <c r="B803" s="184"/>
      <c r="C803" s="179"/>
      <c r="D803" s="180"/>
      <c r="E803" s="181"/>
      <c r="F803" s="179"/>
      <c r="G803" s="179"/>
      <c r="H803" s="179"/>
      <c r="I803" s="179"/>
      <c r="J803" s="179"/>
      <c r="K803" s="121"/>
      <c r="L803" s="120"/>
      <c r="M803" s="181"/>
    </row>
    <row r="804" ht="27.75" customHeight="1">
      <c r="A804" s="182"/>
      <c r="B804" s="183"/>
      <c r="C804" s="120"/>
      <c r="D804" s="177"/>
      <c r="E804" s="178"/>
      <c r="F804" s="120"/>
      <c r="G804" s="120"/>
      <c r="H804" s="120"/>
      <c r="I804" s="120"/>
      <c r="J804" s="120"/>
      <c r="K804" s="121"/>
      <c r="L804" s="120"/>
      <c r="M804" s="178"/>
    </row>
    <row r="805" ht="27.75" customHeight="1">
      <c r="A805" s="182"/>
      <c r="B805" s="184"/>
      <c r="C805" s="179"/>
      <c r="D805" s="180"/>
      <c r="E805" s="181"/>
      <c r="F805" s="179"/>
      <c r="G805" s="179"/>
      <c r="H805" s="179"/>
      <c r="I805" s="179"/>
      <c r="J805" s="179"/>
      <c r="K805" s="121"/>
      <c r="L805" s="120"/>
      <c r="M805" s="181"/>
    </row>
    <row r="806" ht="27.75" customHeight="1">
      <c r="A806" s="182"/>
      <c r="B806" s="183"/>
      <c r="C806" s="120"/>
      <c r="D806" s="177"/>
      <c r="E806" s="178"/>
      <c r="F806" s="120"/>
      <c r="G806" s="120"/>
      <c r="H806" s="120"/>
      <c r="I806" s="120"/>
      <c r="J806" s="120"/>
      <c r="K806" s="121"/>
      <c r="L806" s="120"/>
      <c r="M806" s="178"/>
    </row>
    <row r="807" ht="27.75" customHeight="1">
      <c r="A807" s="182"/>
      <c r="B807" s="184"/>
      <c r="C807" s="179"/>
      <c r="D807" s="180"/>
      <c r="E807" s="181"/>
      <c r="F807" s="179"/>
      <c r="G807" s="179"/>
      <c r="H807" s="179"/>
      <c r="I807" s="179"/>
      <c r="J807" s="179"/>
      <c r="K807" s="121"/>
      <c r="L807" s="120"/>
      <c r="M807" s="181"/>
    </row>
    <row r="808" ht="27.75" customHeight="1">
      <c r="A808" s="182"/>
      <c r="B808" s="183"/>
      <c r="C808" s="120"/>
      <c r="D808" s="177"/>
      <c r="E808" s="178"/>
      <c r="F808" s="120"/>
      <c r="G808" s="120"/>
      <c r="H808" s="120"/>
      <c r="I808" s="120"/>
      <c r="J808" s="120"/>
      <c r="K808" s="121"/>
      <c r="L808" s="120"/>
      <c r="M808" s="178"/>
    </row>
    <row r="809" ht="27.75" customHeight="1">
      <c r="A809" s="182"/>
      <c r="B809" s="184"/>
      <c r="C809" s="179"/>
      <c r="D809" s="180"/>
      <c r="E809" s="181"/>
      <c r="F809" s="179"/>
      <c r="G809" s="179"/>
      <c r="H809" s="179"/>
      <c r="I809" s="179"/>
      <c r="J809" s="179"/>
      <c r="K809" s="121"/>
      <c r="L809" s="120"/>
      <c r="M809" s="181"/>
    </row>
    <row r="810" ht="27.75" customHeight="1">
      <c r="A810" s="182"/>
      <c r="B810" s="183"/>
      <c r="C810" s="120"/>
      <c r="D810" s="177"/>
      <c r="E810" s="178"/>
      <c r="F810" s="120"/>
      <c r="G810" s="120"/>
      <c r="H810" s="120"/>
      <c r="I810" s="120"/>
      <c r="J810" s="120"/>
      <c r="K810" s="121"/>
      <c r="L810" s="120"/>
      <c r="M810" s="178"/>
    </row>
    <row r="811" ht="27.75" customHeight="1">
      <c r="A811" s="182"/>
      <c r="B811" s="184"/>
      <c r="C811" s="179"/>
      <c r="D811" s="180"/>
      <c r="E811" s="181"/>
      <c r="F811" s="179"/>
      <c r="G811" s="179"/>
      <c r="H811" s="179"/>
      <c r="I811" s="179"/>
      <c r="J811" s="179"/>
      <c r="K811" s="121"/>
      <c r="L811" s="120"/>
      <c r="M811" s="181"/>
    </row>
    <row r="812" ht="27.75" customHeight="1">
      <c r="A812" s="182"/>
      <c r="B812" s="183"/>
      <c r="C812" s="120"/>
      <c r="D812" s="177"/>
      <c r="E812" s="178"/>
      <c r="F812" s="120"/>
      <c r="G812" s="120"/>
      <c r="H812" s="120"/>
      <c r="I812" s="120"/>
      <c r="J812" s="120"/>
      <c r="K812" s="121"/>
      <c r="L812" s="120"/>
      <c r="M812" s="178"/>
    </row>
    <row r="813" ht="27.75" customHeight="1">
      <c r="A813" s="182"/>
      <c r="B813" s="184"/>
      <c r="C813" s="179"/>
      <c r="D813" s="180"/>
      <c r="E813" s="181"/>
      <c r="F813" s="179"/>
      <c r="G813" s="179"/>
      <c r="H813" s="179"/>
      <c r="I813" s="179"/>
      <c r="J813" s="179"/>
      <c r="K813" s="121"/>
      <c r="L813" s="120"/>
      <c r="M813" s="181"/>
    </row>
    <row r="814" ht="27.75" customHeight="1">
      <c r="A814" s="182"/>
      <c r="B814" s="183"/>
      <c r="C814" s="120"/>
      <c r="D814" s="177"/>
      <c r="E814" s="178"/>
      <c r="F814" s="120"/>
      <c r="G814" s="120"/>
      <c r="H814" s="120"/>
      <c r="I814" s="120"/>
      <c r="J814" s="120"/>
      <c r="K814" s="121"/>
      <c r="L814" s="120"/>
      <c r="M814" s="178"/>
    </row>
    <row r="815" ht="27.75" customHeight="1">
      <c r="A815" s="182"/>
      <c r="B815" s="184"/>
      <c r="C815" s="179"/>
      <c r="D815" s="180"/>
      <c r="E815" s="181"/>
      <c r="F815" s="179"/>
      <c r="G815" s="179"/>
      <c r="H815" s="179"/>
      <c r="I815" s="179"/>
      <c r="J815" s="179"/>
      <c r="K815" s="121"/>
      <c r="L815" s="120"/>
      <c r="M815" s="181"/>
    </row>
    <row r="816" ht="27.75" customHeight="1">
      <c r="A816" s="182"/>
      <c r="B816" s="183"/>
      <c r="C816" s="120"/>
      <c r="D816" s="177"/>
      <c r="E816" s="178"/>
      <c r="F816" s="120"/>
      <c r="G816" s="120"/>
      <c r="H816" s="120"/>
      <c r="I816" s="120"/>
      <c r="J816" s="120"/>
      <c r="K816" s="121"/>
      <c r="L816" s="120"/>
      <c r="M816" s="178"/>
    </row>
    <row r="817" ht="27.75" customHeight="1">
      <c r="A817" s="182"/>
      <c r="B817" s="184"/>
      <c r="C817" s="179"/>
      <c r="D817" s="180"/>
      <c r="E817" s="181"/>
      <c r="F817" s="179"/>
      <c r="G817" s="179"/>
      <c r="H817" s="179"/>
      <c r="I817" s="179"/>
      <c r="J817" s="179"/>
      <c r="K817" s="121"/>
      <c r="L817" s="120"/>
      <c r="M817" s="181"/>
    </row>
    <row r="818" ht="27.75" customHeight="1">
      <c r="A818" s="182"/>
      <c r="B818" s="183"/>
      <c r="C818" s="120"/>
      <c r="D818" s="177"/>
      <c r="E818" s="178"/>
      <c r="F818" s="120"/>
      <c r="G818" s="120"/>
      <c r="H818" s="120"/>
      <c r="I818" s="120"/>
      <c r="J818" s="120"/>
      <c r="K818" s="121"/>
      <c r="L818" s="120"/>
      <c r="M818" s="178"/>
    </row>
    <row r="819" ht="27.75" customHeight="1">
      <c r="A819" s="182"/>
      <c r="B819" s="184"/>
      <c r="C819" s="179"/>
      <c r="D819" s="180"/>
      <c r="E819" s="181"/>
      <c r="F819" s="179"/>
      <c r="G819" s="179"/>
      <c r="H819" s="179"/>
      <c r="I819" s="179"/>
      <c r="J819" s="179"/>
      <c r="K819" s="121"/>
      <c r="L819" s="120"/>
      <c r="M819" s="181"/>
    </row>
    <row r="820" ht="27.75" customHeight="1">
      <c r="A820" s="182"/>
      <c r="B820" s="183"/>
      <c r="C820" s="120"/>
      <c r="D820" s="177"/>
      <c r="E820" s="178"/>
      <c r="F820" s="120"/>
      <c r="G820" s="120"/>
      <c r="H820" s="120"/>
      <c r="I820" s="120"/>
      <c r="J820" s="120"/>
      <c r="K820" s="121"/>
      <c r="L820" s="120"/>
      <c r="M820" s="178"/>
    </row>
    <row r="821" ht="27.75" customHeight="1">
      <c r="A821" s="182"/>
      <c r="B821" s="184"/>
      <c r="C821" s="179"/>
      <c r="D821" s="180"/>
      <c r="E821" s="181"/>
      <c r="F821" s="179"/>
      <c r="G821" s="179"/>
      <c r="H821" s="179"/>
      <c r="I821" s="179"/>
      <c r="J821" s="179"/>
      <c r="K821" s="121"/>
      <c r="L821" s="120"/>
      <c r="M821" s="181"/>
    </row>
    <row r="822" ht="27.75" customHeight="1">
      <c r="A822" s="182"/>
      <c r="B822" s="183"/>
      <c r="C822" s="120"/>
      <c r="D822" s="177"/>
      <c r="E822" s="178"/>
      <c r="F822" s="120"/>
      <c r="G822" s="120"/>
      <c r="H822" s="120"/>
      <c r="I822" s="120"/>
      <c r="J822" s="120"/>
      <c r="K822" s="121"/>
      <c r="L822" s="120"/>
      <c r="M822" s="178"/>
    </row>
    <row r="823" ht="27.75" customHeight="1">
      <c r="A823" s="182"/>
      <c r="B823" s="184"/>
      <c r="C823" s="179"/>
      <c r="D823" s="180"/>
      <c r="E823" s="181"/>
      <c r="F823" s="179"/>
      <c r="G823" s="179"/>
      <c r="H823" s="179"/>
      <c r="I823" s="179"/>
      <c r="J823" s="179"/>
      <c r="K823" s="121"/>
      <c r="L823" s="120"/>
      <c r="M823" s="181"/>
    </row>
    <row r="824" ht="27.75" customHeight="1">
      <c r="A824" s="182"/>
      <c r="B824" s="183"/>
      <c r="C824" s="120"/>
      <c r="D824" s="177"/>
      <c r="E824" s="178"/>
      <c r="F824" s="120"/>
      <c r="G824" s="120"/>
      <c r="H824" s="120"/>
      <c r="I824" s="120"/>
      <c r="J824" s="120"/>
      <c r="K824" s="121"/>
      <c r="L824" s="120"/>
      <c r="M824" s="178"/>
    </row>
    <row r="825" ht="27.75" customHeight="1">
      <c r="A825" s="182"/>
      <c r="B825" s="184"/>
      <c r="C825" s="179"/>
      <c r="D825" s="180"/>
      <c r="E825" s="181"/>
      <c r="F825" s="179"/>
      <c r="G825" s="179"/>
      <c r="H825" s="179"/>
      <c r="I825" s="179"/>
      <c r="J825" s="179"/>
      <c r="K825" s="121"/>
      <c r="L825" s="120"/>
      <c r="M825" s="181"/>
    </row>
    <row r="826" ht="27.75" customHeight="1">
      <c r="A826" s="182"/>
      <c r="B826" s="183"/>
      <c r="C826" s="120"/>
      <c r="D826" s="177"/>
      <c r="E826" s="178"/>
      <c r="F826" s="120"/>
      <c r="G826" s="120"/>
      <c r="H826" s="120"/>
      <c r="I826" s="120"/>
      <c r="J826" s="120"/>
      <c r="K826" s="121"/>
      <c r="L826" s="120"/>
      <c r="M826" s="178"/>
    </row>
    <row r="827" ht="27.75" customHeight="1">
      <c r="A827" s="182"/>
      <c r="B827" s="184"/>
      <c r="C827" s="179"/>
      <c r="D827" s="180"/>
      <c r="E827" s="181"/>
      <c r="F827" s="179"/>
      <c r="G827" s="179"/>
      <c r="H827" s="179"/>
      <c r="I827" s="179"/>
      <c r="J827" s="179"/>
      <c r="K827" s="121"/>
      <c r="L827" s="120"/>
      <c r="M827" s="181"/>
    </row>
    <row r="828" ht="27.75" customHeight="1">
      <c r="A828" s="182"/>
      <c r="B828" s="183"/>
      <c r="C828" s="120"/>
      <c r="D828" s="177"/>
      <c r="E828" s="178"/>
      <c r="F828" s="120"/>
      <c r="G828" s="120"/>
      <c r="H828" s="120"/>
      <c r="I828" s="120"/>
      <c r="J828" s="120"/>
      <c r="K828" s="121"/>
      <c r="L828" s="120"/>
      <c r="M828" s="178"/>
    </row>
    <row r="829" ht="27.75" customHeight="1">
      <c r="A829" s="182"/>
      <c r="B829" s="184"/>
      <c r="C829" s="179"/>
      <c r="D829" s="180"/>
      <c r="E829" s="181"/>
      <c r="F829" s="179"/>
      <c r="G829" s="179"/>
      <c r="H829" s="179"/>
      <c r="I829" s="179"/>
      <c r="J829" s="179"/>
      <c r="K829" s="121"/>
      <c r="L829" s="120"/>
      <c r="M829" s="181"/>
    </row>
    <row r="830" ht="27.75" customHeight="1">
      <c r="A830" s="182"/>
      <c r="B830" s="183"/>
      <c r="C830" s="120"/>
      <c r="D830" s="177"/>
      <c r="E830" s="178"/>
      <c r="F830" s="120"/>
      <c r="G830" s="120"/>
      <c r="H830" s="120"/>
      <c r="I830" s="120"/>
      <c r="J830" s="120"/>
      <c r="K830" s="121"/>
      <c r="L830" s="120"/>
      <c r="M830" s="178"/>
    </row>
    <row r="831" ht="27.75" customHeight="1">
      <c r="A831" s="182"/>
      <c r="B831" s="184"/>
      <c r="C831" s="179"/>
      <c r="D831" s="180"/>
      <c r="E831" s="181"/>
      <c r="F831" s="179"/>
      <c r="G831" s="179"/>
      <c r="H831" s="179"/>
      <c r="I831" s="179"/>
      <c r="J831" s="179"/>
      <c r="K831" s="121"/>
      <c r="L831" s="120"/>
      <c r="M831" s="181"/>
    </row>
    <row r="832" ht="27.75" customHeight="1">
      <c r="A832" s="182"/>
      <c r="B832" s="183"/>
      <c r="C832" s="120"/>
      <c r="D832" s="177"/>
      <c r="E832" s="178"/>
      <c r="F832" s="120"/>
      <c r="G832" s="120"/>
      <c r="H832" s="120"/>
      <c r="I832" s="120"/>
      <c r="J832" s="120"/>
      <c r="K832" s="121"/>
      <c r="L832" s="120"/>
      <c r="M832" s="178"/>
    </row>
    <row r="833" ht="27.75" customHeight="1">
      <c r="A833" s="182"/>
      <c r="B833" s="184"/>
      <c r="C833" s="179"/>
      <c r="D833" s="180"/>
      <c r="E833" s="181"/>
      <c r="F833" s="179"/>
      <c r="G833" s="179"/>
      <c r="H833" s="179"/>
      <c r="I833" s="179"/>
      <c r="J833" s="179"/>
      <c r="K833" s="121"/>
      <c r="L833" s="120"/>
      <c r="M833" s="181"/>
    </row>
    <row r="834" ht="27.75" customHeight="1">
      <c r="A834" s="182"/>
      <c r="B834" s="183"/>
      <c r="C834" s="120"/>
      <c r="D834" s="177"/>
      <c r="E834" s="178"/>
      <c r="F834" s="120"/>
      <c r="G834" s="120"/>
      <c r="H834" s="120"/>
      <c r="I834" s="120"/>
      <c r="J834" s="120"/>
      <c r="K834" s="121"/>
      <c r="L834" s="120"/>
      <c r="M834" s="178"/>
    </row>
    <row r="835" ht="27.75" customHeight="1">
      <c r="A835" s="182"/>
      <c r="B835" s="184"/>
      <c r="C835" s="179"/>
      <c r="D835" s="180"/>
      <c r="E835" s="181"/>
      <c r="F835" s="179"/>
      <c r="G835" s="179"/>
      <c r="H835" s="179"/>
      <c r="I835" s="179"/>
      <c r="J835" s="179"/>
      <c r="K835" s="121"/>
      <c r="L835" s="120"/>
      <c r="M835" s="181"/>
    </row>
    <row r="836" ht="27.75" customHeight="1">
      <c r="A836" s="182"/>
      <c r="B836" s="183"/>
      <c r="C836" s="120"/>
      <c r="D836" s="177"/>
      <c r="E836" s="178"/>
      <c r="F836" s="120"/>
      <c r="G836" s="120"/>
      <c r="H836" s="120"/>
      <c r="I836" s="120"/>
      <c r="J836" s="120"/>
      <c r="K836" s="121"/>
      <c r="L836" s="120"/>
      <c r="M836" s="178"/>
    </row>
    <row r="837" ht="27.75" customHeight="1">
      <c r="A837" s="182"/>
      <c r="B837" s="184"/>
      <c r="C837" s="179"/>
      <c r="D837" s="180"/>
      <c r="E837" s="181"/>
      <c r="F837" s="179"/>
      <c r="G837" s="179"/>
      <c r="H837" s="179"/>
      <c r="I837" s="179"/>
      <c r="J837" s="179"/>
      <c r="K837" s="121"/>
      <c r="L837" s="120"/>
      <c r="M837" s="181"/>
    </row>
    <row r="838" ht="27.75" customHeight="1">
      <c r="A838" s="182"/>
      <c r="B838" s="183"/>
      <c r="C838" s="120"/>
      <c r="D838" s="177"/>
      <c r="E838" s="178"/>
      <c r="F838" s="120"/>
      <c r="G838" s="120"/>
      <c r="H838" s="120"/>
      <c r="I838" s="120"/>
      <c r="J838" s="120"/>
      <c r="K838" s="121"/>
      <c r="L838" s="120"/>
      <c r="M838" s="178"/>
    </row>
    <row r="839" ht="27.75" customHeight="1">
      <c r="A839" s="182"/>
      <c r="B839" s="184"/>
      <c r="C839" s="179"/>
      <c r="D839" s="180"/>
      <c r="E839" s="181"/>
      <c r="F839" s="179"/>
      <c r="G839" s="179"/>
      <c r="H839" s="179"/>
      <c r="I839" s="179"/>
      <c r="J839" s="179"/>
      <c r="K839" s="121"/>
      <c r="L839" s="120"/>
      <c r="M839" s="181"/>
    </row>
    <row r="840" ht="27.75" customHeight="1">
      <c r="A840" s="182"/>
      <c r="B840" s="183"/>
      <c r="C840" s="120"/>
      <c r="D840" s="177"/>
      <c r="E840" s="178"/>
      <c r="F840" s="120"/>
      <c r="G840" s="120"/>
      <c r="H840" s="120"/>
      <c r="I840" s="120"/>
      <c r="J840" s="120"/>
      <c r="K840" s="121"/>
      <c r="L840" s="120"/>
      <c r="M840" s="178"/>
    </row>
    <row r="841" ht="27.75" customHeight="1">
      <c r="A841" s="182"/>
      <c r="B841" s="184"/>
      <c r="C841" s="179"/>
      <c r="D841" s="180"/>
      <c r="E841" s="181"/>
      <c r="F841" s="179"/>
      <c r="G841" s="179"/>
      <c r="H841" s="179"/>
      <c r="I841" s="179"/>
      <c r="J841" s="179"/>
      <c r="K841" s="121"/>
      <c r="L841" s="120"/>
      <c r="M841" s="181"/>
    </row>
    <row r="842" ht="27.75" customHeight="1">
      <c r="A842" s="182"/>
      <c r="B842" s="183"/>
      <c r="C842" s="120"/>
      <c r="D842" s="177"/>
      <c r="E842" s="178"/>
      <c r="F842" s="120"/>
      <c r="G842" s="120"/>
      <c r="H842" s="120"/>
      <c r="I842" s="120"/>
      <c r="J842" s="120"/>
      <c r="K842" s="121"/>
      <c r="L842" s="120"/>
      <c r="M842" s="178"/>
    </row>
    <row r="843" ht="27.75" customHeight="1">
      <c r="A843" s="182"/>
      <c r="B843" s="184"/>
      <c r="C843" s="179"/>
      <c r="D843" s="180"/>
      <c r="E843" s="181"/>
      <c r="F843" s="179"/>
      <c r="G843" s="179"/>
      <c r="H843" s="179"/>
      <c r="I843" s="179"/>
      <c r="J843" s="179"/>
      <c r="K843" s="121"/>
      <c r="L843" s="120"/>
      <c r="M843" s="181"/>
    </row>
    <row r="844" ht="27.75" customHeight="1">
      <c r="A844" s="182"/>
      <c r="B844" s="183"/>
      <c r="C844" s="120"/>
      <c r="D844" s="177"/>
      <c r="E844" s="178"/>
      <c r="F844" s="120"/>
      <c r="G844" s="120"/>
      <c r="H844" s="120"/>
      <c r="I844" s="120"/>
      <c r="J844" s="120"/>
      <c r="K844" s="121"/>
      <c r="L844" s="120"/>
      <c r="M844" s="178"/>
    </row>
    <row r="845" ht="27.75" customHeight="1">
      <c r="A845" s="182"/>
      <c r="B845" s="184"/>
      <c r="C845" s="179"/>
      <c r="D845" s="180"/>
      <c r="E845" s="181"/>
      <c r="F845" s="179"/>
      <c r="G845" s="179"/>
      <c r="H845" s="179"/>
      <c r="I845" s="179"/>
      <c r="J845" s="179"/>
      <c r="K845" s="121"/>
      <c r="L845" s="120"/>
      <c r="M845" s="181"/>
    </row>
    <row r="846" ht="27.75" customHeight="1">
      <c r="A846" s="182"/>
      <c r="B846" s="183"/>
      <c r="C846" s="120"/>
      <c r="D846" s="177"/>
      <c r="E846" s="178"/>
      <c r="F846" s="120"/>
      <c r="G846" s="120"/>
      <c r="H846" s="120"/>
      <c r="I846" s="120"/>
      <c r="J846" s="120"/>
      <c r="K846" s="121"/>
      <c r="L846" s="120"/>
      <c r="M846" s="178"/>
    </row>
    <row r="847" ht="27.75" customHeight="1">
      <c r="A847" s="182"/>
      <c r="B847" s="184"/>
      <c r="C847" s="179"/>
      <c r="D847" s="180"/>
      <c r="E847" s="181"/>
      <c r="F847" s="179"/>
      <c r="G847" s="179"/>
      <c r="H847" s="179"/>
      <c r="I847" s="179"/>
      <c r="J847" s="179"/>
      <c r="K847" s="121"/>
      <c r="L847" s="120"/>
      <c r="M847" s="181"/>
    </row>
    <row r="848" ht="27.75" customHeight="1">
      <c r="A848" s="182"/>
      <c r="B848" s="183"/>
      <c r="C848" s="120"/>
      <c r="D848" s="177"/>
      <c r="E848" s="178"/>
      <c r="F848" s="120"/>
      <c r="G848" s="120"/>
      <c r="H848" s="120"/>
      <c r="I848" s="120"/>
      <c r="J848" s="120"/>
      <c r="K848" s="121"/>
      <c r="L848" s="120"/>
      <c r="M848" s="178"/>
    </row>
    <row r="849" ht="27.75" customHeight="1">
      <c r="A849" s="182"/>
      <c r="B849" s="184"/>
      <c r="C849" s="179"/>
      <c r="D849" s="180"/>
      <c r="E849" s="181"/>
      <c r="F849" s="179"/>
      <c r="G849" s="179"/>
      <c r="H849" s="179"/>
      <c r="I849" s="179"/>
      <c r="J849" s="179"/>
      <c r="K849" s="121"/>
      <c r="L849" s="120"/>
      <c r="M849" s="181"/>
    </row>
    <row r="850" ht="27.75" customHeight="1">
      <c r="A850" s="182"/>
      <c r="B850" s="183"/>
      <c r="C850" s="120"/>
      <c r="D850" s="177"/>
      <c r="E850" s="178"/>
      <c r="F850" s="120"/>
      <c r="G850" s="120"/>
      <c r="H850" s="120"/>
      <c r="I850" s="120"/>
      <c r="J850" s="120"/>
      <c r="K850" s="121"/>
      <c r="L850" s="120"/>
      <c r="M850" s="178"/>
    </row>
    <row r="851" ht="27.75" customHeight="1">
      <c r="A851" s="182"/>
      <c r="B851" s="184"/>
      <c r="C851" s="179"/>
      <c r="D851" s="180"/>
      <c r="E851" s="181"/>
      <c r="F851" s="179"/>
      <c r="G851" s="179"/>
      <c r="H851" s="179"/>
      <c r="I851" s="179"/>
      <c r="J851" s="179"/>
      <c r="K851" s="121"/>
      <c r="L851" s="120"/>
      <c r="M851" s="181"/>
    </row>
    <row r="852" ht="27.75" customHeight="1">
      <c r="A852" s="182"/>
      <c r="B852" s="183"/>
      <c r="C852" s="120"/>
      <c r="D852" s="177"/>
      <c r="E852" s="178"/>
      <c r="F852" s="120"/>
      <c r="G852" s="120"/>
      <c r="H852" s="120"/>
      <c r="I852" s="120"/>
      <c r="J852" s="120"/>
      <c r="K852" s="121"/>
      <c r="L852" s="120"/>
      <c r="M852" s="178"/>
    </row>
    <row r="853" ht="27.75" customHeight="1">
      <c r="A853" s="182"/>
      <c r="B853" s="184"/>
      <c r="C853" s="179"/>
      <c r="D853" s="180"/>
      <c r="E853" s="181"/>
      <c r="F853" s="179"/>
      <c r="G853" s="179"/>
      <c r="H853" s="179"/>
      <c r="I853" s="179"/>
      <c r="J853" s="179"/>
      <c r="K853" s="121"/>
      <c r="L853" s="120"/>
      <c r="M853" s="181"/>
    </row>
    <row r="854" ht="27.75" customHeight="1">
      <c r="A854" s="182"/>
      <c r="B854" s="183"/>
      <c r="C854" s="120"/>
      <c r="D854" s="177"/>
      <c r="E854" s="178"/>
      <c r="F854" s="120"/>
      <c r="G854" s="120"/>
      <c r="H854" s="120"/>
      <c r="I854" s="120"/>
      <c r="J854" s="120"/>
      <c r="K854" s="121"/>
      <c r="L854" s="120"/>
      <c r="M854" s="178"/>
    </row>
    <row r="855" ht="27.75" customHeight="1">
      <c r="A855" s="182"/>
      <c r="B855" s="184"/>
      <c r="C855" s="179"/>
      <c r="D855" s="180"/>
      <c r="E855" s="181"/>
      <c r="F855" s="179"/>
      <c r="G855" s="179"/>
      <c r="H855" s="179"/>
      <c r="I855" s="179"/>
      <c r="J855" s="179"/>
      <c r="K855" s="121"/>
      <c r="L855" s="120"/>
      <c r="M855" s="181"/>
    </row>
    <row r="856" ht="27.75" customHeight="1">
      <c r="A856" s="182"/>
      <c r="B856" s="183"/>
      <c r="C856" s="120"/>
      <c r="D856" s="177"/>
      <c r="E856" s="178"/>
      <c r="F856" s="120"/>
      <c r="G856" s="120"/>
      <c r="H856" s="120"/>
      <c r="I856" s="120"/>
      <c r="J856" s="120"/>
      <c r="K856" s="121"/>
      <c r="L856" s="120"/>
      <c r="M856" s="178"/>
    </row>
    <row r="857" ht="27.75" customHeight="1">
      <c r="A857" s="182"/>
      <c r="B857" s="184"/>
      <c r="C857" s="179"/>
      <c r="D857" s="180"/>
      <c r="E857" s="181"/>
      <c r="F857" s="179"/>
      <c r="G857" s="179"/>
      <c r="H857" s="179"/>
      <c r="I857" s="179"/>
      <c r="J857" s="179"/>
      <c r="K857" s="121"/>
      <c r="L857" s="120"/>
      <c r="M857" s="181"/>
    </row>
    <row r="858" ht="27.75" customHeight="1">
      <c r="A858" s="182"/>
      <c r="B858" s="183"/>
      <c r="C858" s="120"/>
      <c r="D858" s="177"/>
      <c r="E858" s="178"/>
      <c r="F858" s="120"/>
      <c r="G858" s="120"/>
      <c r="H858" s="120"/>
      <c r="I858" s="120"/>
      <c r="J858" s="120"/>
      <c r="K858" s="121"/>
      <c r="L858" s="120"/>
      <c r="M858" s="178"/>
    </row>
    <row r="859" ht="27.75" customHeight="1">
      <c r="A859" s="182"/>
      <c r="B859" s="184"/>
      <c r="C859" s="179"/>
      <c r="D859" s="180"/>
      <c r="E859" s="181"/>
      <c r="F859" s="179"/>
      <c r="G859" s="179"/>
      <c r="H859" s="179"/>
      <c r="I859" s="179"/>
      <c r="J859" s="179"/>
      <c r="K859" s="121"/>
      <c r="L859" s="120"/>
      <c r="M859" s="181"/>
    </row>
    <row r="860" ht="27.75" customHeight="1">
      <c r="A860" s="182"/>
      <c r="B860" s="183"/>
      <c r="C860" s="120"/>
      <c r="D860" s="177"/>
      <c r="E860" s="178"/>
      <c r="F860" s="120"/>
      <c r="G860" s="120"/>
      <c r="H860" s="120"/>
      <c r="I860" s="120"/>
      <c r="J860" s="120"/>
      <c r="K860" s="121"/>
      <c r="L860" s="120"/>
      <c r="M860" s="178"/>
    </row>
    <row r="861" ht="27.75" customHeight="1">
      <c r="A861" s="182"/>
      <c r="B861" s="184"/>
      <c r="C861" s="179"/>
      <c r="D861" s="180"/>
      <c r="E861" s="181"/>
      <c r="F861" s="179"/>
      <c r="G861" s="179"/>
      <c r="H861" s="179"/>
      <c r="I861" s="179"/>
      <c r="J861" s="179"/>
      <c r="K861" s="121"/>
      <c r="L861" s="120"/>
      <c r="M861" s="181"/>
    </row>
    <row r="862" ht="27.75" customHeight="1">
      <c r="A862" s="182"/>
      <c r="B862" s="183"/>
      <c r="C862" s="120"/>
      <c r="D862" s="177"/>
      <c r="E862" s="178"/>
      <c r="F862" s="120"/>
      <c r="G862" s="120"/>
      <c r="H862" s="120"/>
      <c r="I862" s="120"/>
      <c r="J862" s="120"/>
      <c r="K862" s="121"/>
      <c r="L862" s="120"/>
      <c r="M862" s="178"/>
    </row>
    <row r="863" ht="27.75" customHeight="1">
      <c r="A863" s="182"/>
      <c r="B863" s="184"/>
      <c r="C863" s="179"/>
      <c r="D863" s="180"/>
      <c r="E863" s="181"/>
      <c r="F863" s="179"/>
      <c r="G863" s="179"/>
      <c r="H863" s="179"/>
      <c r="I863" s="179"/>
      <c r="J863" s="179"/>
      <c r="K863" s="121"/>
      <c r="L863" s="120"/>
      <c r="M863" s="181"/>
    </row>
    <row r="864" ht="27.75" customHeight="1">
      <c r="A864" s="182"/>
      <c r="B864" s="183"/>
      <c r="C864" s="120"/>
      <c r="D864" s="177"/>
      <c r="E864" s="178"/>
      <c r="F864" s="120"/>
      <c r="G864" s="120"/>
      <c r="H864" s="120"/>
      <c r="I864" s="120"/>
      <c r="J864" s="120"/>
      <c r="K864" s="121"/>
      <c r="L864" s="120"/>
      <c r="M864" s="178"/>
    </row>
    <row r="865" ht="27.75" customHeight="1">
      <c r="A865" s="182"/>
      <c r="B865" s="184"/>
      <c r="C865" s="179"/>
      <c r="D865" s="180"/>
      <c r="E865" s="181"/>
      <c r="F865" s="179"/>
      <c r="G865" s="179"/>
      <c r="H865" s="179"/>
      <c r="I865" s="179"/>
      <c r="J865" s="179"/>
      <c r="K865" s="121"/>
      <c r="L865" s="120"/>
      <c r="M865" s="181"/>
    </row>
    <row r="866" ht="27.75" customHeight="1">
      <c r="A866" s="182"/>
      <c r="B866" s="183"/>
      <c r="C866" s="120"/>
      <c r="D866" s="177"/>
      <c r="E866" s="178"/>
      <c r="F866" s="120"/>
      <c r="G866" s="120"/>
      <c r="H866" s="120"/>
      <c r="I866" s="120"/>
      <c r="J866" s="120"/>
      <c r="K866" s="121"/>
      <c r="L866" s="120"/>
      <c r="M866" s="178"/>
    </row>
    <row r="867" ht="27.75" customHeight="1">
      <c r="A867" s="182"/>
      <c r="B867" s="184"/>
      <c r="C867" s="179"/>
      <c r="D867" s="180"/>
      <c r="E867" s="181"/>
      <c r="F867" s="179"/>
      <c r="G867" s="179"/>
      <c r="H867" s="179"/>
      <c r="I867" s="179"/>
      <c r="J867" s="179"/>
      <c r="K867" s="121"/>
      <c r="L867" s="120"/>
      <c r="M867" s="181"/>
    </row>
    <row r="868" ht="27.75" customHeight="1">
      <c r="A868" s="182"/>
      <c r="B868" s="183"/>
      <c r="C868" s="120"/>
      <c r="D868" s="177"/>
      <c r="E868" s="178"/>
      <c r="F868" s="120"/>
      <c r="G868" s="120"/>
      <c r="H868" s="120"/>
      <c r="I868" s="120"/>
      <c r="J868" s="120"/>
      <c r="K868" s="121"/>
      <c r="L868" s="120"/>
      <c r="M868" s="178"/>
    </row>
    <row r="869" ht="27.75" customHeight="1">
      <c r="A869" s="182"/>
      <c r="B869" s="184"/>
      <c r="C869" s="179"/>
      <c r="D869" s="180"/>
      <c r="E869" s="181"/>
      <c r="F869" s="179"/>
      <c r="G869" s="179"/>
      <c r="H869" s="179"/>
      <c r="I869" s="179"/>
      <c r="J869" s="179"/>
      <c r="K869" s="121"/>
      <c r="L869" s="120"/>
      <c r="M869" s="181"/>
    </row>
    <row r="870" ht="27.75" customHeight="1">
      <c r="A870" s="182"/>
      <c r="B870" s="183"/>
      <c r="C870" s="120"/>
      <c r="D870" s="177"/>
      <c r="E870" s="178"/>
      <c r="F870" s="120"/>
      <c r="G870" s="120"/>
      <c r="H870" s="120"/>
      <c r="I870" s="120"/>
      <c r="J870" s="120"/>
      <c r="K870" s="121"/>
      <c r="L870" s="120"/>
      <c r="M870" s="178"/>
    </row>
    <row r="871" ht="27.75" customHeight="1">
      <c r="A871" s="182"/>
      <c r="B871" s="184"/>
      <c r="C871" s="179"/>
      <c r="D871" s="180"/>
      <c r="E871" s="181"/>
      <c r="F871" s="179"/>
      <c r="G871" s="179"/>
      <c r="H871" s="179"/>
      <c r="I871" s="179"/>
      <c r="J871" s="179"/>
      <c r="K871" s="121"/>
      <c r="L871" s="120"/>
      <c r="M871" s="181"/>
    </row>
    <row r="872" ht="27.75" customHeight="1">
      <c r="A872" s="182"/>
      <c r="B872" s="183"/>
      <c r="C872" s="120"/>
      <c r="D872" s="177"/>
      <c r="E872" s="178"/>
      <c r="F872" s="120"/>
      <c r="G872" s="120"/>
      <c r="H872" s="120"/>
      <c r="I872" s="120"/>
      <c r="J872" s="120"/>
      <c r="K872" s="121"/>
      <c r="L872" s="120"/>
      <c r="M872" s="178"/>
    </row>
    <row r="873" ht="27.75" customHeight="1">
      <c r="A873" s="182"/>
      <c r="B873" s="184"/>
      <c r="C873" s="179"/>
      <c r="D873" s="180"/>
      <c r="E873" s="181"/>
      <c r="F873" s="179"/>
      <c r="G873" s="179"/>
      <c r="H873" s="179"/>
      <c r="I873" s="179"/>
      <c r="J873" s="179"/>
      <c r="K873" s="121"/>
      <c r="L873" s="120"/>
      <c r="M873" s="181"/>
    </row>
    <row r="874" ht="27.75" customHeight="1">
      <c r="A874" s="182"/>
      <c r="B874" s="183"/>
      <c r="C874" s="120"/>
      <c r="D874" s="177"/>
      <c r="E874" s="178"/>
      <c r="F874" s="120"/>
      <c r="G874" s="120"/>
      <c r="H874" s="120"/>
      <c r="I874" s="120"/>
      <c r="J874" s="120"/>
      <c r="K874" s="121"/>
      <c r="L874" s="120"/>
      <c r="M874" s="178"/>
    </row>
    <row r="875" ht="27.75" customHeight="1">
      <c r="A875" s="182"/>
      <c r="B875" s="184"/>
      <c r="C875" s="179"/>
      <c r="D875" s="180"/>
      <c r="E875" s="181"/>
      <c r="F875" s="179"/>
      <c r="G875" s="179"/>
      <c r="H875" s="179"/>
      <c r="I875" s="179"/>
      <c r="J875" s="179"/>
      <c r="K875" s="121"/>
      <c r="L875" s="120"/>
      <c r="M875" s="181"/>
    </row>
    <row r="876" ht="27.75" customHeight="1">
      <c r="A876" s="182"/>
      <c r="B876" s="183"/>
      <c r="C876" s="120"/>
      <c r="D876" s="177"/>
      <c r="E876" s="178"/>
      <c r="F876" s="120"/>
      <c r="G876" s="120"/>
      <c r="H876" s="120"/>
      <c r="I876" s="120"/>
      <c r="J876" s="120"/>
      <c r="K876" s="121"/>
      <c r="L876" s="120"/>
      <c r="M876" s="178"/>
    </row>
    <row r="877" ht="27.75" customHeight="1">
      <c r="A877" s="182"/>
      <c r="B877" s="184"/>
      <c r="C877" s="179"/>
      <c r="D877" s="180"/>
      <c r="E877" s="181"/>
      <c r="F877" s="179"/>
      <c r="G877" s="179"/>
      <c r="H877" s="179"/>
      <c r="I877" s="179"/>
      <c r="J877" s="179"/>
      <c r="K877" s="121"/>
      <c r="L877" s="120"/>
      <c r="M877" s="181"/>
    </row>
    <row r="878" ht="27.75" customHeight="1">
      <c r="A878" s="182"/>
      <c r="B878" s="183"/>
      <c r="C878" s="120"/>
      <c r="D878" s="177"/>
      <c r="E878" s="178"/>
      <c r="F878" s="120"/>
      <c r="G878" s="120"/>
      <c r="H878" s="120"/>
      <c r="I878" s="120"/>
      <c r="J878" s="120"/>
      <c r="K878" s="121"/>
      <c r="L878" s="120"/>
      <c r="M878" s="178"/>
    </row>
    <row r="879" ht="27.75" customHeight="1">
      <c r="A879" s="182"/>
      <c r="B879" s="184"/>
      <c r="C879" s="179"/>
      <c r="D879" s="180"/>
      <c r="E879" s="181"/>
      <c r="F879" s="179"/>
      <c r="G879" s="179"/>
      <c r="H879" s="179"/>
      <c r="I879" s="179"/>
      <c r="J879" s="179"/>
      <c r="K879" s="121"/>
      <c r="L879" s="120"/>
      <c r="M879" s="181"/>
    </row>
    <row r="880" ht="27.75" customHeight="1">
      <c r="A880" s="182"/>
      <c r="B880" s="183"/>
      <c r="C880" s="120"/>
      <c r="D880" s="177"/>
      <c r="E880" s="178"/>
      <c r="F880" s="120"/>
      <c r="G880" s="120"/>
      <c r="H880" s="120"/>
      <c r="I880" s="120"/>
      <c r="J880" s="120"/>
      <c r="K880" s="121"/>
      <c r="L880" s="120"/>
      <c r="M880" s="178"/>
    </row>
    <row r="881" ht="27.75" customHeight="1">
      <c r="A881" s="182"/>
      <c r="B881" s="184"/>
      <c r="C881" s="179"/>
      <c r="D881" s="180"/>
      <c r="E881" s="181"/>
      <c r="F881" s="179"/>
      <c r="G881" s="179"/>
      <c r="H881" s="179"/>
      <c r="I881" s="179"/>
      <c r="J881" s="179"/>
      <c r="K881" s="121"/>
      <c r="L881" s="120"/>
      <c r="M881" s="181"/>
    </row>
    <row r="882" ht="27.75" customHeight="1">
      <c r="A882" s="182"/>
      <c r="B882" s="183"/>
      <c r="C882" s="120"/>
      <c r="D882" s="177"/>
      <c r="E882" s="178"/>
      <c r="F882" s="120"/>
      <c r="G882" s="120"/>
      <c r="H882" s="120"/>
      <c r="I882" s="120"/>
      <c r="J882" s="120"/>
      <c r="K882" s="121"/>
      <c r="L882" s="120"/>
      <c r="M882" s="178"/>
    </row>
    <row r="883" ht="27.75" customHeight="1">
      <c r="A883" s="182"/>
      <c r="B883" s="184"/>
      <c r="C883" s="179"/>
      <c r="D883" s="180"/>
      <c r="E883" s="181"/>
      <c r="F883" s="179"/>
      <c r="G883" s="179"/>
      <c r="H883" s="179"/>
      <c r="I883" s="179"/>
      <c r="J883" s="179"/>
      <c r="K883" s="121"/>
      <c r="L883" s="120"/>
      <c r="M883" s="181"/>
    </row>
    <row r="884" ht="27.75" customHeight="1">
      <c r="A884" s="182"/>
      <c r="B884" s="183"/>
      <c r="C884" s="120"/>
      <c r="D884" s="177"/>
      <c r="E884" s="178"/>
      <c r="F884" s="120"/>
      <c r="G884" s="120"/>
      <c r="H884" s="120"/>
      <c r="I884" s="120"/>
      <c r="J884" s="120"/>
      <c r="K884" s="121"/>
      <c r="L884" s="120"/>
      <c r="M884" s="178"/>
    </row>
    <row r="885" ht="27.75" customHeight="1">
      <c r="A885" s="182"/>
      <c r="B885" s="184"/>
      <c r="C885" s="179"/>
      <c r="D885" s="180"/>
      <c r="E885" s="181"/>
      <c r="F885" s="179"/>
      <c r="G885" s="179"/>
      <c r="H885" s="179"/>
      <c r="I885" s="179"/>
      <c r="J885" s="179"/>
      <c r="K885" s="121"/>
      <c r="L885" s="120"/>
      <c r="M885" s="181"/>
    </row>
    <row r="886" ht="27.75" customHeight="1">
      <c r="A886" s="182"/>
      <c r="B886" s="183"/>
      <c r="C886" s="120"/>
      <c r="D886" s="177"/>
      <c r="E886" s="178"/>
      <c r="F886" s="120"/>
      <c r="G886" s="120"/>
      <c r="H886" s="120"/>
      <c r="I886" s="120"/>
      <c r="J886" s="120"/>
      <c r="K886" s="121"/>
      <c r="L886" s="120"/>
      <c r="M886" s="178"/>
    </row>
    <row r="887" ht="27.75" customHeight="1">
      <c r="A887" s="182"/>
      <c r="B887" s="184"/>
      <c r="C887" s="179"/>
      <c r="D887" s="180"/>
      <c r="E887" s="181"/>
      <c r="F887" s="179"/>
      <c r="G887" s="179"/>
      <c r="H887" s="179"/>
      <c r="I887" s="179"/>
      <c r="J887" s="179"/>
      <c r="K887" s="121"/>
      <c r="L887" s="120"/>
      <c r="M887" s="181"/>
    </row>
    <row r="888" ht="27.75" customHeight="1">
      <c r="A888" s="182"/>
      <c r="B888" s="183"/>
      <c r="C888" s="120"/>
      <c r="D888" s="177"/>
      <c r="E888" s="178"/>
      <c r="F888" s="120"/>
      <c r="G888" s="120"/>
      <c r="H888" s="120"/>
      <c r="I888" s="120"/>
      <c r="J888" s="120"/>
      <c r="K888" s="121"/>
      <c r="L888" s="120"/>
      <c r="M888" s="178"/>
    </row>
    <row r="889" ht="27.75" customHeight="1">
      <c r="A889" s="182"/>
      <c r="B889" s="184"/>
      <c r="C889" s="179"/>
      <c r="D889" s="180"/>
      <c r="E889" s="181"/>
      <c r="F889" s="179"/>
      <c r="G889" s="179"/>
      <c r="H889" s="179"/>
      <c r="I889" s="179"/>
      <c r="J889" s="179"/>
      <c r="K889" s="121"/>
      <c r="L889" s="121"/>
      <c r="M889" s="181"/>
    </row>
    <row r="890" ht="27.75" customHeight="1">
      <c r="A890" s="182"/>
      <c r="B890" s="183"/>
      <c r="C890" s="120"/>
      <c r="D890" s="177"/>
      <c r="E890" s="178"/>
      <c r="F890" s="120"/>
      <c r="G890" s="120"/>
      <c r="H890" s="120"/>
      <c r="I890" s="120"/>
      <c r="J890" s="120"/>
      <c r="K890" s="121"/>
      <c r="L890" s="121"/>
      <c r="M890" s="178"/>
    </row>
    <row r="891" ht="27.75" customHeight="1">
      <c r="A891" s="182"/>
      <c r="B891" s="184"/>
      <c r="C891" s="179"/>
      <c r="D891" s="180"/>
      <c r="E891" s="181"/>
      <c r="F891" s="179"/>
      <c r="G891" s="179"/>
      <c r="H891" s="179"/>
      <c r="I891" s="179"/>
      <c r="J891" s="179"/>
      <c r="K891" s="121"/>
      <c r="L891" s="121"/>
      <c r="M891" s="181"/>
    </row>
    <row r="892" ht="27.75" customHeight="1">
      <c r="A892" s="182"/>
      <c r="B892" s="183"/>
      <c r="C892" s="120"/>
      <c r="D892" s="177"/>
      <c r="E892" s="178"/>
      <c r="F892" s="120"/>
      <c r="G892" s="120"/>
      <c r="H892" s="120"/>
      <c r="I892" s="120"/>
      <c r="J892" s="120"/>
      <c r="K892" s="121"/>
      <c r="L892" s="121"/>
      <c r="M892" s="178"/>
    </row>
    <row r="893" ht="27.75" customHeight="1">
      <c r="A893" s="182"/>
      <c r="B893" s="184"/>
      <c r="C893" s="179"/>
      <c r="D893" s="180"/>
      <c r="E893" s="181"/>
      <c r="F893" s="179"/>
      <c r="G893" s="179"/>
      <c r="H893" s="179"/>
      <c r="I893" s="179"/>
      <c r="J893" s="179"/>
      <c r="K893" s="121"/>
      <c r="L893" s="121"/>
      <c r="M893" s="181"/>
    </row>
    <row r="894" ht="27.75" customHeight="1">
      <c r="A894" s="182"/>
      <c r="B894" s="183"/>
      <c r="C894" s="120"/>
      <c r="D894" s="177"/>
      <c r="E894" s="178"/>
      <c r="F894" s="120"/>
      <c r="G894" s="120"/>
      <c r="H894" s="120"/>
      <c r="I894" s="120"/>
      <c r="J894" s="120"/>
      <c r="K894" s="121"/>
      <c r="L894" s="121"/>
      <c r="M894" s="178"/>
    </row>
    <row r="895" ht="27.75" customHeight="1">
      <c r="A895" s="182"/>
      <c r="B895" s="184"/>
      <c r="C895" s="179"/>
      <c r="D895" s="180"/>
      <c r="E895" s="181"/>
      <c r="F895" s="179"/>
      <c r="G895" s="179"/>
      <c r="H895" s="179"/>
      <c r="I895" s="179"/>
      <c r="J895" s="179"/>
      <c r="K895" s="121"/>
      <c r="L895" s="121"/>
      <c r="M895" s="181"/>
    </row>
    <row r="896" ht="27.75" customHeight="1">
      <c r="A896" s="182"/>
      <c r="B896" s="183"/>
      <c r="C896" s="120"/>
      <c r="D896" s="177"/>
      <c r="E896" s="178"/>
      <c r="F896" s="120"/>
      <c r="G896" s="120"/>
      <c r="H896" s="120"/>
      <c r="I896" s="120"/>
      <c r="J896" s="120"/>
      <c r="K896" s="121"/>
      <c r="L896" s="121"/>
      <c r="M896" s="178"/>
    </row>
    <row r="897" ht="27.75" customHeight="1">
      <c r="A897" s="182"/>
      <c r="B897" s="184"/>
      <c r="C897" s="179"/>
      <c r="D897" s="180"/>
      <c r="E897" s="181"/>
      <c r="F897" s="179"/>
      <c r="G897" s="179"/>
      <c r="H897" s="179"/>
      <c r="I897" s="179"/>
      <c r="J897" s="179"/>
      <c r="K897" s="121"/>
      <c r="L897" s="121"/>
      <c r="M897" s="181"/>
    </row>
    <row r="898" ht="27.75" customHeight="1">
      <c r="A898" s="182"/>
      <c r="B898" s="183"/>
      <c r="C898" s="120"/>
      <c r="D898" s="177"/>
      <c r="E898" s="178"/>
      <c r="F898" s="120"/>
      <c r="G898" s="120"/>
      <c r="H898" s="120"/>
      <c r="I898" s="120"/>
      <c r="J898" s="120"/>
      <c r="K898" s="121"/>
      <c r="L898" s="121"/>
      <c r="M898" s="178"/>
    </row>
    <row r="899" ht="27.75" customHeight="1">
      <c r="A899" s="182"/>
      <c r="B899" s="184"/>
      <c r="C899" s="179"/>
      <c r="D899" s="180"/>
      <c r="E899" s="181"/>
      <c r="F899" s="179"/>
      <c r="G899" s="179"/>
      <c r="H899" s="179"/>
      <c r="I899" s="179"/>
      <c r="J899" s="179"/>
      <c r="K899" s="121"/>
      <c r="L899" s="121"/>
      <c r="M899" s="181"/>
    </row>
    <row r="900" ht="27.75" customHeight="1">
      <c r="A900" s="182"/>
      <c r="B900" s="183"/>
      <c r="C900" s="120"/>
      <c r="D900" s="177"/>
      <c r="E900" s="178"/>
      <c r="F900" s="120"/>
      <c r="G900" s="120"/>
      <c r="H900" s="120"/>
      <c r="I900" s="120"/>
      <c r="J900" s="120"/>
      <c r="K900" s="121"/>
      <c r="L900" s="121"/>
      <c r="M900" s="178"/>
    </row>
    <row r="901" ht="27.75" customHeight="1">
      <c r="A901" s="182"/>
      <c r="B901" s="184"/>
      <c r="C901" s="179"/>
      <c r="D901" s="180"/>
      <c r="E901" s="181"/>
      <c r="F901" s="179"/>
      <c r="G901" s="179"/>
      <c r="H901" s="179"/>
      <c r="I901" s="179"/>
      <c r="J901" s="179"/>
      <c r="K901" s="121"/>
      <c r="L901" s="121"/>
      <c r="M901" s="181"/>
    </row>
    <row r="902" ht="27.75" customHeight="1">
      <c r="A902" s="182"/>
      <c r="B902" s="183"/>
      <c r="C902" s="120"/>
      <c r="D902" s="177"/>
      <c r="E902" s="178"/>
      <c r="F902" s="120"/>
      <c r="G902" s="120"/>
      <c r="H902" s="120"/>
      <c r="I902" s="120"/>
      <c r="J902" s="120"/>
      <c r="K902" s="121"/>
      <c r="L902" s="121"/>
      <c r="M902" s="178"/>
    </row>
    <row r="903" ht="27.75" customHeight="1">
      <c r="A903" s="182"/>
      <c r="B903" s="184"/>
      <c r="C903" s="179"/>
      <c r="D903" s="180"/>
      <c r="E903" s="181"/>
      <c r="F903" s="179"/>
      <c r="G903" s="179"/>
      <c r="H903" s="179"/>
      <c r="I903" s="179"/>
      <c r="J903" s="179"/>
      <c r="K903" s="121"/>
      <c r="L903" s="121"/>
      <c r="M903" s="181"/>
    </row>
    <row r="904" ht="27.75" customHeight="1">
      <c r="A904" s="182"/>
      <c r="B904" s="183"/>
      <c r="C904" s="120"/>
      <c r="D904" s="177"/>
      <c r="E904" s="178"/>
      <c r="F904" s="120"/>
      <c r="G904" s="120"/>
      <c r="H904" s="120"/>
      <c r="I904" s="120"/>
      <c r="J904" s="120"/>
      <c r="K904" s="121"/>
      <c r="L904" s="121"/>
      <c r="M904" s="178"/>
    </row>
    <row r="905" ht="27.75" customHeight="1">
      <c r="A905" s="182"/>
      <c r="B905" s="184"/>
      <c r="C905" s="179"/>
      <c r="D905" s="180"/>
      <c r="E905" s="181"/>
      <c r="F905" s="179"/>
      <c r="G905" s="179"/>
      <c r="H905" s="179"/>
      <c r="I905" s="179"/>
      <c r="J905" s="179"/>
      <c r="K905" s="121"/>
      <c r="L905" s="121"/>
      <c r="M905" s="181"/>
    </row>
    <row r="906" ht="27.75" customHeight="1">
      <c r="A906" s="182"/>
      <c r="B906" s="183"/>
      <c r="C906" s="120"/>
      <c r="D906" s="177"/>
      <c r="E906" s="178"/>
      <c r="F906" s="120"/>
      <c r="G906" s="120"/>
      <c r="H906" s="120"/>
      <c r="I906" s="120"/>
      <c r="J906" s="120"/>
      <c r="K906" s="121"/>
      <c r="L906" s="121"/>
      <c r="M906" s="178"/>
    </row>
    <row r="907" ht="27.75" customHeight="1">
      <c r="A907" s="182"/>
      <c r="B907" s="184"/>
      <c r="C907" s="179"/>
      <c r="D907" s="180"/>
      <c r="E907" s="181"/>
      <c r="F907" s="179"/>
      <c r="G907" s="179"/>
      <c r="H907" s="179"/>
      <c r="I907" s="179"/>
      <c r="J907" s="179"/>
      <c r="K907" s="121"/>
      <c r="L907" s="121"/>
      <c r="M907" s="181"/>
    </row>
    <row r="908" ht="27.75" customHeight="1">
      <c r="A908" s="182"/>
      <c r="B908" s="183"/>
      <c r="C908" s="120"/>
      <c r="D908" s="177"/>
      <c r="E908" s="178"/>
      <c r="F908" s="120"/>
      <c r="G908" s="120"/>
      <c r="H908" s="120"/>
      <c r="I908" s="120"/>
      <c r="J908" s="120"/>
      <c r="K908" s="121"/>
      <c r="L908" s="121"/>
      <c r="M908" s="178"/>
    </row>
    <row r="909" ht="27.75" customHeight="1">
      <c r="A909" s="182"/>
      <c r="B909" s="184"/>
      <c r="C909" s="179"/>
      <c r="D909" s="180"/>
      <c r="E909" s="181"/>
      <c r="F909" s="179"/>
      <c r="G909" s="179"/>
      <c r="H909" s="179"/>
      <c r="I909" s="179"/>
      <c r="J909" s="179"/>
      <c r="K909" s="121"/>
      <c r="L909" s="121"/>
      <c r="M909" s="181"/>
    </row>
    <row r="910" ht="27.75" customHeight="1">
      <c r="A910" s="182"/>
      <c r="B910" s="183"/>
      <c r="C910" s="120"/>
      <c r="D910" s="177"/>
      <c r="E910" s="178"/>
      <c r="F910" s="120"/>
      <c r="G910" s="120"/>
      <c r="H910" s="120"/>
      <c r="I910" s="120"/>
      <c r="J910" s="120"/>
      <c r="K910" s="121"/>
      <c r="L910" s="121"/>
      <c r="M910" s="178"/>
    </row>
    <row r="911" ht="27.75" customHeight="1">
      <c r="A911" s="182"/>
      <c r="B911" s="184"/>
      <c r="C911" s="179"/>
      <c r="D911" s="180"/>
      <c r="E911" s="181"/>
      <c r="F911" s="179"/>
      <c r="G911" s="179"/>
      <c r="H911" s="179"/>
      <c r="I911" s="179"/>
      <c r="J911" s="179"/>
      <c r="K911" s="121"/>
      <c r="L911" s="121"/>
      <c r="M911" s="181"/>
    </row>
    <row r="912" ht="27.75" customHeight="1">
      <c r="A912" s="182"/>
      <c r="B912" s="183"/>
      <c r="C912" s="120"/>
      <c r="D912" s="177"/>
      <c r="E912" s="178"/>
      <c r="F912" s="120"/>
      <c r="G912" s="120"/>
      <c r="H912" s="120"/>
      <c r="I912" s="120"/>
      <c r="J912" s="120"/>
      <c r="K912" s="121"/>
      <c r="L912" s="121"/>
      <c r="M912" s="178"/>
    </row>
    <row r="913" ht="27.75" customHeight="1">
      <c r="A913" s="182"/>
      <c r="B913" s="184"/>
      <c r="C913" s="179"/>
      <c r="D913" s="180"/>
      <c r="E913" s="181"/>
      <c r="F913" s="179"/>
      <c r="G913" s="179"/>
      <c r="H913" s="179"/>
      <c r="I913" s="179"/>
      <c r="J913" s="179"/>
      <c r="K913" s="121"/>
      <c r="L913" s="121"/>
      <c r="M913" s="181"/>
    </row>
    <row r="914" ht="27.75" customHeight="1">
      <c r="A914" s="182"/>
      <c r="B914" s="183"/>
      <c r="C914" s="120"/>
      <c r="D914" s="177"/>
      <c r="E914" s="178"/>
      <c r="F914" s="120"/>
      <c r="G914" s="120"/>
      <c r="H914" s="120"/>
      <c r="I914" s="120"/>
      <c r="J914" s="120"/>
      <c r="K914" s="121"/>
      <c r="L914" s="121"/>
      <c r="M914" s="178"/>
    </row>
    <row r="915" ht="27.75" customHeight="1">
      <c r="A915" s="182"/>
      <c r="B915" s="184"/>
      <c r="C915" s="179"/>
      <c r="D915" s="180"/>
      <c r="E915" s="181"/>
      <c r="F915" s="179"/>
      <c r="G915" s="179"/>
      <c r="H915" s="179"/>
      <c r="I915" s="179"/>
      <c r="J915" s="179"/>
      <c r="K915" s="121"/>
      <c r="L915" s="121"/>
      <c r="M915" s="181"/>
    </row>
    <row r="916" ht="27.75" customHeight="1">
      <c r="A916" s="182"/>
      <c r="B916" s="183"/>
      <c r="C916" s="120"/>
      <c r="D916" s="177"/>
      <c r="E916" s="178"/>
      <c r="F916" s="120"/>
      <c r="G916" s="120"/>
      <c r="H916" s="120"/>
      <c r="I916" s="120"/>
      <c r="J916" s="120"/>
      <c r="K916" s="121"/>
      <c r="L916" s="121"/>
      <c r="M916" s="178"/>
    </row>
    <row r="917" ht="27.75" customHeight="1">
      <c r="A917" s="182"/>
      <c r="B917" s="184"/>
      <c r="C917" s="179"/>
      <c r="D917" s="180"/>
      <c r="E917" s="181"/>
      <c r="F917" s="179"/>
      <c r="G917" s="179"/>
      <c r="H917" s="179"/>
      <c r="I917" s="179"/>
      <c r="J917" s="179"/>
      <c r="K917" s="121"/>
      <c r="L917" s="121"/>
      <c r="M917" s="181"/>
    </row>
    <row r="918" ht="27.75" customHeight="1">
      <c r="A918" s="182"/>
      <c r="B918" s="183"/>
      <c r="C918" s="120"/>
      <c r="D918" s="177"/>
      <c r="E918" s="178"/>
      <c r="F918" s="120"/>
      <c r="G918" s="120"/>
      <c r="H918" s="120"/>
      <c r="I918" s="120"/>
      <c r="J918" s="120"/>
      <c r="K918" s="121"/>
      <c r="L918" s="121"/>
      <c r="M918" s="178"/>
    </row>
    <row r="919" ht="27.75" customHeight="1">
      <c r="A919" s="182"/>
      <c r="B919" s="184"/>
      <c r="C919" s="179"/>
      <c r="D919" s="180"/>
      <c r="E919" s="181"/>
      <c r="F919" s="179"/>
      <c r="G919" s="179"/>
      <c r="H919" s="179"/>
      <c r="I919" s="179"/>
      <c r="J919" s="179"/>
      <c r="K919" s="121"/>
      <c r="L919" s="121"/>
      <c r="M919" s="181"/>
    </row>
    <row r="920" ht="27.75" customHeight="1">
      <c r="A920" s="182"/>
      <c r="B920" s="183"/>
      <c r="C920" s="120"/>
      <c r="D920" s="177"/>
      <c r="E920" s="178"/>
      <c r="F920" s="120"/>
      <c r="G920" s="120"/>
      <c r="H920" s="120"/>
      <c r="I920" s="120"/>
      <c r="J920" s="120"/>
      <c r="K920" s="121"/>
      <c r="L920" s="121"/>
      <c r="M920" s="178"/>
    </row>
    <row r="921" ht="27.75" customHeight="1">
      <c r="A921" s="182"/>
      <c r="B921" s="184"/>
      <c r="C921" s="179"/>
      <c r="D921" s="180"/>
      <c r="E921" s="181"/>
      <c r="F921" s="179"/>
      <c r="G921" s="179"/>
      <c r="H921" s="179"/>
      <c r="I921" s="179"/>
      <c r="J921" s="179"/>
      <c r="K921" s="121"/>
      <c r="L921" s="121"/>
      <c r="M921" s="181"/>
    </row>
    <row r="922" ht="27.75" customHeight="1">
      <c r="A922" s="182"/>
      <c r="B922" s="183"/>
      <c r="C922" s="120"/>
      <c r="D922" s="177"/>
      <c r="E922" s="178"/>
      <c r="F922" s="120"/>
      <c r="G922" s="120"/>
      <c r="H922" s="120"/>
      <c r="I922" s="120"/>
      <c r="J922" s="120"/>
      <c r="K922" s="121"/>
      <c r="L922" s="121"/>
      <c r="M922" s="178"/>
    </row>
    <row r="923" ht="27.75" customHeight="1">
      <c r="A923" s="182"/>
      <c r="B923" s="184"/>
      <c r="C923" s="179"/>
      <c r="D923" s="180"/>
      <c r="E923" s="181"/>
      <c r="F923" s="179"/>
      <c r="G923" s="179"/>
      <c r="H923" s="179"/>
      <c r="I923" s="179"/>
      <c r="J923" s="179"/>
      <c r="K923" s="121"/>
      <c r="L923" s="121"/>
      <c r="M923" s="181"/>
    </row>
    <row r="924" ht="27.75" customHeight="1">
      <c r="A924" s="182"/>
      <c r="B924" s="183"/>
      <c r="C924" s="120"/>
      <c r="D924" s="177"/>
      <c r="E924" s="178"/>
      <c r="F924" s="120"/>
      <c r="G924" s="120"/>
      <c r="H924" s="120"/>
      <c r="I924" s="120"/>
      <c r="J924" s="120"/>
      <c r="K924" s="121"/>
      <c r="L924" s="121"/>
      <c r="M924" s="178"/>
    </row>
    <row r="925" ht="27.75" customHeight="1">
      <c r="A925" s="182"/>
      <c r="B925" s="184"/>
      <c r="C925" s="179"/>
      <c r="D925" s="180"/>
      <c r="E925" s="181"/>
      <c r="F925" s="179"/>
      <c r="G925" s="179"/>
      <c r="H925" s="179"/>
      <c r="I925" s="179"/>
      <c r="J925" s="179"/>
      <c r="K925" s="121"/>
      <c r="L925" s="121"/>
      <c r="M925" s="181"/>
    </row>
    <row r="926" ht="27.75" customHeight="1">
      <c r="A926" s="182"/>
      <c r="B926" s="183"/>
      <c r="C926" s="120"/>
      <c r="D926" s="177"/>
      <c r="E926" s="178"/>
      <c r="F926" s="120"/>
      <c r="G926" s="120"/>
      <c r="H926" s="120"/>
      <c r="I926" s="120"/>
      <c r="J926" s="120"/>
      <c r="K926" s="121"/>
      <c r="L926" s="121"/>
      <c r="M926" s="178"/>
    </row>
    <row r="927" ht="27.75" customHeight="1">
      <c r="A927" s="182"/>
      <c r="B927" s="184"/>
      <c r="C927" s="179"/>
      <c r="D927" s="180"/>
      <c r="E927" s="181"/>
      <c r="F927" s="179"/>
      <c r="G927" s="179"/>
      <c r="H927" s="179"/>
      <c r="I927" s="179"/>
      <c r="J927" s="179"/>
      <c r="K927" s="121"/>
      <c r="L927" s="121"/>
      <c r="M927" s="181"/>
    </row>
    <row r="928" ht="27.75" customHeight="1">
      <c r="A928" s="182"/>
      <c r="B928" s="183"/>
      <c r="C928" s="120"/>
      <c r="D928" s="177"/>
      <c r="E928" s="178"/>
      <c r="F928" s="120"/>
      <c r="G928" s="120"/>
      <c r="H928" s="120"/>
      <c r="I928" s="120"/>
      <c r="J928" s="120"/>
      <c r="K928" s="121"/>
      <c r="L928" s="121"/>
      <c r="M928" s="178"/>
    </row>
    <row r="929" ht="27.75" customHeight="1">
      <c r="A929" s="182"/>
      <c r="B929" s="184"/>
      <c r="C929" s="179"/>
      <c r="D929" s="180"/>
      <c r="E929" s="181"/>
      <c r="F929" s="179"/>
      <c r="G929" s="179"/>
      <c r="H929" s="179"/>
      <c r="I929" s="179"/>
      <c r="J929" s="179"/>
      <c r="K929" s="121"/>
      <c r="L929" s="121"/>
      <c r="M929" s="181"/>
    </row>
    <row r="930" ht="27.75" customHeight="1">
      <c r="A930" s="182"/>
      <c r="B930" s="183"/>
      <c r="C930" s="120"/>
      <c r="D930" s="177"/>
      <c r="E930" s="178"/>
      <c r="F930" s="120"/>
      <c r="G930" s="120"/>
      <c r="H930" s="120"/>
      <c r="I930" s="120"/>
      <c r="J930" s="120"/>
      <c r="K930" s="121"/>
      <c r="L930" s="121"/>
      <c r="M930" s="178"/>
    </row>
    <row r="931" ht="27.75" customHeight="1">
      <c r="A931" s="182"/>
      <c r="B931" s="184"/>
      <c r="C931" s="179"/>
      <c r="D931" s="180"/>
      <c r="E931" s="181"/>
      <c r="F931" s="179"/>
      <c r="G931" s="179"/>
      <c r="H931" s="179"/>
      <c r="I931" s="179"/>
      <c r="J931" s="179"/>
      <c r="K931" s="121"/>
      <c r="L931" s="121"/>
      <c r="M931" s="181"/>
    </row>
    <row r="932" ht="27.75" customHeight="1">
      <c r="A932" s="182"/>
      <c r="B932" s="183"/>
      <c r="C932" s="120"/>
      <c r="D932" s="177"/>
      <c r="E932" s="178"/>
      <c r="F932" s="120"/>
      <c r="G932" s="120"/>
      <c r="H932" s="120"/>
      <c r="I932" s="120"/>
      <c r="J932" s="120"/>
      <c r="K932" s="121"/>
      <c r="L932" s="121"/>
      <c r="M932" s="178"/>
    </row>
    <row r="933" ht="27.75" customHeight="1">
      <c r="A933" s="182"/>
      <c r="B933" s="184"/>
      <c r="C933" s="179"/>
      <c r="D933" s="180"/>
      <c r="E933" s="181"/>
      <c r="F933" s="179"/>
      <c r="G933" s="179"/>
      <c r="H933" s="179"/>
      <c r="I933" s="179"/>
      <c r="J933" s="179"/>
      <c r="K933" s="121"/>
      <c r="L933" s="121"/>
      <c r="M933" s="181"/>
    </row>
    <row r="934" ht="27.75" customHeight="1">
      <c r="A934" s="182"/>
      <c r="B934" s="183"/>
      <c r="C934" s="120"/>
      <c r="D934" s="177"/>
      <c r="E934" s="178"/>
      <c r="F934" s="120"/>
      <c r="G934" s="120"/>
      <c r="H934" s="120"/>
      <c r="I934" s="120"/>
      <c r="J934" s="120"/>
      <c r="K934" s="121"/>
      <c r="L934" s="121"/>
      <c r="M934" s="178"/>
    </row>
    <row r="935" ht="27.75" customHeight="1">
      <c r="A935" s="182"/>
      <c r="B935" s="184"/>
      <c r="C935" s="179"/>
      <c r="D935" s="180"/>
      <c r="E935" s="181"/>
      <c r="F935" s="179"/>
      <c r="G935" s="179"/>
      <c r="H935" s="179"/>
      <c r="I935" s="179"/>
      <c r="J935" s="179"/>
      <c r="K935" s="121"/>
      <c r="L935" s="121"/>
      <c r="M935" s="181"/>
    </row>
    <row r="936" ht="27.75" customHeight="1">
      <c r="A936" s="182"/>
      <c r="B936" s="183"/>
      <c r="C936" s="120"/>
      <c r="D936" s="177"/>
      <c r="E936" s="178"/>
      <c r="F936" s="120"/>
      <c r="G936" s="120"/>
      <c r="H936" s="120"/>
      <c r="I936" s="120"/>
      <c r="J936" s="120"/>
      <c r="K936" s="121"/>
      <c r="L936" s="121"/>
      <c r="M936" s="178"/>
    </row>
    <row r="937" ht="27.75" customHeight="1">
      <c r="A937" s="182"/>
      <c r="B937" s="184"/>
      <c r="C937" s="179"/>
      <c r="D937" s="180"/>
      <c r="E937" s="181"/>
      <c r="F937" s="179"/>
      <c r="G937" s="179"/>
      <c r="H937" s="179"/>
      <c r="I937" s="179"/>
      <c r="J937" s="179"/>
      <c r="K937" s="121"/>
      <c r="L937" s="121"/>
      <c r="M937" s="181"/>
    </row>
    <row r="938" ht="27.75" customHeight="1">
      <c r="A938" s="182"/>
      <c r="B938" s="183"/>
      <c r="C938" s="120"/>
      <c r="D938" s="177"/>
      <c r="E938" s="178"/>
      <c r="F938" s="120"/>
      <c r="G938" s="120"/>
      <c r="H938" s="120"/>
      <c r="I938" s="120"/>
      <c r="J938" s="120"/>
      <c r="K938" s="121"/>
      <c r="L938" s="121"/>
      <c r="M938" s="178"/>
    </row>
    <row r="939" ht="27.75" customHeight="1">
      <c r="A939" s="182"/>
      <c r="B939" s="184"/>
      <c r="C939" s="179"/>
      <c r="D939" s="180"/>
      <c r="E939" s="181"/>
      <c r="F939" s="179"/>
      <c r="G939" s="179"/>
      <c r="H939" s="179"/>
      <c r="I939" s="179"/>
      <c r="J939" s="179"/>
      <c r="K939" s="121"/>
      <c r="L939" s="121"/>
      <c r="M939" s="181"/>
    </row>
    <row r="940" ht="27.75" customHeight="1">
      <c r="A940" s="182"/>
      <c r="B940" s="183"/>
      <c r="C940" s="120"/>
      <c r="D940" s="177"/>
      <c r="E940" s="178"/>
      <c r="F940" s="120"/>
      <c r="G940" s="120"/>
      <c r="H940" s="120"/>
      <c r="I940" s="120"/>
      <c r="J940" s="120"/>
      <c r="K940" s="121"/>
      <c r="L940" s="121"/>
      <c r="M940" s="178"/>
    </row>
    <row r="941" ht="27.75" customHeight="1">
      <c r="A941" s="182"/>
      <c r="B941" s="184"/>
      <c r="C941" s="179"/>
      <c r="D941" s="180"/>
      <c r="E941" s="181"/>
      <c r="F941" s="179"/>
      <c r="G941" s="179"/>
      <c r="H941" s="179"/>
      <c r="I941" s="179"/>
      <c r="J941" s="179"/>
      <c r="K941" s="121"/>
      <c r="L941" s="121"/>
      <c r="M941" s="181"/>
    </row>
    <row r="942" ht="27.75" customHeight="1">
      <c r="A942" s="182"/>
      <c r="B942" s="183"/>
      <c r="C942" s="120"/>
      <c r="D942" s="177"/>
      <c r="E942" s="178"/>
      <c r="F942" s="120"/>
      <c r="G942" s="120"/>
      <c r="H942" s="120"/>
      <c r="I942" s="120"/>
      <c r="J942" s="120"/>
      <c r="K942" s="121"/>
      <c r="L942" s="121"/>
      <c r="M942" s="178"/>
    </row>
    <row r="943" ht="27.75" customHeight="1">
      <c r="A943" s="182"/>
      <c r="B943" s="184"/>
      <c r="C943" s="179"/>
      <c r="D943" s="180"/>
      <c r="E943" s="181"/>
      <c r="F943" s="179"/>
      <c r="G943" s="179"/>
      <c r="H943" s="179"/>
      <c r="I943" s="179"/>
      <c r="J943" s="179"/>
      <c r="K943" s="121"/>
      <c r="L943" s="121"/>
      <c r="M943" s="181"/>
    </row>
    <row r="944" ht="27.75" customHeight="1">
      <c r="A944" s="182"/>
      <c r="B944" s="183"/>
      <c r="C944" s="120"/>
      <c r="D944" s="177"/>
      <c r="E944" s="178"/>
      <c r="F944" s="120"/>
      <c r="G944" s="120"/>
      <c r="H944" s="120"/>
      <c r="I944" s="120"/>
      <c r="J944" s="120"/>
      <c r="K944" s="121"/>
      <c r="L944" s="121"/>
      <c r="M944" s="178"/>
    </row>
    <row r="945" ht="27.75" customHeight="1">
      <c r="A945" s="182"/>
      <c r="B945" s="184"/>
      <c r="C945" s="179"/>
      <c r="D945" s="180"/>
      <c r="E945" s="181"/>
      <c r="F945" s="179"/>
      <c r="G945" s="179"/>
      <c r="H945" s="179"/>
      <c r="I945" s="179"/>
      <c r="J945" s="179"/>
      <c r="K945" s="121"/>
      <c r="L945" s="121"/>
      <c r="M945" s="181"/>
    </row>
    <row r="946" ht="27.75" customHeight="1">
      <c r="A946" s="182"/>
      <c r="B946" s="183"/>
      <c r="C946" s="120"/>
      <c r="D946" s="177"/>
      <c r="E946" s="178"/>
      <c r="F946" s="120"/>
      <c r="G946" s="120"/>
      <c r="H946" s="120"/>
      <c r="I946" s="120"/>
      <c r="J946" s="120"/>
      <c r="K946" s="121"/>
      <c r="L946" s="121"/>
      <c r="M946" s="178"/>
    </row>
    <row r="947" ht="27.75" customHeight="1">
      <c r="A947" s="182"/>
      <c r="B947" s="184"/>
      <c r="C947" s="179"/>
      <c r="D947" s="180"/>
      <c r="E947" s="181"/>
      <c r="F947" s="179"/>
      <c r="G947" s="179"/>
      <c r="H947" s="179"/>
      <c r="I947" s="179"/>
      <c r="J947" s="179"/>
      <c r="K947" s="121"/>
      <c r="L947" s="121"/>
      <c r="M947" s="181"/>
    </row>
    <row r="948" ht="27.75" customHeight="1">
      <c r="A948" s="182"/>
      <c r="B948" s="183"/>
      <c r="C948" s="120"/>
      <c r="D948" s="177"/>
      <c r="E948" s="178"/>
      <c r="F948" s="120"/>
      <c r="G948" s="120"/>
      <c r="H948" s="120"/>
      <c r="I948" s="120"/>
      <c r="J948" s="120"/>
      <c r="K948" s="121"/>
      <c r="L948" s="121"/>
      <c r="M948" s="178"/>
    </row>
    <row r="949" ht="27.75" customHeight="1">
      <c r="A949" s="182"/>
      <c r="B949" s="184"/>
      <c r="C949" s="179"/>
      <c r="D949" s="180"/>
      <c r="E949" s="181"/>
      <c r="F949" s="179"/>
      <c r="G949" s="179"/>
      <c r="H949" s="179"/>
      <c r="I949" s="179"/>
      <c r="J949" s="179"/>
      <c r="K949" s="121"/>
      <c r="L949" s="121"/>
      <c r="M949" s="181"/>
    </row>
    <row r="950" ht="27.75" customHeight="1">
      <c r="A950" s="182"/>
      <c r="B950" s="183"/>
      <c r="C950" s="120"/>
      <c r="D950" s="177"/>
      <c r="E950" s="178"/>
      <c r="F950" s="120"/>
      <c r="G950" s="120"/>
      <c r="H950" s="120"/>
      <c r="I950" s="120"/>
      <c r="J950" s="120"/>
      <c r="K950" s="121"/>
      <c r="L950" s="121"/>
      <c r="M950" s="178"/>
    </row>
    <row r="951" ht="27.75" customHeight="1">
      <c r="A951" s="182"/>
      <c r="B951" s="184"/>
      <c r="C951" s="179"/>
      <c r="D951" s="180"/>
      <c r="E951" s="181"/>
      <c r="F951" s="179"/>
      <c r="G951" s="179"/>
      <c r="H951" s="179"/>
      <c r="I951" s="179"/>
      <c r="J951" s="179"/>
      <c r="K951" s="121"/>
      <c r="L951" s="121"/>
      <c r="M951" s="181"/>
    </row>
    <row r="952" ht="27.75" customHeight="1">
      <c r="A952" s="182"/>
      <c r="B952" s="183"/>
      <c r="C952" s="120"/>
      <c r="D952" s="177"/>
      <c r="E952" s="178"/>
      <c r="F952" s="120"/>
      <c r="G952" s="120"/>
      <c r="H952" s="120"/>
      <c r="I952" s="120"/>
      <c r="J952" s="120"/>
      <c r="K952" s="121"/>
      <c r="L952" s="121"/>
      <c r="M952" s="178"/>
    </row>
    <row r="953" ht="27.75" customHeight="1">
      <c r="A953" s="182"/>
      <c r="B953" s="184"/>
      <c r="C953" s="179"/>
      <c r="D953" s="180"/>
      <c r="E953" s="181"/>
      <c r="F953" s="179"/>
      <c r="G953" s="179"/>
      <c r="H953" s="179"/>
      <c r="I953" s="179"/>
      <c r="J953" s="179"/>
      <c r="K953" s="121"/>
      <c r="L953" s="121"/>
      <c r="M953" s="181"/>
    </row>
    <row r="954" ht="27.75" customHeight="1">
      <c r="A954" s="182"/>
      <c r="B954" s="183"/>
      <c r="C954" s="120"/>
      <c r="D954" s="177"/>
      <c r="E954" s="178"/>
      <c r="F954" s="120"/>
      <c r="G954" s="120"/>
      <c r="H954" s="120"/>
      <c r="I954" s="120"/>
      <c r="J954" s="120"/>
      <c r="K954" s="121"/>
      <c r="L954" s="121"/>
      <c r="M954" s="178"/>
    </row>
    <row r="955" ht="27.75" customHeight="1">
      <c r="A955" s="182"/>
      <c r="B955" s="184"/>
      <c r="C955" s="179"/>
      <c r="D955" s="180"/>
      <c r="E955" s="181"/>
      <c r="F955" s="179"/>
      <c r="G955" s="179"/>
      <c r="H955" s="179"/>
      <c r="I955" s="179"/>
      <c r="J955" s="179"/>
      <c r="K955" s="121"/>
      <c r="L955" s="121"/>
      <c r="M955" s="181"/>
    </row>
    <row r="956" ht="27.75" customHeight="1">
      <c r="A956" s="182"/>
      <c r="B956" s="183"/>
      <c r="C956" s="120"/>
      <c r="D956" s="177"/>
      <c r="E956" s="178"/>
      <c r="F956" s="120"/>
      <c r="G956" s="120"/>
      <c r="H956" s="120"/>
      <c r="I956" s="120"/>
      <c r="J956" s="120"/>
      <c r="K956" s="121"/>
      <c r="L956" s="121"/>
      <c r="M956" s="178"/>
    </row>
    <row r="957" ht="27.75" customHeight="1">
      <c r="A957" s="182"/>
      <c r="B957" s="184"/>
      <c r="C957" s="179"/>
      <c r="D957" s="180"/>
      <c r="E957" s="181"/>
      <c r="F957" s="179"/>
      <c r="G957" s="179"/>
      <c r="H957" s="179"/>
      <c r="I957" s="179"/>
      <c r="J957" s="179"/>
      <c r="K957" s="121"/>
      <c r="L957" s="121"/>
      <c r="M957" s="181"/>
    </row>
    <row r="958" ht="27.75" customHeight="1">
      <c r="A958" s="182"/>
      <c r="B958" s="183"/>
      <c r="C958" s="120"/>
      <c r="D958" s="177"/>
      <c r="E958" s="178"/>
      <c r="F958" s="120"/>
      <c r="G958" s="120"/>
      <c r="H958" s="120"/>
      <c r="I958" s="120"/>
      <c r="J958" s="120"/>
      <c r="K958" s="121"/>
      <c r="L958" s="121"/>
      <c r="M958" s="178"/>
    </row>
    <row r="959" ht="27.75" customHeight="1">
      <c r="A959" s="182"/>
      <c r="B959" s="184"/>
      <c r="C959" s="179"/>
      <c r="D959" s="180"/>
      <c r="E959" s="181"/>
      <c r="F959" s="179"/>
      <c r="G959" s="179"/>
      <c r="H959" s="179"/>
      <c r="I959" s="179"/>
      <c r="J959" s="179"/>
      <c r="K959" s="121"/>
      <c r="L959" s="121"/>
      <c r="M959" s="181"/>
    </row>
    <row r="960" ht="27.75" customHeight="1">
      <c r="A960" s="182"/>
      <c r="B960" s="183"/>
      <c r="C960" s="120"/>
      <c r="D960" s="177"/>
      <c r="E960" s="178"/>
      <c r="F960" s="120"/>
      <c r="G960" s="120"/>
      <c r="H960" s="120"/>
      <c r="I960" s="120"/>
      <c r="J960" s="120"/>
      <c r="K960" s="121"/>
      <c r="L960" s="121"/>
      <c r="M960" s="178"/>
    </row>
    <row r="961" ht="27.75" customHeight="1">
      <c r="A961" s="182"/>
      <c r="B961" s="184"/>
      <c r="C961" s="179"/>
      <c r="D961" s="180"/>
      <c r="E961" s="181"/>
      <c r="F961" s="179"/>
      <c r="G961" s="179"/>
      <c r="H961" s="179"/>
      <c r="I961" s="179"/>
      <c r="J961" s="179"/>
      <c r="K961" s="121"/>
      <c r="L961" s="121"/>
      <c r="M961" s="181"/>
    </row>
    <row r="962" ht="27.75" customHeight="1">
      <c r="A962" s="182"/>
      <c r="B962" s="183"/>
      <c r="C962" s="120"/>
      <c r="D962" s="177"/>
      <c r="E962" s="178"/>
      <c r="F962" s="120"/>
      <c r="G962" s="120"/>
      <c r="H962" s="120"/>
      <c r="I962" s="120"/>
      <c r="J962" s="120"/>
      <c r="K962" s="121"/>
      <c r="L962" s="121"/>
      <c r="M962" s="178"/>
    </row>
    <row r="963" ht="27.75" customHeight="1">
      <c r="A963" s="182"/>
      <c r="B963" s="184"/>
      <c r="C963" s="179"/>
      <c r="D963" s="180"/>
      <c r="E963" s="181"/>
      <c r="F963" s="179"/>
      <c r="G963" s="179"/>
      <c r="H963" s="179"/>
      <c r="I963" s="179"/>
      <c r="J963" s="179"/>
      <c r="K963" s="121"/>
      <c r="L963" s="121"/>
      <c r="M963" s="181"/>
    </row>
    <row r="964" ht="27.75" customHeight="1">
      <c r="A964" s="182"/>
      <c r="B964" s="183"/>
      <c r="C964" s="120"/>
      <c r="D964" s="177"/>
      <c r="E964" s="178"/>
      <c r="F964" s="120"/>
      <c r="G964" s="120"/>
      <c r="H964" s="120"/>
      <c r="I964" s="120"/>
      <c r="J964" s="120"/>
      <c r="K964" s="121"/>
      <c r="L964" s="121"/>
      <c r="M964" s="178"/>
    </row>
    <row r="965" ht="27.75" customHeight="1">
      <c r="A965" s="182"/>
      <c r="B965" s="184"/>
      <c r="C965" s="179"/>
      <c r="D965" s="180"/>
      <c r="E965" s="181"/>
      <c r="F965" s="179"/>
      <c r="G965" s="179"/>
      <c r="H965" s="179"/>
      <c r="I965" s="179"/>
      <c r="J965" s="179"/>
      <c r="K965" s="121"/>
      <c r="L965" s="121"/>
      <c r="M965" s="181"/>
    </row>
    <row r="966" ht="27.75" customHeight="1">
      <c r="A966" s="182"/>
      <c r="B966" s="183"/>
      <c r="C966" s="120"/>
      <c r="D966" s="177"/>
      <c r="E966" s="178"/>
      <c r="F966" s="120"/>
      <c r="G966" s="120"/>
      <c r="H966" s="120"/>
      <c r="I966" s="120"/>
      <c r="J966" s="120"/>
      <c r="K966" s="121"/>
      <c r="L966" s="121"/>
      <c r="M966" s="178"/>
    </row>
    <row r="967" ht="27.75" customHeight="1">
      <c r="A967" s="182"/>
      <c r="B967" s="184"/>
      <c r="C967" s="179"/>
      <c r="D967" s="180"/>
      <c r="E967" s="181"/>
      <c r="F967" s="179"/>
      <c r="G967" s="179"/>
      <c r="H967" s="179"/>
      <c r="I967" s="179"/>
      <c r="J967" s="179"/>
      <c r="K967" s="121"/>
      <c r="L967" s="121"/>
      <c r="M967" s="181"/>
    </row>
    <row r="968" ht="27.75" customHeight="1">
      <c r="A968" s="182"/>
      <c r="B968" s="183"/>
      <c r="C968" s="120"/>
      <c r="D968" s="177"/>
      <c r="E968" s="178"/>
      <c r="F968" s="120"/>
      <c r="G968" s="120"/>
      <c r="H968" s="120"/>
      <c r="I968" s="120"/>
      <c r="J968" s="120"/>
      <c r="K968" s="121"/>
      <c r="L968" s="121"/>
      <c r="M968" s="178"/>
    </row>
    <row r="969" ht="27.75" customHeight="1">
      <c r="A969" s="182"/>
      <c r="B969" s="184"/>
      <c r="C969" s="179"/>
      <c r="D969" s="180"/>
      <c r="E969" s="181"/>
      <c r="F969" s="179"/>
      <c r="G969" s="179"/>
      <c r="H969" s="179"/>
      <c r="I969" s="179"/>
      <c r="J969" s="179"/>
      <c r="K969" s="121"/>
      <c r="L969" s="121"/>
      <c r="M969" s="181"/>
    </row>
    <row r="970" ht="27.75" customHeight="1">
      <c r="A970" s="182"/>
      <c r="B970" s="183"/>
      <c r="C970" s="120"/>
      <c r="D970" s="177"/>
      <c r="E970" s="178"/>
      <c r="F970" s="120"/>
      <c r="G970" s="120"/>
      <c r="H970" s="120"/>
      <c r="I970" s="120"/>
      <c r="J970" s="120"/>
      <c r="K970" s="121"/>
      <c r="L970" s="121"/>
      <c r="M970" s="178"/>
    </row>
    <row r="971" ht="27.75" customHeight="1">
      <c r="A971" s="182"/>
      <c r="B971" s="184"/>
      <c r="C971" s="179"/>
      <c r="D971" s="180"/>
      <c r="E971" s="181"/>
      <c r="F971" s="179"/>
      <c r="G971" s="179"/>
      <c r="H971" s="179"/>
      <c r="I971" s="179"/>
      <c r="J971" s="179"/>
      <c r="K971" s="121"/>
      <c r="L971" s="121"/>
      <c r="M971" s="181"/>
    </row>
    <row r="972" ht="27.75" customHeight="1">
      <c r="A972" s="182"/>
      <c r="B972" s="183"/>
      <c r="C972" s="120"/>
      <c r="D972" s="177"/>
      <c r="E972" s="178"/>
      <c r="F972" s="120"/>
      <c r="G972" s="120"/>
      <c r="H972" s="120"/>
      <c r="I972" s="120"/>
      <c r="J972" s="120"/>
      <c r="K972" s="121"/>
      <c r="L972" s="121"/>
      <c r="M972" s="178"/>
    </row>
    <row r="973" ht="27.75" customHeight="1">
      <c r="A973" s="182"/>
      <c r="B973" s="184"/>
      <c r="C973" s="179"/>
      <c r="D973" s="180"/>
      <c r="E973" s="181"/>
      <c r="F973" s="179"/>
      <c r="G973" s="179"/>
      <c r="H973" s="179"/>
      <c r="I973" s="179"/>
      <c r="J973" s="179"/>
      <c r="K973" s="121"/>
      <c r="L973" s="121"/>
      <c r="M973" s="181"/>
    </row>
    <row r="974" ht="27.75" customHeight="1">
      <c r="A974" s="182"/>
      <c r="B974" s="183"/>
      <c r="C974" s="120"/>
      <c r="D974" s="177"/>
      <c r="E974" s="178"/>
      <c r="F974" s="120"/>
      <c r="G974" s="120"/>
      <c r="H974" s="120"/>
      <c r="I974" s="120"/>
      <c r="J974" s="120"/>
      <c r="K974" s="121"/>
      <c r="L974" s="121"/>
      <c r="M974" s="178"/>
    </row>
    <row r="975" ht="27.75" customHeight="1">
      <c r="A975" s="182"/>
      <c r="B975" s="184"/>
      <c r="C975" s="179"/>
      <c r="D975" s="180"/>
      <c r="E975" s="181"/>
      <c r="F975" s="179"/>
      <c r="G975" s="179"/>
      <c r="H975" s="179"/>
      <c r="I975" s="179"/>
      <c r="J975" s="179"/>
      <c r="K975" s="121"/>
      <c r="L975" s="121"/>
      <c r="M975" s="181"/>
    </row>
    <row r="976" ht="27.75" customHeight="1">
      <c r="A976" s="182"/>
      <c r="B976" s="183"/>
      <c r="C976" s="120"/>
      <c r="D976" s="177"/>
      <c r="E976" s="178"/>
      <c r="F976" s="120"/>
      <c r="G976" s="120"/>
      <c r="H976" s="120"/>
      <c r="I976" s="120"/>
      <c r="J976" s="120"/>
      <c r="K976" s="121"/>
      <c r="L976" s="121"/>
      <c r="M976" s="178"/>
    </row>
    <row r="977" ht="27.75" customHeight="1">
      <c r="A977" s="182"/>
      <c r="B977" s="184"/>
      <c r="C977" s="179"/>
      <c r="D977" s="180"/>
      <c r="E977" s="181"/>
      <c r="F977" s="179"/>
      <c r="G977" s="179"/>
      <c r="H977" s="179"/>
      <c r="I977" s="179"/>
      <c r="J977" s="179"/>
      <c r="K977" s="121"/>
      <c r="L977" s="121"/>
      <c r="M977" s="181"/>
    </row>
    <row r="978" ht="27.75" customHeight="1">
      <c r="A978" s="182"/>
      <c r="B978" s="183"/>
      <c r="C978" s="120"/>
      <c r="D978" s="177"/>
      <c r="E978" s="178"/>
      <c r="F978" s="120"/>
      <c r="G978" s="120"/>
      <c r="H978" s="120"/>
      <c r="I978" s="120"/>
      <c r="J978" s="120"/>
      <c r="K978" s="121"/>
      <c r="L978" s="121"/>
      <c r="M978" s="178"/>
    </row>
    <row r="979" ht="27.75" customHeight="1">
      <c r="A979" s="182"/>
      <c r="B979" s="184"/>
      <c r="C979" s="179"/>
      <c r="D979" s="180"/>
      <c r="E979" s="181"/>
      <c r="F979" s="179"/>
      <c r="G979" s="179"/>
      <c r="H979" s="179"/>
      <c r="I979" s="179"/>
      <c r="J979" s="179"/>
      <c r="K979" s="121"/>
      <c r="L979" s="121"/>
      <c r="M979" s="181"/>
    </row>
    <row r="980" ht="27.75" customHeight="1">
      <c r="A980" s="182"/>
      <c r="B980" s="183"/>
      <c r="C980" s="120"/>
      <c r="D980" s="177"/>
      <c r="E980" s="178"/>
      <c r="F980" s="120"/>
      <c r="G980" s="120"/>
      <c r="H980" s="120"/>
      <c r="I980" s="120"/>
      <c r="J980" s="120"/>
      <c r="K980" s="121"/>
      <c r="L980" s="121"/>
      <c r="M980" s="178"/>
    </row>
    <row r="981" ht="27.75" customHeight="1">
      <c r="A981" s="182"/>
      <c r="B981" s="184"/>
      <c r="C981" s="179"/>
      <c r="D981" s="180"/>
      <c r="E981" s="181"/>
      <c r="F981" s="179"/>
      <c r="G981" s="179"/>
      <c r="H981" s="179"/>
      <c r="I981" s="179"/>
      <c r="J981" s="179"/>
      <c r="K981" s="121"/>
      <c r="L981" s="121"/>
      <c r="M981" s="181"/>
    </row>
    <row r="982" ht="27.75" customHeight="1">
      <c r="A982" s="182"/>
      <c r="B982" s="183"/>
      <c r="C982" s="120"/>
      <c r="D982" s="177"/>
      <c r="E982" s="178"/>
      <c r="F982" s="120"/>
      <c r="G982" s="120"/>
      <c r="H982" s="120"/>
      <c r="I982" s="120"/>
      <c r="J982" s="120"/>
      <c r="K982" s="121"/>
      <c r="L982" s="121"/>
      <c r="M982" s="178"/>
    </row>
    <row r="983" ht="27.75" customHeight="1">
      <c r="A983" s="182"/>
      <c r="B983" s="184"/>
      <c r="C983" s="179"/>
      <c r="D983" s="180"/>
      <c r="E983" s="181"/>
      <c r="F983" s="179"/>
      <c r="G983" s="179"/>
      <c r="H983" s="179"/>
      <c r="I983" s="179"/>
      <c r="J983" s="179"/>
      <c r="K983" s="121"/>
      <c r="L983" s="121"/>
      <c r="M983" s="181"/>
    </row>
    <row r="984" ht="27.75" customHeight="1">
      <c r="A984" s="182"/>
      <c r="B984" s="183"/>
      <c r="C984" s="120"/>
      <c r="D984" s="177"/>
      <c r="E984" s="178"/>
      <c r="F984" s="120"/>
      <c r="G984" s="120"/>
      <c r="H984" s="120"/>
      <c r="I984" s="120"/>
      <c r="J984" s="120"/>
      <c r="K984" s="121"/>
      <c r="L984" s="121"/>
      <c r="M984" s="178"/>
    </row>
    <row r="985" ht="27.75" customHeight="1">
      <c r="A985" s="182"/>
      <c r="B985" s="184"/>
      <c r="C985" s="179"/>
      <c r="D985" s="180"/>
      <c r="E985" s="181"/>
      <c r="F985" s="179"/>
      <c r="G985" s="179"/>
      <c r="H985" s="179"/>
      <c r="I985" s="179"/>
      <c r="J985" s="179"/>
      <c r="K985" s="121"/>
      <c r="L985" s="121"/>
      <c r="M985" s="181"/>
    </row>
    <row r="986" ht="27.75" customHeight="1">
      <c r="A986" s="182"/>
      <c r="B986" s="183"/>
      <c r="C986" s="120"/>
      <c r="D986" s="177"/>
      <c r="E986" s="178"/>
      <c r="F986" s="120"/>
      <c r="G986" s="120"/>
      <c r="H986" s="120"/>
      <c r="I986" s="120"/>
      <c r="J986" s="120"/>
      <c r="K986" s="121"/>
      <c r="L986" s="121"/>
      <c r="M986" s="178"/>
    </row>
    <row r="987" ht="27.75" customHeight="1">
      <c r="A987" s="182"/>
      <c r="B987" s="184"/>
      <c r="C987" s="179"/>
      <c r="D987" s="180"/>
      <c r="E987" s="181"/>
      <c r="F987" s="179"/>
      <c r="G987" s="179"/>
      <c r="H987" s="179"/>
      <c r="I987" s="179"/>
      <c r="J987" s="179"/>
      <c r="K987" s="121"/>
      <c r="L987" s="121"/>
      <c r="M987" s="181"/>
    </row>
    <row r="988" ht="27.75" customHeight="1">
      <c r="A988" s="182"/>
      <c r="B988" s="183"/>
      <c r="C988" s="120"/>
      <c r="D988" s="177"/>
      <c r="E988" s="178"/>
      <c r="F988" s="120"/>
      <c r="G988" s="120"/>
      <c r="H988" s="120"/>
      <c r="I988" s="120"/>
      <c r="J988" s="120"/>
      <c r="K988" s="121"/>
      <c r="L988" s="121"/>
      <c r="M988" s="178"/>
    </row>
    <row r="989" ht="27.75" customHeight="1">
      <c r="A989" s="182"/>
      <c r="B989" s="184"/>
      <c r="C989" s="179"/>
      <c r="D989" s="180"/>
      <c r="E989" s="181"/>
      <c r="F989" s="179"/>
      <c r="G989" s="179"/>
      <c r="H989" s="179"/>
      <c r="I989" s="179"/>
      <c r="J989" s="179"/>
      <c r="K989" s="121"/>
      <c r="L989" s="121"/>
      <c r="M989" s="181"/>
    </row>
    <row r="990" ht="27.75" customHeight="1">
      <c r="A990" s="182"/>
      <c r="B990" s="183"/>
      <c r="C990" s="120"/>
      <c r="D990" s="177"/>
      <c r="E990" s="178"/>
      <c r="F990" s="120"/>
      <c r="G990" s="120"/>
      <c r="H990" s="120"/>
      <c r="I990" s="120"/>
      <c r="J990" s="120"/>
      <c r="K990" s="121"/>
      <c r="L990" s="121"/>
      <c r="M990" s="178"/>
    </row>
    <row r="991" ht="27.75" customHeight="1">
      <c r="A991" s="182"/>
      <c r="B991" s="184"/>
      <c r="C991" s="179"/>
      <c r="D991" s="180"/>
      <c r="E991" s="181"/>
      <c r="F991" s="179"/>
      <c r="G991" s="179"/>
      <c r="H991" s="179"/>
      <c r="I991" s="179"/>
      <c r="J991" s="179"/>
      <c r="K991" s="121"/>
      <c r="L991" s="121"/>
      <c r="M991" s="181"/>
    </row>
    <row r="992" ht="27.75" customHeight="1">
      <c r="A992" s="182"/>
      <c r="B992" s="183"/>
      <c r="C992" s="120"/>
      <c r="D992" s="177"/>
      <c r="E992" s="178"/>
      <c r="F992" s="120"/>
      <c r="G992" s="120"/>
      <c r="H992" s="120"/>
      <c r="I992" s="120"/>
      <c r="J992" s="120"/>
      <c r="K992" s="121"/>
      <c r="L992" s="121"/>
      <c r="M992" s="178"/>
    </row>
    <row r="993" ht="27.75" customHeight="1">
      <c r="A993" s="182"/>
      <c r="B993" s="184"/>
      <c r="C993" s="179"/>
      <c r="D993" s="180"/>
      <c r="E993" s="181"/>
      <c r="F993" s="179"/>
      <c r="G993" s="179"/>
      <c r="H993" s="179"/>
      <c r="I993" s="179"/>
      <c r="J993" s="179"/>
      <c r="K993" s="121"/>
      <c r="L993" s="121"/>
      <c r="M993" s="181"/>
    </row>
    <row r="994" ht="27.75" customHeight="1">
      <c r="A994" s="182"/>
      <c r="B994" s="183"/>
      <c r="C994" s="120"/>
      <c r="D994" s="177"/>
      <c r="E994" s="178"/>
      <c r="F994" s="120"/>
      <c r="G994" s="120"/>
      <c r="H994" s="120"/>
      <c r="I994" s="120"/>
      <c r="J994" s="120"/>
      <c r="K994" s="121"/>
      <c r="L994" s="121"/>
      <c r="M994" s="178"/>
    </row>
    <row r="995" ht="27.75" customHeight="1">
      <c r="A995" s="182"/>
      <c r="B995" s="184"/>
      <c r="C995" s="179"/>
      <c r="D995" s="180"/>
      <c r="E995" s="181"/>
      <c r="F995" s="179"/>
      <c r="G995" s="179"/>
      <c r="H995" s="179"/>
      <c r="I995" s="179"/>
      <c r="J995" s="179"/>
      <c r="K995" s="121"/>
      <c r="L995" s="121"/>
      <c r="M995" s="181"/>
    </row>
    <row r="996" ht="27.75" customHeight="1">
      <c r="A996" s="182"/>
      <c r="B996" s="183"/>
      <c r="C996" s="120"/>
      <c r="D996" s="177"/>
      <c r="E996" s="178"/>
      <c r="F996" s="120"/>
      <c r="G996" s="120"/>
      <c r="H996" s="120"/>
      <c r="I996" s="120"/>
      <c r="J996" s="120"/>
      <c r="K996" s="121"/>
      <c r="L996" s="121"/>
      <c r="M996" s="178"/>
    </row>
    <row r="997" ht="27.75" customHeight="1">
      <c r="A997" s="182"/>
      <c r="B997" s="184"/>
      <c r="C997" s="179"/>
      <c r="D997" s="180"/>
      <c r="E997" s="181"/>
      <c r="F997" s="179"/>
      <c r="G997" s="179"/>
      <c r="H997" s="179"/>
      <c r="I997" s="179"/>
      <c r="J997" s="179"/>
      <c r="K997" s="121"/>
      <c r="L997" s="121"/>
      <c r="M997" s="181"/>
    </row>
    <row r="998" ht="27.75" customHeight="1">
      <c r="A998" s="182"/>
      <c r="B998" s="183"/>
      <c r="C998" s="120"/>
      <c r="D998" s="177"/>
      <c r="E998" s="178"/>
      <c r="F998" s="120"/>
      <c r="G998" s="120"/>
      <c r="H998" s="120"/>
      <c r="I998" s="120"/>
      <c r="J998" s="120"/>
      <c r="K998" s="121"/>
      <c r="L998" s="121"/>
      <c r="M998" s="178"/>
    </row>
    <row r="999" ht="27.75" customHeight="1">
      <c r="A999" s="182"/>
      <c r="B999" s="184"/>
      <c r="C999" s="179"/>
      <c r="D999" s="180"/>
      <c r="E999" s="181"/>
      <c r="F999" s="179"/>
      <c r="G999" s="179"/>
      <c r="H999" s="179"/>
      <c r="I999" s="179"/>
      <c r="J999" s="179"/>
      <c r="K999" s="121"/>
      <c r="L999" s="121"/>
      <c r="M999" s="181"/>
    </row>
    <row r="1000" ht="27.75" customHeight="1">
      <c r="A1000" s="182"/>
      <c r="B1000" s="183"/>
      <c r="C1000" s="120"/>
      <c r="D1000" s="177"/>
      <c r="E1000" s="178"/>
      <c r="F1000" s="120"/>
      <c r="G1000" s="120"/>
      <c r="H1000" s="120"/>
      <c r="I1000" s="120"/>
      <c r="J1000" s="120"/>
      <c r="K1000" s="121"/>
      <c r="L1000" s="121"/>
      <c r="M1000" s="178"/>
    </row>
    <row r="1001" ht="27.75" customHeight="1">
      <c r="A1001" s="182"/>
      <c r="B1001" s="184"/>
      <c r="C1001" s="179"/>
      <c r="D1001" s="180"/>
      <c r="E1001" s="181"/>
      <c r="F1001" s="179"/>
      <c r="G1001" s="179"/>
      <c r="H1001" s="179"/>
      <c r="I1001" s="179"/>
      <c r="J1001" s="179"/>
      <c r="K1001" s="121"/>
      <c r="L1001" s="121"/>
      <c r="M1001" s="181"/>
    </row>
    <row r="1002" ht="27.75" customHeight="1">
      <c r="A1002" s="182"/>
      <c r="B1002" s="183"/>
      <c r="C1002" s="120"/>
      <c r="D1002" s="177"/>
      <c r="E1002" s="178"/>
      <c r="F1002" s="120"/>
      <c r="G1002" s="120"/>
      <c r="H1002" s="120"/>
      <c r="I1002" s="120"/>
      <c r="J1002" s="120"/>
      <c r="K1002" s="121"/>
      <c r="L1002" s="121"/>
      <c r="M1002" s="178"/>
    </row>
    <row r="1003" ht="27.75" customHeight="1">
      <c r="A1003" s="182"/>
      <c r="B1003" s="184"/>
      <c r="C1003" s="179"/>
      <c r="D1003" s="180"/>
      <c r="E1003" s="181"/>
      <c r="F1003" s="179"/>
      <c r="G1003" s="179"/>
      <c r="H1003" s="179"/>
      <c r="I1003" s="179"/>
      <c r="J1003" s="179"/>
      <c r="K1003" s="121"/>
      <c r="L1003" s="121"/>
      <c r="M1003" s="181"/>
    </row>
    <row r="1004" ht="27.75" customHeight="1">
      <c r="A1004" s="182"/>
      <c r="B1004" s="183"/>
      <c r="C1004" s="120"/>
      <c r="D1004" s="177"/>
      <c r="E1004" s="178"/>
      <c r="F1004" s="120"/>
      <c r="G1004" s="120"/>
      <c r="H1004" s="120"/>
      <c r="I1004" s="120"/>
      <c r="J1004" s="120"/>
      <c r="K1004" s="121"/>
      <c r="L1004" s="121"/>
      <c r="M1004" s="178"/>
    </row>
    <row r="1005" ht="27.75" customHeight="1">
      <c r="A1005" s="182"/>
      <c r="B1005" s="184"/>
      <c r="C1005" s="179"/>
      <c r="D1005" s="180"/>
      <c r="E1005" s="181"/>
      <c r="F1005" s="179"/>
      <c r="G1005" s="179"/>
      <c r="H1005" s="179"/>
      <c r="I1005" s="179"/>
      <c r="J1005" s="179"/>
      <c r="K1005" s="121"/>
      <c r="L1005" s="121"/>
      <c r="M1005" s="181"/>
    </row>
    <row r="1006" ht="27.75" customHeight="1">
      <c r="A1006" s="182"/>
      <c r="B1006" s="183"/>
      <c r="C1006" s="120"/>
      <c r="D1006" s="177"/>
      <c r="E1006" s="178"/>
      <c r="F1006" s="120"/>
      <c r="G1006" s="120"/>
      <c r="H1006" s="120"/>
      <c r="I1006" s="120"/>
      <c r="J1006" s="120"/>
      <c r="K1006" s="121"/>
      <c r="L1006" s="121"/>
      <c r="M1006" s="178"/>
    </row>
    <row r="1007" ht="27.75" customHeight="1">
      <c r="A1007" s="182"/>
      <c r="B1007" s="184"/>
      <c r="C1007" s="179"/>
      <c r="D1007" s="180"/>
      <c r="E1007" s="181"/>
      <c r="F1007" s="179"/>
      <c r="G1007" s="179"/>
      <c r="H1007" s="179"/>
      <c r="I1007" s="179"/>
      <c r="J1007" s="179"/>
      <c r="K1007" s="121"/>
      <c r="L1007" s="121"/>
      <c r="M1007" s="181"/>
    </row>
    <row r="1008" ht="27.75" customHeight="1">
      <c r="A1008" s="182"/>
      <c r="B1008" s="183"/>
      <c r="C1008" s="120"/>
      <c r="D1008" s="177"/>
      <c r="E1008" s="178"/>
      <c r="F1008" s="120"/>
      <c r="G1008" s="120"/>
      <c r="H1008" s="120"/>
      <c r="I1008" s="120"/>
      <c r="J1008" s="120"/>
      <c r="K1008" s="121"/>
      <c r="L1008" s="121"/>
      <c r="M1008" s="178"/>
    </row>
    <row r="1009" ht="27.75" customHeight="1">
      <c r="A1009" s="182"/>
      <c r="B1009" s="184"/>
      <c r="C1009" s="179"/>
      <c r="D1009" s="180"/>
      <c r="E1009" s="181"/>
      <c r="F1009" s="179"/>
      <c r="G1009" s="179"/>
      <c r="H1009" s="179"/>
      <c r="I1009" s="179"/>
      <c r="J1009" s="179"/>
      <c r="K1009" s="121"/>
      <c r="L1009" s="121"/>
      <c r="M1009" s="181"/>
    </row>
    <row r="1010" ht="27.75" customHeight="1">
      <c r="A1010" s="182"/>
      <c r="B1010" s="183"/>
      <c r="C1010" s="120"/>
      <c r="D1010" s="177"/>
      <c r="E1010" s="178"/>
      <c r="F1010" s="120"/>
      <c r="G1010" s="120"/>
      <c r="H1010" s="120"/>
      <c r="I1010" s="120"/>
      <c r="J1010" s="120"/>
      <c r="K1010" s="121"/>
      <c r="L1010" s="121"/>
      <c r="M1010" s="178"/>
    </row>
    <row r="1011" ht="27.75" customHeight="1">
      <c r="A1011" s="182"/>
      <c r="B1011" s="184"/>
      <c r="C1011" s="179"/>
      <c r="D1011" s="180"/>
      <c r="E1011" s="181"/>
      <c r="F1011" s="179"/>
      <c r="G1011" s="179"/>
      <c r="H1011" s="179"/>
      <c r="I1011" s="179"/>
      <c r="J1011" s="179"/>
      <c r="K1011" s="121"/>
      <c r="L1011" s="121"/>
      <c r="M1011" s="181"/>
    </row>
    <row r="1012" ht="27.75" customHeight="1">
      <c r="A1012" s="182"/>
      <c r="B1012" s="183"/>
      <c r="C1012" s="120"/>
      <c r="D1012" s="177"/>
      <c r="E1012" s="178"/>
      <c r="F1012" s="120"/>
      <c r="G1012" s="120"/>
      <c r="H1012" s="120"/>
      <c r="I1012" s="120"/>
      <c r="J1012" s="120"/>
      <c r="K1012" s="121"/>
      <c r="L1012" s="121"/>
      <c r="M1012" s="178"/>
    </row>
    <row r="1013" ht="27.75" customHeight="1">
      <c r="A1013" s="182"/>
      <c r="B1013" s="184"/>
      <c r="C1013" s="179"/>
      <c r="D1013" s="180"/>
      <c r="E1013" s="181"/>
      <c r="F1013" s="179"/>
      <c r="G1013" s="179"/>
      <c r="H1013" s="179"/>
      <c r="I1013" s="179"/>
      <c r="J1013" s="179"/>
      <c r="K1013" s="121"/>
      <c r="L1013" s="121"/>
      <c r="M1013" s="181"/>
    </row>
    <row r="1014" ht="27.75" customHeight="1">
      <c r="A1014" s="182"/>
      <c r="B1014" s="183"/>
      <c r="C1014" s="120"/>
      <c r="D1014" s="177"/>
      <c r="E1014" s="178"/>
      <c r="F1014" s="120"/>
      <c r="G1014" s="120"/>
      <c r="H1014" s="120"/>
      <c r="I1014" s="120"/>
      <c r="J1014" s="120"/>
      <c r="K1014" s="121"/>
      <c r="L1014" s="121"/>
      <c r="M1014" s="178"/>
    </row>
    <row r="1015" ht="27.75" customHeight="1">
      <c r="A1015" s="182"/>
      <c r="B1015" s="184"/>
      <c r="C1015" s="179"/>
      <c r="D1015" s="180"/>
      <c r="E1015" s="181"/>
      <c r="F1015" s="179"/>
      <c r="G1015" s="179"/>
      <c r="H1015" s="179"/>
      <c r="I1015" s="179"/>
      <c r="J1015" s="179"/>
      <c r="K1015" s="121"/>
      <c r="L1015" s="121"/>
      <c r="M1015" s="181"/>
    </row>
    <row r="1016" ht="27.75" customHeight="1">
      <c r="A1016" s="182"/>
      <c r="B1016" s="183"/>
      <c r="C1016" s="120"/>
      <c r="D1016" s="177"/>
      <c r="E1016" s="178"/>
      <c r="F1016" s="120"/>
      <c r="G1016" s="120"/>
      <c r="H1016" s="120"/>
      <c r="I1016" s="120"/>
      <c r="J1016" s="120"/>
      <c r="K1016" s="121"/>
      <c r="L1016" s="121"/>
      <c r="M1016" s="178"/>
    </row>
    <row r="1017" ht="27.75" customHeight="1">
      <c r="A1017" s="182"/>
      <c r="B1017" s="184"/>
      <c r="C1017" s="179"/>
      <c r="D1017" s="180"/>
      <c r="E1017" s="181"/>
      <c r="F1017" s="179"/>
      <c r="G1017" s="179"/>
      <c r="H1017" s="179"/>
      <c r="I1017" s="179"/>
      <c r="J1017" s="179"/>
      <c r="K1017" s="121"/>
      <c r="L1017" s="121"/>
      <c r="M1017" s="181"/>
    </row>
    <row r="1018" ht="27.75" customHeight="1">
      <c r="A1018" s="182"/>
      <c r="B1018" s="183"/>
      <c r="C1018" s="120"/>
      <c r="D1018" s="177"/>
      <c r="E1018" s="178"/>
      <c r="F1018" s="120"/>
      <c r="G1018" s="120"/>
      <c r="H1018" s="120"/>
      <c r="I1018" s="120"/>
      <c r="J1018" s="120"/>
      <c r="K1018" s="121"/>
      <c r="L1018" s="121"/>
      <c r="M1018" s="178"/>
    </row>
    <row r="1019" ht="27.75" customHeight="1">
      <c r="A1019" s="182"/>
      <c r="B1019" s="184"/>
      <c r="C1019" s="179"/>
      <c r="D1019" s="180"/>
      <c r="E1019" s="181"/>
      <c r="F1019" s="179"/>
      <c r="G1019" s="179"/>
      <c r="H1019" s="179"/>
      <c r="I1019" s="179"/>
      <c r="J1019" s="179"/>
      <c r="K1019" s="121"/>
      <c r="L1019" s="121"/>
      <c r="M1019" s="181"/>
    </row>
    <row r="1020" ht="27.75" customHeight="1">
      <c r="A1020" s="182"/>
      <c r="B1020" s="183"/>
      <c r="C1020" s="120"/>
      <c r="D1020" s="177"/>
      <c r="E1020" s="178"/>
      <c r="F1020" s="120"/>
      <c r="G1020" s="120"/>
      <c r="H1020" s="120"/>
      <c r="I1020" s="120"/>
      <c r="J1020" s="120"/>
      <c r="K1020" s="121"/>
      <c r="L1020" s="121"/>
      <c r="M1020" s="178"/>
    </row>
    <row r="1021" ht="27.75" customHeight="1">
      <c r="A1021" s="182"/>
      <c r="B1021" s="184"/>
      <c r="C1021" s="179"/>
      <c r="D1021" s="180"/>
      <c r="E1021" s="181"/>
      <c r="F1021" s="179"/>
      <c r="G1021" s="179"/>
      <c r="H1021" s="179"/>
      <c r="I1021" s="179"/>
      <c r="J1021" s="179"/>
      <c r="K1021" s="121"/>
      <c r="L1021" s="121"/>
      <c r="M1021" s="181"/>
    </row>
    <row r="1022" ht="27.75" customHeight="1">
      <c r="A1022" s="182"/>
      <c r="B1022" s="183"/>
      <c r="C1022" s="120"/>
      <c r="D1022" s="177"/>
      <c r="E1022" s="178"/>
      <c r="F1022" s="120"/>
      <c r="G1022" s="120"/>
      <c r="H1022" s="120"/>
      <c r="I1022" s="120"/>
      <c r="J1022" s="120"/>
      <c r="K1022" s="121"/>
      <c r="L1022" s="121"/>
      <c r="M1022" s="178"/>
    </row>
    <row r="1023" ht="27.75" customHeight="1">
      <c r="A1023" s="182"/>
      <c r="B1023" s="184"/>
      <c r="C1023" s="179"/>
      <c r="D1023" s="180"/>
      <c r="E1023" s="181"/>
      <c r="F1023" s="179"/>
      <c r="G1023" s="179"/>
      <c r="H1023" s="179"/>
      <c r="I1023" s="179"/>
      <c r="J1023" s="179"/>
      <c r="K1023" s="121"/>
      <c r="L1023" s="121"/>
      <c r="M1023" s="181"/>
    </row>
    <row r="1024" ht="27.75" customHeight="1">
      <c r="A1024" s="182"/>
      <c r="B1024" s="183"/>
      <c r="C1024" s="120"/>
      <c r="D1024" s="177"/>
      <c r="E1024" s="178"/>
      <c r="F1024" s="120"/>
      <c r="G1024" s="120"/>
      <c r="H1024" s="120"/>
      <c r="I1024" s="120"/>
      <c r="J1024" s="120"/>
      <c r="K1024" s="121"/>
      <c r="L1024" s="121"/>
      <c r="M1024" s="178"/>
    </row>
    <row r="1025" ht="27.75" customHeight="1">
      <c r="A1025" s="182"/>
      <c r="B1025" s="184"/>
      <c r="C1025" s="179"/>
      <c r="D1025" s="180"/>
      <c r="E1025" s="181"/>
      <c r="F1025" s="179"/>
      <c r="G1025" s="179"/>
      <c r="H1025" s="179"/>
      <c r="I1025" s="179"/>
      <c r="J1025" s="179"/>
      <c r="K1025" s="121"/>
      <c r="L1025" s="121"/>
      <c r="M1025" s="179"/>
    </row>
    <row r="1026" ht="27.75" customHeight="1">
      <c r="A1026" s="182"/>
      <c r="B1026" s="183"/>
      <c r="C1026" s="120"/>
      <c r="D1026" s="177"/>
      <c r="E1026" s="178"/>
      <c r="F1026" s="120"/>
      <c r="G1026" s="120"/>
      <c r="H1026" s="120"/>
      <c r="I1026" s="120"/>
      <c r="J1026" s="120"/>
      <c r="K1026" s="121"/>
      <c r="L1026" s="121"/>
      <c r="M1026" s="120"/>
    </row>
    <row r="1027" ht="27.75" customHeight="1">
      <c r="A1027" s="182"/>
      <c r="B1027" s="184"/>
      <c r="C1027" s="179"/>
      <c r="D1027" s="180"/>
      <c r="E1027" s="181"/>
      <c r="F1027" s="179"/>
      <c r="G1027" s="179"/>
      <c r="H1027" s="179"/>
      <c r="I1027" s="179"/>
      <c r="J1027" s="179"/>
      <c r="K1027" s="121"/>
      <c r="L1027" s="121"/>
      <c r="M1027" s="179"/>
    </row>
    <row r="1028" ht="27.75" customHeight="1">
      <c r="A1028" s="182"/>
      <c r="B1028" s="183"/>
      <c r="C1028" s="120"/>
      <c r="D1028" s="177"/>
      <c r="E1028" s="178"/>
      <c r="F1028" s="120"/>
      <c r="G1028" s="120"/>
      <c r="H1028" s="120"/>
      <c r="I1028" s="120"/>
      <c r="J1028" s="120"/>
      <c r="K1028" s="121"/>
      <c r="L1028" s="121"/>
      <c r="M1028" s="120"/>
    </row>
    <row r="1029" ht="27.75" customHeight="1">
      <c r="A1029" s="182"/>
      <c r="B1029" s="184"/>
      <c r="C1029" s="179"/>
      <c r="D1029" s="180"/>
      <c r="E1029" s="181"/>
      <c r="F1029" s="179"/>
      <c r="G1029" s="179"/>
      <c r="H1029" s="179"/>
      <c r="I1029" s="179"/>
      <c r="J1029" s="179"/>
      <c r="K1029" s="121"/>
      <c r="L1029" s="121"/>
      <c r="M1029" s="179"/>
    </row>
    <row r="1030" ht="27.75" customHeight="1">
      <c r="A1030" s="182"/>
      <c r="B1030" s="183"/>
      <c r="C1030" s="120"/>
      <c r="D1030" s="177"/>
      <c r="E1030" s="178"/>
      <c r="F1030" s="120"/>
      <c r="G1030" s="120"/>
      <c r="H1030" s="120"/>
      <c r="I1030" s="120"/>
      <c r="J1030" s="120"/>
      <c r="K1030" s="121"/>
      <c r="L1030" s="121"/>
      <c r="M1030" s="120"/>
    </row>
    <row r="1031" ht="27.75" customHeight="1">
      <c r="A1031" s="182"/>
      <c r="B1031" s="184"/>
      <c r="C1031" s="179"/>
      <c r="D1031" s="180"/>
      <c r="E1031" s="181"/>
      <c r="F1031" s="179"/>
      <c r="G1031" s="179"/>
      <c r="H1031" s="179"/>
      <c r="I1031" s="179"/>
      <c r="J1031" s="179"/>
      <c r="K1031" s="121"/>
      <c r="L1031" s="121"/>
      <c r="M1031" s="179"/>
    </row>
    <row r="1032" ht="27.75" customHeight="1">
      <c r="A1032" s="182"/>
      <c r="B1032" s="183"/>
      <c r="C1032" s="120"/>
      <c r="D1032" s="177"/>
      <c r="E1032" s="178"/>
      <c r="F1032" s="120"/>
      <c r="G1032" s="120"/>
      <c r="H1032" s="120"/>
      <c r="I1032" s="120"/>
      <c r="J1032" s="120"/>
      <c r="K1032" s="121"/>
      <c r="L1032" s="121"/>
      <c r="M1032" s="120"/>
    </row>
    <row r="1033" ht="27.75" customHeight="1">
      <c r="A1033" s="182"/>
      <c r="B1033" s="184"/>
      <c r="C1033" s="179"/>
      <c r="D1033" s="180"/>
      <c r="E1033" s="181"/>
      <c r="F1033" s="179"/>
      <c r="G1033" s="179"/>
      <c r="H1033" s="179"/>
      <c r="I1033" s="179"/>
      <c r="J1033" s="179"/>
      <c r="K1033" s="121"/>
      <c r="L1033" s="121"/>
      <c r="M1033" s="179"/>
    </row>
    <row r="1034" ht="27.75" customHeight="1">
      <c r="A1034" s="182"/>
      <c r="B1034" s="183"/>
      <c r="C1034" s="120"/>
      <c r="D1034" s="177"/>
      <c r="E1034" s="178"/>
      <c r="F1034" s="120"/>
      <c r="G1034" s="120"/>
      <c r="H1034" s="120"/>
      <c r="I1034" s="120"/>
      <c r="J1034" s="120"/>
      <c r="K1034" s="121"/>
      <c r="L1034" s="121"/>
      <c r="M1034" s="120"/>
    </row>
    <row r="1035" ht="27.75" customHeight="1">
      <c r="A1035" s="182"/>
      <c r="B1035" s="184"/>
      <c r="C1035" s="179"/>
      <c r="D1035" s="180"/>
      <c r="E1035" s="181"/>
      <c r="F1035" s="179"/>
      <c r="G1035" s="179"/>
      <c r="H1035" s="179"/>
      <c r="I1035" s="179"/>
      <c r="J1035" s="179"/>
      <c r="K1035" s="121"/>
      <c r="L1035" s="121"/>
      <c r="M1035" s="179"/>
    </row>
    <row r="1036" ht="27.75" customHeight="1">
      <c r="A1036" s="182"/>
      <c r="B1036" s="183"/>
      <c r="C1036" s="120"/>
      <c r="D1036" s="177"/>
      <c r="E1036" s="178"/>
      <c r="F1036" s="120"/>
      <c r="G1036" s="120"/>
      <c r="H1036" s="120"/>
      <c r="I1036" s="120"/>
      <c r="J1036" s="120"/>
      <c r="K1036" s="121"/>
      <c r="L1036" s="121"/>
      <c r="M1036" s="120"/>
    </row>
    <row r="1037" ht="27.75" customHeight="1">
      <c r="A1037" s="182"/>
      <c r="B1037" s="184"/>
      <c r="C1037" s="179"/>
      <c r="D1037" s="180"/>
      <c r="E1037" s="181"/>
      <c r="F1037" s="179"/>
      <c r="G1037" s="179"/>
      <c r="H1037" s="179"/>
      <c r="I1037" s="179"/>
      <c r="J1037" s="179"/>
      <c r="K1037" s="121"/>
      <c r="L1037" s="121"/>
      <c r="M1037" s="179"/>
    </row>
    <row r="1038" ht="27.75" customHeight="1">
      <c r="A1038" s="182"/>
      <c r="B1038" s="183"/>
      <c r="C1038" s="120"/>
      <c r="D1038" s="177"/>
      <c r="E1038" s="178"/>
      <c r="F1038" s="120"/>
      <c r="G1038" s="120"/>
      <c r="H1038" s="120"/>
      <c r="I1038" s="120"/>
      <c r="J1038" s="120"/>
      <c r="K1038" s="121"/>
      <c r="L1038" s="121"/>
      <c r="M1038" s="120"/>
    </row>
    <row r="1039" ht="27.75" customHeight="1">
      <c r="A1039" s="182"/>
      <c r="B1039" s="184"/>
      <c r="C1039" s="179"/>
      <c r="D1039" s="180"/>
      <c r="E1039" s="181"/>
      <c r="F1039" s="179"/>
      <c r="G1039" s="179"/>
      <c r="H1039" s="179"/>
      <c r="I1039" s="179"/>
      <c r="J1039" s="179"/>
      <c r="K1039" s="121"/>
      <c r="L1039" s="121"/>
      <c r="M1039" s="179"/>
    </row>
    <row r="1040" ht="27.75" customHeight="1">
      <c r="A1040" s="182"/>
      <c r="B1040" s="183"/>
      <c r="C1040" s="120"/>
      <c r="D1040" s="177"/>
      <c r="E1040" s="178"/>
      <c r="F1040" s="120"/>
      <c r="G1040" s="120"/>
      <c r="H1040" s="120"/>
      <c r="I1040" s="120"/>
      <c r="J1040" s="120"/>
      <c r="K1040" s="121"/>
      <c r="L1040" s="121"/>
      <c r="M1040" s="120"/>
    </row>
    <row r="1041" ht="27.75" customHeight="1">
      <c r="A1041" s="182"/>
      <c r="B1041" s="184"/>
      <c r="C1041" s="179"/>
      <c r="D1041" s="180"/>
      <c r="E1041" s="181"/>
      <c r="F1041" s="179"/>
      <c r="G1041" s="179"/>
      <c r="H1041" s="179"/>
      <c r="I1041" s="179"/>
      <c r="J1041" s="179"/>
      <c r="K1041" s="121"/>
      <c r="L1041" s="121"/>
      <c r="M1041" s="179"/>
    </row>
    <row r="1042" ht="27.75" customHeight="1">
      <c r="A1042" s="182"/>
      <c r="B1042" s="183"/>
      <c r="C1042" s="120"/>
      <c r="D1042" s="177"/>
      <c r="E1042" s="178"/>
      <c r="F1042" s="120"/>
      <c r="G1042" s="120"/>
      <c r="H1042" s="120"/>
      <c r="I1042" s="120"/>
      <c r="J1042" s="120"/>
      <c r="K1042" s="121"/>
      <c r="L1042" s="121"/>
      <c r="M1042" s="120"/>
    </row>
    <row r="1043" ht="27.75" customHeight="1">
      <c r="A1043" s="182"/>
      <c r="B1043" s="184"/>
      <c r="C1043" s="179"/>
      <c r="D1043" s="180"/>
      <c r="E1043" s="181"/>
      <c r="F1043" s="179"/>
      <c r="G1043" s="179"/>
      <c r="H1043" s="179"/>
      <c r="I1043" s="179"/>
      <c r="J1043" s="179"/>
      <c r="K1043" s="121"/>
      <c r="L1043" s="121"/>
      <c r="M1043" s="179"/>
    </row>
    <row r="1044" ht="27.75" customHeight="1">
      <c r="A1044" s="182"/>
      <c r="B1044" s="183"/>
      <c r="C1044" s="120"/>
      <c r="D1044" s="177"/>
      <c r="E1044" s="178"/>
      <c r="F1044" s="120"/>
      <c r="G1044" s="120"/>
      <c r="H1044" s="120"/>
      <c r="I1044" s="120"/>
      <c r="J1044" s="120"/>
      <c r="K1044" s="121"/>
      <c r="L1044" s="121"/>
      <c r="M1044" s="120"/>
    </row>
    <row r="1045" ht="27.75" customHeight="1">
      <c r="A1045" s="182"/>
      <c r="B1045" s="184"/>
      <c r="C1045" s="179"/>
      <c r="D1045" s="180"/>
      <c r="E1045" s="181"/>
      <c r="F1045" s="179"/>
      <c r="G1045" s="179"/>
      <c r="H1045" s="179"/>
      <c r="I1045" s="179"/>
      <c r="J1045" s="179"/>
      <c r="K1045" s="121"/>
      <c r="L1045" s="121"/>
      <c r="M1045" s="179"/>
    </row>
    <row r="1046" ht="27.75" customHeight="1">
      <c r="A1046" s="182"/>
      <c r="B1046" s="183"/>
      <c r="C1046" s="120"/>
      <c r="D1046" s="177"/>
      <c r="E1046" s="178"/>
      <c r="F1046" s="120"/>
      <c r="G1046" s="120"/>
      <c r="H1046" s="120"/>
      <c r="I1046" s="120"/>
      <c r="J1046" s="120"/>
      <c r="K1046" s="121"/>
      <c r="L1046" s="121"/>
      <c r="M1046" s="120"/>
    </row>
    <row r="1047" ht="27.75" customHeight="1">
      <c r="A1047" s="182"/>
      <c r="B1047" s="184"/>
      <c r="C1047" s="179"/>
      <c r="D1047" s="180"/>
      <c r="E1047" s="181"/>
      <c r="F1047" s="179"/>
      <c r="G1047" s="179"/>
      <c r="H1047" s="179"/>
      <c r="I1047" s="179"/>
      <c r="J1047" s="179"/>
      <c r="K1047" s="121"/>
      <c r="L1047" s="121"/>
      <c r="M1047" s="179"/>
    </row>
    <row r="1048" ht="27.75" customHeight="1">
      <c r="A1048" s="182"/>
      <c r="B1048" s="183"/>
      <c r="C1048" s="120"/>
      <c r="D1048" s="177"/>
      <c r="E1048" s="178"/>
      <c r="F1048" s="120"/>
      <c r="G1048" s="120"/>
      <c r="H1048" s="120"/>
      <c r="I1048" s="120"/>
      <c r="J1048" s="120"/>
      <c r="K1048" s="121"/>
      <c r="L1048" s="121"/>
      <c r="M1048" s="120"/>
    </row>
    <row r="1049" ht="27.75" customHeight="1">
      <c r="A1049" s="182"/>
      <c r="B1049" s="184"/>
      <c r="C1049" s="179"/>
      <c r="D1049" s="180"/>
      <c r="E1049" s="181"/>
      <c r="F1049" s="179"/>
      <c r="G1049" s="179"/>
      <c r="H1049" s="179"/>
      <c r="I1049" s="179"/>
      <c r="J1049" s="179"/>
      <c r="K1049" s="121"/>
      <c r="L1049" s="121"/>
      <c r="M1049" s="179"/>
    </row>
    <row r="1050" ht="27.75" customHeight="1">
      <c r="A1050" s="182"/>
      <c r="B1050" s="183"/>
      <c r="C1050" s="120"/>
      <c r="D1050" s="177"/>
      <c r="E1050" s="178"/>
      <c r="F1050" s="120"/>
      <c r="G1050" s="120"/>
      <c r="H1050" s="120"/>
      <c r="I1050" s="120"/>
      <c r="J1050" s="120"/>
      <c r="K1050" s="121"/>
      <c r="L1050" s="121"/>
      <c r="M1050" s="120"/>
    </row>
    <row r="1051" ht="27.75" customHeight="1">
      <c r="A1051" s="182"/>
      <c r="B1051" s="184"/>
      <c r="C1051" s="179"/>
      <c r="D1051" s="180"/>
      <c r="E1051" s="181"/>
      <c r="F1051" s="179"/>
      <c r="G1051" s="179"/>
      <c r="H1051" s="179"/>
      <c r="I1051" s="179"/>
      <c r="J1051" s="179"/>
      <c r="K1051" s="121"/>
      <c r="L1051" s="121"/>
      <c r="M1051" s="179"/>
    </row>
    <row r="1052" ht="27.75" customHeight="1">
      <c r="A1052" s="182"/>
      <c r="B1052" s="183"/>
      <c r="C1052" s="120"/>
      <c r="D1052" s="177"/>
      <c r="E1052" s="178"/>
      <c r="F1052" s="120"/>
      <c r="G1052" s="120"/>
      <c r="H1052" s="120"/>
      <c r="I1052" s="120"/>
      <c r="J1052" s="120"/>
      <c r="K1052" s="121"/>
      <c r="L1052" s="121"/>
      <c r="M1052" s="120"/>
    </row>
    <row r="1053" ht="27.75" customHeight="1">
      <c r="A1053" s="182"/>
      <c r="B1053" s="184"/>
      <c r="C1053" s="179"/>
      <c r="D1053" s="180"/>
      <c r="E1053" s="181"/>
      <c r="F1053" s="179"/>
      <c r="G1053" s="179"/>
      <c r="H1053" s="179"/>
      <c r="I1053" s="179"/>
      <c r="J1053" s="179"/>
      <c r="K1053" s="121"/>
      <c r="L1053" s="121"/>
      <c r="M1053" s="179"/>
    </row>
    <row r="1054" ht="27.75" customHeight="1">
      <c r="A1054" s="182"/>
      <c r="B1054" s="183"/>
      <c r="C1054" s="120"/>
      <c r="D1054" s="177"/>
      <c r="E1054" s="178"/>
      <c r="F1054" s="120"/>
      <c r="G1054" s="120"/>
      <c r="H1054" s="120"/>
      <c r="I1054" s="120"/>
      <c r="J1054" s="120"/>
      <c r="K1054" s="121"/>
      <c r="L1054" s="121"/>
      <c r="M1054" s="120"/>
    </row>
    <row r="1055" ht="27.75" customHeight="1">
      <c r="A1055" s="182"/>
      <c r="B1055" s="184"/>
      <c r="C1055" s="179"/>
      <c r="D1055" s="180"/>
      <c r="E1055" s="181"/>
      <c r="F1055" s="179"/>
      <c r="G1055" s="179"/>
      <c r="H1055" s="179"/>
      <c r="I1055" s="179"/>
      <c r="J1055" s="179"/>
      <c r="K1055" s="121"/>
      <c r="L1055" s="121"/>
      <c r="M1055" s="179"/>
    </row>
    <row r="1056" ht="27.75" customHeight="1">
      <c r="A1056" s="182"/>
      <c r="B1056" s="183"/>
      <c r="C1056" s="120"/>
      <c r="D1056" s="177"/>
      <c r="E1056" s="178"/>
      <c r="F1056" s="120"/>
      <c r="G1056" s="120"/>
      <c r="H1056" s="120"/>
      <c r="I1056" s="120"/>
      <c r="J1056" s="120"/>
      <c r="K1056" s="121"/>
      <c r="L1056" s="121"/>
      <c r="M1056" s="120"/>
    </row>
    <row r="1057" ht="27.75" customHeight="1">
      <c r="A1057" s="182"/>
      <c r="B1057" s="184"/>
      <c r="C1057" s="179"/>
      <c r="D1057" s="180"/>
      <c r="E1057" s="181"/>
      <c r="F1057" s="179"/>
      <c r="G1057" s="179"/>
      <c r="H1057" s="179"/>
      <c r="I1057" s="179"/>
      <c r="J1057" s="179"/>
      <c r="K1057" s="121"/>
      <c r="L1057" s="121"/>
      <c r="M1057" s="179"/>
    </row>
    <row r="1058" ht="27.75" customHeight="1">
      <c r="A1058" s="182"/>
      <c r="B1058" s="183"/>
      <c r="C1058" s="120"/>
      <c r="D1058" s="177"/>
      <c r="E1058" s="178"/>
      <c r="F1058" s="120"/>
      <c r="G1058" s="120"/>
      <c r="H1058" s="120"/>
      <c r="I1058" s="120"/>
      <c r="J1058" s="120"/>
      <c r="K1058" s="121"/>
      <c r="L1058" s="121"/>
      <c r="M1058" s="120"/>
    </row>
    <row r="1059" ht="27.75" customHeight="1">
      <c r="A1059" s="182"/>
      <c r="B1059" s="184"/>
      <c r="C1059" s="179"/>
      <c r="D1059" s="180"/>
      <c r="E1059" s="181"/>
      <c r="F1059" s="179"/>
      <c r="G1059" s="179"/>
      <c r="H1059" s="179"/>
      <c r="I1059" s="179"/>
      <c r="J1059" s="179"/>
      <c r="K1059" s="121"/>
      <c r="L1059" s="121"/>
      <c r="M1059" s="179"/>
    </row>
    <row r="1060" ht="27.75" customHeight="1">
      <c r="A1060" s="182"/>
      <c r="B1060" s="183"/>
      <c r="C1060" s="120"/>
      <c r="D1060" s="177"/>
      <c r="E1060" s="178"/>
      <c r="F1060" s="120"/>
      <c r="G1060" s="120"/>
      <c r="H1060" s="120"/>
      <c r="I1060" s="120"/>
      <c r="J1060" s="120"/>
      <c r="K1060" s="121"/>
      <c r="L1060" s="121"/>
      <c r="M1060" s="120"/>
    </row>
    <row r="1061" ht="27.75" customHeight="1">
      <c r="A1061" s="182"/>
      <c r="B1061" s="184"/>
      <c r="C1061" s="179"/>
      <c r="D1061" s="180"/>
      <c r="E1061" s="181"/>
      <c r="F1061" s="179"/>
      <c r="G1061" s="179"/>
      <c r="H1061" s="179"/>
      <c r="I1061" s="179"/>
      <c r="J1061" s="179"/>
      <c r="K1061" s="121"/>
      <c r="L1061" s="121"/>
      <c r="M1061" s="179"/>
    </row>
    <row r="1062" ht="27.75" customHeight="1">
      <c r="A1062" s="182"/>
      <c r="B1062" s="183"/>
      <c r="C1062" s="120"/>
      <c r="D1062" s="177"/>
      <c r="E1062" s="178"/>
      <c r="F1062" s="120"/>
      <c r="G1062" s="120"/>
      <c r="H1062" s="120"/>
      <c r="I1062" s="120"/>
      <c r="J1062" s="120"/>
      <c r="K1062" s="121"/>
      <c r="L1062" s="121"/>
      <c r="M1062" s="120"/>
    </row>
    <row r="1063" ht="27.75" customHeight="1">
      <c r="A1063" s="182"/>
      <c r="B1063" s="184"/>
      <c r="C1063" s="179"/>
      <c r="D1063" s="180"/>
      <c r="E1063" s="181"/>
      <c r="F1063" s="179"/>
      <c r="G1063" s="179"/>
      <c r="H1063" s="179"/>
      <c r="I1063" s="179"/>
      <c r="J1063" s="179"/>
      <c r="K1063" s="121"/>
      <c r="L1063" s="121"/>
      <c r="M1063" s="179"/>
    </row>
    <row r="1064" ht="27.75" customHeight="1">
      <c r="A1064" s="182"/>
      <c r="B1064" s="183"/>
      <c r="C1064" s="120"/>
      <c r="D1064" s="177"/>
      <c r="E1064" s="178"/>
      <c r="F1064" s="120"/>
      <c r="G1064" s="120"/>
      <c r="H1064" s="120"/>
      <c r="I1064" s="120"/>
      <c r="J1064" s="120"/>
      <c r="K1064" s="121"/>
      <c r="L1064" s="121"/>
      <c r="M1064" s="120"/>
    </row>
    <row r="1065" ht="27.75" customHeight="1">
      <c r="A1065" s="182"/>
      <c r="B1065" s="184"/>
      <c r="C1065" s="179"/>
      <c r="D1065" s="180"/>
      <c r="E1065" s="181"/>
      <c r="F1065" s="179"/>
      <c r="G1065" s="179"/>
      <c r="H1065" s="179"/>
      <c r="I1065" s="179"/>
      <c r="J1065" s="179"/>
      <c r="K1065" s="121"/>
      <c r="L1065" s="121"/>
      <c r="M1065" s="179"/>
    </row>
    <row r="1066" ht="27.75" customHeight="1">
      <c r="A1066" s="182"/>
      <c r="B1066" s="183"/>
      <c r="C1066" s="120"/>
      <c r="D1066" s="177"/>
      <c r="E1066" s="178"/>
      <c r="F1066" s="120"/>
      <c r="G1066" s="120"/>
      <c r="H1066" s="120"/>
      <c r="I1066" s="120"/>
      <c r="J1066" s="120"/>
      <c r="K1066" s="121"/>
      <c r="L1066" s="121"/>
      <c r="M1066" s="120"/>
    </row>
    <row r="1067" ht="27.75" customHeight="1">
      <c r="A1067" s="182"/>
      <c r="B1067" s="184"/>
      <c r="C1067" s="179"/>
      <c r="D1067" s="180"/>
      <c r="E1067" s="181"/>
      <c r="F1067" s="179"/>
      <c r="G1067" s="179"/>
      <c r="H1067" s="179"/>
      <c r="I1067" s="179"/>
      <c r="J1067" s="179"/>
      <c r="K1067" s="121"/>
      <c r="L1067" s="121"/>
      <c r="M1067" s="179"/>
    </row>
    <row r="1068" ht="27.75" customHeight="1">
      <c r="A1068" s="182"/>
      <c r="B1068" s="183"/>
      <c r="C1068" s="120"/>
      <c r="D1068" s="177"/>
      <c r="E1068" s="178"/>
      <c r="F1068" s="120"/>
      <c r="G1068" s="120"/>
      <c r="H1068" s="120"/>
      <c r="I1068" s="120"/>
      <c r="J1068" s="120"/>
      <c r="K1068" s="121"/>
      <c r="L1068" s="121"/>
      <c r="M1068" s="120"/>
    </row>
    <row r="1069" ht="27.75" customHeight="1">
      <c r="A1069" s="182"/>
      <c r="B1069" s="184"/>
      <c r="C1069" s="179"/>
      <c r="D1069" s="180"/>
      <c r="E1069" s="181"/>
      <c r="F1069" s="179"/>
      <c r="G1069" s="179"/>
      <c r="H1069" s="179"/>
      <c r="I1069" s="179"/>
      <c r="J1069" s="179"/>
      <c r="K1069" s="121"/>
      <c r="L1069" s="121"/>
      <c r="M1069" s="179"/>
    </row>
    <row r="1070" ht="27.75" customHeight="1">
      <c r="A1070" s="182"/>
      <c r="B1070" s="183"/>
      <c r="C1070" s="120"/>
      <c r="D1070" s="177"/>
      <c r="E1070" s="178"/>
      <c r="F1070" s="120"/>
      <c r="G1070" s="120"/>
      <c r="H1070" s="120"/>
      <c r="I1070" s="120"/>
      <c r="J1070" s="120"/>
      <c r="K1070" s="121"/>
      <c r="L1070" s="121"/>
      <c r="M1070" s="120"/>
    </row>
  </sheetData>
  <autoFilter ref="$A$1:$M$248"/>
  <customSheetViews>
    <customSheetView guid="{D3A74AF8-A674-4695-8454-DD3687A920D8}" filter="1" showAutoFilter="1">
      <autoFilter ref="$A$1:$M$257"/>
    </customSheetView>
  </customSheetViews>
  <conditionalFormatting sqref="B1:B1070">
    <cfRule type="containsText" dxfId="0" priority="1" operator="containsText" text="ขาด">
      <formula>NOT(ISERROR(SEARCH(("ขาด"),(B1))))</formula>
    </cfRule>
  </conditionalFormatting>
  <conditionalFormatting sqref="B1:B1070">
    <cfRule type="containsText" dxfId="1" priority="2" operator="containsText" text="1-3">
      <formula>NOT(ISERROR(SEARCH(("1-3"),(B1))))</formula>
    </cfRule>
  </conditionalFormatting>
  <conditionalFormatting sqref="B1:B1070">
    <cfRule type="containsText" dxfId="2" priority="3" operator="containsText" text="4-5">
      <formula>NOT(ISERROR(SEARCH(("4-5"),(B1))))</formula>
    </cfRule>
  </conditionalFormatting>
  <conditionalFormatting sqref="B1:B1070">
    <cfRule type="containsText" dxfId="3" priority="4" operator="containsText" text="6">
      <formula>NOT(ISERROR(SEARCH(("6"),(B1))))</formula>
    </cfRule>
  </conditionalFormatting>
  <conditionalFormatting sqref="B1:B1070">
    <cfRule type="containsText" dxfId="4" priority="5" operator="containsText" text="ปกติ">
      <formula>NOT(ISERROR(SEARCH(("ปกติ"),(B1))))</formula>
    </cfRule>
  </conditionalFormatting>
  <conditionalFormatting sqref="B1:B1070">
    <cfRule type="containsBlanks" dxfId="5" priority="6">
      <formula>LEN(TRIM(B1))=0</formula>
    </cfRule>
  </conditionalFormatting>
  <dataValidations>
    <dataValidation type="list" allowBlank="1" sqref="H2:H261 H273:H274">
      <formula1>'รายชื่อกรม'!$B$2:$B$19</formula1>
    </dataValidation>
    <dataValidation type="list" allowBlank="1" sqref="I2:J261 I273:J274">
      <formula1>'ชื่อบรษัทและยี่ห้อที่ขอยื่น'!$B$3:$B$150</formula1>
    </dataValidation>
    <dataValidation type="list" allowBlank="1" sqref="G2:G261 G273:G274">
      <formula1>'ประเภททะเบียน'!$C$3:$C$11</formula1>
    </dataValidation>
    <dataValidation type="list" allowBlank="1" sqref="M2:M261 M273:M274">
      <formula1>'ประเภททะเบียน'!$E$4:$E$21</formula1>
    </dataValidation>
  </dataValidation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  <hyperlink r:id="rId58" ref="K59"/>
    <hyperlink r:id="rId59" ref="K60"/>
    <hyperlink r:id="rId60" ref="K61"/>
    <hyperlink r:id="rId61" ref="K62"/>
    <hyperlink r:id="rId62" ref="K63"/>
    <hyperlink r:id="rId63" ref="K64"/>
    <hyperlink r:id="rId64" ref="K65"/>
    <hyperlink r:id="rId65" ref="K66"/>
    <hyperlink r:id="rId66" ref="K67"/>
    <hyperlink r:id="rId67" ref="K68"/>
    <hyperlink r:id="rId68" ref="K69"/>
    <hyperlink r:id="rId69" ref="K70"/>
    <hyperlink r:id="rId70" ref="K71"/>
    <hyperlink r:id="rId71" ref="K72"/>
    <hyperlink r:id="rId72" ref="K73"/>
    <hyperlink r:id="rId73" ref="K74"/>
    <hyperlink r:id="rId74" ref="K75"/>
    <hyperlink r:id="rId75" ref="K76"/>
    <hyperlink r:id="rId76" ref="K77"/>
    <hyperlink r:id="rId77" ref="K78"/>
    <hyperlink r:id="rId78" ref="K79"/>
    <hyperlink r:id="rId79" ref="K80"/>
    <hyperlink r:id="rId80" ref="K81"/>
    <hyperlink r:id="rId81" ref="K82"/>
    <hyperlink r:id="rId82" ref="K83"/>
    <hyperlink r:id="rId83" ref="K84"/>
    <hyperlink r:id="rId84" ref="K85"/>
    <hyperlink r:id="rId85" ref="K86"/>
    <hyperlink r:id="rId86" ref="K87"/>
    <hyperlink r:id="rId87" ref="K88"/>
    <hyperlink r:id="rId88" ref="K89"/>
    <hyperlink r:id="rId89" ref="K90"/>
    <hyperlink r:id="rId90" ref="K91"/>
    <hyperlink r:id="rId91" ref="K92"/>
    <hyperlink r:id="rId92" ref="K93"/>
    <hyperlink r:id="rId93" ref="K94"/>
    <hyperlink r:id="rId94" ref="K95"/>
    <hyperlink r:id="rId95" ref="K96"/>
    <hyperlink r:id="rId96" ref="K97"/>
    <hyperlink r:id="rId97" ref="K98"/>
    <hyperlink r:id="rId98" ref="K99"/>
    <hyperlink r:id="rId99" ref="K100"/>
    <hyperlink r:id="rId100" ref="K101"/>
    <hyperlink r:id="rId101" ref="K102"/>
    <hyperlink r:id="rId102" ref="K103"/>
    <hyperlink r:id="rId103" ref="K104"/>
    <hyperlink r:id="rId104" ref="K105"/>
    <hyperlink r:id="rId105" ref="K106"/>
    <hyperlink r:id="rId106" ref="K107"/>
    <hyperlink r:id="rId107" ref="K108"/>
    <hyperlink r:id="rId108" ref="K109"/>
    <hyperlink r:id="rId109" ref="K110"/>
    <hyperlink r:id="rId110" ref="K111"/>
    <hyperlink r:id="rId111" ref="K112"/>
    <hyperlink r:id="rId112" ref="K113"/>
    <hyperlink r:id="rId113" ref="K114"/>
    <hyperlink r:id="rId114" ref="K115"/>
    <hyperlink r:id="rId115" ref="K116"/>
    <hyperlink r:id="rId116" ref="K117"/>
    <hyperlink r:id="rId117" ref="K118"/>
    <hyperlink r:id="rId118" ref="K119"/>
    <hyperlink r:id="rId119" ref="K120"/>
    <hyperlink r:id="rId120" ref="K121"/>
    <hyperlink r:id="rId121" ref="K122"/>
    <hyperlink r:id="rId122" ref="K123"/>
    <hyperlink r:id="rId123" ref="K124"/>
    <hyperlink r:id="rId124" ref="K125"/>
    <hyperlink r:id="rId125" ref="K126"/>
    <hyperlink r:id="rId126" ref="K127"/>
    <hyperlink r:id="rId127" ref="K128"/>
    <hyperlink r:id="rId128" ref="K129"/>
    <hyperlink r:id="rId129" ref="K130"/>
    <hyperlink r:id="rId130" ref="K131"/>
    <hyperlink r:id="rId131" ref="K132"/>
    <hyperlink r:id="rId132" ref="K133"/>
    <hyperlink r:id="rId133" ref="K134"/>
    <hyperlink r:id="rId134" ref="K135"/>
    <hyperlink r:id="rId135" ref="K136"/>
    <hyperlink r:id="rId136" ref="K137"/>
    <hyperlink r:id="rId137" ref="K138"/>
    <hyperlink r:id="rId138" ref="K139"/>
    <hyperlink r:id="rId139" ref="K140"/>
    <hyperlink r:id="rId140" ref="K141"/>
    <hyperlink r:id="rId141" ref="K142"/>
    <hyperlink r:id="rId142" ref="K143"/>
    <hyperlink r:id="rId143" ref="K144"/>
    <hyperlink r:id="rId144" ref="K145"/>
    <hyperlink r:id="rId145" ref="K146"/>
    <hyperlink r:id="rId146" ref="K147"/>
    <hyperlink r:id="rId147" ref="K148"/>
    <hyperlink r:id="rId148" ref="K149"/>
    <hyperlink r:id="rId149" ref="K150"/>
    <hyperlink r:id="rId150" ref="K151"/>
    <hyperlink r:id="rId151" ref="K152"/>
    <hyperlink r:id="rId152" ref="K153"/>
    <hyperlink r:id="rId153" ref="K154"/>
    <hyperlink r:id="rId154" ref="K155"/>
    <hyperlink r:id="rId155" ref="K156"/>
    <hyperlink r:id="rId156" ref="K157"/>
    <hyperlink r:id="rId157" ref="K158"/>
    <hyperlink r:id="rId158" ref="K159"/>
    <hyperlink r:id="rId159" ref="K160"/>
    <hyperlink r:id="rId160" ref="K161"/>
    <hyperlink r:id="rId161" ref="K162"/>
    <hyperlink r:id="rId162" ref="K163"/>
    <hyperlink r:id="rId163" ref="K164"/>
    <hyperlink r:id="rId164" ref="K165"/>
    <hyperlink r:id="rId165" ref="K166"/>
    <hyperlink r:id="rId166" ref="K167"/>
    <hyperlink r:id="rId167" ref="K168"/>
    <hyperlink r:id="rId168" ref="K169"/>
    <hyperlink r:id="rId169" ref="K170"/>
    <hyperlink r:id="rId170" ref="K171"/>
    <hyperlink r:id="rId171" ref="K172"/>
    <hyperlink r:id="rId172" ref="K173"/>
    <hyperlink r:id="rId173" ref="K174"/>
    <hyperlink r:id="rId174" ref="K175"/>
    <hyperlink r:id="rId175" ref="K176"/>
    <hyperlink r:id="rId176" ref="K177"/>
    <hyperlink r:id="rId177" ref="K178"/>
    <hyperlink r:id="rId178" ref="K179"/>
    <hyperlink r:id="rId179" ref="K180"/>
    <hyperlink r:id="rId180" ref="K181"/>
    <hyperlink r:id="rId181" ref="K182"/>
    <hyperlink r:id="rId182" ref="K183"/>
    <hyperlink r:id="rId183" ref="K184"/>
    <hyperlink r:id="rId184" ref="K185"/>
    <hyperlink r:id="rId185" ref="K186"/>
    <hyperlink r:id="rId186" ref="K187"/>
    <hyperlink r:id="rId187" ref="K188"/>
    <hyperlink r:id="rId188" ref="K189"/>
    <hyperlink r:id="rId189" ref="K190"/>
    <hyperlink r:id="rId190" ref="K191"/>
    <hyperlink r:id="rId191" ref="K192"/>
    <hyperlink r:id="rId192" ref="K193"/>
    <hyperlink r:id="rId193" ref="K194"/>
    <hyperlink r:id="rId194" ref="K195"/>
    <hyperlink r:id="rId195" ref="K196"/>
    <hyperlink r:id="rId196" ref="K197"/>
    <hyperlink r:id="rId197" ref="K198"/>
    <hyperlink r:id="rId198" ref="K199"/>
    <hyperlink r:id="rId199" ref="K200"/>
    <hyperlink r:id="rId200" ref="K201"/>
    <hyperlink r:id="rId201" ref="K202"/>
    <hyperlink r:id="rId202" ref="K203"/>
    <hyperlink r:id="rId203" ref="K204"/>
    <hyperlink r:id="rId204" ref="K205"/>
    <hyperlink r:id="rId205" ref="K206"/>
    <hyperlink r:id="rId206" ref="K207"/>
    <hyperlink r:id="rId207" ref="K208"/>
    <hyperlink r:id="rId208" ref="K209"/>
    <hyperlink r:id="rId209" ref="K210"/>
    <hyperlink r:id="rId210" ref="K211"/>
    <hyperlink r:id="rId211" ref="K212"/>
    <hyperlink r:id="rId212" ref="K213"/>
    <hyperlink r:id="rId213" ref="K214"/>
    <hyperlink r:id="rId214" ref="K215"/>
    <hyperlink r:id="rId215" ref="K216"/>
    <hyperlink r:id="rId216" ref="K217"/>
    <hyperlink r:id="rId217" ref="K218"/>
    <hyperlink r:id="rId218" ref="K219"/>
    <hyperlink r:id="rId219" ref="K220"/>
    <hyperlink r:id="rId220" ref="K221"/>
    <hyperlink r:id="rId221" ref="K222"/>
    <hyperlink r:id="rId222" ref="K223"/>
    <hyperlink r:id="rId223" ref="K224"/>
    <hyperlink r:id="rId224" ref="K225"/>
    <hyperlink r:id="rId225" ref="K226"/>
    <hyperlink r:id="rId226" ref="K227"/>
    <hyperlink r:id="rId227" ref="K228"/>
    <hyperlink r:id="rId228" ref="K229"/>
    <hyperlink r:id="rId229" ref="K230"/>
    <hyperlink r:id="rId230" ref="K231"/>
    <hyperlink r:id="rId231" ref="K232"/>
    <hyperlink r:id="rId232" ref="K233"/>
    <hyperlink r:id="rId233" ref="K234"/>
    <hyperlink r:id="rId234" ref="K235"/>
    <hyperlink r:id="rId235" ref="K236"/>
    <hyperlink r:id="rId236" ref="K237"/>
    <hyperlink r:id="rId237" ref="K238"/>
    <hyperlink r:id="rId238" ref="K239"/>
    <hyperlink r:id="rId239" ref="K240"/>
    <hyperlink r:id="rId240" ref="K241"/>
    <hyperlink r:id="rId241" ref="K242"/>
    <hyperlink r:id="rId242" ref="K243"/>
    <hyperlink r:id="rId243" ref="K244"/>
    <hyperlink r:id="rId244" ref="K245"/>
    <hyperlink r:id="rId245" ref="K246"/>
    <hyperlink r:id="rId246" ref="K247"/>
    <hyperlink r:id="rId247" ref="K248"/>
    <hyperlink r:id="rId248" ref="K249"/>
    <hyperlink r:id="rId249" ref="K250"/>
    <hyperlink r:id="rId250" ref="K251"/>
    <hyperlink r:id="rId251" ref="K252"/>
    <hyperlink r:id="rId252" ref="K253"/>
    <hyperlink r:id="rId253" ref="K254"/>
    <hyperlink r:id="rId254" ref="K255"/>
    <hyperlink r:id="rId255" ref="K256"/>
    <hyperlink r:id="rId256" ref="K257"/>
    <hyperlink r:id="rId257" ref="K258"/>
    <hyperlink r:id="rId258" ref="K259"/>
    <hyperlink r:id="rId259" ref="K260"/>
    <hyperlink r:id="rId260" ref="K261"/>
    <hyperlink r:id="rId261" ref="K273"/>
    <hyperlink r:id="rId262" ref="K27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6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9.63"/>
    <col customWidth="1" min="2" max="2" width="9.88"/>
    <col customWidth="1" min="3" max="3" width="16.0"/>
    <col customWidth="1" min="4" max="4" width="15.0"/>
    <col customWidth="1" min="5" max="5" width="24.38"/>
    <col customWidth="1" min="6" max="6" width="23.75"/>
    <col customWidth="1" min="7" max="7" width="16.38"/>
    <col customWidth="1" min="8" max="8" width="10.5"/>
    <col customWidth="1" min="9" max="10" width="13.0"/>
    <col customWidth="1" min="11" max="11" width="8.75"/>
    <col customWidth="1" min="12" max="12" width="16.5"/>
    <col customWidth="1" min="13" max="13" width="20.0"/>
  </cols>
  <sheetData>
    <row r="1" ht="27.75" customHeight="1">
      <c r="A1" s="105" t="s">
        <v>0</v>
      </c>
      <c r="B1" s="105" t="s">
        <v>1</v>
      </c>
      <c r="C1" s="106" t="s">
        <v>4</v>
      </c>
      <c r="D1" s="106" t="s">
        <v>8</v>
      </c>
      <c r="E1" s="107" t="s">
        <v>9</v>
      </c>
      <c r="F1" s="107" t="s">
        <v>10</v>
      </c>
      <c r="G1" s="108" t="s">
        <v>440</v>
      </c>
      <c r="H1" s="107" t="s">
        <v>16</v>
      </c>
      <c r="I1" s="107" t="s">
        <v>567</v>
      </c>
      <c r="J1" s="107" t="s">
        <v>568</v>
      </c>
      <c r="K1" s="111" t="s">
        <v>442</v>
      </c>
      <c r="L1" s="110" t="s">
        <v>569</v>
      </c>
      <c r="M1" s="109" t="s">
        <v>18</v>
      </c>
    </row>
    <row r="2" ht="27.75" customHeight="1">
      <c r="A2" s="134" t="str">
        <f t="shared" ref="A2:A24" si="1">if(D2="","",if(D2&lt;today(),"ทะเบียนขาด "&amp;today()-D2&amp;" วัน",((DATEDIF(today(),D2,"y") &amp; " ปี " &amp; DATEDIF(today(),D2,"ym") &amp; " เดือน "&amp; DATEDIF(today(),D2,"md") &amp; " วัน"))&amp;" หรือเหลืออีก "&amp;ABS(today()-D2)&amp;" วัน"))</f>
        <v>0 ปี 4 เดือน 9 วัน หรือเหลืออีก 132 วัน</v>
      </c>
      <c r="B2" s="113" t="str">
        <f t="shared" ref="B2:B53" si="2">if(D2="","",if(today()&gt;D2,G2&amp;" ขาด",if(abs(today()-D2)&lt;=119,G2&amp;" ใกล้หมดอายุ ภายใน 1-3 เดือน",if(and(abs(today()-D2)&gt;=120,abs(today()-D2)&lt;=150),G2&amp;" ใกล้หมดอายุ ภายใน 4-5 เดือน",if(and(abs(today()-D2)&gt;=151,abs(today()-D2)&lt;=180),G2&amp;" จะหมดอายุอีก 6 เดิอน",G2&amp;" ปกติ")))))</f>
        <v>ทะเบียนนำเข้า ใกล้หมดอายุ ภายใน 4-5 เดือน</v>
      </c>
      <c r="C2" s="114" t="s">
        <v>2546</v>
      </c>
      <c r="D2" s="122">
        <v>46084.0</v>
      </c>
      <c r="E2" s="385" t="s">
        <v>385</v>
      </c>
      <c r="F2" s="386" t="s">
        <v>386</v>
      </c>
      <c r="G2" s="114" t="s">
        <v>449</v>
      </c>
      <c r="H2" s="114" t="s">
        <v>383</v>
      </c>
      <c r="I2" s="118" t="s">
        <v>27</v>
      </c>
      <c r="J2" s="157"/>
      <c r="K2" s="387" t="s">
        <v>2547</v>
      </c>
      <c r="L2" s="189"/>
      <c r="M2" s="114"/>
    </row>
    <row r="3" ht="27.75" customHeight="1">
      <c r="A3" s="134" t="str">
        <f t="shared" si="1"/>
        <v>0 ปี 5 เดือน 19 วัน หรือเหลืออีก 170 วัน</v>
      </c>
      <c r="B3" s="113" t="str">
        <f t="shared" si="2"/>
        <v>ใบแจ้งดำเนินการ จะหมดอายุอีก 6 เดิอน</v>
      </c>
      <c r="C3" s="114" t="s">
        <v>2548</v>
      </c>
      <c r="D3" s="122">
        <v>46122.0</v>
      </c>
      <c r="E3" s="385" t="s">
        <v>385</v>
      </c>
      <c r="F3" s="386" t="s">
        <v>386</v>
      </c>
      <c r="G3" s="114" t="s">
        <v>450</v>
      </c>
      <c r="H3" s="114" t="s">
        <v>383</v>
      </c>
      <c r="I3" s="118" t="s">
        <v>27</v>
      </c>
      <c r="J3" s="157"/>
      <c r="K3" s="387" t="s">
        <v>2549</v>
      </c>
      <c r="L3" s="193"/>
      <c r="M3" s="114"/>
    </row>
    <row r="4" ht="27.75" customHeight="1">
      <c r="A4" s="134" t="str">
        <f t="shared" si="1"/>
        <v>1 ปี 5 เดือน 3 วัน หรือเหลืออีก 519 วัน</v>
      </c>
      <c r="B4" s="113" t="str">
        <f t="shared" si="2"/>
        <v>ทะเบียนผลิต ปกติ</v>
      </c>
      <c r="C4" s="114" t="s">
        <v>2550</v>
      </c>
      <c r="D4" s="122">
        <v>46471.0</v>
      </c>
      <c r="E4" s="385" t="s">
        <v>2551</v>
      </c>
      <c r="F4" s="386" t="s">
        <v>2552</v>
      </c>
      <c r="G4" s="114" t="s">
        <v>446</v>
      </c>
      <c r="H4" s="114" t="s">
        <v>383</v>
      </c>
      <c r="I4" s="118" t="s">
        <v>27</v>
      </c>
      <c r="J4" s="157" t="s">
        <v>27</v>
      </c>
      <c r="K4" s="387" t="s">
        <v>2553</v>
      </c>
      <c r="L4" s="189"/>
      <c r="M4" s="114"/>
    </row>
    <row r="5" ht="27.75" customHeight="1">
      <c r="A5" s="134" t="str">
        <f t="shared" si="1"/>
        <v>0 ปี 4 เดือน 9 วัน หรือเหลืออีก 132 วัน</v>
      </c>
      <c r="B5" s="113" t="str">
        <f t="shared" si="2"/>
        <v>ใบแจ้งดำเนินการ ใกล้หมดอายุ ภายใน 4-5 เดือน</v>
      </c>
      <c r="C5" s="114" t="s">
        <v>2554</v>
      </c>
      <c r="D5" s="122">
        <v>46084.0</v>
      </c>
      <c r="E5" s="385" t="s">
        <v>2551</v>
      </c>
      <c r="F5" s="386" t="s">
        <v>2552</v>
      </c>
      <c r="G5" s="114" t="s">
        <v>450</v>
      </c>
      <c r="H5" s="114" t="s">
        <v>383</v>
      </c>
      <c r="I5" s="118" t="s">
        <v>27</v>
      </c>
      <c r="J5" s="157" t="s">
        <v>27</v>
      </c>
      <c r="K5" s="387" t="s">
        <v>2555</v>
      </c>
      <c r="L5" s="189"/>
      <c r="M5" s="114"/>
    </row>
    <row r="6" ht="27.75" customHeight="1">
      <c r="A6" s="134" t="str">
        <f t="shared" si="1"/>
        <v>1 ปี 5 เดือน 3 วัน หรือเหลืออีก 519 วัน</v>
      </c>
      <c r="B6" s="113" t="str">
        <f t="shared" si="2"/>
        <v>ทะเบียนผลิต ปกติ</v>
      </c>
      <c r="C6" s="114" t="s">
        <v>2556</v>
      </c>
      <c r="D6" s="122">
        <v>46471.0</v>
      </c>
      <c r="E6" s="385" t="s">
        <v>2557</v>
      </c>
      <c r="F6" s="386" t="s">
        <v>2552</v>
      </c>
      <c r="G6" s="114" t="s">
        <v>446</v>
      </c>
      <c r="H6" s="114" t="s">
        <v>383</v>
      </c>
      <c r="I6" s="118" t="s">
        <v>27</v>
      </c>
      <c r="J6" s="157" t="s">
        <v>434</v>
      </c>
      <c r="K6" s="387" t="s">
        <v>2558</v>
      </c>
      <c r="L6" s="189"/>
      <c r="M6" s="114"/>
    </row>
    <row r="7" ht="27.75" customHeight="1">
      <c r="A7" s="134" t="str">
        <f t="shared" si="1"/>
        <v>0 ปี 4 เดือน 9 วัน หรือเหลืออีก 132 วัน</v>
      </c>
      <c r="B7" s="113" t="str">
        <f t="shared" si="2"/>
        <v>ใบแจ้งดำเนินการ ใกล้หมดอายุ ภายใน 4-5 เดือน</v>
      </c>
      <c r="C7" s="114" t="s">
        <v>2559</v>
      </c>
      <c r="D7" s="122">
        <v>46084.0</v>
      </c>
      <c r="E7" s="385" t="s">
        <v>2557</v>
      </c>
      <c r="F7" s="386" t="s">
        <v>2552</v>
      </c>
      <c r="G7" s="114" t="s">
        <v>450</v>
      </c>
      <c r="H7" s="114" t="s">
        <v>383</v>
      </c>
      <c r="I7" s="118" t="s">
        <v>27</v>
      </c>
      <c r="J7" s="157" t="s">
        <v>434</v>
      </c>
      <c r="K7" s="387" t="s">
        <v>2560</v>
      </c>
      <c r="L7" s="189"/>
      <c r="M7" s="114"/>
    </row>
    <row r="8" ht="27.75" customHeight="1">
      <c r="A8" s="134" t="str">
        <f t="shared" si="1"/>
        <v>1 ปี 5 เดือน 3 วัน หรือเหลืออีก 519 วัน</v>
      </c>
      <c r="B8" s="113" t="str">
        <f t="shared" si="2"/>
        <v>ทะเบียนผลิต ปกติ</v>
      </c>
      <c r="C8" s="114" t="s">
        <v>2561</v>
      </c>
      <c r="D8" s="122">
        <v>46471.0</v>
      </c>
      <c r="E8" s="385" t="s">
        <v>2562</v>
      </c>
      <c r="F8" s="386" t="s">
        <v>2552</v>
      </c>
      <c r="G8" s="114" t="s">
        <v>446</v>
      </c>
      <c r="H8" s="114" t="s">
        <v>383</v>
      </c>
      <c r="I8" s="118" t="s">
        <v>27</v>
      </c>
      <c r="J8" s="157">
        <v>1168.0</v>
      </c>
      <c r="K8" s="387" t="s">
        <v>2563</v>
      </c>
      <c r="L8" s="189"/>
      <c r="M8" s="114"/>
    </row>
    <row r="9" ht="27.75" customHeight="1">
      <c r="A9" s="134" t="str">
        <f t="shared" si="1"/>
        <v>0 ปี 4 เดือน 9 วัน หรือเหลืออีก 132 วัน</v>
      </c>
      <c r="B9" s="113" t="str">
        <f t="shared" si="2"/>
        <v>ใบแจ้งดำเนินการ ใกล้หมดอายุ ภายใน 4-5 เดือน</v>
      </c>
      <c r="C9" s="114" t="s">
        <v>2564</v>
      </c>
      <c r="D9" s="122">
        <v>46084.0</v>
      </c>
      <c r="E9" s="385" t="s">
        <v>2562</v>
      </c>
      <c r="F9" s="386" t="s">
        <v>2552</v>
      </c>
      <c r="G9" s="114" t="s">
        <v>450</v>
      </c>
      <c r="H9" s="114" t="s">
        <v>383</v>
      </c>
      <c r="I9" s="118" t="s">
        <v>27</v>
      </c>
      <c r="J9" s="157">
        <v>1168.0</v>
      </c>
      <c r="K9" s="387" t="s">
        <v>2565</v>
      </c>
      <c r="L9" s="189"/>
      <c r="M9" s="114"/>
    </row>
    <row r="10" ht="27.75" customHeight="1">
      <c r="A10" s="134" t="str">
        <f t="shared" si="1"/>
        <v>1 ปี 5 เดือน 3 วัน หรือเหลืออีก 519 วัน</v>
      </c>
      <c r="B10" s="113" t="str">
        <f t="shared" si="2"/>
        <v>ทะเบียนผลิต ปกติ</v>
      </c>
      <c r="C10" s="114" t="s">
        <v>2566</v>
      </c>
      <c r="D10" s="122">
        <v>46471.0</v>
      </c>
      <c r="E10" s="385" t="s">
        <v>2567</v>
      </c>
      <c r="F10" s="386" t="s">
        <v>2568</v>
      </c>
      <c r="G10" s="114" t="s">
        <v>446</v>
      </c>
      <c r="H10" s="114" t="s">
        <v>383</v>
      </c>
      <c r="I10" s="118" t="s">
        <v>27</v>
      </c>
      <c r="J10" s="157">
        <v>1168.0</v>
      </c>
      <c r="K10" s="387" t="s">
        <v>2569</v>
      </c>
      <c r="L10" s="193"/>
      <c r="M10" s="114"/>
    </row>
    <row r="11" ht="27.75" customHeight="1">
      <c r="A11" s="134" t="str">
        <f t="shared" si="1"/>
        <v>0 ปี 2 เดือน 26 วัน หรือเหลืออีก 87 วัน</v>
      </c>
      <c r="B11" s="113" t="str">
        <f t="shared" si="2"/>
        <v>ใบแจ้งดำเนินการ ใกล้หมดอายุ ภายใน 1-3 เดือน</v>
      </c>
      <c r="C11" s="114" t="s">
        <v>2570</v>
      </c>
      <c r="D11" s="122">
        <v>46039.0</v>
      </c>
      <c r="E11" s="385" t="s">
        <v>2567</v>
      </c>
      <c r="F11" s="386" t="s">
        <v>2568</v>
      </c>
      <c r="G11" s="114" t="s">
        <v>450</v>
      </c>
      <c r="H11" s="114" t="s">
        <v>383</v>
      </c>
      <c r="I11" s="118" t="s">
        <v>27</v>
      </c>
      <c r="J11" s="157">
        <v>1168.0</v>
      </c>
      <c r="K11" s="387" t="s">
        <v>2571</v>
      </c>
      <c r="L11" s="193"/>
      <c r="M11" s="114"/>
    </row>
    <row r="12" ht="27.75" customHeight="1">
      <c r="A12" s="134" t="str">
        <f t="shared" si="1"/>
        <v>1 ปี 5 เดือน 3 วัน หรือเหลืออีก 519 วัน</v>
      </c>
      <c r="B12" s="113" t="str">
        <f t="shared" si="2"/>
        <v>ทะเบียนผลิต ปกติ</v>
      </c>
      <c r="C12" s="114" t="s">
        <v>2572</v>
      </c>
      <c r="D12" s="122">
        <v>46471.0</v>
      </c>
      <c r="E12" s="385" t="s">
        <v>1108</v>
      </c>
      <c r="F12" s="386" t="s">
        <v>2568</v>
      </c>
      <c r="G12" s="114" t="s">
        <v>446</v>
      </c>
      <c r="H12" s="114" t="s">
        <v>383</v>
      </c>
      <c r="I12" s="118" t="s">
        <v>27</v>
      </c>
      <c r="J12" s="157" t="s">
        <v>27</v>
      </c>
      <c r="K12" s="387" t="s">
        <v>2573</v>
      </c>
      <c r="L12" s="193"/>
      <c r="M12" s="114"/>
    </row>
    <row r="13" ht="27.75" customHeight="1">
      <c r="A13" s="134" t="str">
        <f t="shared" si="1"/>
        <v>0 ปี 4 เดือน 9 วัน หรือเหลืออีก 132 วัน</v>
      </c>
      <c r="B13" s="113" t="str">
        <f t="shared" si="2"/>
        <v>ใบแจ้งดำเนินการ ใกล้หมดอายุ ภายใน 4-5 เดือน</v>
      </c>
      <c r="C13" s="114" t="s">
        <v>2574</v>
      </c>
      <c r="D13" s="122">
        <v>46084.0</v>
      </c>
      <c r="E13" s="385" t="s">
        <v>1108</v>
      </c>
      <c r="F13" s="386" t="s">
        <v>2568</v>
      </c>
      <c r="G13" s="114" t="s">
        <v>450</v>
      </c>
      <c r="H13" s="114" t="s">
        <v>383</v>
      </c>
      <c r="I13" s="118" t="s">
        <v>27</v>
      </c>
      <c r="J13" s="157" t="s">
        <v>27</v>
      </c>
      <c r="K13" s="387" t="s">
        <v>2575</v>
      </c>
      <c r="L13" s="193"/>
      <c r="M13" s="114"/>
    </row>
    <row r="14" ht="27.75" customHeight="1">
      <c r="A14" s="134" t="str">
        <f t="shared" si="1"/>
        <v>0 ปี 5 เดือน 8 วัน หรือเหลืออีก 159 วัน</v>
      </c>
      <c r="B14" s="113" t="str">
        <f t="shared" si="2"/>
        <v>ทะเบียนนำเข้า จะหมดอายุอีก 6 เดิอน</v>
      </c>
      <c r="C14" s="114" t="s">
        <v>2576</v>
      </c>
      <c r="D14" s="122">
        <v>46111.0</v>
      </c>
      <c r="E14" s="385" t="s">
        <v>381</v>
      </c>
      <c r="F14" s="386" t="s">
        <v>382</v>
      </c>
      <c r="G14" s="114" t="s">
        <v>449</v>
      </c>
      <c r="H14" s="114" t="s">
        <v>383</v>
      </c>
      <c r="I14" s="118" t="s">
        <v>27</v>
      </c>
      <c r="J14" s="157"/>
      <c r="K14" s="387" t="s">
        <v>2577</v>
      </c>
      <c r="L14" s="189"/>
      <c r="M14" s="114"/>
    </row>
    <row r="15" ht="27.75" customHeight="1">
      <c r="A15" s="134" t="str">
        <f t="shared" si="1"/>
        <v>0 ปี 6 เดือน 10 วัน หรือเหลืออีก 192 วัน</v>
      </c>
      <c r="B15" s="113" t="str">
        <f t="shared" si="2"/>
        <v>ใบแจ้งดำเนินการ ปกติ</v>
      </c>
      <c r="C15" s="114" t="s">
        <v>2578</v>
      </c>
      <c r="D15" s="122">
        <v>46144.0</v>
      </c>
      <c r="E15" s="385" t="s">
        <v>381</v>
      </c>
      <c r="F15" s="386" t="s">
        <v>382</v>
      </c>
      <c r="G15" s="114" t="s">
        <v>450</v>
      </c>
      <c r="H15" s="114" t="s">
        <v>383</v>
      </c>
      <c r="I15" s="118" t="s">
        <v>27</v>
      </c>
      <c r="J15" s="157"/>
      <c r="K15" s="387" t="s">
        <v>2579</v>
      </c>
      <c r="L15" s="193"/>
      <c r="M15" s="114"/>
    </row>
    <row r="16" ht="27.75" customHeight="1">
      <c r="A16" s="134" t="str">
        <f t="shared" si="1"/>
        <v>5 ปี 10 เดือน 20 วัน หรือเหลืออีก 2150 วัน</v>
      </c>
      <c r="B16" s="113" t="str">
        <f t="shared" si="2"/>
        <v>ทะเบียนผลิต ปกติ</v>
      </c>
      <c r="C16" s="114" t="s">
        <v>2580</v>
      </c>
      <c r="D16" s="122">
        <v>48102.0</v>
      </c>
      <c r="E16" s="385" t="s">
        <v>388</v>
      </c>
      <c r="F16" s="386" t="s">
        <v>2581</v>
      </c>
      <c r="G16" s="114" t="s">
        <v>446</v>
      </c>
      <c r="H16" s="114" t="s">
        <v>383</v>
      </c>
      <c r="I16" s="118" t="s">
        <v>27</v>
      </c>
      <c r="J16" s="157" t="s">
        <v>27</v>
      </c>
      <c r="K16" s="387" t="s">
        <v>2582</v>
      </c>
      <c r="L16" s="189"/>
      <c r="M16" s="114"/>
    </row>
    <row r="17" ht="27.75" customHeight="1">
      <c r="A17" s="134" t="str">
        <f t="shared" si="1"/>
        <v>0 ปี 6 เดือน 10 วัน หรือเหลืออีก 192 วัน</v>
      </c>
      <c r="B17" s="113" t="str">
        <f t="shared" si="2"/>
        <v>ใบแจ้งดำเนินการ ปกติ</v>
      </c>
      <c r="C17" s="114" t="s">
        <v>2583</v>
      </c>
      <c r="D17" s="122">
        <v>46144.0</v>
      </c>
      <c r="E17" s="385" t="s">
        <v>388</v>
      </c>
      <c r="F17" s="386" t="s">
        <v>2581</v>
      </c>
      <c r="G17" s="114" t="s">
        <v>450</v>
      </c>
      <c r="H17" s="114" t="s">
        <v>383</v>
      </c>
      <c r="I17" s="118" t="s">
        <v>27</v>
      </c>
      <c r="J17" s="157" t="s">
        <v>27</v>
      </c>
      <c r="K17" s="387" t="s">
        <v>2584</v>
      </c>
      <c r="L17" s="189"/>
      <c r="M17" s="114"/>
    </row>
    <row r="18" ht="27.75" customHeight="1">
      <c r="A18" s="134" t="str">
        <f t="shared" si="1"/>
        <v>0 ปี 4 เดือน 22 วัน หรือเหลืออีก 145 วัน</v>
      </c>
      <c r="B18" s="113" t="str">
        <f t="shared" si="2"/>
        <v>ทะเบียนนำเข้า ใกล้หมดอายุ ภายใน 4-5 เดือน</v>
      </c>
      <c r="C18" s="114" t="s">
        <v>2585</v>
      </c>
      <c r="D18" s="122">
        <v>46097.0</v>
      </c>
      <c r="E18" s="385" t="s">
        <v>2586</v>
      </c>
      <c r="F18" s="386" t="s">
        <v>2568</v>
      </c>
      <c r="G18" s="114" t="s">
        <v>449</v>
      </c>
      <c r="H18" s="114" t="s">
        <v>383</v>
      </c>
      <c r="I18" s="118" t="s">
        <v>27</v>
      </c>
      <c r="J18" s="157" t="s">
        <v>27</v>
      </c>
      <c r="K18" s="387" t="s">
        <v>2587</v>
      </c>
      <c r="L18" s="193"/>
      <c r="M18" s="114"/>
    </row>
    <row r="19" ht="27.75" customHeight="1">
      <c r="A19" s="134" t="str">
        <f t="shared" si="1"/>
        <v>0 ปี 2 เดือน 26 วัน หรือเหลืออีก 87 วัน</v>
      </c>
      <c r="B19" s="113" t="str">
        <f t="shared" si="2"/>
        <v>ใบแจ้งดำเนินการ ใกล้หมดอายุ ภายใน 1-3 เดือน</v>
      </c>
      <c r="C19" s="114" t="s">
        <v>2588</v>
      </c>
      <c r="D19" s="122">
        <v>46039.0</v>
      </c>
      <c r="E19" s="385" t="s">
        <v>2586</v>
      </c>
      <c r="F19" s="386" t="s">
        <v>2568</v>
      </c>
      <c r="G19" s="114" t="s">
        <v>450</v>
      </c>
      <c r="H19" s="114" t="s">
        <v>383</v>
      </c>
      <c r="I19" s="118" t="s">
        <v>27</v>
      </c>
      <c r="J19" s="157" t="s">
        <v>27</v>
      </c>
      <c r="K19" s="387" t="s">
        <v>2589</v>
      </c>
      <c r="L19" s="193"/>
      <c r="M19" s="114"/>
    </row>
    <row r="20" ht="27.75" customHeight="1">
      <c r="A20" s="134" t="str">
        <f t="shared" si="1"/>
        <v>0 ปี 4 เดือน 22 วัน หรือเหลืออีก 145 วัน</v>
      </c>
      <c r="B20" s="113" t="str">
        <f t="shared" si="2"/>
        <v>ทะเบียนผลิต ใกล้หมดอายุ ภายใน 4-5 เดือน</v>
      </c>
      <c r="C20" s="114" t="s">
        <v>2590</v>
      </c>
      <c r="D20" s="122">
        <v>46097.0</v>
      </c>
      <c r="E20" s="385" t="s">
        <v>2591</v>
      </c>
      <c r="F20" s="386" t="s">
        <v>2568</v>
      </c>
      <c r="G20" s="114" t="s">
        <v>446</v>
      </c>
      <c r="H20" s="114" t="s">
        <v>383</v>
      </c>
      <c r="I20" s="118" t="s">
        <v>27</v>
      </c>
      <c r="J20" s="157" t="s">
        <v>27</v>
      </c>
      <c r="K20" s="387" t="s">
        <v>2592</v>
      </c>
      <c r="L20" s="193"/>
      <c r="M20" s="114"/>
    </row>
    <row r="21" ht="27.75" customHeight="1">
      <c r="A21" s="134" t="str">
        <f t="shared" si="1"/>
        <v>0 ปี 2 เดือน 26 วัน หรือเหลืออีก 87 วัน</v>
      </c>
      <c r="B21" s="113" t="str">
        <f t="shared" si="2"/>
        <v>ใบแจ้งดำเนินการ ใกล้หมดอายุ ภายใน 1-3 เดือน</v>
      </c>
      <c r="C21" s="114" t="s">
        <v>2593</v>
      </c>
      <c r="D21" s="122">
        <v>46039.0</v>
      </c>
      <c r="E21" s="385" t="s">
        <v>2591</v>
      </c>
      <c r="F21" s="386" t="s">
        <v>2568</v>
      </c>
      <c r="G21" s="114" t="s">
        <v>450</v>
      </c>
      <c r="H21" s="114" t="s">
        <v>383</v>
      </c>
      <c r="I21" s="118" t="s">
        <v>27</v>
      </c>
      <c r="J21" s="157" t="s">
        <v>27</v>
      </c>
      <c r="K21" s="387" t="s">
        <v>2594</v>
      </c>
      <c r="L21" s="193"/>
      <c r="M21" s="114"/>
    </row>
    <row r="22" ht="27.75" customHeight="1">
      <c r="A22" s="134" t="str">
        <f t="shared" si="1"/>
        <v>5 ปี 11 เดือน 7 วัน หรือเหลืออีก 2168 วัน</v>
      </c>
      <c r="B22" s="113" t="str">
        <f t="shared" si="2"/>
        <v>ทะเบียนนำเข้า ปกติ</v>
      </c>
      <c r="C22" s="114" t="s">
        <v>2595</v>
      </c>
      <c r="D22" s="122">
        <v>48120.0</v>
      </c>
      <c r="E22" s="385" t="s">
        <v>397</v>
      </c>
      <c r="F22" s="386" t="s">
        <v>2596</v>
      </c>
      <c r="G22" s="114" t="s">
        <v>449</v>
      </c>
      <c r="H22" s="114" t="s">
        <v>383</v>
      </c>
      <c r="I22" s="118" t="s">
        <v>27</v>
      </c>
      <c r="J22" s="157"/>
      <c r="K22" s="387" t="s">
        <v>2597</v>
      </c>
      <c r="L22" s="189"/>
      <c r="M22" s="114"/>
    </row>
    <row r="23" ht="27.75" customHeight="1">
      <c r="A23" s="134" t="str">
        <f t="shared" si="1"/>
        <v>0 ปี 6 เดือน 10 วัน หรือเหลืออีก 192 วัน</v>
      </c>
      <c r="B23" s="113" t="str">
        <f t="shared" si="2"/>
        <v>ใบแจ้งดำเนินการ ปกติ</v>
      </c>
      <c r="C23" s="114" t="s">
        <v>2598</v>
      </c>
      <c r="D23" s="122">
        <v>46144.0</v>
      </c>
      <c r="E23" s="385" t="s">
        <v>397</v>
      </c>
      <c r="F23" s="386" t="s">
        <v>2596</v>
      </c>
      <c r="G23" s="114" t="s">
        <v>450</v>
      </c>
      <c r="H23" s="114" t="s">
        <v>383</v>
      </c>
      <c r="I23" s="118" t="s">
        <v>27</v>
      </c>
      <c r="J23" s="157"/>
      <c r="K23" s="387" t="s">
        <v>2599</v>
      </c>
      <c r="L23" s="193"/>
      <c r="M23" s="114"/>
    </row>
    <row r="24" ht="27.75" customHeight="1">
      <c r="A24" s="134" t="str">
        <f t="shared" si="1"/>
        <v>5 ปี 3 เดือน 16 วัน หรือเหลืออีก 1934 วัน</v>
      </c>
      <c r="B24" s="113" t="str">
        <f t="shared" si="2"/>
        <v>ทะเบียนนำเข้า ปกติ</v>
      </c>
      <c r="C24" s="114" t="s">
        <v>2600</v>
      </c>
      <c r="D24" s="122">
        <v>47886.0</v>
      </c>
      <c r="E24" s="385" t="s">
        <v>453</v>
      </c>
      <c r="F24" s="386" t="s">
        <v>392</v>
      </c>
      <c r="G24" s="114" t="s">
        <v>449</v>
      </c>
      <c r="H24" s="114" t="s">
        <v>383</v>
      </c>
      <c r="I24" s="118" t="s">
        <v>27</v>
      </c>
      <c r="J24" s="157"/>
      <c r="K24" s="387" t="s">
        <v>2601</v>
      </c>
      <c r="L24" s="189"/>
      <c r="M24" s="114"/>
    </row>
    <row r="25" ht="27.75" customHeight="1">
      <c r="A25" s="388" t="str">
        <f>if(D25="","",if(D25&lt;today(),"ทะเบียนขาด "&amp;today()-D25&amp;" วัน",((DATEDIF(today(),D25,"y") &amp; " ปี " &amp; DATEDIF(today(),D25,"ym") &amp; " เดือน "&amp; DATEDIF(today(),D25,"md") &amp; " วัน"))&amp;" หรือเหลืออีก "&amp;today()-D25&amp;" วัน"))</f>
        <v>0 ปี 4 เดือน 9 วัน หรือเหลืออีก -132 วัน</v>
      </c>
      <c r="B25" s="113" t="str">
        <f t="shared" si="2"/>
        <v>ใบแจ้งดำเนินการ ใกล้หมดอายุ ภายใน 4-5 เดือน</v>
      </c>
      <c r="C25" s="114" t="s">
        <v>2602</v>
      </c>
      <c r="D25" s="122">
        <v>46084.0</v>
      </c>
      <c r="E25" s="385" t="s">
        <v>391</v>
      </c>
      <c r="F25" s="386" t="s">
        <v>392</v>
      </c>
      <c r="G25" s="114" t="s">
        <v>450</v>
      </c>
      <c r="H25" s="114" t="s">
        <v>383</v>
      </c>
      <c r="I25" s="118" t="s">
        <v>27</v>
      </c>
      <c r="J25" s="157"/>
      <c r="K25" s="387" t="s">
        <v>2603</v>
      </c>
      <c r="L25" s="189"/>
      <c r="M25" s="114"/>
    </row>
    <row r="26" ht="27.75" customHeight="1">
      <c r="A26" s="134" t="str">
        <f t="shared" ref="A26:A30" si="3">if(D26="","",if(D26&lt;today(),"ทะเบียนขาด "&amp;today()-D26&amp;" วัน",((DATEDIF(today(),D26,"y") &amp; " ปี " &amp; DATEDIF(today(),D26,"ym") &amp; " เดือน "&amp; DATEDIF(today(),D26,"md") &amp; " วัน"))&amp;" หรือเหลืออีก "&amp;ABS(today()-D26)&amp;" วัน"))</f>
        <v>4 ปี 2 เดือน 5 วัน หรือเหลืออีก 1527 วัน</v>
      </c>
      <c r="B26" s="113" t="str">
        <f t="shared" si="2"/>
        <v>ทะเบียนนำเข้า ปกติ</v>
      </c>
      <c r="C26" s="114" t="s">
        <v>2604</v>
      </c>
      <c r="D26" s="122">
        <v>47479.0</v>
      </c>
      <c r="E26" s="385" t="s">
        <v>452</v>
      </c>
      <c r="F26" s="386" t="s">
        <v>392</v>
      </c>
      <c r="G26" s="114" t="s">
        <v>449</v>
      </c>
      <c r="H26" s="114" t="s">
        <v>383</v>
      </c>
      <c r="I26" s="118" t="s">
        <v>27</v>
      </c>
      <c r="J26" s="157"/>
      <c r="K26" s="387" t="s">
        <v>2605</v>
      </c>
      <c r="L26" s="193"/>
      <c r="M26" s="114"/>
    </row>
    <row r="27" ht="27.75" customHeight="1">
      <c r="A27" s="134" t="str">
        <f t="shared" si="3"/>
        <v>0 ปี 2 เดือน 26 วัน หรือเหลืออีก 87 วัน</v>
      </c>
      <c r="B27" s="113" t="str">
        <f t="shared" si="2"/>
        <v>ใบแจ้งดำเนินการ ใกล้หมดอายุ ภายใน 1-3 เดือน</v>
      </c>
      <c r="C27" s="389" t="s">
        <v>2606</v>
      </c>
      <c r="D27" s="122">
        <v>46039.0</v>
      </c>
      <c r="E27" s="385" t="s">
        <v>394</v>
      </c>
      <c r="F27" s="386" t="s">
        <v>392</v>
      </c>
      <c r="G27" s="114" t="s">
        <v>450</v>
      </c>
      <c r="H27" s="114" t="s">
        <v>383</v>
      </c>
      <c r="I27" s="118" t="s">
        <v>27</v>
      </c>
      <c r="J27" s="157"/>
      <c r="K27" s="387" t="s">
        <v>2607</v>
      </c>
      <c r="L27" s="193"/>
      <c r="M27" s="114"/>
    </row>
    <row r="28" ht="27.75" customHeight="1">
      <c r="A28" s="390" t="str">
        <f t="shared" si="3"/>
        <v>4 ปี 2 เดือน 5 วัน หรือเหลืออีก 1527 วัน</v>
      </c>
      <c r="B28" s="391" t="str">
        <f t="shared" si="2"/>
        <v>ทะเบียนผลิต ปกติ</v>
      </c>
      <c r="C28" s="392" t="s">
        <v>2608</v>
      </c>
      <c r="D28" s="393">
        <v>47479.0</v>
      </c>
      <c r="E28" s="394" t="s">
        <v>2609</v>
      </c>
      <c r="F28" s="395" t="s">
        <v>392</v>
      </c>
      <c r="G28" s="396" t="s">
        <v>446</v>
      </c>
      <c r="H28" s="396" t="s">
        <v>383</v>
      </c>
      <c r="I28" s="397" t="s">
        <v>27</v>
      </c>
      <c r="J28" s="398" t="s">
        <v>27</v>
      </c>
      <c r="K28" s="399" t="s">
        <v>2610</v>
      </c>
      <c r="L28" s="400" t="s">
        <v>2611</v>
      </c>
      <c r="M28" s="401"/>
    </row>
    <row r="29" ht="27.75" customHeight="1">
      <c r="A29" s="390" t="str">
        <f t="shared" si="3"/>
        <v>0 ปี 6 เดือน 10 วัน หรือเหลืออีก 192 วัน</v>
      </c>
      <c r="B29" s="391" t="str">
        <f t="shared" si="2"/>
        <v>ใบแจ้งดำเนินการ ปกติ</v>
      </c>
      <c r="C29" s="392" t="s">
        <v>2612</v>
      </c>
      <c r="D29" s="122">
        <v>46144.0</v>
      </c>
      <c r="E29" s="394" t="s">
        <v>2609</v>
      </c>
      <c r="F29" s="395" t="s">
        <v>392</v>
      </c>
      <c r="G29" s="396" t="s">
        <v>450</v>
      </c>
      <c r="H29" s="396" t="s">
        <v>383</v>
      </c>
      <c r="I29" s="397" t="s">
        <v>27</v>
      </c>
      <c r="J29" s="398" t="s">
        <v>27</v>
      </c>
      <c r="K29" s="399" t="s">
        <v>2613</v>
      </c>
      <c r="L29" s="216"/>
      <c r="M29" s="401"/>
    </row>
    <row r="30" ht="27.75" customHeight="1">
      <c r="A30" s="134" t="str">
        <f t="shared" si="3"/>
        <v>4 ปี 8 เดือน 18 วัน หรือเหลืออีก 1722 วัน</v>
      </c>
      <c r="B30" s="113" t="str">
        <f t="shared" si="2"/>
        <v>ทะเบียนผลิต ปกติ</v>
      </c>
      <c r="C30" s="114" t="s">
        <v>2614</v>
      </c>
      <c r="D30" s="122">
        <v>47674.0</v>
      </c>
      <c r="E30" s="385" t="s">
        <v>2615</v>
      </c>
      <c r="F30" s="386" t="s">
        <v>392</v>
      </c>
      <c r="G30" s="114" t="s">
        <v>446</v>
      </c>
      <c r="H30" s="114" t="s">
        <v>383</v>
      </c>
      <c r="I30" s="118" t="s">
        <v>27</v>
      </c>
      <c r="J30" s="157" t="s">
        <v>2616</v>
      </c>
      <c r="K30" s="387" t="s">
        <v>2617</v>
      </c>
      <c r="L30" s="193"/>
      <c r="M30" s="114"/>
    </row>
    <row r="31" ht="27.75" customHeight="1">
      <c r="A31" s="388" t="str">
        <f>if(D31="","",if(D31&lt;today(),"ทะเบียนขาด "&amp;today()-D31&amp;" วัน",((DATEDIF(today(),D31,"y") &amp; " ปี " &amp; DATEDIF(today(),D31,"ym") &amp; " เดือน "&amp; DATEDIF(today(),D31,"md") &amp; " วัน"))&amp;" หรือเหลืออีก "&amp;today()-D31&amp;" วัน"))</f>
        <v>0 ปี 6 เดือน 10 วัน หรือเหลืออีก -192 วัน</v>
      </c>
      <c r="B31" s="113" t="str">
        <f t="shared" si="2"/>
        <v>ใบแจ้งดำเนินการ ปกติ</v>
      </c>
      <c r="C31" s="114" t="s">
        <v>2618</v>
      </c>
      <c r="D31" s="122">
        <v>46144.0</v>
      </c>
      <c r="E31" s="385" t="s">
        <v>2615</v>
      </c>
      <c r="F31" s="386" t="s">
        <v>392</v>
      </c>
      <c r="G31" s="114" t="s">
        <v>450</v>
      </c>
      <c r="H31" s="114" t="s">
        <v>383</v>
      </c>
      <c r="I31" s="118" t="s">
        <v>27</v>
      </c>
      <c r="J31" s="157" t="s">
        <v>2616</v>
      </c>
      <c r="K31" s="387" t="s">
        <v>2619</v>
      </c>
      <c r="L31" s="193"/>
      <c r="M31" s="114"/>
    </row>
    <row r="32" ht="27.75" customHeight="1">
      <c r="A32" s="134" t="str">
        <f>if(D32="","",if(D32&lt;today(),"ทะเบียนขาด "&amp;today()-D32&amp;" วัน",((DATEDIF(today(),D32,"y") &amp; " ปี " &amp; DATEDIF(today(),D32,"ym") &amp; " เดือน "&amp; DATEDIF(today(),D32,"md") &amp; " วัน"))&amp;" หรือเหลืออีก "&amp;ABS(today()-D32)&amp;" วัน"))</f>
        <v>4 ปี 8 เดือน 18 วัน หรือเหลืออีก 1722 วัน</v>
      </c>
      <c r="B32" s="113" t="str">
        <f t="shared" si="2"/>
        <v>ทะเบียนผลิต ปกติ</v>
      </c>
      <c r="C32" s="114" t="s">
        <v>2620</v>
      </c>
      <c r="D32" s="122">
        <v>47674.0</v>
      </c>
      <c r="E32" s="385" t="s">
        <v>2621</v>
      </c>
      <c r="F32" s="386" t="s">
        <v>392</v>
      </c>
      <c r="G32" s="114" t="s">
        <v>446</v>
      </c>
      <c r="H32" s="114" t="s">
        <v>383</v>
      </c>
      <c r="I32" s="118" t="s">
        <v>27</v>
      </c>
      <c r="J32" s="157" t="s">
        <v>27</v>
      </c>
      <c r="K32" s="387" t="s">
        <v>2622</v>
      </c>
      <c r="L32" s="193"/>
      <c r="M32" s="114"/>
    </row>
    <row r="33" ht="27.75" customHeight="1">
      <c r="A33" s="388" t="str">
        <f>if(D33="","",if(D33&lt;today(),"ทะเบียนขาด "&amp;today()-D33&amp;" วัน",((DATEDIF(today(),D33,"y") &amp; " ปี " &amp; DATEDIF(today(),D33,"ym") &amp; " เดือน "&amp; DATEDIF(today(),D33,"md") &amp; " วัน"))&amp;" หรือเหลืออีก "&amp;today()-D33&amp;" วัน"))</f>
        <v>0 ปี 6 เดือน 10 วัน หรือเหลืออีก -192 วัน</v>
      </c>
      <c r="B33" s="113" t="str">
        <f t="shared" si="2"/>
        <v>ใบแจ้งดำเนินการ ปกติ</v>
      </c>
      <c r="C33" s="114" t="s">
        <v>2623</v>
      </c>
      <c r="D33" s="122">
        <v>46144.0</v>
      </c>
      <c r="E33" s="385" t="s">
        <v>2621</v>
      </c>
      <c r="F33" s="386" t="s">
        <v>392</v>
      </c>
      <c r="G33" s="114" t="s">
        <v>450</v>
      </c>
      <c r="H33" s="114" t="s">
        <v>383</v>
      </c>
      <c r="I33" s="118" t="s">
        <v>27</v>
      </c>
      <c r="J33" s="157" t="s">
        <v>27</v>
      </c>
      <c r="K33" s="387" t="s">
        <v>2624</v>
      </c>
      <c r="L33" s="193"/>
      <c r="M33" s="114"/>
    </row>
    <row r="34" ht="27.75" customHeight="1">
      <c r="A34" s="134" t="str">
        <f>if(D34="","",if(D34&lt;today(),"ทะเบียนขาด "&amp;today()-D34&amp;" วัน",((DATEDIF(today(),D34,"y") &amp; " ปี " &amp; DATEDIF(today(),D34,"ym") &amp; " เดือน "&amp; DATEDIF(today(),D34,"md") &amp; " วัน"))&amp;" หรือเหลืออีก "&amp;ABS(today()-D34)&amp;" วัน"))</f>
        <v>4 ปี 8 เดือน 18 วัน หรือเหลืออีก 1722 วัน</v>
      </c>
      <c r="B34" s="113" t="str">
        <f t="shared" si="2"/>
        <v>ทะเบียนผลิต ปกติ</v>
      </c>
      <c r="C34" s="114" t="s">
        <v>2625</v>
      </c>
      <c r="D34" s="122">
        <v>47674.0</v>
      </c>
      <c r="E34" s="385" t="s">
        <v>405</v>
      </c>
      <c r="F34" s="386" t="s">
        <v>392</v>
      </c>
      <c r="G34" s="114" t="s">
        <v>446</v>
      </c>
      <c r="H34" s="114" t="s">
        <v>383</v>
      </c>
      <c r="I34" s="118" t="s">
        <v>27</v>
      </c>
      <c r="J34" s="157" t="s">
        <v>2626</v>
      </c>
      <c r="K34" s="387" t="s">
        <v>2627</v>
      </c>
      <c r="L34" s="193"/>
      <c r="M34" s="114"/>
    </row>
    <row r="35" ht="27.75" customHeight="1">
      <c r="A35" s="388" t="str">
        <f>if(D35="","",if(D35&lt;today(),"ทะเบียนขาด "&amp;today()-D35&amp;" วัน",((DATEDIF(today(),D35,"y") &amp; " ปี " &amp; DATEDIF(today(),D35,"ym") &amp; " เดือน "&amp; DATEDIF(today(),D35,"md") &amp; " วัน"))&amp;" หรือเหลืออีก "&amp;today()-D35&amp;" วัน"))</f>
        <v>0 ปี 6 เดือน 10 วัน หรือเหลืออีก -192 วัน</v>
      </c>
      <c r="B35" s="113" t="str">
        <f t="shared" si="2"/>
        <v>ใบแจ้งดำเนินการ ปกติ</v>
      </c>
      <c r="C35" s="114" t="s">
        <v>2628</v>
      </c>
      <c r="D35" s="122">
        <v>46144.0</v>
      </c>
      <c r="E35" s="385" t="s">
        <v>405</v>
      </c>
      <c r="F35" s="386" t="s">
        <v>392</v>
      </c>
      <c r="G35" s="114" t="s">
        <v>450</v>
      </c>
      <c r="H35" s="114" t="s">
        <v>383</v>
      </c>
      <c r="I35" s="118" t="s">
        <v>27</v>
      </c>
      <c r="J35" s="157" t="s">
        <v>2626</v>
      </c>
      <c r="K35" s="387" t="s">
        <v>2629</v>
      </c>
      <c r="L35" s="193"/>
      <c r="M35" s="114"/>
    </row>
    <row r="36" ht="27.75" customHeight="1">
      <c r="A36" s="134" t="str">
        <f>if(D36="","",if(D36&lt;today(),"ทะเบียนขาด "&amp;today()-D36&amp;" วัน",((DATEDIF(today(),D36,"y") &amp; " ปี " &amp; DATEDIF(today(),D36,"ym") &amp; " เดือน "&amp; DATEDIF(today(),D36,"md") &amp; " วัน"))&amp;" หรือเหลืออีก "&amp;ABS(today()-D36)&amp;" วัน"))</f>
        <v>4 ปี 8 เดือน 18 วัน หรือเหลืออีก 1722 วัน</v>
      </c>
      <c r="B36" s="113" t="str">
        <f t="shared" si="2"/>
        <v>ทะเบียนผลิต ปกติ</v>
      </c>
      <c r="C36" s="114" t="s">
        <v>2630</v>
      </c>
      <c r="D36" s="122">
        <v>47674.0</v>
      </c>
      <c r="E36" s="385" t="s">
        <v>411</v>
      </c>
      <c r="F36" s="386" t="s">
        <v>392</v>
      </c>
      <c r="G36" s="114" t="s">
        <v>446</v>
      </c>
      <c r="H36" s="114" t="s">
        <v>383</v>
      </c>
      <c r="I36" s="118" t="s">
        <v>27</v>
      </c>
      <c r="J36" s="157" t="s">
        <v>27</v>
      </c>
      <c r="K36" s="387" t="s">
        <v>2631</v>
      </c>
      <c r="L36" s="193"/>
      <c r="M36" s="114"/>
    </row>
    <row r="37" ht="27.75" customHeight="1">
      <c r="A37" s="388" t="str">
        <f>if(D37="","",if(D37&lt;today(),"ทะเบียนขาด "&amp;today()-D37&amp;" วัน",((DATEDIF(today(),D37,"y") &amp; " ปี " &amp; DATEDIF(today(),D37,"ym") &amp; " เดือน "&amp; DATEDIF(today(),D37,"md") &amp; " วัน"))&amp;" หรือเหลืออีก "&amp;today()-D37&amp;" วัน"))</f>
        <v>0 ปี 6 เดือน 10 วัน หรือเหลืออีก -192 วัน</v>
      </c>
      <c r="B37" s="113" t="str">
        <f t="shared" si="2"/>
        <v>ใบแจ้งดำเนินการ ปกติ</v>
      </c>
      <c r="C37" s="114" t="s">
        <v>2632</v>
      </c>
      <c r="D37" s="122">
        <v>46144.0</v>
      </c>
      <c r="E37" s="385" t="s">
        <v>411</v>
      </c>
      <c r="F37" s="386" t="s">
        <v>392</v>
      </c>
      <c r="G37" s="114" t="s">
        <v>450</v>
      </c>
      <c r="H37" s="114" t="s">
        <v>383</v>
      </c>
      <c r="I37" s="118" t="s">
        <v>27</v>
      </c>
      <c r="J37" s="157" t="s">
        <v>27</v>
      </c>
      <c r="K37" s="387" t="s">
        <v>2633</v>
      </c>
      <c r="L37" s="193"/>
      <c r="M37" s="114"/>
    </row>
    <row r="38" ht="27.75" customHeight="1">
      <c r="A38" s="134" t="str">
        <f>if(D38="","",if(D38&lt;today(),"ทะเบียนขาด "&amp;today()-D38&amp;" วัน",((DATEDIF(today(),D38,"y") &amp; " ปี " &amp; DATEDIF(today(),D38,"ym") &amp; " เดือน "&amp; DATEDIF(today(),D38,"md") &amp; " วัน"))&amp;" หรือเหลืออีก "&amp;ABS(today()-D38)&amp;" วัน"))</f>
        <v>4 ปี 8 เดือน 18 วัน หรือเหลืออีก 1722 วัน</v>
      </c>
      <c r="B38" s="113" t="str">
        <f t="shared" si="2"/>
        <v>ทะเบียนผลิต ปกติ</v>
      </c>
      <c r="C38" s="114" t="s">
        <v>2634</v>
      </c>
      <c r="D38" s="122">
        <v>47674.0</v>
      </c>
      <c r="E38" s="385" t="s">
        <v>2635</v>
      </c>
      <c r="F38" s="386" t="s">
        <v>392</v>
      </c>
      <c r="G38" s="114" t="s">
        <v>446</v>
      </c>
      <c r="H38" s="114" t="s">
        <v>383</v>
      </c>
      <c r="I38" s="118" t="s">
        <v>27</v>
      </c>
      <c r="J38" s="157" t="s">
        <v>27</v>
      </c>
      <c r="K38" s="387" t="s">
        <v>2636</v>
      </c>
      <c r="L38" s="193"/>
      <c r="M38" s="114"/>
    </row>
    <row r="39" ht="27.75" customHeight="1">
      <c r="A39" s="388" t="str">
        <f>if(D39="","",if(D39&lt;today(),"ทะเบียนขาด "&amp;today()-D39&amp;" วัน",((DATEDIF(today(),D39,"y") &amp; " ปี " &amp; DATEDIF(today(),D39,"ym") &amp; " เดือน "&amp; DATEDIF(today(),D39,"md") &amp; " วัน"))&amp;" หรือเหลืออีก "&amp;today()-D39&amp;" วัน"))</f>
        <v>0 ปี 6 เดือน 10 วัน หรือเหลืออีก -192 วัน</v>
      </c>
      <c r="B39" s="113" t="str">
        <f t="shared" si="2"/>
        <v>ใบแจ้งดำเนินการ ปกติ</v>
      </c>
      <c r="C39" s="114" t="s">
        <v>2637</v>
      </c>
      <c r="D39" s="122">
        <v>46144.0</v>
      </c>
      <c r="E39" s="385" t="s">
        <v>2635</v>
      </c>
      <c r="F39" s="386" t="s">
        <v>392</v>
      </c>
      <c r="G39" s="114" t="s">
        <v>450</v>
      </c>
      <c r="H39" s="114" t="s">
        <v>383</v>
      </c>
      <c r="I39" s="118" t="s">
        <v>27</v>
      </c>
      <c r="J39" s="157" t="s">
        <v>27</v>
      </c>
      <c r="K39" s="387" t="s">
        <v>2638</v>
      </c>
      <c r="L39" s="189"/>
      <c r="M39" s="114"/>
    </row>
    <row r="40" ht="27.75" customHeight="1">
      <c r="A40" s="134" t="str">
        <f t="shared" ref="A40:A53" si="4">if(D40="","",if(D40&lt;today(),"ทะเบียนขาด "&amp;today()-D40&amp;" วัน",((DATEDIF(today(),D40,"y") &amp; " ปี " &amp; DATEDIF(today(),D40,"ym") &amp; " เดือน "&amp; DATEDIF(today(),D40,"md") &amp; " วัน"))&amp;" หรือเหลืออีก "&amp;ABS(today()-D40)&amp;" วัน"))</f>
        <v>5 ปี 11 เดือน 7 วัน หรือเหลืออีก 2168 วัน</v>
      </c>
      <c r="B40" s="113" t="str">
        <f t="shared" si="2"/>
        <v>ทะเบียนผลิต ปกติ</v>
      </c>
      <c r="C40" s="114" t="s">
        <v>2639</v>
      </c>
      <c r="D40" s="122">
        <v>48120.0</v>
      </c>
      <c r="E40" s="385" t="s">
        <v>2640</v>
      </c>
      <c r="F40" s="386" t="s">
        <v>2641</v>
      </c>
      <c r="G40" s="114" t="s">
        <v>446</v>
      </c>
      <c r="H40" s="114" t="s">
        <v>383</v>
      </c>
      <c r="I40" s="118" t="s">
        <v>27</v>
      </c>
      <c r="J40" s="157" t="s">
        <v>27</v>
      </c>
      <c r="K40" s="387" t="s">
        <v>2642</v>
      </c>
      <c r="L40" s="193"/>
      <c r="M40" s="114"/>
    </row>
    <row r="41" ht="27.75" customHeight="1">
      <c r="A41" s="134" t="str">
        <f t="shared" si="4"/>
        <v>0 ปี 6 เดือน 10 วัน หรือเหลืออีก 192 วัน</v>
      </c>
      <c r="B41" s="113" t="str">
        <f t="shared" si="2"/>
        <v>ใบแจ้งดำเนินการ ปกติ</v>
      </c>
      <c r="C41" s="114" t="s">
        <v>2643</v>
      </c>
      <c r="D41" s="122">
        <v>46144.0</v>
      </c>
      <c r="E41" s="385" t="s">
        <v>2640</v>
      </c>
      <c r="F41" s="386" t="s">
        <v>2644</v>
      </c>
      <c r="G41" s="114" t="s">
        <v>450</v>
      </c>
      <c r="H41" s="114" t="s">
        <v>383</v>
      </c>
      <c r="I41" s="118" t="s">
        <v>27</v>
      </c>
      <c r="J41" s="157" t="s">
        <v>27</v>
      </c>
      <c r="K41" s="387" t="s">
        <v>2645</v>
      </c>
      <c r="L41" s="189"/>
      <c r="M41" s="114"/>
    </row>
    <row r="42" ht="27.75" customHeight="1">
      <c r="A42" s="134" t="str">
        <f t="shared" si="4"/>
        <v>4 ปี 4 เดือน 4 วัน หรือเหลืออีก 1588 วัน</v>
      </c>
      <c r="B42" s="113" t="str">
        <f t="shared" si="2"/>
        <v>ทะเบียนนำเข้า ปกติ</v>
      </c>
      <c r="C42" s="114" t="s">
        <v>2646</v>
      </c>
      <c r="D42" s="122">
        <v>47540.0</v>
      </c>
      <c r="E42" s="385" t="s">
        <v>2647</v>
      </c>
      <c r="F42" s="386" t="s">
        <v>416</v>
      </c>
      <c r="G42" s="114" t="s">
        <v>449</v>
      </c>
      <c r="H42" s="114" t="s">
        <v>383</v>
      </c>
      <c r="I42" s="118" t="s">
        <v>27</v>
      </c>
      <c r="J42" s="157" t="s">
        <v>27</v>
      </c>
      <c r="K42" s="387" t="s">
        <v>2648</v>
      </c>
      <c r="L42" s="193"/>
      <c r="M42" s="114"/>
    </row>
    <row r="43" ht="27.75" customHeight="1">
      <c r="A43" s="134" t="str">
        <f t="shared" si="4"/>
        <v>0 ปี 2 เดือน 26 วัน หรือเหลืออีก 87 วัน</v>
      </c>
      <c r="B43" s="113" t="str">
        <f t="shared" si="2"/>
        <v>ใบแจ้งดำเนินการ ใกล้หมดอายุ ภายใน 1-3 เดือน</v>
      </c>
      <c r="C43" s="114" t="s">
        <v>2649</v>
      </c>
      <c r="D43" s="122">
        <v>46039.0</v>
      </c>
      <c r="E43" s="385" t="s">
        <v>2647</v>
      </c>
      <c r="F43" s="386" t="s">
        <v>416</v>
      </c>
      <c r="G43" s="114" t="s">
        <v>450</v>
      </c>
      <c r="H43" s="114" t="s">
        <v>383</v>
      </c>
      <c r="I43" s="118" t="s">
        <v>27</v>
      </c>
      <c r="J43" s="157" t="s">
        <v>27</v>
      </c>
      <c r="K43" s="387" t="s">
        <v>2650</v>
      </c>
      <c r="L43" s="402"/>
      <c r="M43" s="114"/>
    </row>
    <row r="44" ht="27.75" customHeight="1">
      <c r="A44" s="134" t="str">
        <f t="shared" si="4"/>
        <v>4 ปี 4 เดือน 4 วัน หรือเหลืออีก 1588 วัน</v>
      </c>
      <c r="B44" s="113" t="str">
        <f t="shared" si="2"/>
        <v>ทะเบียนผลิต ปกติ</v>
      </c>
      <c r="C44" s="114" t="s">
        <v>2651</v>
      </c>
      <c r="D44" s="122">
        <v>47540.0</v>
      </c>
      <c r="E44" s="403" t="s">
        <v>2652</v>
      </c>
      <c r="F44" s="404" t="s">
        <v>2653</v>
      </c>
      <c r="G44" s="114" t="s">
        <v>446</v>
      </c>
      <c r="H44" s="114" t="s">
        <v>383</v>
      </c>
      <c r="I44" s="118" t="s">
        <v>27</v>
      </c>
      <c r="J44" s="157" t="s">
        <v>27</v>
      </c>
      <c r="K44" s="387" t="s">
        <v>2654</v>
      </c>
      <c r="L44" s="203"/>
      <c r="M44" s="114"/>
    </row>
    <row r="45" ht="27.75" customHeight="1">
      <c r="A45" s="134" t="str">
        <f t="shared" si="4"/>
        <v>0 ปี 2 เดือน 26 วัน หรือเหลืออีก 87 วัน</v>
      </c>
      <c r="B45" s="113" t="str">
        <f t="shared" si="2"/>
        <v>ใบแจ้งดำเนินการ ใกล้หมดอายุ ภายใน 1-3 เดือน</v>
      </c>
      <c r="C45" s="114" t="s">
        <v>2655</v>
      </c>
      <c r="D45" s="115">
        <v>46039.0</v>
      </c>
      <c r="E45" s="403" t="s">
        <v>2652</v>
      </c>
      <c r="F45" s="404" t="s">
        <v>2653</v>
      </c>
      <c r="G45" s="114" t="s">
        <v>450</v>
      </c>
      <c r="H45" s="114" t="s">
        <v>383</v>
      </c>
      <c r="I45" s="118" t="s">
        <v>27</v>
      </c>
      <c r="J45" s="157" t="s">
        <v>27</v>
      </c>
      <c r="K45" s="387" t="s">
        <v>2656</v>
      </c>
      <c r="L45" s="402"/>
      <c r="M45" s="114"/>
    </row>
    <row r="46" ht="27.75" customHeight="1">
      <c r="A46" s="134" t="str">
        <f t="shared" si="4"/>
        <v>4 ปี 4 เดือน 4 วัน หรือเหลืออีก 1588 วัน</v>
      </c>
      <c r="B46" s="113" t="str">
        <f t="shared" si="2"/>
        <v>ทะเบียนผลิต ปกติ</v>
      </c>
      <c r="C46" s="114" t="s">
        <v>2657</v>
      </c>
      <c r="D46" s="122">
        <v>47540.0</v>
      </c>
      <c r="E46" s="403" t="s">
        <v>2658</v>
      </c>
      <c r="F46" s="404" t="s">
        <v>445</v>
      </c>
      <c r="G46" s="114" t="s">
        <v>446</v>
      </c>
      <c r="H46" s="114" t="s">
        <v>383</v>
      </c>
      <c r="I46" s="118" t="s">
        <v>27</v>
      </c>
      <c r="J46" s="157" t="s">
        <v>27</v>
      </c>
      <c r="K46" s="387" t="s">
        <v>2659</v>
      </c>
      <c r="L46" s="203"/>
      <c r="M46" s="114"/>
    </row>
    <row r="47" ht="52.5" customHeight="1">
      <c r="A47" s="134" t="str">
        <f t="shared" si="4"/>
        <v>0 ปี 2 เดือน 26 วัน หรือเหลืออีก 87 วัน</v>
      </c>
      <c r="B47" s="113" t="str">
        <f t="shared" si="2"/>
        <v>ใบแจ้งดำเนินการ ใกล้หมดอายุ ภายใน 1-3 เดือน</v>
      </c>
      <c r="C47" s="114" t="s">
        <v>2660</v>
      </c>
      <c r="D47" s="115">
        <v>46039.0</v>
      </c>
      <c r="E47" s="403" t="s">
        <v>2658</v>
      </c>
      <c r="F47" s="404" t="s">
        <v>445</v>
      </c>
      <c r="G47" s="114" t="s">
        <v>450</v>
      </c>
      <c r="H47" s="114" t="s">
        <v>383</v>
      </c>
      <c r="I47" s="118" t="s">
        <v>27</v>
      </c>
      <c r="J47" s="157" t="s">
        <v>27</v>
      </c>
      <c r="K47" s="387" t="s">
        <v>2661</v>
      </c>
      <c r="L47" s="402"/>
      <c r="M47" s="114"/>
    </row>
    <row r="48" ht="27.75" customHeight="1">
      <c r="A48" s="134" t="str">
        <f t="shared" si="4"/>
        <v>2 ปี 8 เดือน 29 วัน หรือเหลืออีก 1003 วัน</v>
      </c>
      <c r="B48" s="113" t="str">
        <f t="shared" si="2"/>
        <v>ทะเบียนนำเข้า ปกติ</v>
      </c>
      <c r="C48" s="114" t="s">
        <v>2662</v>
      </c>
      <c r="D48" s="122">
        <v>46955.0</v>
      </c>
      <c r="E48" s="385" t="s">
        <v>2663</v>
      </c>
      <c r="F48" s="386" t="s">
        <v>2664</v>
      </c>
      <c r="G48" s="114" t="s">
        <v>449</v>
      </c>
      <c r="H48" s="114" t="s">
        <v>383</v>
      </c>
      <c r="I48" s="118" t="s">
        <v>27</v>
      </c>
      <c r="J48" s="157" t="s">
        <v>27</v>
      </c>
      <c r="K48" s="387" t="s">
        <v>2665</v>
      </c>
      <c r="L48" s="193"/>
      <c r="M48" s="114"/>
    </row>
    <row r="49" ht="27.75" customHeight="1">
      <c r="A49" s="134" t="str">
        <f t="shared" si="4"/>
        <v>0 ปี 7 เดือน 23 วัน หรือเหลืออีก 235 วัน</v>
      </c>
      <c r="B49" s="113" t="str">
        <f t="shared" si="2"/>
        <v>ใบอนุญาตนำเข้า ปกติ</v>
      </c>
      <c r="C49" s="114" t="s">
        <v>2666</v>
      </c>
      <c r="D49" s="122">
        <v>46187.0</v>
      </c>
      <c r="E49" s="385" t="s">
        <v>2663</v>
      </c>
      <c r="F49" s="386" t="s">
        <v>2664</v>
      </c>
      <c r="G49" s="114" t="s">
        <v>19</v>
      </c>
      <c r="H49" s="114" t="s">
        <v>383</v>
      </c>
      <c r="I49" s="118" t="s">
        <v>27</v>
      </c>
      <c r="J49" s="157" t="s">
        <v>27</v>
      </c>
      <c r="K49" s="387" t="s">
        <v>2667</v>
      </c>
      <c r="L49" s="193"/>
      <c r="M49" s="114"/>
    </row>
    <row r="50" ht="27.75" customHeight="1">
      <c r="A50" s="134" t="str">
        <f t="shared" si="4"/>
        <v>2 ปี 8 เดือน 29 วัน หรือเหลืออีก 1003 วัน</v>
      </c>
      <c r="B50" s="113" t="str">
        <f t="shared" si="2"/>
        <v>ทะเบียนผลิต ปกติ</v>
      </c>
      <c r="C50" s="114" t="s">
        <v>2668</v>
      </c>
      <c r="D50" s="122">
        <v>46955.0</v>
      </c>
      <c r="E50" s="385" t="s">
        <v>2669</v>
      </c>
      <c r="F50" s="386" t="s">
        <v>2664</v>
      </c>
      <c r="G50" s="114" t="s">
        <v>446</v>
      </c>
      <c r="H50" s="114" t="s">
        <v>383</v>
      </c>
      <c r="I50" s="118" t="s">
        <v>27</v>
      </c>
      <c r="J50" s="157" t="s">
        <v>27</v>
      </c>
      <c r="K50" s="387" t="s">
        <v>2670</v>
      </c>
      <c r="L50" s="193"/>
      <c r="M50" s="114"/>
    </row>
    <row r="51" ht="27.75" customHeight="1">
      <c r="A51" s="134" t="str">
        <f t="shared" si="4"/>
        <v>0 ปี 7 เดือน 23 วัน หรือเหลืออีก 235 วัน</v>
      </c>
      <c r="B51" s="113" t="str">
        <f t="shared" si="2"/>
        <v>ใบอนุญาตผลิต ปกติ</v>
      </c>
      <c r="C51" s="114" t="s">
        <v>2671</v>
      </c>
      <c r="D51" s="122">
        <v>46187.0</v>
      </c>
      <c r="E51" s="385" t="s">
        <v>2669</v>
      </c>
      <c r="F51" s="386" t="s">
        <v>2664</v>
      </c>
      <c r="G51" s="114" t="s">
        <v>454</v>
      </c>
      <c r="H51" s="114" t="s">
        <v>383</v>
      </c>
      <c r="I51" s="118" t="s">
        <v>27</v>
      </c>
      <c r="J51" s="157" t="s">
        <v>27</v>
      </c>
      <c r="K51" s="387" t="s">
        <v>2672</v>
      </c>
      <c r="L51" s="193"/>
      <c r="M51" s="114"/>
    </row>
    <row r="52" ht="27.75" customHeight="1">
      <c r="A52" s="134" t="str">
        <f t="shared" si="4"/>
        <v>0 ปี 4 เดือน 7 วัน หรือเหลืออีก 130 วัน</v>
      </c>
      <c r="B52" s="113" t="str">
        <f t="shared" si="2"/>
        <v>ใบรับรองผลิต ใกล้หมดอายุ ภายใน 4-5 เดือน</v>
      </c>
      <c r="C52" s="114"/>
      <c r="D52" s="122">
        <v>46082.0</v>
      </c>
      <c r="E52" s="385"/>
      <c r="F52" s="386"/>
      <c r="G52" s="114" t="s">
        <v>2673</v>
      </c>
      <c r="H52" s="114" t="s">
        <v>383</v>
      </c>
      <c r="I52" s="118" t="s">
        <v>27</v>
      </c>
      <c r="J52" s="157" t="s">
        <v>27</v>
      </c>
      <c r="K52" s="387" t="s">
        <v>2674</v>
      </c>
      <c r="L52" s="193"/>
      <c r="M52" s="114"/>
    </row>
    <row r="53" ht="27.75" customHeight="1">
      <c r="A53" s="134" t="str">
        <f t="shared" si="4"/>
        <v>0 ปี 4 เดือน 7 วัน หรือเหลืออีก 130 วัน</v>
      </c>
      <c r="B53" s="113" t="str">
        <f t="shared" si="2"/>
        <v>ใบรับรองเก็บรักษา ใกล้หมดอายุ ภายใน 4-5 เดือน</v>
      </c>
      <c r="C53" s="114"/>
      <c r="D53" s="122">
        <v>46082.0</v>
      </c>
      <c r="E53" s="385"/>
      <c r="F53" s="386"/>
      <c r="G53" s="114" t="s">
        <v>2675</v>
      </c>
      <c r="H53" s="114" t="s">
        <v>383</v>
      </c>
      <c r="I53" s="118" t="s">
        <v>27</v>
      </c>
      <c r="J53" s="157" t="s">
        <v>27</v>
      </c>
      <c r="K53" s="387" t="s">
        <v>2676</v>
      </c>
      <c r="L53" s="193"/>
      <c r="M53" s="114"/>
    </row>
    <row r="54" ht="27.75" customHeight="1">
      <c r="A54" s="182"/>
      <c r="B54" s="183"/>
      <c r="C54" s="120"/>
      <c r="D54" s="177"/>
      <c r="E54" s="178"/>
      <c r="F54" s="120"/>
      <c r="G54" s="120"/>
      <c r="H54" s="120"/>
      <c r="I54" s="120"/>
      <c r="J54" s="405"/>
      <c r="K54" s="121"/>
      <c r="L54" s="120"/>
      <c r="M54" s="178"/>
    </row>
    <row r="55" ht="27.75" customHeight="1">
      <c r="A55" s="182"/>
      <c r="B55" s="184"/>
      <c r="C55" s="179"/>
      <c r="D55" s="180"/>
      <c r="E55" s="181"/>
      <c r="F55" s="179"/>
      <c r="G55" s="179"/>
      <c r="H55" s="179"/>
      <c r="I55" s="179"/>
      <c r="J55" s="406"/>
      <c r="K55" s="121"/>
      <c r="L55" s="120"/>
      <c r="M55" s="181"/>
    </row>
    <row r="56" ht="27.75" customHeight="1">
      <c r="A56" s="182"/>
      <c r="B56" s="183"/>
      <c r="C56" s="120"/>
      <c r="D56" s="177"/>
      <c r="E56" s="178"/>
      <c r="F56" s="120"/>
      <c r="G56" s="120"/>
      <c r="H56" s="120"/>
      <c r="I56" s="120"/>
      <c r="J56" s="405"/>
      <c r="K56" s="121"/>
      <c r="L56" s="120"/>
      <c r="M56" s="178"/>
    </row>
    <row r="57" ht="27.75" customHeight="1">
      <c r="A57" s="182"/>
      <c r="B57" s="184"/>
      <c r="C57" s="179"/>
      <c r="D57" s="180"/>
      <c r="E57" s="181"/>
      <c r="F57" s="179"/>
      <c r="G57" s="179"/>
      <c r="H57" s="179"/>
      <c r="I57" s="179"/>
      <c r="J57" s="406"/>
      <c r="K57" s="121"/>
      <c r="L57" s="120"/>
      <c r="M57" s="181"/>
    </row>
    <row r="58" ht="27.75" customHeight="1">
      <c r="A58" s="182"/>
      <c r="B58" s="183"/>
      <c r="C58" s="120"/>
      <c r="D58" s="177"/>
      <c r="E58" s="178"/>
      <c r="F58" s="120"/>
      <c r="G58" s="120"/>
      <c r="H58" s="120"/>
      <c r="I58" s="120"/>
      <c r="J58" s="405"/>
      <c r="K58" s="121"/>
      <c r="L58" s="120"/>
      <c r="M58" s="178"/>
    </row>
    <row r="59" ht="27.75" customHeight="1">
      <c r="A59" s="182"/>
      <c r="B59" s="184"/>
      <c r="C59" s="179"/>
      <c r="D59" s="180"/>
      <c r="E59" s="181"/>
      <c r="F59" s="179"/>
      <c r="G59" s="179"/>
      <c r="H59" s="179"/>
      <c r="I59" s="179"/>
      <c r="J59" s="406"/>
      <c r="K59" s="121"/>
      <c r="L59" s="120"/>
      <c r="M59" s="181"/>
    </row>
    <row r="60" ht="27.75" customHeight="1">
      <c r="A60" s="182"/>
      <c r="B60" s="183"/>
      <c r="C60" s="120"/>
      <c r="D60" s="177"/>
      <c r="E60" s="178"/>
      <c r="F60" s="120"/>
      <c r="G60" s="120"/>
      <c r="H60" s="120"/>
      <c r="I60" s="120"/>
      <c r="J60" s="405"/>
      <c r="K60" s="121"/>
      <c r="L60" s="120"/>
      <c r="M60" s="178"/>
    </row>
    <row r="61" ht="27.75" customHeight="1">
      <c r="A61" s="182"/>
      <c r="B61" s="184"/>
      <c r="C61" s="179"/>
      <c r="D61" s="180"/>
      <c r="E61" s="181"/>
      <c r="F61" s="179"/>
      <c r="G61" s="179"/>
      <c r="H61" s="179"/>
      <c r="I61" s="179"/>
      <c r="J61" s="406"/>
      <c r="K61" s="121"/>
      <c r="L61" s="120"/>
      <c r="M61" s="181"/>
    </row>
    <row r="62" ht="27.75" customHeight="1">
      <c r="A62" s="182"/>
      <c r="B62" s="183"/>
      <c r="C62" s="120"/>
      <c r="D62" s="177"/>
      <c r="E62" s="178"/>
      <c r="F62" s="120"/>
      <c r="G62" s="120"/>
      <c r="H62" s="120"/>
      <c r="I62" s="120"/>
      <c r="J62" s="405"/>
      <c r="K62" s="121"/>
      <c r="L62" s="120"/>
      <c r="M62" s="178"/>
    </row>
    <row r="63" ht="27.75" customHeight="1">
      <c r="A63" s="182"/>
      <c r="B63" s="184"/>
      <c r="C63" s="179"/>
      <c r="D63" s="180"/>
      <c r="E63" s="181"/>
      <c r="F63" s="179"/>
      <c r="G63" s="179"/>
      <c r="H63" s="179"/>
      <c r="I63" s="179"/>
      <c r="J63" s="406"/>
      <c r="K63" s="121"/>
      <c r="L63" s="120"/>
      <c r="M63" s="181"/>
    </row>
    <row r="64" ht="27.75" customHeight="1">
      <c r="A64" s="182"/>
      <c r="B64" s="183"/>
      <c r="C64" s="120"/>
      <c r="D64" s="177"/>
      <c r="E64" s="178"/>
      <c r="F64" s="120"/>
      <c r="G64" s="120"/>
      <c r="H64" s="120"/>
      <c r="I64" s="120"/>
      <c r="J64" s="405"/>
      <c r="K64" s="121"/>
      <c r="L64" s="120"/>
      <c r="M64" s="178"/>
    </row>
    <row r="65" ht="27.75" customHeight="1">
      <c r="A65" s="407" t="str">
        <f t="shared" ref="A65:A68" si="5">if(D65="","",if(D65&lt;today(),"ทะเบียนขาด "&amp;today()-D65&amp;" วัน",((DATEDIF(today(),D65,"y") &amp; " ปี " &amp; DATEDIF(today(),D65,"ym") &amp; " เดือน "&amp; DATEDIF(today(),D65,"md") &amp; " วัน"))&amp;" หรือเหลืออีก "&amp;ABS(today()-D65)&amp;" วัน"))</f>
        <v>ทะเบียนขาด 604 วัน</v>
      </c>
      <c r="B65" s="243" t="str">
        <f t="shared" ref="B65:B68" si="6">if(D65="","",if(today()&gt;D65,G65&amp;" ขาด",if(abs(today()-D65)&lt;=119,G65&amp;" ใกล้หมดอายุ ภายใน 1-3 เดือน",if(and(abs(today()-D65)&gt;=120,abs(today()-D65)&lt;=150),G65&amp;" ใกล้หมดอายุ ภายใน 4-5 เดือน",if(and(abs(today()-D65)&gt;=151,abs(today()-D65)&lt;=180),G65&amp;" จะหมดอายุอีก 6 เดิอน",G65&amp;" ปกติ")))))</f>
        <v>ทะเบียนผลิต ขาด</v>
      </c>
      <c r="C65" s="408" t="s">
        <v>2677</v>
      </c>
      <c r="D65" s="409">
        <v>45348.0</v>
      </c>
      <c r="E65" s="410" t="s">
        <v>2678</v>
      </c>
      <c r="F65" s="411" t="s">
        <v>445</v>
      </c>
      <c r="G65" s="408" t="s">
        <v>446</v>
      </c>
      <c r="H65" s="408" t="s">
        <v>383</v>
      </c>
      <c r="I65" s="408" t="s">
        <v>27</v>
      </c>
      <c r="J65" s="244" t="s">
        <v>27</v>
      </c>
      <c r="K65" s="412" t="s">
        <v>2679</v>
      </c>
      <c r="L65" s="413" t="s">
        <v>2680</v>
      </c>
      <c r="M65" s="408"/>
    </row>
    <row r="66" ht="27.75" customHeight="1">
      <c r="A66" s="407" t="str">
        <f t="shared" si="5"/>
        <v>ทะเบียนขาด 592 วัน</v>
      </c>
      <c r="B66" s="243" t="str">
        <f t="shared" si="6"/>
        <v>ใบแจ้งดำเนินการ ขาด</v>
      </c>
      <c r="C66" s="408">
        <v>8.026401E8</v>
      </c>
      <c r="D66" s="409">
        <v>45360.0</v>
      </c>
      <c r="E66" s="410" t="s">
        <v>2678</v>
      </c>
      <c r="F66" s="411" t="s">
        <v>445</v>
      </c>
      <c r="G66" s="408" t="s">
        <v>450</v>
      </c>
      <c r="H66" s="408" t="s">
        <v>383</v>
      </c>
      <c r="I66" s="408" t="s">
        <v>27</v>
      </c>
      <c r="J66" s="244" t="s">
        <v>27</v>
      </c>
      <c r="K66" s="414" t="s">
        <v>2681</v>
      </c>
      <c r="L66" s="413" t="s">
        <v>2680</v>
      </c>
      <c r="M66" s="408" t="s">
        <v>2440</v>
      </c>
    </row>
    <row r="67" ht="27.75" customHeight="1">
      <c r="A67" s="407" t="str">
        <f t="shared" si="5"/>
        <v>ทะเบียนขาด 604 วัน</v>
      </c>
      <c r="B67" s="243" t="str">
        <f t="shared" si="6"/>
        <v>ทะเบียนผลิต ขาด</v>
      </c>
      <c r="C67" s="408" t="s">
        <v>443</v>
      </c>
      <c r="D67" s="409">
        <v>45348.0</v>
      </c>
      <c r="E67" s="410" t="s">
        <v>444</v>
      </c>
      <c r="F67" s="411" t="s">
        <v>445</v>
      </c>
      <c r="G67" s="408" t="s">
        <v>446</v>
      </c>
      <c r="H67" s="408" t="s">
        <v>383</v>
      </c>
      <c r="I67" s="408" t="s">
        <v>27</v>
      </c>
      <c r="J67" s="244" t="s">
        <v>27</v>
      </c>
      <c r="K67" s="415" t="s">
        <v>2682</v>
      </c>
      <c r="L67" s="413" t="s">
        <v>2680</v>
      </c>
      <c r="M67" s="408"/>
    </row>
    <row r="68" ht="27.75" customHeight="1">
      <c r="A68" s="407" t="str">
        <f t="shared" si="5"/>
        <v>ทะเบียนขาด 592 วัน</v>
      </c>
      <c r="B68" s="243" t="str">
        <f t="shared" si="6"/>
        <v>ใบแจ้งดำเนินการ ขาด</v>
      </c>
      <c r="C68" s="408">
        <v>8.02640098E8</v>
      </c>
      <c r="D68" s="409">
        <v>45360.0</v>
      </c>
      <c r="E68" s="410" t="s">
        <v>444</v>
      </c>
      <c r="F68" s="411" t="s">
        <v>445</v>
      </c>
      <c r="G68" s="408" t="s">
        <v>450</v>
      </c>
      <c r="H68" s="408" t="s">
        <v>383</v>
      </c>
      <c r="I68" s="408" t="s">
        <v>27</v>
      </c>
      <c r="J68" s="244" t="s">
        <v>27</v>
      </c>
      <c r="K68" s="414" t="s">
        <v>2683</v>
      </c>
      <c r="L68" s="413" t="s">
        <v>2680</v>
      </c>
      <c r="M68" s="408"/>
    </row>
    <row r="69" ht="27.75" customHeight="1">
      <c r="A69" s="182"/>
      <c r="B69" s="184"/>
      <c r="C69" s="179"/>
      <c r="D69" s="180"/>
      <c r="E69" s="181"/>
      <c r="F69" s="179"/>
      <c r="G69" s="179"/>
      <c r="H69" s="179"/>
      <c r="I69" s="179"/>
      <c r="J69" s="406"/>
      <c r="K69" s="121"/>
      <c r="L69" s="120"/>
      <c r="M69" s="181"/>
    </row>
    <row r="70" ht="27.75" customHeight="1">
      <c r="A70" s="182"/>
      <c r="B70" s="183"/>
      <c r="C70" s="120"/>
      <c r="D70" s="177"/>
      <c r="E70" s="178"/>
      <c r="F70" s="120"/>
      <c r="G70" s="120"/>
      <c r="H70" s="120"/>
      <c r="I70" s="120"/>
      <c r="J70" s="405"/>
      <c r="K70" s="121"/>
      <c r="L70" s="120"/>
      <c r="M70" s="178"/>
    </row>
    <row r="71" ht="27.75" customHeight="1">
      <c r="A71" s="182"/>
      <c r="B71" s="184"/>
      <c r="C71" s="179"/>
      <c r="D71" s="180"/>
      <c r="E71" s="181"/>
      <c r="F71" s="179"/>
      <c r="G71" s="179"/>
      <c r="H71" s="179"/>
      <c r="I71" s="179"/>
      <c r="J71" s="406"/>
      <c r="K71" s="121"/>
      <c r="L71" s="120"/>
      <c r="M71" s="181"/>
    </row>
    <row r="72" ht="27.75" customHeight="1">
      <c r="A72" s="182"/>
      <c r="B72" s="183"/>
      <c r="C72" s="120"/>
      <c r="D72" s="177"/>
      <c r="E72" s="178"/>
      <c r="F72" s="120"/>
      <c r="G72" s="120"/>
      <c r="H72" s="120"/>
      <c r="I72" s="120"/>
      <c r="J72" s="405"/>
      <c r="K72" s="121"/>
      <c r="L72" s="120"/>
      <c r="M72" s="178"/>
    </row>
    <row r="73" ht="27.75" customHeight="1">
      <c r="A73" s="182"/>
      <c r="B73" s="184"/>
      <c r="C73" s="179"/>
      <c r="D73" s="180"/>
      <c r="E73" s="181"/>
      <c r="F73" s="179"/>
      <c r="G73" s="179"/>
      <c r="H73" s="179"/>
      <c r="I73" s="179"/>
      <c r="J73" s="406"/>
      <c r="K73" s="121"/>
      <c r="L73" s="120"/>
      <c r="M73" s="181"/>
    </row>
    <row r="74" ht="27.75" customHeight="1">
      <c r="A74" s="182"/>
      <c r="B74" s="183"/>
      <c r="C74" s="120"/>
      <c r="D74" s="177"/>
      <c r="E74" s="178"/>
      <c r="F74" s="120"/>
      <c r="G74" s="120"/>
      <c r="H74" s="120"/>
      <c r="I74" s="120"/>
      <c r="J74" s="405"/>
      <c r="K74" s="121"/>
      <c r="L74" s="120"/>
      <c r="M74" s="178"/>
    </row>
    <row r="75" ht="27.75" customHeight="1">
      <c r="A75" s="182"/>
      <c r="B75" s="184"/>
      <c r="C75" s="179"/>
      <c r="D75" s="180"/>
      <c r="E75" s="181"/>
      <c r="F75" s="179"/>
      <c r="G75" s="179"/>
      <c r="H75" s="179"/>
      <c r="I75" s="179"/>
      <c r="J75" s="406"/>
      <c r="K75" s="121"/>
      <c r="L75" s="120"/>
      <c r="M75" s="181"/>
    </row>
    <row r="76" ht="27.75" customHeight="1">
      <c r="A76" s="182"/>
      <c r="B76" s="183"/>
      <c r="C76" s="120"/>
      <c r="D76" s="177"/>
      <c r="E76" s="178"/>
      <c r="F76" s="120"/>
      <c r="G76" s="120"/>
      <c r="H76" s="120"/>
      <c r="I76" s="120"/>
      <c r="J76" s="405"/>
      <c r="K76" s="121"/>
      <c r="L76" s="120"/>
      <c r="M76" s="178"/>
    </row>
    <row r="77" ht="27.75" customHeight="1">
      <c r="A77" s="182"/>
      <c r="B77" s="184"/>
      <c r="C77" s="179"/>
      <c r="D77" s="180"/>
      <c r="E77" s="181"/>
      <c r="F77" s="179"/>
      <c r="G77" s="179"/>
      <c r="H77" s="179"/>
      <c r="I77" s="179"/>
      <c r="J77" s="406"/>
      <c r="K77" s="121"/>
      <c r="L77" s="120"/>
      <c r="M77" s="181"/>
    </row>
    <row r="78" ht="27.75" customHeight="1">
      <c r="A78" s="182"/>
      <c r="B78" s="183"/>
      <c r="C78" s="120"/>
      <c r="D78" s="177"/>
      <c r="E78" s="178"/>
      <c r="F78" s="120"/>
      <c r="G78" s="120"/>
      <c r="H78" s="120"/>
      <c r="I78" s="120"/>
      <c r="J78" s="405"/>
      <c r="K78" s="121"/>
      <c r="L78" s="120"/>
      <c r="M78" s="178"/>
    </row>
    <row r="79" ht="27.75" customHeight="1">
      <c r="A79" s="182"/>
      <c r="B79" s="184"/>
      <c r="C79" s="179"/>
      <c r="D79" s="180"/>
      <c r="E79" s="181"/>
      <c r="F79" s="179"/>
      <c r="G79" s="179"/>
      <c r="H79" s="179"/>
      <c r="I79" s="179"/>
      <c r="J79" s="406"/>
      <c r="K79" s="121"/>
      <c r="L79" s="120"/>
      <c r="M79" s="181"/>
    </row>
    <row r="80" ht="27.75" customHeight="1">
      <c r="A80" s="182"/>
      <c r="B80" s="183"/>
      <c r="C80" s="120"/>
      <c r="D80" s="177"/>
      <c r="E80" s="178"/>
      <c r="F80" s="120"/>
      <c r="G80" s="120"/>
      <c r="H80" s="120"/>
      <c r="I80" s="120"/>
      <c r="J80" s="405"/>
      <c r="K80" s="121"/>
      <c r="L80" s="120"/>
      <c r="M80" s="178"/>
    </row>
    <row r="81" ht="27.75" customHeight="1">
      <c r="A81" s="182"/>
      <c r="B81" s="184"/>
      <c r="C81" s="179"/>
      <c r="D81" s="180"/>
      <c r="E81" s="181"/>
      <c r="F81" s="179"/>
      <c r="G81" s="179"/>
      <c r="H81" s="179"/>
      <c r="I81" s="179"/>
      <c r="J81" s="406"/>
      <c r="K81" s="121"/>
      <c r="L81" s="120"/>
      <c r="M81" s="181"/>
    </row>
    <row r="82" ht="27.75" customHeight="1">
      <c r="A82" s="182"/>
      <c r="B82" s="183"/>
      <c r="C82" s="120"/>
      <c r="D82" s="177"/>
      <c r="E82" s="178"/>
      <c r="F82" s="120"/>
      <c r="G82" s="120"/>
      <c r="H82" s="120"/>
      <c r="I82" s="120"/>
      <c r="J82" s="405"/>
      <c r="K82" s="121"/>
      <c r="L82" s="120"/>
      <c r="M82" s="178"/>
    </row>
    <row r="83" ht="27.75" customHeight="1">
      <c r="A83" s="182"/>
      <c r="B83" s="184"/>
      <c r="C83" s="179"/>
      <c r="D83" s="180"/>
      <c r="E83" s="181"/>
      <c r="F83" s="179"/>
      <c r="G83" s="179"/>
      <c r="H83" s="179"/>
      <c r="I83" s="179"/>
      <c r="J83" s="406"/>
      <c r="K83" s="121"/>
      <c r="L83" s="120"/>
      <c r="M83" s="181"/>
    </row>
    <row r="84" ht="27.75" customHeight="1">
      <c r="A84" s="182"/>
      <c r="B84" s="183"/>
      <c r="C84" s="120"/>
      <c r="D84" s="177"/>
      <c r="E84" s="178"/>
      <c r="F84" s="120"/>
      <c r="G84" s="120"/>
      <c r="H84" s="120"/>
      <c r="I84" s="120"/>
      <c r="J84" s="405"/>
      <c r="K84" s="121"/>
      <c r="L84" s="120"/>
      <c r="M84" s="178"/>
    </row>
    <row r="85" ht="27.75" customHeight="1">
      <c r="A85" s="182"/>
      <c r="B85" s="184"/>
      <c r="C85" s="179"/>
      <c r="D85" s="180"/>
      <c r="E85" s="181"/>
      <c r="F85" s="179"/>
      <c r="G85" s="179"/>
      <c r="H85" s="179"/>
      <c r="I85" s="179"/>
      <c r="J85" s="406"/>
      <c r="K85" s="121"/>
      <c r="L85" s="120"/>
      <c r="M85" s="181"/>
    </row>
    <row r="86" ht="27.75" customHeight="1">
      <c r="A86" s="182"/>
      <c r="B86" s="183"/>
      <c r="C86" s="120"/>
      <c r="D86" s="177"/>
      <c r="E86" s="178"/>
      <c r="F86" s="120"/>
      <c r="G86" s="120"/>
      <c r="H86" s="120"/>
      <c r="I86" s="120"/>
      <c r="J86" s="405"/>
      <c r="K86" s="121"/>
      <c r="L86" s="120"/>
      <c r="M86" s="178"/>
    </row>
    <row r="87" ht="27.75" customHeight="1">
      <c r="A87" s="182"/>
      <c r="B87" s="184"/>
      <c r="C87" s="179"/>
      <c r="D87" s="180"/>
      <c r="E87" s="181"/>
      <c r="F87" s="179"/>
      <c r="G87" s="179"/>
      <c r="H87" s="179"/>
      <c r="I87" s="179"/>
      <c r="J87" s="406"/>
      <c r="K87" s="121"/>
      <c r="L87" s="120"/>
      <c r="M87" s="181"/>
    </row>
    <row r="88" ht="27.75" customHeight="1">
      <c r="A88" s="182"/>
      <c r="B88" s="183"/>
      <c r="C88" s="120"/>
      <c r="D88" s="177"/>
      <c r="E88" s="178"/>
      <c r="F88" s="120"/>
      <c r="G88" s="120"/>
      <c r="H88" s="120"/>
      <c r="I88" s="120"/>
      <c r="J88" s="405"/>
      <c r="K88" s="121"/>
      <c r="L88" s="120"/>
      <c r="M88" s="178"/>
    </row>
    <row r="89" ht="27.75" customHeight="1">
      <c r="A89" s="182"/>
      <c r="B89" s="184"/>
      <c r="C89" s="179"/>
      <c r="D89" s="180"/>
      <c r="E89" s="181"/>
      <c r="F89" s="179"/>
      <c r="G89" s="179"/>
      <c r="H89" s="179"/>
      <c r="I89" s="179"/>
      <c r="J89" s="406"/>
      <c r="K89" s="121"/>
      <c r="L89" s="120"/>
      <c r="M89" s="181"/>
    </row>
    <row r="90" ht="27.75" customHeight="1">
      <c r="A90" s="182"/>
      <c r="B90" s="183"/>
      <c r="C90" s="120"/>
      <c r="D90" s="177"/>
      <c r="E90" s="178"/>
      <c r="F90" s="120"/>
      <c r="G90" s="120"/>
      <c r="H90" s="120"/>
      <c r="I90" s="120"/>
      <c r="J90" s="405"/>
      <c r="K90" s="121"/>
      <c r="L90" s="120"/>
      <c r="M90" s="178"/>
    </row>
    <row r="91" ht="27.75" customHeight="1">
      <c r="A91" s="182"/>
      <c r="B91" s="184"/>
      <c r="C91" s="179"/>
      <c r="D91" s="180"/>
      <c r="E91" s="181"/>
      <c r="F91" s="179"/>
      <c r="G91" s="179"/>
      <c r="H91" s="179"/>
      <c r="I91" s="179"/>
      <c r="J91" s="406"/>
      <c r="K91" s="121"/>
      <c r="L91" s="120"/>
      <c r="M91" s="181"/>
    </row>
    <row r="92" ht="27.75" customHeight="1">
      <c r="A92" s="182"/>
      <c r="B92" s="183"/>
      <c r="C92" s="120"/>
      <c r="D92" s="177"/>
      <c r="E92" s="178"/>
      <c r="F92" s="120"/>
      <c r="G92" s="120"/>
      <c r="H92" s="120"/>
      <c r="I92" s="120"/>
      <c r="J92" s="405"/>
      <c r="K92" s="121"/>
      <c r="L92" s="120"/>
      <c r="M92" s="178"/>
    </row>
    <row r="93" ht="27.75" customHeight="1">
      <c r="A93" s="182"/>
      <c r="B93" s="184"/>
      <c r="C93" s="179"/>
      <c r="D93" s="180"/>
      <c r="E93" s="181"/>
      <c r="F93" s="179"/>
      <c r="G93" s="179"/>
      <c r="H93" s="179"/>
      <c r="I93" s="179"/>
      <c r="J93" s="406"/>
      <c r="K93" s="121"/>
      <c r="L93" s="120"/>
      <c r="M93" s="181"/>
    </row>
    <row r="94" ht="27.75" customHeight="1">
      <c r="A94" s="182"/>
      <c r="B94" s="183"/>
      <c r="C94" s="120"/>
      <c r="D94" s="177"/>
      <c r="E94" s="178"/>
      <c r="F94" s="120"/>
      <c r="G94" s="120"/>
      <c r="H94" s="120"/>
      <c r="I94" s="120"/>
      <c r="J94" s="405"/>
      <c r="K94" s="121"/>
      <c r="L94" s="120"/>
      <c r="M94" s="178"/>
    </row>
    <row r="95" ht="27.75" customHeight="1">
      <c r="A95" s="182"/>
      <c r="B95" s="184"/>
      <c r="C95" s="179"/>
      <c r="D95" s="180"/>
      <c r="E95" s="181"/>
      <c r="F95" s="179"/>
      <c r="G95" s="179"/>
      <c r="H95" s="179"/>
      <c r="I95" s="179"/>
      <c r="J95" s="406"/>
      <c r="K95" s="121"/>
      <c r="L95" s="120"/>
      <c r="M95" s="181"/>
    </row>
    <row r="96" ht="27.75" customHeight="1">
      <c r="A96" s="182"/>
      <c r="B96" s="183"/>
      <c r="C96" s="120"/>
      <c r="D96" s="177"/>
      <c r="E96" s="178"/>
      <c r="F96" s="120"/>
      <c r="G96" s="120"/>
      <c r="H96" s="120"/>
      <c r="I96" s="120"/>
      <c r="J96" s="405"/>
      <c r="K96" s="121"/>
      <c r="L96" s="120"/>
      <c r="M96" s="178"/>
    </row>
    <row r="97" ht="27.75" customHeight="1">
      <c r="A97" s="182"/>
      <c r="B97" s="184"/>
      <c r="C97" s="179"/>
      <c r="D97" s="180"/>
      <c r="E97" s="181"/>
      <c r="F97" s="179"/>
      <c r="G97" s="179"/>
      <c r="H97" s="179"/>
      <c r="I97" s="179"/>
      <c r="J97" s="406"/>
      <c r="K97" s="121"/>
      <c r="L97" s="120"/>
      <c r="M97" s="181"/>
    </row>
    <row r="98" ht="27.75" customHeight="1">
      <c r="A98" s="182"/>
      <c r="B98" s="183"/>
      <c r="C98" s="120"/>
      <c r="D98" s="177"/>
      <c r="E98" s="178"/>
      <c r="F98" s="120"/>
      <c r="G98" s="120"/>
      <c r="H98" s="120"/>
      <c r="I98" s="120"/>
      <c r="J98" s="405"/>
      <c r="K98" s="121"/>
      <c r="L98" s="120"/>
      <c r="M98" s="178"/>
    </row>
    <row r="99" ht="27.75" customHeight="1">
      <c r="A99" s="182"/>
      <c r="B99" s="184"/>
      <c r="C99" s="179"/>
      <c r="D99" s="180"/>
      <c r="E99" s="181"/>
      <c r="F99" s="179"/>
      <c r="G99" s="179"/>
      <c r="H99" s="179"/>
      <c r="I99" s="179"/>
      <c r="J99" s="406"/>
      <c r="K99" s="121"/>
      <c r="L99" s="120"/>
      <c r="M99" s="181"/>
    </row>
    <row r="100" ht="27.75" customHeight="1">
      <c r="A100" s="182"/>
      <c r="B100" s="183"/>
      <c r="C100" s="120"/>
      <c r="D100" s="177"/>
      <c r="E100" s="178"/>
      <c r="F100" s="120"/>
      <c r="G100" s="120"/>
      <c r="H100" s="120"/>
      <c r="I100" s="120"/>
      <c r="J100" s="405"/>
      <c r="K100" s="121"/>
      <c r="L100" s="120"/>
      <c r="M100" s="178"/>
    </row>
    <row r="101" ht="27.75" customHeight="1">
      <c r="A101" s="182"/>
      <c r="B101" s="184"/>
      <c r="C101" s="179"/>
      <c r="D101" s="180"/>
      <c r="E101" s="181"/>
      <c r="F101" s="179"/>
      <c r="G101" s="179"/>
      <c r="H101" s="179"/>
      <c r="I101" s="179"/>
      <c r="J101" s="406"/>
      <c r="K101" s="121"/>
      <c r="L101" s="120"/>
      <c r="M101" s="181"/>
    </row>
    <row r="102" ht="27.75" customHeight="1">
      <c r="A102" s="182"/>
      <c r="B102" s="183"/>
      <c r="C102" s="120"/>
      <c r="D102" s="177"/>
      <c r="E102" s="178"/>
      <c r="F102" s="120"/>
      <c r="G102" s="120"/>
      <c r="H102" s="120"/>
      <c r="I102" s="120"/>
      <c r="J102" s="405"/>
      <c r="K102" s="121"/>
      <c r="L102" s="120"/>
      <c r="M102" s="178"/>
    </row>
    <row r="103" ht="27.75" customHeight="1">
      <c r="A103" s="182"/>
      <c r="B103" s="184"/>
      <c r="C103" s="179"/>
      <c r="D103" s="180"/>
      <c r="E103" s="181"/>
      <c r="F103" s="179"/>
      <c r="G103" s="179"/>
      <c r="H103" s="179"/>
      <c r="I103" s="179"/>
      <c r="J103" s="406"/>
      <c r="K103" s="121"/>
      <c r="L103" s="120"/>
      <c r="M103" s="181"/>
    </row>
    <row r="104" ht="27.75" customHeight="1">
      <c r="A104" s="182"/>
      <c r="B104" s="183"/>
      <c r="C104" s="120"/>
      <c r="D104" s="177"/>
      <c r="E104" s="178"/>
      <c r="F104" s="120"/>
      <c r="G104" s="120"/>
      <c r="H104" s="120"/>
      <c r="I104" s="120"/>
      <c r="J104" s="405"/>
      <c r="K104" s="121"/>
      <c r="L104" s="120"/>
      <c r="M104" s="178"/>
    </row>
    <row r="105" ht="27.75" customHeight="1">
      <c r="A105" s="182"/>
      <c r="B105" s="184"/>
      <c r="C105" s="179"/>
      <c r="D105" s="180"/>
      <c r="E105" s="181"/>
      <c r="F105" s="179"/>
      <c r="G105" s="179"/>
      <c r="H105" s="179"/>
      <c r="I105" s="179"/>
      <c r="J105" s="406"/>
      <c r="K105" s="121"/>
      <c r="L105" s="120"/>
      <c r="M105" s="181"/>
    </row>
    <row r="106" ht="27.75" customHeight="1">
      <c r="A106" s="182"/>
      <c r="B106" s="183"/>
      <c r="C106" s="120"/>
      <c r="D106" s="177"/>
      <c r="E106" s="178"/>
      <c r="F106" s="120"/>
      <c r="G106" s="120"/>
      <c r="H106" s="120"/>
      <c r="I106" s="120"/>
      <c r="J106" s="405"/>
      <c r="K106" s="121"/>
      <c r="L106" s="120"/>
      <c r="M106" s="178"/>
    </row>
    <row r="107" ht="27.75" customHeight="1">
      <c r="A107" s="182"/>
      <c r="B107" s="184"/>
      <c r="C107" s="179"/>
      <c r="D107" s="180"/>
      <c r="E107" s="181"/>
      <c r="F107" s="179"/>
      <c r="G107" s="179"/>
      <c r="H107" s="179"/>
      <c r="I107" s="179"/>
      <c r="J107" s="406"/>
      <c r="K107" s="121"/>
      <c r="L107" s="120"/>
      <c r="M107" s="181"/>
    </row>
    <row r="108" ht="27.75" customHeight="1">
      <c r="A108" s="182"/>
      <c r="B108" s="183"/>
      <c r="C108" s="120"/>
      <c r="D108" s="177"/>
      <c r="E108" s="178"/>
      <c r="F108" s="120"/>
      <c r="G108" s="120"/>
      <c r="H108" s="120"/>
      <c r="I108" s="120"/>
      <c r="J108" s="405"/>
      <c r="K108" s="121"/>
      <c r="L108" s="120"/>
      <c r="M108" s="178"/>
    </row>
    <row r="109" ht="27.75" customHeight="1">
      <c r="A109" s="182"/>
      <c r="B109" s="184"/>
      <c r="C109" s="179"/>
      <c r="D109" s="180"/>
      <c r="E109" s="181"/>
      <c r="F109" s="179"/>
      <c r="G109" s="179"/>
      <c r="H109" s="179"/>
      <c r="I109" s="179"/>
      <c r="J109" s="406"/>
      <c r="K109" s="121"/>
      <c r="L109" s="120"/>
      <c r="M109" s="181"/>
    </row>
    <row r="110" ht="27.75" customHeight="1">
      <c r="A110" s="182"/>
      <c r="B110" s="183"/>
      <c r="C110" s="120"/>
      <c r="D110" s="177"/>
      <c r="E110" s="178"/>
      <c r="F110" s="120"/>
      <c r="G110" s="120"/>
      <c r="H110" s="120"/>
      <c r="I110" s="120"/>
      <c r="J110" s="405"/>
      <c r="K110" s="121"/>
      <c r="L110" s="120"/>
      <c r="M110" s="178"/>
    </row>
    <row r="111" ht="27.75" customHeight="1">
      <c r="A111" s="182"/>
      <c r="B111" s="184"/>
      <c r="C111" s="179"/>
      <c r="D111" s="180"/>
      <c r="E111" s="181"/>
      <c r="F111" s="179"/>
      <c r="G111" s="179"/>
      <c r="H111" s="179"/>
      <c r="I111" s="179"/>
      <c r="J111" s="406"/>
      <c r="K111" s="121"/>
      <c r="L111" s="120"/>
      <c r="M111" s="181"/>
    </row>
    <row r="112" ht="27.75" customHeight="1">
      <c r="A112" s="182"/>
      <c r="B112" s="183"/>
      <c r="C112" s="120"/>
      <c r="D112" s="177"/>
      <c r="E112" s="178"/>
      <c r="F112" s="120"/>
      <c r="G112" s="120"/>
      <c r="H112" s="120"/>
      <c r="I112" s="120"/>
      <c r="J112" s="405"/>
      <c r="K112" s="121"/>
      <c r="L112" s="120"/>
      <c r="M112" s="178"/>
    </row>
    <row r="113" ht="27.75" customHeight="1">
      <c r="A113" s="182"/>
      <c r="B113" s="184"/>
      <c r="C113" s="179"/>
      <c r="D113" s="180"/>
      <c r="E113" s="181"/>
      <c r="F113" s="179"/>
      <c r="G113" s="179"/>
      <c r="H113" s="179"/>
      <c r="I113" s="179"/>
      <c r="J113" s="406"/>
      <c r="K113" s="121"/>
      <c r="L113" s="120"/>
      <c r="M113" s="181"/>
    </row>
    <row r="114" ht="27.75" customHeight="1">
      <c r="A114" s="182"/>
      <c r="B114" s="183"/>
      <c r="C114" s="120"/>
      <c r="D114" s="177"/>
      <c r="E114" s="178"/>
      <c r="F114" s="120"/>
      <c r="G114" s="120"/>
      <c r="H114" s="120"/>
      <c r="I114" s="120"/>
      <c r="J114" s="405"/>
      <c r="K114" s="121"/>
      <c r="L114" s="120"/>
      <c r="M114" s="178"/>
    </row>
    <row r="115" ht="27.75" customHeight="1">
      <c r="A115" s="182"/>
      <c r="B115" s="184"/>
      <c r="C115" s="179"/>
      <c r="D115" s="180"/>
      <c r="E115" s="181"/>
      <c r="F115" s="179"/>
      <c r="G115" s="179"/>
      <c r="H115" s="179"/>
      <c r="I115" s="179"/>
      <c r="J115" s="406"/>
      <c r="K115" s="121"/>
      <c r="L115" s="120"/>
      <c r="M115" s="181"/>
    </row>
    <row r="116" ht="27.75" customHeight="1">
      <c r="A116" s="182"/>
      <c r="B116" s="183"/>
      <c r="C116" s="120"/>
      <c r="D116" s="177"/>
      <c r="E116" s="178"/>
      <c r="F116" s="120"/>
      <c r="G116" s="120"/>
      <c r="H116" s="120"/>
      <c r="I116" s="120"/>
      <c r="J116" s="405"/>
      <c r="K116" s="121"/>
      <c r="L116" s="120"/>
      <c r="M116" s="178"/>
    </row>
    <row r="117" ht="27.75" customHeight="1">
      <c r="A117" s="182"/>
      <c r="B117" s="184"/>
      <c r="C117" s="179"/>
      <c r="D117" s="180"/>
      <c r="E117" s="181"/>
      <c r="F117" s="179"/>
      <c r="G117" s="179"/>
      <c r="H117" s="179"/>
      <c r="I117" s="179"/>
      <c r="J117" s="406"/>
      <c r="K117" s="121"/>
      <c r="L117" s="120"/>
      <c r="M117" s="181"/>
    </row>
    <row r="118" ht="27.75" customHeight="1">
      <c r="A118" s="182"/>
      <c r="B118" s="183"/>
      <c r="C118" s="120"/>
      <c r="D118" s="177"/>
      <c r="E118" s="178"/>
      <c r="F118" s="120"/>
      <c r="G118" s="120"/>
      <c r="H118" s="120"/>
      <c r="I118" s="120"/>
      <c r="J118" s="405"/>
      <c r="K118" s="121"/>
      <c r="L118" s="120"/>
      <c r="M118" s="178"/>
    </row>
    <row r="119" ht="27.75" customHeight="1">
      <c r="A119" s="182"/>
      <c r="B119" s="184"/>
      <c r="C119" s="179"/>
      <c r="D119" s="180"/>
      <c r="E119" s="181"/>
      <c r="F119" s="179"/>
      <c r="G119" s="179"/>
      <c r="H119" s="179"/>
      <c r="I119" s="179"/>
      <c r="J119" s="406"/>
      <c r="K119" s="121"/>
      <c r="L119" s="120"/>
      <c r="M119" s="181"/>
    </row>
    <row r="120" ht="27.75" customHeight="1">
      <c r="A120" s="182"/>
      <c r="B120" s="183"/>
      <c r="C120" s="120"/>
      <c r="D120" s="177"/>
      <c r="E120" s="178"/>
      <c r="F120" s="120"/>
      <c r="G120" s="120"/>
      <c r="H120" s="120"/>
      <c r="I120" s="120"/>
      <c r="J120" s="405"/>
      <c r="K120" s="121"/>
      <c r="L120" s="120"/>
      <c r="M120" s="178"/>
    </row>
    <row r="121" ht="27.75" customHeight="1">
      <c r="A121" s="182"/>
      <c r="B121" s="184"/>
      <c r="C121" s="179"/>
      <c r="D121" s="180"/>
      <c r="E121" s="181"/>
      <c r="F121" s="179"/>
      <c r="G121" s="179"/>
      <c r="H121" s="179"/>
      <c r="I121" s="179"/>
      <c r="J121" s="406"/>
      <c r="K121" s="121"/>
      <c r="L121" s="120"/>
      <c r="M121" s="181"/>
    </row>
    <row r="122" ht="27.75" customHeight="1">
      <c r="A122" s="182"/>
      <c r="B122" s="183"/>
      <c r="C122" s="120"/>
      <c r="D122" s="177"/>
      <c r="E122" s="178"/>
      <c r="F122" s="120"/>
      <c r="G122" s="120"/>
      <c r="H122" s="120"/>
      <c r="I122" s="120"/>
      <c r="J122" s="405"/>
      <c r="K122" s="121"/>
      <c r="L122" s="120"/>
      <c r="M122" s="178"/>
    </row>
    <row r="123" ht="27.75" customHeight="1">
      <c r="A123" s="182"/>
      <c r="B123" s="184"/>
      <c r="C123" s="179"/>
      <c r="D123" s="180"/>
      <c r="E123" s="181"/>
      <c r="F123" s="179"/>
      <c r="G123" s="179"/>
      <c r="H123" s="179"/>
      <c r="I123" s="179"/>
      <c r="J123" s="406"/>
      <c r="K123" s="121"/>
      <c r="L123" s="120"/>
      <c r="M123" s="181"/>
    </row>
    <row r="124" ht="27.75" customHeight="1">
      <c r="A124" s="182"/>
      <c r="B124" s="183"/>
      <c r="C124" s="120"/>
      <c r="D124" s="177"/>
      <c r="E124" s="178"/>
      <c r="F124" s="120"/>
      <c r="G124" s="120"/>
      <c r="H124" s="120"/>
      <c r="I124" s="120"/>
      <c r="J124" s="405"/>
      <c r="K124" s="121"/>
      <c r="L124" s="120"/>
      <c r="M124" s="178"/>
    </row>
    <row r="125" ht="27.75" customHeight="1">
      <c r="A125" s="182"/>
      <c r="B125" s="184"/>
      <c r="C125" s="179"/>
      <c r="D125" s="180"/>
      <c r="E125" s="181"/>
      <c r="F125" s="179"/>
      <c r="G125" s="179"/>
      <c r="H125" s="179"/>
      <c r="I125" s="179"/>
      <c r="J125" s="406"/>
      <c r="K125" s="121"/>
      <c r="L125" s="120"/>
      <c r="M125" s="181"/>
    </row>
    <row r="126" ht="27.75" customHeight="1">
      <c r="A126" s="182"/>
      <c r="B126" s="183"/>
      <c r="C126" s="120"/>
      <c r="D126" s="177"/>
      <c r="E126" s="178"/>
      <c r="F126" s="120"/>
      <c r="G126" s="120"/>
      <c r="H126" s="120"/>
      <c r="I126" s="120"/>
      <c r="J126" s="405"/>
      <c r="K126" s="121"/>
      <c r="L126" s="120"/>
      <c r="M126" s="178"/>
    </row>
    <row r="127" ht="27.75" customHeight="1">
      <c r="A127" s="182"/>
      <c r="B127" s="184"/>
      <c r="C127" s="179"/>
      <c r="D127" s="180"/>
      <c r="E127" s="181"/>
      <c r="F127" s="179"/>
      <c r="G127" s="179"/>
      <c r="H127" s="179"/>
      <c r="I127" s="179"/>
      <c r="J127" s="406"/>
      <c r="K127" s="121"/>
      <c r="L127" s="120"/>
      <c r="M127" s="181"/>
    </row>
    <row r="128" ht="27.75" customHeight="1">
      <c r="A128" s="182"/>
      <c r="B128" s="183"/>
      <c r="C128" s="120"/>
      <c r="D128" s="177"/>
      <c r="E128" s="178"/>
      <c r="F128" s="120"/>
      <c r="G128" s="120"/>
      <c r="H128" s="120"/>
      <c r="I128" s="120"/>
      <c r="J128" s="405"/>
      <c r="K128" s="121"/>
      <c r="L128" s="120"/>
      <c r="M128" s="178"/>
    </row>
    <row r="129" ht="27.75" customHeight="1">
      <c r="A129" s="182"/>
      <c r="B129" s="184"/>
      <c r="C129" s="179"/>
      <c r="D129" s="180"/>
      <c r="E129" s="181"/>
      <c r="F129" s="179"/>
      <c r="G129" s="179"/>
      <c r="H129" s="179"/>
      <c r="I129" s="179"/>
      <c r="J129" s="406"/>
      <c r="K129" s="121"/>
      <c r="L129" s="120"/>
      <c r="M129" s="181"/>
    </row>
    <row r="130" ht="27.75" customHeight="1">
      <c r="A130" s="182"/>
      <c r="B130" s="183"/>
      <c r="C130" s="120"/>
      <c r="D130" s="177"/>
      <c r="E130" s="178"/>
      <c r="F130" s="120"/>
      <c r="G130" s="120"/>
      <c r="H130" s="120"/>
      <c r="I130" s="120"/>
      <c r="J130" s="405"/>
      <c r="K130" s="121"/>
      <c r="L130" s="120"/>
      <c r="M130" s="178"/>
    </row>
    <row r="131" ht="27.75" customHeight="1">
      <c r="A131" s="182"/>
      <c r="B131" s="184"/>
      <c r="C131" s="179"/>
      <c r="D131" s="180"/>
      <c r="E131" s="181"/>
      <c r="F131" s="179"/>
      <c r="G131" s="179"/>
      <c r="H131" s="179"/>
      <c r="I131" s="179"/>
      <c r="J131" s="406"/>
      <c r="K131" s="121"/>
      <c r="L131" s="120"/>
      <c r="M131" s="181"/>
    </row>
    <row r="132" ht="27.75" customHeight="1">
      <c r="A132" s="182"/>
      <c r="B132" s="183"/>
      <c r="C132" s="120"/>
      <c r="D132" s="177"/>
      <c r="E132" s="178"/>
      <c r="F132" s="120"/>
      <c r="G132" s="120"/>
      <c r="H132" s="120"/>
      <c r="I132" s="120"/>
      <c r="J132" s="405"/>
      <c r="K132" s="121"/>
      <c r="L132" s="120"/>
      <c r="M132" s="178"/>
    </row>
    <row r="133" ht="27.75" customHeight="1">
      <c r="A133" s="182"/>
      <c r="B133" s="184"/>
      <c r="C133" s="179"/>
      <c r="D133" s="180"/>
      <c r="E133" s="181"/>
      <c r="F133" s="179"/>
      <c r="G133" s="179"/>
      <c r="H133" s="179"/>
      <c r="I133" s="179"/>
      <c r="J133" s="406"/>
      <c r="K133" s="121"/>
      <c r="L133" s="120"/>
      <c r="M133" s="181"/>
    </row>
    <row r="134" ht="27.75" customHeight="1">
      <c r="A134" s="182"/>
      <c r="B134" s="183"/>
      <c r="C134" s="120"/>
      <c r="D134" s="177"/>
      <c r="E134" s="178"/>
      <c r="F134" s="120"/>
      <c r="G134" s="120"/>
      <c r="H134" s="120"/>
      <c r="I134" s="120"/>
      <c r="J134" s="405"/>
      <c r="K134" s="121"/>
      <c r="L134" s="120"/>
      <c r="M134" s="178"/>
    </row>
    <row r="135" ht="27.75" customHeight="1">
      <c r="A135" s="182"/>
      <c r="B135" s="184"/>
      <c r="C135" s="179"/>
      <c r="D135" s="180"/>
      <c r="E135" s="181"/>
      <c r="F135" s="179"/>
      <c r="G135" s="179"/>
      <c r="H135" s="179"/>
      <c r="I135" s="179"/>
      <c r="J135" s="406"/>
      <c r="K135" s="121"/>
      <c r="L135" s="120"/>
      <c r="M135" s="181"/>
    </row>
    <row r="136" ht="27.75" customHeight="1">
      <c r="A136" s="182"/>
      <c r="B136" s="183"/>
      <c r="C136" s="120"/>
      <c r="D136" s="177"/>
      <c r="E136" s="178"/>
      <c r="F136" s="120"/>
      <c r="G136" s="120"/>
      <c r="H136" s="120"/>
      <c r="I136" s="120"/>
      <c r="J136" s="405"/>
      <c r="K136" s="121"/>
      <c r="L136" s="120"/>
      <c r="M136" s="178"/>
    </row>
    <row r="137" ht="27.75" customHeight="1">
      <c r="A137" s="182"/>
      <c r="B137" s="184"/>
      <c r="C137" s="179"/>
      <c r="D137" s="180"/>
      <c r="E137" s="181"/>
      <c r="F137" s="179"/>
      <c r="G137" s="179"/>
      <c r="H137" s="179"/>
      <c r="I137" s="179"/>
      <c r="J137" s="406"/>
      <c r="K137" s="121"/>
      <c r="L137" s="120"/>
      <c r="M137" s="181"/>
    </row>
    <row r="138" ht="27.75" customHeight="1">
      <c r="A138" s="182"/>
      <c r="B138" s="183"/>
      <c r="C138" s="120"/>
      <c r="D138" s="177"/>
      <c r="E138" s="178"/>
      <c r="F138" s="120"/>
      <c r="G138" s="120"/>
      <c r="H138" s="120"/>
      <c r="I138" s="120"/>
      <c r="J138" s="405"/>
      <c r="K138" s="121"/>
      <c r="L138" s="120"/>
      <c r="M138" s="178"/>
    </row>
    <row r="139" ht="27.75" customHeight="1">
      <c r="A139" s="182"/>
      <c r="B139" s="184"/>
      <c r="C139" s="179"/>
      <c r="D139" s="180"/>
      <c r="E139" s="181"/>
      <c r="F139" s="179"/>
      <c r="G139" s="179"/>
      <c r="H139" s="179"/>
      <c r="I139" s="179"/>
      <c r="J139" s="406"/>
      <c r="K139" s="121"/>
      <c r="L139" s="120"/>
      <c r="M139" s="181"/>
    </row>
    <row r="140" ht="27.75" customHeight="1">
      <c r="A140" s="182"/>
      <c r="B140" s="183"/>
      <c r="C140" s="120"/>
      <c r="D140" s="177"/>
      <c r="E140" s="178"/>
      <c r="F140" s="120"/>
      <c r="G140" s="120"/>
      <c r="H140" s="120"/>
      <c r="I140" s="120"/>
      <c r="J140" s="405"/>
      <c r="K140" s="121"/>
      <c r="L140" s="120"/>
      <c r="M140" s="178"/>
    </row>
    <row r="141" ht="27.75" customHeight="1">
      <c r="A141" s="182"/>
      <c r="B141" s="184"/>
      <c r="C141" s="179"/>
      <c r="D141" s="180"/>
      <c r="E141" s="181"/>
      <c r="F141" s="179"/>
      <c r="G141" s="179"/>
      <c r="H141" s="179"/>
      <c r="I141" s="179"/>
      <c r="J141" s="406"/>
      <c r="K141" s="121"/>
      <c r="L141" s="120"/>
      <c r="M141" s="181"/>
    </row>
    <row r="142" ht="27.75" customHeight="1">
      <c r="A142" s="182"/>
      <c r="B142" s="183"/>
      <c r="C142" s="120"/>
      <c r="D142" s="177"/>
      <c r="E142" s="178"/>
      <c r="F142" s="120"/>
      <c r="G142" s="120"/>
      <c r="H142" s="120"/>
      <c r="I142" s="120"/>
      <c r="J142" s="405"/>
      <c r="K142" s="121"/>
      <c r="L142" s="120"/>
      <c r="M142" s="178"/>
    </row>
    <row r="143" ht="27.75" customHeight="1">
      <c r="A143" s="182"/>
      <c r="B143" s="184"/>
      <c r="C143" s="179"/>
      <c r="D143" s="180"/>
      <c r="E143" s="181"/>
      <c r="F143" s="179"/>
      <c r="G143" s="179"/>
      <c r="H143" s="179"/>
      <c r="I143" s="179"/>
      <c r="J143" s="406"/>
      <c r="K143" s="121"/>
      <c r="L143" s="120"/>
      <c r="M143" s="181"/>
    </row>
    <row r="144" ht="27.75" customHeight="1">
      <c r="A144" s="182"/>
      <c r="B144" s="183"/>
      <c r="C144" s="120"/>
      <c r="D144" s="177"/>
      <c r="E144" s="178"/>
      <c r="F144" s="120"/>
      <c r="G144" s="120"/>
      <c r="H144" s="120"/>
      <c r="I144" s="120"/>
      <c r="J144" s="405"/>
      <c r="K144" s="121"/>
      <c r="L144" s="120"/>
      <c r="M144" s="178"/>
    </row>
    <row r="145" ht="27.75" customHeight="1">
      <c r="A145" s="182"/>
      <c r="B145" s="184"/>
      <c r="C145" s="179"/>
      <c r="D145" s="180"/>
      <c r="E145" s="181"/>
      <c r="F145" s="179"/>
      <c r="G145" s="179"/>
      <c r="H145" s="179"/>
      <c r="I145" s="179"/>
      <c r="J145" s="406"/>
      <c r="K145" s="121"/>
      <c r="L145" s="120"/>
      <c r="M145" s="181"/>
    </row>
    <row r="146" ht="27.75" customHeight="1">
      <c r="A146" s="182"/>
      <c r="B146" s="183"/>
      <c r="C146" s="120"/>
      <c r="D146" s="177"/>
      <c r="E146" s="178"/>
      <c r="F146" s="120"/>
      <c r="G146" s="120"/>
      <c r="H146" s="120"/>
      <c r="I146" s="120"/>
      <c r="J146" s="405"/>
      <c r="K146" s="121"/>
      <c r="L146" s="120"/>
      <c r="M146" s="178"/>
    </row>
    <row r="147" ht="27.75" customHeight="1">
      <c r="A147" s="182"/>
      <c r="B147" s="184"/>
      <c r="C147" s="179"/>
      <c r="D147" s="180"/>
      <c r="E147" s="181"/>
      <c r="F147" s="179"/>
      <c r="G147" s="179"/>
      <c r="H147" s="179"/>
      <c r="I147" s="179"/>
      <c r="J147" s="406"/>
      <c r="K147" s="121"/>
      <c r="L147" s="120"/>
      <c r="M147" s="181"/>
    </row>
    <row r="148" ht="27.75" customHeight="1">
      <c r="A148" s="182"/>
      <c r="B148" s="183"/>
      <c r="C148" s="120"/>
      <c r="D148" s="177"/>
      <c r="E148" s="178"/>
      <c r="F148" s="120"/>
      <c r="G148" s="120"/>
      <c r="H148" s="120"/>
      <c r="I148" s="120"/>
      <c r="J148" s="405"/>
      <c r="K148" s="121"/>
      <c r="L148" s="120"/>
      <c r="M148" s="178"/>
    </row>
    <row r="149" ht="27.75" customHeight="1">
      <c r="A149" s="182"/>
      <c r="B149" s="184"/>
      <c r="C149" s="179"/>
      <c r="D149" s="180"/>
      <c r="E149" s="181"/>
      <c r="F149" s="179"/>
      <c r="G149" s="179"/>
      <c r="H149" s="179"/>
      <c r="I149" s="179"/>
      <c r="J149" s="406"/>
      <c r="K149" s="121"/>
      <c r="L149" s="120"/>
      <c r="M149" s="181"/>
    </row>
    <row r="150" ht="27.75" customHeight="1">
      <c r="A150" s="182"/>
      <c r="B150" s="183"/>
      <c r="C150" s="120"/>
      <c r="D150" s="177"/>
      <c r="E150" s="178"/>
      <c r="F150" s="120"/>
      <c r="G150" s="120"/>
      <c r="H150" s="120"/>
      <c r="I150" s="120"/>
      <c r="J150" s="405"/>
      <c r="K150" s="121"/>
      <c r="L150" s="120"/>
      <c r="M150" s="178"/>
    </row>
    <row r="151" ht="27.75" customHeight="1">
      <c r="A151" s="182"/>
      <c r="B151" s="184"/>
      <c r="C151" s="179"/>
      <c r="D151" s="180"/>
      <c r="E151" s="181"/>
      <c r="F151" s="179"/>
      <c r="G151" s="179"/>
      <c r="H151" s="179"/>
      <c r="I151" s="179"/>
      <c r="J151" s="406"/>
      <c r="K151" s="121"/>
      <c r="L151" s="120"/>
      <c r="M151" s="181"/>
    </row>
    <row r="152" ht="27.75" customHeight="1">
      <c r="A152" s="182"/>
      <c r="B152" s="183"/>
      <c r="C152" s="120"/>
      <c r="D152" s="177"/>
      <c r="E152" s="178"/>
      <c r="F152" s="120"/>
      <c r="G152" s="120"/>
      <c r="H152" s="120"/>
      <c r="I152" s="120"/>
      <c r="J152" s="405"/>
      <c r="K152" s="121"/>
      <c r="L152" s="120"/>
      <c r="M152" s="178"/>
    </row>
    <row r="153" ht="27.75" customHeight="1">
      <c r="A153" s="182"/>
      <c r="B153" s="184"/>
      <c r="C153" s="179"/>
      <c r="D153" s="180"/>
      <c r="E153" s="181"/>
      <c r="F153" s="179"/>
      <c r="G153" s="179"/>
      <c r="H153" s="179"/>
      <c r="I153" s="179"/>
      <c r="J153" s="406"/>
      <c r="K153" s="121"/>
      <c r="L153" s="120"/>
      <c r="M153" s="181"/>
    </row>
    <row r="154" ht="27.75" customHeight="1">
      <c r="A154" s="182"/>
      <c r="B154" s="183"/>
      <c r="C154" s="120"/>
      <c r="D154" s="177"/>
      <c r="E154" s="178"/>
      <c r="F154" s="120"/>
      <c r="G154" s="120"/>
      <c r="H154" s="120"/>
      <c r="I154" s="120"/>
      <c r="J154" s="405"/>
      <c r="K154" s="121"/>
      <c r="L154" s="120"/>
      <c r="M154" s="178"/>
    </row>
    <row r="155" ht="27.75" customHeight="1">
      <c r="A155" s="182"/>
      <c r="B155" s="184"/>
      <c r="C155" s="179"/>
      <c r="D155" s="180"/>
      <c r="E155" s="181"/>
      <c r="F155" s="179"/>
      <c r="G155" s="179"/>
      <c r="H155" s="179"/>
      <c r="I155" s="179"/>
      <c r="J155" s="406"/>
      <c r="K155" s="121"/>
      <c r="L155" s="120"/>
      <c r="M155" s="181"/>
    </row>
    <row r="156" ht="27.75" customHeight="1">
      <c r="A156" s="182"/>
      <c r="B156" s="183"/>
      <c r="C156" s="120"/>
      <c r="D156" s="177"/>
      <c r="E156" s="178"/>
      <c r="F156" s="120"/>
      <c r="G156" s="120"/>
      <c r="H156" s="120"/>
      <c r="I156" s="120"/>
      <c r="J156" s="405"/>
      <c r="K156" s="121"/>
      <c r="L156" s="120"/>
      <c r="M156" s="178"/>
    </row>
    <row r="157" ht="27.75" customHeight="1">
      <c r="A157" s="182"/>
      <c r="B157" s="184"/>
      <c r="C157" s="179"/>
      <c r="D157" s="180"/>
      <c r="E157" s="181"/>
      <c r="F157" s="179"/>
      <c r="G157" s="179"/>
      <c r="H157" s="179"/>
      <c r="I157" s="179"/>
      <c r="J157" s="406"/>
      <c r="K157" s="121"/>
      <c r="L157" s="120"/>
      <c r="M157" s="181"/>
    </row>
    <row r="158" ht="27.75" customHeight="1">
      <c r="A158" s="182"/>
      <c r="B158" s="183"/>
      <c r="C158" s="120"/>
      <c r="D158" s="177"/>
      <c r="E158" s="178"/>
      <c r="F158" s="120"/>
      <c r="G158" s="120"/>
      <c r="H158" s="120"/>
      <c r="I158" s="120"/>
      <c r="J158" s="405"/>
      <c r="K158" s="121"/>
      <c r="L158" s="120"/>
      <c r="M158" s="178"/>
    </row>
    <row r="159" ht="27.75" customHeight="1">
      <c r="A159" s="182"/>
      <c r="B159" s="184"/>
      <c r="C159" s="179"/>
      <c r="D159" s="180"/>
      <c r="E159" s="181"/>
      <c r="F159" s="179"/>
      <c r="G159" s="179"/>
      <c r="H159" s="179"/>
      <c r="I159" s="179"/>
      <c r="J159" s="406"/>
      <c r="K159" s="121"/>
      <c r="L159" s="120"/>
      <c r="M159" s="181"/>
    </row>
    <row r="160" ht="27.75" customHeight="1">
      <c r="A160" s="182"/>
      <c r="B160" s="183"/>
      <c r="C160" s="120"/>
      <c r="D160" s="177"/>
      <c r="E160" s="178"/>
      <c r="F160" s="120"/>
      <c r="G160" s="120"/>
      <c r="H160" s="120"/>
      <c r="I160" s="120"/>
      <c r="J160" s="405"/>
      <c r="K160" s="121"/>
      <c r="L160" s="120"/>
      <c r="M160" s="178"/>
    </row>
    <row r="161" ht="27.75" customHeight="1">
      <c r="A161" s="182"/>
      <c r="B161" s="184"/>
      <c r="C161" s="179"/>
      <c r="D161" s="180"/>
      <c r="E161" s="181"/>
      <c r="F161" s="179"/>
      <c r="G161" s="179"/>
      <c r="H161" s="179"/>
      <c r="I161" s="179"/>
      <c r="J161" s="406"/>
      <c r="K161" s="121"/>
      <c r="L161" s="120"/>
      <c r="M161" s="181"/>
    </row>
    <row r="162" ht="27.75" customHeight="1">
      <c r="A162" s="182"/>
      <c r="B162" s="183"/>
      <c r="C162" s="120"/>
      <c r="D162" s="177"/>
      <c r="E162" s="178"/>
      <c r="F162" s="120"/>
      <c r="G162" s="120"/>
      <c r="H162" s="120"/>
      <c r="I162" s="120"/>
      <c r="J162" s="405"/>
      <c r="K162" s="121"/>
      <c r="L162" s="120"/>
      <c r="M162" s="178"/>
    </row>
    <row r="163" ht="27.75" customHeight="1">
      <c r="A163" s="182"/>
      <c r="B163" s="184"/>
      <c r="C163" s="179"/>
      <c r="D163" s="180"/>
      <c r="E163" s="181"/>
      <c r="F163" s="179"/>
      <c r="G163" s="179"/>
      <c r="H163" s="179"/>
      <c r="I163" s="179"/>
      <c r="J163" s="406"/>
      <c r="K163" s="121"/>
      <c r="L163" s="120"/>
      <c r="M163" s="181"/>
    </row>
    <row r="164" ht="27.75" customHeight="1">
      <c r="A164" s="182"/>
      <c r="B164" s="183"/>
      <c r="C164" s="120"/>
      <c r="D164" s="177"/>
      <c r="E164" s="178"/>
      <c r="F164" s="120"/>
      <c r="G164" s="120"/>
      <c r="H164" s="120"/>
      <c r="I164" s="120"/>
      <c r="J164" s="405"/>
      <c r="K164" s="121"/>
      <c r="L164" s="120"/>
      <c r="M164" s="178"/>
    </row>
    <row r="165" ht="27.75" customHeight="1">
      <c r="A165" s="182"/>
      <c r="B165" s="184"/>
      <c r="C165" s="179"/>
      <c r="D165" s="180"/>
      <c r="E165" s="181"/>
      <c r="F165" s="179"/>
      <c r="G165" s="179"/>
      <c r="H165" s="179"/>
      <c r="I165" s="179"/>
      <c r="J165" s="406"/>
      <c r="K165" s="121"/>
      <c r="L165" s="120"/>
      <c r="M165" s="181"/>
    </row>
    <row r="166" ht="27.75" customHeight="1">
      <c r="A166" s="182"/>
      <c r="B166" s="183"/>
      <c r="C166" s="120"/>
      <c r="D166" s="177"/>
      <c r="E166" s="178"/>
      <c r="F166" s="120"/>
      <c r="G166" s="120"/>
      <c r="H166" s="120"/>
      <c r="I166" s="120"/>
      <c r="J166" s="405"/>
      <c r="K166" s="121"/>
      <c r="L166" s="120"/>
      <c r="M166" s="178"/>
    </row>
    <row r="167" ht="27.75" customHeight="1">
      <c r="A167" s="182"/>
      <c r="B167" s="184"/>
      <c r="C167" s="179"/>
      <c r="D167" s="180"/>
      <c r="E167" s="181"/>
      <c r="F167" s="179"/>
      <c r="G167" s="179"/>
      <c r="H167" s="179"/>
      <c r="I167" s="179"/>
      <c r="J167" s="406"/>
      <c r="K167" s="121"/>
      <c r="L167" s="120"/>
      <c r="M167" s="181"/>
    </row>
    <row r="168" ht="27.75" customHeight="1">
      <c r="A168" s="182"/>
      <c r="B168" s="183"/>
      <c r="C168" s="120"/>
      <c r="D168" s="177"/>
      <c r="E168" s="178"/>
      <c r="F168" s="120"/>
      <c r="G168" s="120"/>
      <c r="H168" s="120"/>
      <c r="I168" s="120"/>
      <c r="J168" s="405"/>
      <c r="K168" s="121"/>
      <c r="L168" s="120"/>
      <c r="M168" s="178"/>
    </row>
    <row r="169" ht="27.75" customHeight="1">
      <c r="A169" s="182"/>
      <c r="B169" s="184"/>
      <c r="C169" s="179"/>
      <c r="D169" s="180"/>
      <c r="E169" s="181"/>
      <c r="F169" s="179"/>
      <c r="G169" s="179"/>
      <c r="H169" s="179"/>
      <c r="I169" s="179"/>
      <c r="J169" s="406"/>
      <c r="K169" s="121"/>
      <c r="L169" s="120"/>
      <c r="M169" s="181"/>
    </row>
    <row r="170" ht="27.75" customHeight="1">
      <c r="A170" s="182"/>
      <c r="B170" s="183"/>
      <c r="C170" s="120"/>
      <c r="D170" s="177"/>
      <c r="E170" s="178"/>
      <c r="F170" s="120"/>
      <c r="G170" s="120"/>
      <c r="H170" s="120"/>
      <c r="I170" s="120"/>
      <c r="J170" s="405"/>
      <c r="K170" s="121"/>
      <c r="L170" s="120"/>
      <c r="M170" s="178"/>
    </row>
    <row r="171" ht="27.75" customHeight="1">
      <c r="A171" s="182"/>
      <c r="B171" s="184"/>
      <c r="C171" s="179"/>
      <c r="D171" s="180"/>
      <c r="E171" s="181"/>
      <c r="F171" s="179"/>
      <c r="G171" s="179"/>
      <c r="H171" s="179"/>
      <c r="I171" s="179"/>
      <c r="J171" s="406"/>
      <c r="K171" s="121"/>
      <c r="L171" s="120"/>
      <c r="M171" s="181"/>
    </row>
    <row r="172" ht="27.75" customHeight="1">
      <c r="A172" s="182"/>
      <c r="B172" s="183"/>
      <c r="C172" s="120"/>
      <c r="D172" s="177"/>
      <c r="E172" s="178"/>
      <c r="F172" s="120"/>
      <c r="G172" s="120"/>
      <c r="H172" s="120"/>
      <c r="I172" s="120"/>
      <c r="J172" s="405"/>
      <c r="K172" s="121"/>
      <c r="L172" s="120"/>
      <c r="M172" s="178"/>
    </row>
    <row r="173" ht="27.75" customHeight="1">
      <c r="A173" s="182"/>
      <c r="B173" s="184"/>
      <c r="C173" s="179"/>
      <c r="D173" s="180"/>
      <c r="E173" s="181"/>
      <c r="F173" s="179"/>
      <c r="G173" s="179"/>
      <c r="H173" s="179"/>
      <c r="I173" s="179"/>
      <c r="J173" s="406"/>
      <c r="K173" s="121"/>
      <c r="L173" s="120"/>
      <c r="M173" s="181"/>
    </row>
    <row r="174" ht="27.75" customHeight="1">
      <c r="A174" s="182"/>
      <c r="B174" s="183"/>
      <c r="C174" s="120"/>
      <c r="D174" s="177"/>
      <c r="E174" s="178"/>
      <c r="F174" s="120"/>
      <c r="G174" s="120"/>
      <c r="H174" s="120"/>
      <c r="I174" s="120"/>
      <c r="J174" s="405"/>
      <c r="K174" s="121"/>
      <c r="L174" s="120"/>
      <c r="M174" s="178"/>
    </row>
    <row r="175" ht="27.75" customHeight="1">
      <c r="A175" s="182"/>
      <c r="B175" s="184"/>
      <c r="C175" s="179"/>
      <c r="D175" s="180"/>
      <c r="E175" s="181"/>
      <c r="F175" s="179"/>
      <c r="G175" s="179"/>
      <c r="H175" s="179"/>
      <c r="I175" s="179"/>
      <c r="J175" s="406"/>
      <c r="K175" s="121"/>
      <c r="L175" s="120"/>
      <c r="M175" s="181"/>
    </row>
    <row r="176" ht="27.75" customHeight="1">
      <c r="A176" s="182"/>
      <c r="B176" s="183"/>
      <c r="C176" s="120"/>
      <c r="D176" s="177"/>
      <c r="E176" s="178"/>
      <c r="F176" s="120"/>
      <c r="G176" s="120"/>
      <c r="H176" s="120"/>
      <c r="I176" s="120"/>
      <c r="J176" s="405"/>
      <c r="K176" s="121"/>
      <c r="L176" s="120"/>
      <c r="M176" s="178"/>
    </row>
    <row r="177" ht="27.75" customHeight="1">
      <c r="A177" s="182"/>
      <c r="B177" s="184"/>
      <c r="C177" s="179"/>
      <c r="D177" s="180"/>
      <c r="E177" s="181"/>
      <c r="F177" s="179"/>
      <c r="G177" s="179"/>
      <c r="H177" s="179"/>
      <c r="I177" s="179"/>
      <c r="J177" s="406"/>
      <c r="K177" s="121"/>
      <c r="L177" s="120"/>
      <c r="M177" s="181"/>
    </row>
    <row r="178" ht="27.75" customHeight="1">
      <c r="A178" s="182"/>
      <c r="B178" s="183"/>
      <c r="C178" s="120"/>
      <c r="D178" s="177"/>
      <c r="E178" s="178"/>
      <c r="F178" s="120"/>
      <c r="G178" s="120"/>
      <c r="H178" s="120"/>
      <c r="I178" s="120"/>
      <c r="J178" s="405"/>
      <c r="K178" s="121"/>
      <c r="L178" s="120"/>
      <c r="M178" s="178"/>
    </row>
    <row r="179" ht="27.75" customHeight="1">
      <c r="A179" s="182"/>
      <c r="B179" s="184"/>
      <c r="C179" s="179"/>
      <c r="D179" s="180"/>
      <c r="E179" s="181"/>
      <c r="F179" s="179"/>
      <c r="G179" s="179"/>
      <c r="H179" s="179"/>
      <c r="I179" s="179"/>
      <c r="J179" s="406"/>
      <c r="K179" s="121"/>
      <c r="L179" s="120"/>
      <c r="M179" s="181"/>
    </row>
    <row r="180" ht="27.75" customHeight="1">
      <c r="A180" s="182"/>
      <c r="B180" s="183"/>
      <c r="C180" s="120"/>
      <c r="D180" s="177"/>
      <c r="E180" s="178"/>
      <c r="F180" s="120"/>
      <c r="G180" s="120"/>
      <c r="H180" s="120"/>
      <c r="I180" s="120"/>
      <c r="J180" s="405"/>
      <c r="K180" s="121"/>
      <c r="L180" s="120"/>
      <c r="M180" s="178"/>
    </row>
    <row r="181" ht="27.75" customHeight="1">
      <c r="A181" s="182"/>
      <c r="B181" s="184"/>
      <c r="C181" s="179"/>
      <c r="D181" s="180"/>
      <c r="E181" s="181"/>
      <c r="F181" s="179"/>
      <c r="G181" s="179"/>
      <c r="H181" s="179"/>
      <c r="I181" s="179"/>
      <c r="J181" s="406"/>
      <c r="K181" s="121"/>
      <c r="L181" s="120"/>
      <c r="M181" s="181"/>
    </row>
    <row r="182" ht="27.75" customHeight="1">
      <c r="A182" s="182"/>
      <c r="B182" s="183"/>
      <c r="C182" s="120"/>
      <c r="D182" s="177"/>
      <c r="E182" s="178"/>
      <c r="F182" s="120"/>
      <c r="G182" s="120"/>
      <c r="H182" s="120"/>
      <c r="I182" s="120"/>
      <c r="J182" s="405"/>
      <c r="K182" s="121"/>
      <c r="L182" s="120"/>
      <c r="M182" s="178"/>
    </row>
    <row r="183" ht="27.75" customHeight="1">
      <c r="A183" s="182"/>
      <c r="B183" s="184"/>
      <c r="C183" s="179"/>
      <c r="D183" s="180"/>
      <c r="E183" s="181"/>
      <c r="F183" s="179"/>
      <c r="G183" s="179"/>
      <c r="H183" s="179"/>
      <c r="I183" s="179"/>
      <c r="J183" s="406"/>
      <c r="K183" s="121"/>
      <c r="L183" s="120"/>
      <c r="M183" s="181"/>
    </row>
    <row r="184" ht="27.75" customHeight="1">
      <c r="A184" s="182"/>
      <c r="B184" s="183"/>
      <c r="C184" s="120"/>
      <c r="D184" s="177"/>
      <c r="E184" s="178"/>
      <c r="F184" s="120"/>
      <c r="G184" s="120"/>
      <c r="H184" s="120"/>
      <c r="I184" s="120"/>
      <c r="J184" s="405"/>
      <c r="K184" s="121"/>
      <c r="L184" s="120"/>
      <c r="M184" s="178"/>
    </row>
    <row r="185" ht="27.75" customHeight="1">
      <c r="A185" s="182"/>
      <c r="B185" s="184"/>
      <c r="C185" s="179"/>
      <c r="D185" s="180"/>
      <c r="E185" s="181"/>
      <c r="F185" s="179"/>
      <c r="G185" s="179"/>
      <c r="H185" s="179"/>
      <c r="I185" s="179"/>
      <c r="J185" s="406"/>
      <c r="K185" s="121"/>
      <c r="L185" s="120"/>
      <c r="M185" s="181"/>
    </row>
    <row r="186" ht="27.75" customHeight="1">
      <c r="A186" s="182"/>
      <c r="B186" s="183"/>
      <c r="C186" s="120"/>
      <c r="D186" s="177"/>
      <c r="E186" s="178"/>
      <c r="F186" s="120"/>
      <c r="G186" s="120"/>
      <c r="H186" s="120"/>
      <c r="I186" s="120"/>
      <c r="J186" s="405"/>
      <c r="K186" s="121"/>
      <c r="L186" s="120"/>
      <c r="M186" s="178"/>
    </row>
    <row r="187" ht="27.75" customHeight="1">
      <c r="A187" s="182"/>
      <c r="B187" s="184"/>
      <c r="C187" s="179"/>
      <c r="D187" s="180"/>
      <c r="E187" s="181"/>
      <c r="F187" s="179"/>
      <c r="G187" s="179"/>
      <c r="H187" s="179"/>
      <c r="I187" s="179"/>
      <c r="J187" s="406"/>
      <c r="K187" s="121"/>
      <c r="L187" s="120"/>
      <c r="M187" s="181"/>
    </row>
    <row r="188" ht="27.75" customHeight="1">
      <c r="A188" s="182"/>
      <c r="B188" s="183"/>
      <c r="C188" s="120"/>
      <c r="D188" s="177"/>
      <c r="E188" s="178"/>
      <c r="F188" s="120"/>
      <c r="G188" s="120"/>
      <c r="H188" s="120"/>
      <c r="I188" s="120"/>
      <c r="J188" s="405"/>
      <c r="K188" s="121"/>
      <c r="L188" s="120"/>
      <c r="M188" s="178"/>
    </row>
    <row r="189" ht="27.75" customHeight="1">
      <c r="A189" s="182"/>
      <c r="B189" s="184"/>
      <c r="C189" s="179"/>
      <c r="D189" s="180"/>
      <c r="E189" s="181"/>
      <c r="F189" s="179"/>
      <c r="G189" s="179"/>
      <c r="H189" s="179"/>
      <c r="I189" s="179"/>
      <c r="J189" s="406"/>
      <c r="K189" s="121"/>
      <c r="L189" s="120"/>
      <c r="M189" s="181"/>
    </row>
    <row r="190" ht="27.75" customHeight="1">
      <c r="A190" s="182"/>
      <c r="B190" s="183"/>
      <c r="C190" s="120"/>
      <c r="D190" s="177"/>
      <c r="E190" s="178"/>
      <c r="F190" s="120"/>
      <c r="G190" s="120"/>
      <c r="H190" s="120"/>
      <c r="I190" s="120"/>
      <c r="J190" s="405"/>
      <c r="K190" s="121"/>
      <c r="L190" s="120"/>
      <c r="M190" s="178"/>
    </row>
    <row r="191" ht="27.75" customHeight="1">
      <c r="A191" s="182"/>
      <c r="B191" s="184"/>
      <c r="C191" s="179"/>
      <c r="D191" s="180"/>
      <c r="E191" s="181"/>
      <c r="F191" s="179"/>
      <c r="G191" s="179"/>
      <c r="H191" s="179"/>
      <c r="I191" s="179"/>
      <c r="J191" s="406"/>
      <c r="K191" s="121"/>
      <c r="L191" s="120"/>
      <c r="M191" s="181"/>
    </row>
    <row r="192" ht="27.75" customHeight="1">
      <c r="A192" s="182"/>
      <c r="B192" s="183"/>
      <c r="C192" s="120"/>
      <c r="D192" s="177"/>
      <c r="E192" s="178"/>
      <c r="F192" s="120"/>
      <c r="G192" s="120"/>
      <c r="H192" s="120"/>
      <c r="I192" s="120"/>
      <c r="J192" s="405"/>
      <c r="K192" s="121"/>
      <c r="L192" s="120"/>
      <c r="M192" s="178"/>
    </row>
    <row r="193" ht="27.75" customHeight="1">
      <c r="A193" s="182"/>
      <c r="B193" s="184"/>
      <c r="C193" s="179"/>
      <c r="D193" s="180"/>
      <c r="E193" s="181"/>
      <c r="F193" s="179"/>
      <c r="G193" s="179"/>
      <c r="H193" s="179"/>
      <c r="I193" s="179"/>
      <c r="J193" s="406"/>
      <c r="K193" s="121"/>
      <c r="L193" s="120"/>
      <c r="M193" s="181"/>
    </row>
    <row r="194" ht="27.75" customHeight="1">
      <c r="A194" s="182"/>
      <c r="B194" s="183"/>
      <c r="C194" s="120"/>
      <c r="D194" s="177"/>
      <c r="E194" s="178"/>
      <c r="F194" s="120"/>
      <c r="G194" s="120"/>
      <c r="H194" s="120"/>
      <c r="I194" s="120"/>
      <c r="J194" s="405"/>
      <c r="K194" s="121"/>
      <c r="L194" s="120"/>
      <c r="M194" s="178"/>
    </row>
    <row r="195" ht="27.75" customHeight="1">
      <c r="A195" s="182"/>
      <c r="B195" s="184"/>
      <c r="C195" s="179"/>
      <c r="D195" s="180"/>
      <c r="E195" s="181"/>
      <c r="F195" s="179"/>
      <c r="G195" s="179"/>
      <c r="H195" s="179"/>
      <c r="I195" s="179"/>
      <c r="J195" s="406"/>
      <c r="K195" s="121"/>
      <c r="L195" s="120"/>
      <c r="M195" s="181"/>
    </row>
    <row r="196" ht="27.75" customHeight="1">
      <c r="A196" s="182"/>
      <c r="B196" s="183"/>
      <c r="C196" s="120"/>
      <c r="D196" s="177"/>
      <c r="E196" s="178"/>
      <c r="F196" s="120"/>
      <c r="G196" s="120"/>
      <c r="H196" s="120"/>
      <c r="I196" s="120"/>
      <c r="J196" s="405"/>
      <c r="K196" s="121"/>
      <c r="L196" s="120"/>
      <c r="M196" s="178"/>
    </row>
    <row r="197" ht="27.75" customHeight="1">
      <c r="A197" s="182"/>
      <c r="B197" s="184"/>
      <c r="C197" s="179"/>
      <c r="D197" s="180"/>
      <c r="E197" s="181"/>
      <c r="F197" s="179"/>
      <c r="G197" s="179"/>
      <c r="H197" s="179"/>
      <c r="I197" s="179"/>
      <c r="J197" s="406"/>
      <c r="K197" s="121"/>
      <c r="L197" s="120"/>
      <c r="M197" s="181"/>
    </row>
    <row r="198" ht="27.75" customHeight="1">
      <c r="A198" s="182"/>
      <c r="B198" s="183"/>
      <c r="C198" s="120"/>
      <c r="D198" s="177"/>
      <c r="E198" s="178"/>
      <c r="F198" s="120"/>
      <c r="G198" s="120"/>
      <c r="H198" s="120"/>
      <c r="I198" s="120"/>
      <c r="J198" s="405"/>
      <c r="K198" s="121"/>
      <c r="L198" s="120"/>
      <c r="M198" s="178"/>
    </row>
    <row r="199" ht="27.75" customHeight="1">
      <c r="A199" s="182"/>
      <c r="B199" s="184"/>
      <c r="C199" s="179"/>
      <c r="D199" s="180"/>
      <c r="E199" s="181"/>
      <c r="F199" s="179"/>
      <c r="G199" s="179"/>
      <c r="H199" s="179"/>
      <c r="I199" s="179"/>
      <c r="J199" s="406"/>
      <c r="K199" s="121"/>
      <c r="L199" s="120"/>
      <c r="M199" s="181"/>
    </row>
    <row r="200" ht="27.75" customHeight="1">
      <c r="A200" s="182"/>
      <c r="B200" s="183"/>
      <c r="C200" s="120"/>
      <c r="D200" s="177"/>
      <c r="E200" s="178"/>
      <c r="F200" s="120"/>
      <c r="G200" s="120"/>
      <c r="H200" s="120"/>
      <c r="I200" s="120"/>
      <c r="J200" s="405"/>
      <c r="K200" s="121"/>
      <c r="L200" s="120"/>
      <c r="M200" s="178"/>
    </row>
    <row r="201" ht="27.75" customHeight="1">
      <c r="A201" s="182"/>
      <c r="B201" s="184"/>
      <c r="C201" s="179"/>
      <c r="D201" s="180"/>
      <c r="E201" s="181"/>
      <c r="F201" s="179"/>
      <c r="G201" s="179"/>
      <c r="H201" s="179"/>
      <c r="I201" s="179"/>
      <c r="J201" s="406"/>
      <c r="K201" s="121"/>
      <c r="L201" s="120"/>
      <c r="M201" s="181"/>
    </row>
    <row r="202" ht="27.75" customHeight="1">
      <c r="A202" s="182"/>
      <c r="B202" s="183"/>
      <c r="C202" s="120"/>
      <c r="D202" s="177"/>
      <c r="E202" s="178"/>
      <c r="F202" s="120"/>
      <c r="G202" s="120"/>
      <c r="H202" s="120"/>
      <c r="I202" s="120"/>
      <c r="J202" s="405"/>
      <c r="K202" s="121"/>
      <c r="L202" s="120"/>
      <c r="M202" s="178"/>
    </row>
    <row r="203" ht="27.75" customHeight="1">
      <c r="A203" s="182"/>
      <c r="B203" s="184"/>
      <c r="C203" s="179"/>
      <c r="D203" s="180"/>
      <c r="E203" s="181"/>
      <c r="F203" s="179"/>
      <c r="G203" s="179"/>
      <c r="H203" s="179"/>
      <c r="I203" s="179"/>
      <c r="J203" s="406"/>
      <c r="K203" s="121"/>
      <c r="L203" s="120"/>
      <c r="M203" s="181"/>
    </row>
    <row r="204" ht="27.75" customHeight="1">
      <c r="A204" s="182"/>
      <c r="B204" s="183"/>
      <c r="C204" s="120"/>
      <c r="D204" s="177"/>
      <c r="E204" s="178"/>
      <c r="F204" s="120"/>
      <c r="G204" s="120"/>
      <c r="H204" s="120"/>
      <c r="I204" s="120"/>
      <c r="J204" s="405"/>
      <c r="K204" s="121"/>
      <c r="L204" s="120"/>
      <c r="M204" s="178"/>
    </row>
    <row r="205" ht="27.75" customHeight="1">
      <c r="A205" s="182"/>
      <c r="B205" s="184"/>
      <c r="C205" s="179"/>
      <c r="D205" s="180"/>
      <c r="E205" s="181"/>
      <c r="F205" s="179"/>
      <c r="G205" s="179"/>
      <c r="H205" s="179"/>
      <c r="I205" s="179"/>
      <c r="J205" s="406"/>
      <c r="K205" s="121"/>
      <c r="L205" s="120"/>
      <c r="M205" s="181"/>
    </row>
    <row r="206" ht="27.75" customHeight="1">
      <c r="A206" s="182"/>
      <c r="B206" s="183"/>
      <c r="C206" s="120"/>
      <c r="D206" s="177"/>
      <c r="E206" s="178"/>
      <c r="F206" s="120"/>
      <c r="G206" s="120"/>
      <c r="H206" s="120"/>
      <c r="I206" s="120"/>
      <c r="J206" s="405"/>
      <c r="K206" s="121"/>
      <c r="L206" s="120"/>
      <c r="M206" s="178"/>
    </row>
    <row r="207" ht="27.75" customHeight="1">
      <c r="A207" s="182"/>
      <c r="B207" s="184"/>
      <c r="C207" s="179"/>
      <c r="D207" s="180"/>
      <c r="E207" s="181"/>
      <c r="F207" s="179"/>
      <c r="G207" s="179"/>
      <c r="H207" s="179"/>
      <c r="I207" s="179"/>
      <c r="J207" s="406"/>
      <c r="K207" s="121"/>
      <c r="L207" s="120"/>
      <c r="M207" s="181"/>
    </row>
    <row r="208" ht="27.75" customHeight="1">
      <c r="A208" s="182"/>
      <c r="B208" s="183"/>
      <c r="C208" s="120"/>
      <c r="D208" s="177"/>
      <c r="E208" s="178"/>
      <c r="F208" s="120"/>
      <c r="G208" s="120"/>
      <c r="H208" s="120"/>
      <c r="I208" s="120"/>
      <c r="J208" s="405"/>
      <c r="K208" s="121"/>
      <c r="L208" s="120"/>
      <c r="M208" s="178"/>
    </row>
    <row r="209" ht="27.75" customHeight="1">
      <c r="A209" s="182"/>
      <c r="B209" s="184"/>
      <c r="C209" s="179"/>
      <c r="D209" s="180"/>
      <c r="E209" s="181"/>
      <c r="F209" s="179"/>
      <c r="G209" s="179"/>
      <c r="H209" s="179"/>
      <c r="I209" s="179"/>
      <c r="J209" s="406"/>
      <c r="K209" s="121"/>
      <c r="L209" s="120"/>
      <c r="M209" s="181"/>
    </row>
    <row r="210" ht="27.75" customHeight="1">
      <c r="A210" s="182"/>
      <c r="B210" s="183"/>
      <c r="C210" s="120"/>
      <c r="D210" s="177"/>
      <c r="E210" s="178"/>
      <c r="F210" s="120"/>
      <c r="G210" s="120"/>
      <c r="H210" s="120"/>
      <c r="I210" s="120"/>
      <c r="J210" s="405"/>
      <c r="K210" s="121"/>
      <c r="L210" s="120"/>
      <c r="M210" s="178"/>
    </row>
    <row r="211" ht="27.75" customHeight="1">
      <c r="A211" s="182"/>
      <c r="B211" s="184"/>
      <c r="C211" s="179"/>
      <c r="D211" s="180"/>
      <c r="E211" s="181"/>
      <c r="F211" s="179"/>
      <c r="G211" s="179"/>
      <c r="H211" s="179"/>
      <c r="I211" s="179"/>
      <c r="J211" s="406"/>
      <c r="K211" s="121"/>
      <c r="L211" s="120"/>
      <c r="M211" s="181"/>
    </row>
    <row r="212" ht="27.75" customHeight="1">
      <c r="A212" s="182"/>
      <c r="B212" s="183"/>
      <c r="C212" s="120"/>
      <c r="D212" s="177"/>
      <c r="E212" s="178"/>
      <c r="F212" s="120"/>
      <c r="G212" s="120"/>
      <c r="H212" s="120"/>
      <c r="I212" s="120"/>
      <c r="J212" s="405"/>
      <c r="K212" s="121"/>
      <c r="L212" s="120"/>
      <c r="M212" s="178"/>
    </row>
    <row r="213" ht="27.75" customHeight="1">
      <c r="A213" s="182"/>
      <c r="B213" s="184"/>
      <c r="C213" s="179"/>
      <c r="D213" s="180"/>
      <c r="E213" s="181"/>
      <c r="F213" s="179"/>
      <c r="G213" s="179"/>
      <c r="H213" s="179"/>
      <c r="I213" s="179"/>
      <c r="J213" s="406"/>
      <c r="K213" s="121"/>
      <c r="L213" s="120"/>
      <c r="M213" s="181"/>
    </row>
    <row r="214" ht="27.75" customHeight="1">
      <c r="A214" s="182"/>
      <c r="B214" s="183"/>
      <c r="C214" s="120"/>
      <c r="D214" s="177"/>
      <c r="E214" s="178"/>
      <c r="F214" s="120"/>
      <c r="G214" s="120"/>
      <c r="H214" s="120"/>
      <c r="I214" s="120"/>
      <c r="J214" s="405"/>
      <c r="K214" s="121"/>
      <c r="L214" s="120"/>
      <c r="M214" s="178"/>
    </row>
    <row r="215" ht="27.75" customHeight="1">
      <c r="A215" s="182"/>
      <c r="B215" s="184"/>
      <c r="C215" s="179"/>
      <c r="D215" s="180"/>
      <c r="E215" s="181"/>
      <c r="F215" s="179"/>
      <c r="G215" s="179"/>
      <c r="H215" s="179"/>
      <c r="I215" s="179"/>
      <c r="J215" s="406"/>
      <c r="K215" s="121"/>
      <c r="L215" s="120"/>
      <c r="M215" s="181"/>
    </row>
    <row r="216" ht="27.75" customHeight="1">
      <c r="A216" s="182"/>
      <c r="B216" s="183"/>
      <c r="C216" s="120"/>
      <c r="D216" s="177"/>
      <c r="E216" s="178"/>
      <c r="F216" s="120"/>
      <c r="G216" s="120"/>
      <c r="H216" s="120"/>
      <c r="I216" s="120"/>
      <c r="J216" s="405"/>
      <c r="K216" s="121"/>
      <c r="L216" s="120"/>
      <c r="M216" s="178"/>
    </row>
    <row r="217" ht="27.75" customHeight="1">
      <c r="A217" s="182"/>
      <c r="B217" s="184"/>
      <c r="C217" s="179"/>
      <c r="D217" s="180"/>
      <c r="E217" s="181"/>
      <c r="F217" s="179"/>
      <c r="G217" s="179"/>
      <c r="H217" s="179"/>
      <c r="I217" s="179"/>
      <c r="J217" s="406"/>
      <c r="K217" s="121"/>
      <c r="L217" s="120"/>
      <c r="M217" s="181"/>
    </row>
    <row r="218" ht="27.75" customHeight="1">
      <c r="A218" s="182"/>
      <c r="B218" s="183"/>
      <c r="C218" s="120"/>
      <c r="D218" s="177"/>
      <c r="E218" s="178"/>
      <c r="F218" s="120"/>
      <c r="G218" s="120"/>
      <c r="H218" s="120"/>
      <c r="I218" s="120"/>
      <c r="J218" s="405"/>
      <c r="K218" s="121"/>
      <c r="L218" s="120"/>
      <c r="M218" s="178"/>
    </row>
    <row r="219" ht="27.75" customHeight="1">
      <c r="A219" s="182"/>
      <c r="B219" s="184"/>
      <c r="C219" s="179"/>
      <c r="D219" s="180"/>
      <c r="E219" s="181"/>
      <c r="F219" s="179"/>
      <c r="G219" s="179"/>
      <c r="H219" s="179"/>
      <c r="I219" s="179"/>
      <c r="J219" s="406"/>
      <c r="K219" s="121"/>
      <c r="L219" s="120"/>
      <c r="M219" s="181"/>
    </row>
    <row r="220" ht="27.75" customHeight="1">
      <c r="A220" s="182"/>
      <c r="B220" s="183"/>
      <c r="C220" s="120"/>
      <c r="D220" s="177"/>
      <c r="E220" s="178"/>
      <c r="F220" s="120"/>
      <c r="G220" s="120"/>
      <c r="H220" s="120"/>
      <c r="I220" s="120"/>
      <c r="J220" s="405"/>
      <c r="K220" s="121"/>
      <c r="L220" s="120"/>
      <c r="M220" s="178"/>
    </row>
    <row r="221" ht="27.75" customHeight="1">
      <c r="A221" s="182"/>
      <c r="B221" s="184"/>
      <c r="C221" s="179"/>
      <c r="D221" s="180"/>
      <c r="E221" s="181"/>
      <c r="F221" s="179"/>
      <c r="G221" s="179"/>
      <c r="H221" s="179"/>
      <c r="I221" s="179"/>
      <c r="J221" s="406"/>
      <c r="K221" s="121"/>
      <c r="L221" s="120"/>
      <c r="M221" s="181"/>
    </row>
    <row r="222" ht="27.75" customHeight="1">
      <c r="A222" s="182"/>
      <c r="B222" s="183"/>
      <c r="C222" s="120"/>
      <c r="D222" s="177"/>
      <c r="E222" s="178"/>
      <c r="F222" s="120"/>
      <c r="G222" s="120"/>
      <c r="H222" s="120"/>
      <c r="I222" s="120"/>
      <c r="J222" s="405"/>
      <c r="K222" s="121"/>
      <c r="L222" s="120"/>
      <c r="M222" s="178"/>
    </row>
    <row r="223" ht="27.75" customHeight="1">
      <c r="A223" s="182"/>
      <c r="B223" s="184"/>
      <c r="C223" s="179"/>
      <c r="D223" s="180"/>
      <c r="E223" s="181"/>
      <c r="F223" s="179"/>
      <c r="G223" s="179"/>
      <c r="H223" s="179"/>
      <c r="I223" s="179"/>
      <c r="J223" s="406"/>
      <c r="K223" s="121"/>
      <c r="L223" s="120"/>
      <c r="M223" s="181"/>
    </row>
    <row r="224" ht="27.75" customHeight="1">
      <c r="A224" s="182"/>
      <c r="B224" s="183"/>
      <c r="C224" s="120"/>
      <c r="D224" s="177"/>
      <c r="E224" s="178"/>
      <c r="F224" s="120"/>
      <c r="G224" s="120"/>
      <c r="H224" s="120"/>
      <c r="I224" s="120"/>
      <c r="J224" s="405"/>
      <c r="K224" s="121"/>
      <c r="L224" s="120"/>
      <c r="M224" s="178"/>
    </row>
    <row r="225" ht="27.75" customHeight="1">
      <c r="A225" s="182"/>
      <c r="B225" s="184"/>
      <c r="C225" s="179"/>
      <c r="D225" s="180"/>
      <c r="E225" s="181"/>
      <c r="F225" s="179"/>
      <c r="G225" s="179"/>
      <c r="H225" s="179"/>
      <c r="I225" s="179"/>
      <c r="J225" s="406"/>
      <c r="K225" s="121"/>
      <c r="L225" s="120"/>
      <c r="M225" s="181"/>
    </row>
    <row r="226" ht="27.75" customHeight="1">
      <c r="A226" s="182"/>
      <c r="B226" s="183"/>
      <c r="C226" s="120"/>
      <c r="D226" s="177"/>
      <c r="E226" s="178"/>
      <c r="F226" s="120"/>
      <c r="G226" s="120"/>
      <c r="H226" s="120"/>
      <c r="I226" s="120"/>
      <c r="J226" s="405"/>
      <c r="K226" s="121"/>
      <c r="L226" s="120"/>
      <c r="M226" s="178"/>
    </row>
    <row r="227" ht="27.75" customHeight="1">
      <c r="A227" s="182"/>
      <c r="B227" s="184"/>
      <c r="C227" s="179"/>
      <c r="D227" s="180"/>
      <c r="E227" s="181"/>
      <c r="F227" s="179"/>
      <c r="G227" s="179"/>
      <c r="H227" s="179"/>
      <c r="I227" s="179"/>
      <c r="J227" s="406"/>
      <c r="K227" s="121"/>
      <c r="L227" s="120"/>
      <c r="M227" s="181"/>
    </row>
    <row r="228" ht="27.75" customHeight="1">
      <c r="A228" s="182"/>
      <c r="B228" s="183"/>
      <c r="C228" s="120"/>
      <c r="D228" s="177"/>
      <c r="E228" s="178"/>
      <c r="F228" s="120"/>
      <c r="G228" s="120"/>
      <c r="H228" s="120"/>
      <c r="I228" s="120"/>
      <c r="J228" s="405"/>
      <c r="K228" s="121"/>
      <c r="L228" s="120"/>
      <c r="M228" s="178"/>
    </row>
    <row r="229" ht="27.75" customHeight="1">
      <c r="A229" s="182"/>
      <c r="B229" s="184"/>
      <c r="C229" s="179"/>
      <c r="D229" s="180"/>
      <c r="E229" s="181"/>
      <c r="F229" s="179"/>
      <c r="G229" s="179"/>
      <c r="H229" s="179"/>
      <c r="I229" s="179"/>
      <c r="J229" s="406"/>
      <c r="K229" s="121"/>
      <c r="L229" s="120"/>
      <c r="M229" s="181"/>
    </row>
    <row r="230" ht="27.75" customHeight="1">
      <c r="A230" s="182"/>
      <c r="B230" s="183"/>
      <c r="C230" s="120"/>
      <c r="D230" s="177"/>
      <c r="E230" s="178"/>
      <c r="F230" s="120"/>
      <c r="G230" s="120"/>
      <c r="H230" s="120"/>
      <c r="I230" s="120"/>
      <c r="J230" s="405"/>
      <c r="K230" s="121"/>
      <c r="L230" s="120"/>
      <c r="M230" s="178"/>
    </row>
    <row r="231" ht="27.75" customHeight="1">
      <c r="A231" s="182"/>
      <c r="B231" s="184"/>
      <c r="C231" s="179"/>
      <c r="D231" s="180"/>
      <c r="E231" s="181"/>
      <c r="F231" s="179"/>
      <c r="G231" s="179"/>
      <c r="H231" s="179"/>
      <c r="I231" s="179"/>
      <c r="J231" s="406"/>
      <c r="K231" s="121"/>
      <c r="L231" s="120"/>
      <c r="M231" s="181"/>
    </row>
    <row r="232" ht="27.75" customHeight="1">
      <c r="A232" s="182"/>
      <c r="B232" s="183"/>
      <c r="C232" s="120"/>
      <c r="D232" s="177"/>
      <c r="E232" s="178"/>
      <c r="F232" s="120"/>
      <c r="G232" s="120"/>
      <c r="H232" s="120"/>
      <c r="I232" s="120"/>
      <c r="J232" s="405"/>
      <c r="K232" s="121"/>
      <c r="L232" s="120"/>
      <c r="M232" s="178"/>
    </row>
    <row r="233" ht="27.75" customHeight="1">
      <c r="A233" s="182"/>
      <c r="B233" s="184"/>
      <c r="C233" s="179"/>
      <c r="D233" s="180"/>
      <c r="E233" s="181"/>
      <c r="F233" s="179"/>
      <c r="G233" s="179"/>
      <c r="H233" s="179"/>
      <c r="I233" s="179"/>
      <c r="J233" s="406"/>
      <c r="K233" s="121"/>
      <c r="L233" s="120"/>
      <c r="M233" s="181"/>
    </row>
    <row r="234" ht="27.75" customHeight="1">
      <c r="A234" s="182"/>
      <c r="B234" s="183"/>
      <c r="C234" s="120"/>
      <c r="D234" s="177"/>
      <c r="E234" s="178"/>
      <c r="F234" s="120"/>
      <c r="G234" s="120"/>
      <c r="H234" s="120"/>
      <c r="I234" s="120"/>
      <c r="J234" s="405"/>
      <c r="K234" s="121"/>
      <c r="L234" s="120"/>
      <c r="M234" s="178"/>
    </row>
    <row r="235" ht="27.75" customHeight="1">
      <c r="A235" s="182"/>
      <c r="B235" s="184"/>
      <c r="C235" s="179"/>
      <c r="D235" s="180"/>
      <c r="E235" s="181"/>
      <c r="F235" s="179"/>
      <c r="G235" s="179"/>
      <c r="H235" s="179"/>
      <c r="I235" s="179"/>
      <c r="J235" s="406"/>
      <c r="K235" s="121"/>
      <c r="L235" s="120"/>
      <c r="M235" s="181"/>
    </row>
    <row r="236" ht="27.75" customHeight="1">
      <c r="A236" s="182"/>
      <c r="B236" s="183"/>
      <c r="C236" s="120"/>
      <c r="D236" s="177"/>
      <c r="E236" s="178"/>
      <c r="F236" s="120"/>
      <c r="G236" s="120"/>
      <c r="H236" s="120"/>
      <c r="I236" s="120"/>
      <c r="J236" s="405"/>
      <c r="K236" s="121"/>
      <c r="L236" s="120"/>
      <c r="M236" s="178"/>
    </row>
    <row r="237" ht="27.75" customHeight="1">
      <c r="A237" s="182"/>
      <c r="B237" s="184"/>
      <c r="C237" s="179"/>
      <c r="D237" s="180"/>
      <c r="E237" s="181"/>
      <c r="F237" s="179"/>
      <c r="G237" s="179"/>
      <c r="H237" s="179"/>
      <c r="I237" s="179"/>
      <c r="J237" s="406"/>
      <c r="K237" s="121"/>
      <c r="L237" s="120"/>
      <c r="M237" s="181"/>
    </row>
    <row r="238" ht="27.75" customHeight="1">
      <c r="A238" s="182"/>
      <c r="B238" s="183"/>
      <c r="C238" s="120"/>
      <c r="D238" s="177"/>
      <c r="E238" s="178"/>
      <c r="F238" s="120"/>
      <c r="G238" s="120"/>
      <c r="H238" s="120"/>
      <c r="I238" s="120"/>
      <c r="J238" s="405"/>
      <c r="K238" s="121"/>
      <c r="L238" s="120"/>
      <c r="M238" s="178"/>
    </row>
    <row r="239" ht="27.75" customHeight="1">
      <c r="A239" s="182"/>
      <c r="B239" s="184"/>
      <c r="C239" s="179"/>
      <c r="D239" s="180"/>
      <c r="E239" s="181"/>
      <c r="F239" s="179"/>
      <c r="G239" s="179"/>
      <c r="H239" s="179"/>
      <c r="I239" s="179"/>
      <c r="J239" s="406"/>
      <c r="K239" s="121"/>
      <c r="L239" s="120"/>
      <c r="M239" s="181"/>
    </row>
    <row r="240" ht="27.75" customHeight="1">
      <c r="A240" s="182"/>
      <c r="B240" s="183"/>
      <c r="C240" s="120"/>
      <c r="D240" s="177"/>
      <c r="E240" s="178"/>
      <c r="F240" s="120"/>
      <c r="G240" s="120"/>
      <c r="H240" s="120"/>
      <c r="I240" s="120"/>
      <c r="J240" s="405"/>
      <c r="K240" s="121"/>
      <c r="L240" s="120"/>
      <c r="M240" s="178"/>
    </row>
    <row r="241" ht="27.75" customHeight="1">
      <c r="A241" s="182"/>
      <c r="B241" s="184"/>
      <c r="C241" s="179"/>
      <c r="D241" s="180"/>
      <c r="E241" s="181"/>
      <c r="F241" s="179"/>
      <c r="G241" s="179"/>
      <c r="H241" s="179"/>
      <c r="I241" s="179"/>
      <c r="J241" s="406"/>
      <c r="K241" s="121"/>
      <c r="L241" s="120"/>
      <c r="M241" s="181"/>
    </row>
    <row r="242" ht="27.75" customHeight="1">
      <c r="A242" s="182"/>
      <c r="B242" s="183"/>
      <c r="C242" s="120"/>
      <c r="D242" s="177"/>
      <c r="E242" s="178"/>
      <c r="F242" s="120"/>
      <c r="G242" s="120"/>
      <c r="H242" s="120"/>
      <c r="I242" s="120"/>
      <c r="J242" s="405"/>
      <c r="K242" s="121"/>
      <c r="L242" s="120"/>
      <c r="M242" s="178"/>
    </row>
    <row r="243" ht="27.75" customHeight="1">
      <c r="A243" s="182"/>
      <c r="B243" s="184"/>
      <c r="C243" s="179"/>
      <c r="D243" s="180"/>
      <c r="E243" s="181"/>
      <c r="F243" s="179"/>
      <c r="G243" s="179"/>
      <c r="H243" s="179"/>
      <c r="I243" s="179"/>
      <c r="J243" s="406"/>
      <c r="K243" s="121"/>
      <c r="L243" s="120"/>
      <c r="M243" s="181"/>
    </row>
    <row r="244" ht="27.75" customHeight="1">
      <c r="A244" s="182"/>
      <c r="B244" s="183"/>
      <c r="C244" s="120"/>
      <c r="D244" s="177"/>
      <c r="E244" s="178"/>
      <c r="F244" s="120"/>
      <c r="G244" s="120"/>
      <c r="H244" s="120"/>
      <c r="I244" s="120"/>
      <c r="J244" s="405"/>
      <c r="K244" s="121"/>
      <c r="L244" s="120"/>
      <c r="M244" s="178"/>
    </row>
    <row r="245" ht="27.75" customHeight="1">
      <c r="A245" s="182"/>
      <c r="B245" s="184"/>
      <c r="C245" s="179"/>
      <c r="D245" s="180"/>
      <c r="E245" s="181"/>
      <c r="F245" s="179"/>
      <c r="G245" s="179"/>
      <c r="H245" s="179"/>
      <c r="I245" s="179"/>
      <c r="J245" s="406"/>
      <c r="K245" s="121"/>
      <c r="L245" s="120"/>
      <c r="M245" s="181"/>
    </row>
    <row r="246" ht="27.75" customHeight="1">
      <c r="A246" s="182"/>
      <c r="B246" s="183"/>
      <c r="C246" s="120"/>
      <c r="D246" s="177"/>
      <c r="E246" s="178"/>
      <c r="F246" s="120"/>
      <c r="G246" s="120"/>
      <c r="H246" s="120"/>
      <c r="I246" s="120"/>
      <c r="J246" s="405"/>
      <c r="K246" s="121"/>
      <c r="L246" s="120"/>
      <c r="M246" s="178"/>
    </row>
    <row r="247" ht="27.75" customHeight="1">
      <c r="A247" s="182"/>
      <c r="B247" s="184"/>
      <c r="C247" s="179"/>
      <c r="D247" s="180"/>
      <c r="E247" s="181"/>
      <c r="F247" s="179"/>
      <c r="G247" s="179"/>
      <c r="H247" s="179"/>
      <c r="I247" s="179"/>
      <c r="J247" s="406"/>
      <c r="K247" s="121"/>
      <c r="L247" s="120"/>
      <c r="M247" s="181"/>
    </row>
    <row r="248" ht="27.75" customHeight="1">
      <c r="A248" s="182"/>
      <c r="B248" s="183"/>
      <c r="C248" s="120"/>
      <c r="D248" s="177"/>
      <c r="E248" s="178"/>
      <c r="F248" s="120"/>
      <c r="G248" s="120"/>
      <c r="H248" s="120"/>
      <c r="I248" s="120"/>
      <c r="J248" s="405"/>
      <c r="K248" s="121"/>
      <c r="L248" s="120"/>
      <c r="M248" s="178"/>
    </row>
    <row r="249" ht="27.75" customHeight="1">
      <c r="A249" s="182"/>
      <c r="B249" s="184"/>
      <c r="C249" s="179"/>
      <c r="D249" s="180"/>
      <c r="E249" s="181"/>
      <c r="F249" s="179"/>
      <c r="G249" s="179"/>
      <c r="H249" s="179"/>
      <c r="I249" s="179"/>
      <c r="J249" s="406"/>
      <c r="K249" s="121"/>
      <c r="L249" s="120"/>
      <c r="M249" s="181"/>
    </row>
    <row r="250" ht="27.75" customHeight="1">
      <c r="A250" s="182"/>
      <c r="B250" s="183"/>
      <c r="C250" s="120"/>
      <c r="D250" s="177"/>
      <c r="E250" s="178"/>
      <c r="F250" s="120"/>
      <c r="G250" s="120"/>
      <c r="H250" s="120"/>
      <c r="I250" s="120"/>
      <c r="J250" s="405"/>
      <c r="K250" s="121"/>
      <c r="L250" s="120"/>
      <c r="M250" s="178"/>
    </row>
    <row r="251" ht="27.75" customHeight="1">
      <c r="A251" s="182"/>
      <c r="B251" s="184"/>
      <c r="C251" s="179"/>
      <c r="D251" s="180"/>
      <c r="E251" s="181"/>
      <c r="F251" s="179"/>
      <c r="G251" s="179"/>
      <c r="H251" s="179"/>
      <c r="I251" s="179"/>
      <c r="J251" s="406"/>
      <c r="K251" s="121"/>
      <c r="L251" s="120"/>
      <c r="M251" s="181"/>
    </row>
    <row r="252" ht="27.75" customHeight="1">
      <c r="A252" s="182"/>
      <c r="B252" s="183"/>
      <c r="C252" s="120"/>
      <c r="D252" s="177"/>
      <c r="E252" s="178"/>
      <c r="F252" s="120"/>
      <c r="G252" s="120"/>
      <c r="H252" s="120"/>
      <c r="I252" s="120"/>
      <c r="J252" s="405"/>
      <c r="K252" s="121"/>
      <c r="L252" s="120"/>
      <c r="M252" s="178"/>
    </row>
    <row r="253" ht="27.75" customHeight="1">
      <c r="A253" s="182"/>
      <c r="B253" s="184"/>
      <c r="C253" s="179"/>
      <c r="D253" s="180"/>
      <c r="E253" s="181"/>
      <c r="F253" s="179"/>
      <c r="G253" s="179"/>
      <c r="H253" s="179"/>
      <c r="I253" s="179"/>
      <c r="J253" s="406"/>
      <c r="K253" s="121"/>
      <c r="L253" s="120"/>
      <c r="M253" s="181"/>
    </row>
    <row r="254" ht="27.75" customHeight="1">
      <c r="A254" s="182"/>
      <c r="B254" s="183"/>
      <c r="C254" s="120"/>
      <c r="D254" s="177"/>
      <c r="E254" s="178"/>
      <c r="F254" s="120"/>
      <c r="G254" s="120"/>
      <c r="H254" s="120"/>
      <c r="I254" s="120"/>
      <c r="J254" s="405"/>
      <c r="K254" s="121"/>
      <c r="L254" s="120"/>
      <c r="M254" s="178"/>
    </row>
    <row r="255" ht="27.75" customHeight="1">
      <c r="A255" s="182"/>
      <c r="B255" s="184"/>
      <c r="C255" s="179"/>
      <c r="D255" s="180"/>
      <c r="E255" s="181"/>
      <c r="F255" s="179"/>
      <c r="G255" s="179"/>
      <c r="H255" s="179"/>
      <c r="I255" s="179"/>
      <c r="J255" s="406"/>
      <c r="K255" s="121"/>
      <c r="L255" s="120"/>
      <c r="M255" s="181"/>
    </row>
    <row r="256" ht="27.75" customHeight="1">
      <c r="A256" s="182"/>
      <c r="B256" s="183"/>
      <c r="C256" s="120"/>
      <c r="D256" s="177"/>
      <c r="E256" s="178"/>
      <c r="F256" s="120"/>
      <c r="G256" s="120"/>
      <c r="H256" s="120"/>
      <c r="I256" s="120"/>
      <c r="J256" s="405"/>
      <c r="K256" s="121"/>
      <c r="L256" s="120"/>
      <c r="M256" s="178"/>
    </row>
    <row r="257" ht="27.75" customHeight="1">
      <c r="A257" s="182"/>
      <c r="B257" s="184"/>
      <c r="C257" s="179"/>
      <c r="D257" s="180"/>
      <c r="E257" s="181"/>
      <c r="F257" s="179"/>
      <c r="G257" s="179"/>
      <c r="H257" s="179"/>
      <c r="I257" s="179"/>
      <c r="J257" s="406"/>
      <c r="K257" s="121"/>
      <c r="L257" s="120"/>
      <c r="M257" s="181"/>
    </row>
    <row r="258" ht="27.75" customHeight="1">
      <c r="A258" s="182"/>
      <c r="B258" s="183"/>
      <c r="C258" s="120"/>
      <c r="D258" s="177"/>
      <c r="E258" s="178"/>
      <c r="F258" s="120"/>
      <c r="G258" s="120"/>
      <c r="H258" s="120"/>
      <c r="I258" s="120"/>
      <c r="J258" s="405"/>
      <c r="K258" s="121"/>
      <c r="L258" s="120"/>
      <c r="M258" s="178"/>
    </row>
    <row r="259" ht="27.75" customHeight="1">
      <c r="A259" s="182"/>
      <c r="B259" s="184"/>
      <c r="C259" s="179"/>
      <c r="D259" s="180"/>
      <c r="E259" s="181"/>
      <c r="F259" s="179"/>
      <c r="G259" s="179"/>
      <c r="H259" s="179"/>
      <c r="I259" s="179"/>
      <c r="J259" s="406"/>
      <c r="K259" s="121"/>
      <c r="L259" s="120"/>
      <c r="M259" s="181"/>
    </row>
    <row r="260" ht="27.75" customHeight="1">
      <c r="A260" s="182"/>
      <c r="B260" s="183"/>
      <c r="C260" s="120"/>
      <c r="D260" s="177"/>
      <c r="E260" s="178"/>
      <c r="F260" s="120"/>
      <c r="G260" s="120"/>
      <c r="H260" s="120"/>
      <c r="I260" s="120"/>
      <c r="J260" s="405"/>
      <c r="K260" s="121"/>
      <c r="L260" s="120"/>
      <c r="M260" s="178"/>
    </row>
    <row r="261" ht="27.75" customHeight="1">
      <c r="A261" s="182"/>
      <c r="B261" s="184"/>
      <c r="C261" s="179"/>
      <c r="D261" s="180"/>
      <c r="E261" s="181"/>
      <c r="F261" s="179"/>
      <c r="G261" s="179"/>
      <c r="H261" s="179"/>
      <c r="I261" s="179"/>
      <c r="J261" s="406"/>
      <c r="K261" s="121"/>
      <c r="L261" s="120"/>
      <c r="M261" s="181"/>
    </row>
    <row r="262" ht="27.75" customHeight="1">
      <c r="A262" s="182"/>
      <c r="B262" s="183"/>
      <c r="C262" s="120"/>
      <c r="D262" s="177"/>
      <c r="E262" s="178"/>
      <c r="F262" s="120"/>
      <c r="G262" s="120"/>
      <c r="H262" s="120"/>
      <c r="I262" s="120"/>
      <c r="J262" s="405"/>
      <c r="K262" s="121"/>
      <c r="L262" s="120"/>
      <c r="M262" s="178"/>
    </row>
    <row r="263" ht="27.75" customHeight="1">
      <c r="A263" s="182"/>
      <c r="B263" s="184"/>
      <c r="C263" s="179"/>
      <c r="D263" s="180"/>
      <c r="E263" s="181"/>
      <c r="F263" s="179"/>
      <c r="G263" s="179"/>
      <c r="H263" s="179"/>
      <c r="I263" s="179"/>
      <c r="J263" s="406"/>
      <c r="K263" s="121"/>
      <c r="L263" s="120"/>
      <c r="M263" s="181"/>
    </row>
    <row r="264" ht="27.75" customHeight="1">
      <c r="A264" s="182"/>
      <c r="B264" s="183"/>
      <c r="C264" s="120"/>
      <c r="D264" s="177"/>
      <c r="E264" s="178"/>
      <c r="F264" s="120"/>
      <c r="G264" s="120"/>
      <c r="H264" s="120"/>
      <c r="I264" s="120"/>
      <c r="J264" s="405"/>
      <c r="K264" s="121"/>
      <c r="L264" s="120"/>
      <c r="M264" s="178"/>
    </row>
    <row r="265" ht="27.75" customHeight="1">
      <c r="A265" s="182"/>
      <c r="B265" s="184"/>
      <c r="C265" s="179"/>
      <c r="D265" s="180"/>
      <c r="E265" s="181"/>
      <c r="F265" s="179"/>
      <c r="G265" s="179"/>
      <c r="H265" s="179"/>
      <c r="I265" s="179"/>
      <c r="J265" s="406"/>
      <c r="K265" s="121"/>
      <c r="L265" s="120"/>
      <c r="M265" s="181"/>
    </row>
    <row r="266" ht="27.75" customHeight="1">
      <c r="A266" s="182"/>
      <c r="B266" s="183"/>
      <c r="C266" s="120"/>
      <c r="D266" s="177"/>
      <c r="E266" s="178"/>
      <c r="F266" s="120"/>
      <c r="G266" s="120"/>
      <c r="H266" s="120"/>
      <c r="I266" s="120"/>
      <c r="J266" s="405"/>
      <c r="K266" s="121"/>
      <c r="L266" s="120"/>
      <c r="M266" s="178"/>
    </row>
    <row r="267" ht="27.75" customHeight="1">
      <c r="A267" s="182"/>
      <c r="B267" s="184"/>
      <c r="C267" s="179"/>
      <c r="D267" s="180"/>
      <c r="E267" s="181"/>
      <c r="F267" s="179"/>
      <c r="G267" s="179"/>
      <c r="H267" s="179"/>
      <c r="I267" s="179"/>
      <c r="J267" s="406"/>
      <c r="K267" s="121"/>
      <c r="L267" s="120"/>
      <c r="M267" s="181"/>
    </row>
    <row r="268" ht="27.75" customHeight="1">
      <c r="A268" s="182"/>
      <c r="B268" s="183"/>
      <c r="C268" s="120"/>
      <c r="D268" s="177"/>
      <c r="E268" s="178"/>
      <c r="F268" s="120"/>
      <c r="G268" s="120"/>
      <c r="H268" s="120"/>
      <c r="I268" s="120"/>
      <c r="J268" s="405"/>
      <c r="K268" s="121"/>
      <c r="L268" s="120"/>
      <c r="M268" s="178"/>
    </row>
    <row r="269" ht="27.75" customHeight="1">
      <c r="A269" s="182"/>
      <c r="B269" s="184"/>
      <c r="C269" s="179"/>
      <c r="D269" s="180"/>
      <c r="E269" s="181"/>
      <c r="F269" s="179"/>
      <c r="G269" s="179"/>
      <c r="H269" s="179"/>
      <c r="I269" s="179"/>
      <c r="J269" s="406"/>
      <c r="K269" s="121"/>
      <c r="L269" s="120"/>
      <c r="M269" s="181"/>
    </row>
    <row r="270" ht="27.75" customHeight="1">
      <c r="A270" s="182"/>
      <c r="B270" s="183"/>
      <c r="C270" s="120"/>
      <c r="D270" s="177"/>
      <c r="E270" s="178"/>
      <c r="F270" s="120"/>
      <c r="G270" s="120"/>
      <c r="H270" s="120"/>
      <c r="I270" s="120"/>
      <c r="J270" s="405"/>
      <c r="K270" s="121"/>
      <c r="L270" s="120"/>
      <c r="M270" s="178"/>
    </row>
    <row r="271" ht="27.75" customHeight="1">
      <c r="A271" s="182"/>
      <c r="B271" s="184"/>
      <c r="C271" s="179"/>
      <c r="D271" s="180"/>
      <c r="E271" s="181"/>
      <c r="F271" s="179"/>
      <c r="G271" s="179"/>
      <c r="H271" s="179"/>
      <c r="I271" s="179"/>
      <c r="J271" s="406"/>
      <c r="K271" s="121"/>
      <c r="L271" s="120"/>
      <c r="M271" s="181"/>
    </row>
    <row r="272" ht="27.75" customHeight="1">
      <c r="A272" s="182"/>
      <c r="B272" s="183"/>
      <c r="C272" s="120"/>
      <c r="D272" s="177"/>
      <c r="E272" s="178"/>
      <c r="F272" s="120"/>
      <c r="G272" s="120"/>
      <c r="H272" s="120"/>
      <c r="I272" s="120"/>
      <c r="J272" s="405"/>
      <c r="K272" s="121"/>
      <c r="L272" s="120"/>
      <c r="M272" s="178"/>
    </row>
    <row r="273" ht="27.75" customHeight="1">
      <c r="A273" s="182"/>
      <c r="B273" s="184"/>
      <c r="C273" s="179"/>
      <c r="D273" s="180"/>
      <c r="E273" s="181"/>
      <c r="F273" s="179"/>
      <c r="G273" s="179"/>
      <c r="H273" s="179"/>
      <c r="I273" s="179"/>
      <c r="J273" s="406"/>
      <c r="K273" s="121"/>
      <c r="L273" s="120"/>
      <c r="M273" s="181"/>
    </row>
    <row r="274" ht="27.75" customHeight="1">
      <c r="A274" s="182"/>
      <c r="B274" s="183"/>
      <c r="C274" s="120"/>
      <c r="D274" s="177"/>
      <c r="E274" s="178"/>
      <c r="F274" s="120"/>
      <c r="G274" s="120"/>
      <c r="H274" s="120"/>
      <c r="I274" s="120"/>
      <c r="J274" s="405"/>
      <c r="K274" s="121"/>
      <c r="L274" s="120"/>
      <c r="M274" s="178"/>
    </row>
    <row r="275" ht="27.75" customHeight="1">
      <c r="A275" s="182"/>
      <c r="B275" s="184"/>
      <c r="C275" s="179"/>
      <c r="D275" s="180"/>
      <c r="E275" s="181"/>
      <c r="F275" s="179"/>
      <c r="G275" s="179"/>
      <c r="H275" s="179"/>
      <c r="I275" s="179"/>
      <c r="J275" s="406"/>
      <c r="K275" s="121"/>
      <c r="L275" s="120"/>
      <c r="M275" s="181"/>
    </row>
    <row r="276" ht="27.75" customHeight="1">
      <c r="A276" s="182"/>
      <c r="B276" s="183"/>
      <c r="C276" s="120"/>
      <c r="D276" s="177"/>
      <c r="E276" s="178"/>
      <c r="F276" s="120"/>
      <c r="G276" s="120"/>
      <c r="H276" s="120"/>
      <c r="I276" s="120"/>
      <c r="J276" s="405"/>
      <c r="K276" s="121"/>
      <c r="L276" s="120"/>
      <c r="M276" s="178"/>
    </row>
    <row r="277" ht="27.75" customHeight="1">
      <c r="A277" s="182"/>
      <c r="B277" s="184"/>
      <c r="C277" s="179"/>
      <c r="D277" s="180"/>
      <c r="E277" s="181"/>
      <c r="F277" s="179"/>
      <c r="G277" s="179"/>
      <c r="H277" s="179"/>
      <c r="I277" s="179"/>
      <c r="J277" s="406"/>
      <c r="K277" s="121"/>
      <c r="L277" s="120"/>
      <c r="M277" s="181"/>
    </row>
    <row r="278" ht="27.75" customHeight="1">
      <c r="A278" s="182"/>
      <c r="B278" s="183"/>
      <c r="C278" s="120"/>
      <c r="D278" s="177"/>
      <c r="E278" s="178"/>
      <c r="F278" s="120"/>
      <c r="G278" s="120"/>
      <c r="H278" s="120"/>
      <c r="I278" s="120"/>
      <c r="J278" s="405"/>
      <c r="K278" s="121"/>
      <c r="L278" s="120"/>
      <c r="M278" s="178"/>
    </row>
    <row r="279" ht="27.75" customHeight="1">
      <c r="A279" s="182"/>
      <c r="B279" s="184"/>
      <c r="C279" s="179"/>
      <c r="D279" s="180"/>
      <c r="E279" s="181"/>
      <c r="F279" s="179"/>
      <c r="G279" s="179"/>
      <c r="H279" s="179"/>
      <c r="I279" s="179"/>
      <c r="J279" s="406"/>
      <c r="K279" s="121"/>
      <c r="L279" s="120"/>
      <c r="M279" s="181"/>
    </row>
    <row r="280" ht="27.75" customHeight="1">
      <c r="A280" s="182"/>
      <c r="B280" s="183"/>
      <c r="C280" s="120"/>
      <c r="D280" s="177"/>
      <c r="E280" s="178"/>
      <c r="F280" s="120"/>
      <c r="G280" s="120"/>
      <c r="H280" s="120"/>
      <c r="I280" s="120"/>
      <c r="J280" s="405"/>
      <c r="K280" s="121"/>
      <c r="L280" s="120"/>
      <c r="M280" s="178"/>
    </row>
    <row r="281" ht="27.75" customHeight="1">
      <c r="A281" s="182"/>
      <c r="B281" s="184"/>
      <c r="C281" s="179"/>
      <c r="D281" s="180"/>
      <c r="E281" s="181"/>
      <c r="F281" s="179"/>
      <c r="G281" s="179"/>
      <c r="H281" s="179"/>
      <c r="I281" s="179"/>
      <c r="J281" s="406"/>
      <c r="K281" s="121"/>
      <c r="L281" s="120"/>
      <c r="M281" s="181"/>
    </row>
    <row r="282" ht="27.75" customHeight="1">
      <c r="A282" s="182"/>
      <c r="B282" s="183"/>
      <c r="C282" s="120"/>
      <c r="D282" s="177"/>
      <c r="E282" s="178"/>
      <c r="F282" s="120"/>
      <c r="G282" s="120"/>
      <c r="H282" s="120"/>
      <c r="I282" s="120"/>
      <c r="J282" s="405"/>
      <c r="K282" s="121"/>
      <c r="L282" s="120"/>
      <c r="M282" s="178"/>
    </row>
    <row r="283" ht="27.75" customHeight="1">
      <c r="A283" s="182"/>
      <c r="B283" s="184"/>
      <c r="C283" s="179"/>
      <c r="D283" s="180"/>
      <c r="E283" s="181"/>
      <c r="F283" s="179"/>
      <c r="G283" s="179"/>
      <c r="H283" s="179"/>
      <c r="I283" s="179"/>
      <c r="J283" s="406"/>
      <c r="K283" s="121"/>
      <c r="L283" s="120"/>
      <c r="M283" s="181"/>
    </row>
    <row r="284" ht="27.75" customHeight="1">
      <c r="A284" s="182"/>
      <c r="B284" s="183"/>
      <c r="C284" s="120"/>
      <c r="D284" s="177"/>
      <c r="E284" s="178"/>
      <c r="F284" s="120"/>
      <c r="G284" s="120"/>
      <c r="H284" s="120"/>
      <c r="I284" s="120"/>
      <c r="J284" s="405"/>
      <c r="K284" s="121"/>
      <c r="L284" s="120"/>
      <c r="M284" s="178"/>
    </row>
    <row r="285" ht="27.75" customHeight="1">
      <c r="A285" s="182"/>
      <c r="B285" s="184"/>
      <c r="C285" s="179"/>
      <c r="D285" s="180"/>
      <c r="E285" s="181"/>
      <c r="F285" s="179"/>
      <c r="G285" s="179"/>
      <c r="H285" s="179"/>
      <c r="I285" s="179"/>
      <c r="J285" s="406"/>
      <c r="K285" s="121"/>
      <c r="L285" s="120"/>
      <c r="M285" s="181"/>
    </row>
    <row r="286" ht="27.75" customHeight="1">
      <c r="A286" s="182"/>
      <c r="B286" s="183"/>
      <c r="C286" s="120"/>
      <c r="D286" s="177"/>
      <c r="E286" s="178"/>
      <c r="F286" s="120"/>
      <c r="G286" s="120"/>
      <c r="H286" s="120"/>
      <c r="I286" s="120"/>
      <c r="J286" s="405"/>
      <c r="K286" s="121"/>
      <c r="L286" s="120"/>
      <c r="M286" s="178"/>
    </row>
    <row r="287" ht="27.75" customHeight="1">
      <c r="A287" s="182"/>
      <c r="B287" s="184"/>
      <c r="C287" s="179"/>
      <c r="D287" s="180"/>
      <c r="E287" s="181"/>
      <c r="F287" s="179"/>
      <c r="G287" s="179"/>
      <c r="H287" s="179"/>
      <c r="I287" s="179"/>
      <c r="J287" s="406"/>
      <c r="K287" s="121"/>
      <c r="L287" s="120"/>
      <c r="M287" s="181"/>
    </row>
    <row r="288" ht="27.75" customHeight="1">
      <c r="A288" s="182"/>
      <c r="B288" s="183"/>
      <c r="C288" s="120"/>
      <c r="D288" s="177"/>
      <c r="E288" s="178"/>
      <c r="F288" s="120"/>
      <c r="G288" s="120"/>
      <c r="H288" s="120"/>
      <c r="I288" s="120"/>
      <c r="J288" s="405"/>
      <c r="K288" s="121"/>
      <c r="L288" s="120"/>
      <c r="M288" s="178"/>
    </row>
    <row r="289" ht="27.75" customHeight="1">
      <c r="A289" s="182"/>
      <c r="B289" s="184"/>
      <c r="C289" s="179"/>
      <c r="D289" s="180"/>
      <c r="E289" s="181"/>
      <c r="F289" s="179"/>
      <c r="G289" s="179"/>
      <c r="H289" s="179"/>
      <c r="I289" s="179"/>
      <c r="J289" s="406"/>
      <c r="K289" s="121"/>
      <c r="L289" s="120"/>
      <c r="M289" s="181"/>
    </row>
    <row r="290" ht="27.75" customHeight="1">
      <c r="A290" s="182"/>
      <c r="B290" s="183"/>
      <c r="C290" s="120"/>
      <c r="D290" s="177"/>
      <c r="E290" s="178"/>
      <c r="F290" s="120"/>
      <c r="G290" s="120"/>
      <c r="H290" s="120"/>
      <c r="I290" s="120"/>
      <c r="J290" s="405"/>
      <c r="K290" s="121"/>
      <c r="L290" s="120"/>
      <c r="M290" s="178"/>
    </row>
    <row r="291" ht="27.75" customHeight="1">
      <c r="A291" s="182"/>
      <c r="B291" s="184"/>
      <c r="C291" s="179"/>
      <c r="D291" s="180"/>
      <c r="E291" s="181"/>
      <c r="F291" s="179"/>
      <c r="G291" s="179"/>
      <c r="H291" s="179"/>
      <c r="I291" s="179"/>
      <c r="J291" s="406"/>
      <c r="K291" s="121"/>
      <c r="L291" s="120"/>
      <c r="M291" s="181"/>
    </row>
    <row r="292" ht="27.75" customHeight="1">
      <c r="A292" s="182"/>
      <c r="B292" s="183"/>
      <c r="C292" s="120"/>
      <c r="D292" s="177"/>
      <c r="E292" s="178"/>
      <c r="F292" s="120"/>
      <c r="G292" s="120"/>
      <c r="H292" s="120"/>
      <c r="I292" s="120"/>
      <c r="J292" s="405"/>
      <c r="K292" s="121"/>
      <c r="L292" s="120"/>
      <c r="M292" s="178"/>
    </row>
    <row r="293" ht="27.75" customHeight="1">
      <c r="A293" s="182"/>
      <c r="B293" s="184"/>
      <c r="C293" s="179"/>
      <c r="D293" s="180"/>
      <c r="E293" s="181"/>
      <c r="F293" s="179"/>
      <c r="G293" s="179"/>
      <c r="H293" s="179"/>
      <c r="I293" s="179"/>
      <c r="J293" s="406"/>
      <c r="K293" s="121"/>
      <c r="L293" s="120"/>
      <c r="M293" s="181"/>
    </row>
    <row r="294" ht="27.75" customHeight="1">
      <c r="A294" s="182"/>
      <c r="B294" s="183"/>
      <c r="C294" s="120"/>
      <c r="D294" s="177"/>
      <c r="E294" s="178"/>
      <c r="F294" s="120"/>
      <c r="G294" s="120"/>
      <c r="H294" s="120"/>
      <c r="I294" s="120"/>
      <c r="J294" s="405"/>
      <c r="K294" s="121"/>
      <c r="L294" s="120"/>
      <c r="M294" s="178"/>
    </row>
    <row r="295" ht="27.75" customHeight="1">
      <c r="A295" s="182"/>
      <c r="B295" s="184"/>
      <c r="C295" s="179"/>
      <c r="D295" s="180"/>
      <c r="E295" s="181"/>
      <c r="F295" s="179"/>
      <c r="G295" s="179"/>
      <c r="H295" s="179"/>
      <c r="I295" s="179"/>
      <c r="J295" s="406"/>
      <c r="K295" s="121"/>
      <c r="L295" s="120"/>
      <c r="M295" s="181"/>
    </row>
    <row r="296" ht="27.75" customHeight="1">
      <c r="A296" s="182"/>
      <c r="B296" s="183"/>
      <c r="C296" s="120"/>
      <c r="D296" s="177"/>
      <c r="E296" s="178"/>
      <c r="F296" s="120"/>
      <c r="G296" s="120"/>
      <c r="H296" s="120"/>
      <c r="I296" s="120"/>
      <c r="J296" s="405"/>
      <c r="K296" s="121"/>
      <c r="L296" s="120"/>
      <c r="M296" s="178"/>
    </row>
    <row r="297" ht="27.75" customHeight="1">
      <c r="A297" s="182"/>
      <c r="B297" s="184"/>
      <c r="C297" s="179"/>
      <c r="D297" s="180"/>
      <c r="E297" s="181"/>
      <c r="F297" s="179"/>
      <c r="G297" s="179"/>
      <c r="H297" s="179"/>
      <c r="I297" s="179"/>
      <c r="J297" s="406"/>
      <c r="K297" s="121"/>
      <c r="L297" s="120"/>
      <c r="M297" s="181"/>
    </row>
    <row r="298" ht="27.75" customHeight="1">
      <c r="A298" s="182"/>
      <c r="B298" s="183"/>
      <c r="C298" s="120"/>
      <c r="D298" s="177"/>
      <c r="E298" s="178"/>
      <c r="F298" s="120"/>
      <c r="G298" s="120"/>
      <c r="H298" s="120"/>
      <c r="I298" s="120"/>
      <c r="J298" s="405"/>
      <c r="K298" s="121"/>
      <c r="L298" s="120"/>
      <c r="M298" s="178"/>
    </row>
    <row r="299" ht="27.75" customHeight="1">
      <c r="A299" s="182"/>
      <c r="B299" s="184"/>
      <c r="C299" s="179"/>
      <c r="D299" s="180"/>
      <c r="E299" s="181"/>
      <c r="F299" s="179"/>
      <c r="G299" s="179"/>
      <c r="H299" s="179"/>
      <c r="I299" s="179"/>
      <c r="J299" s="406"/>
      <c r="K299" s="121"/>
      <c r="L299" s="120"/>
      <c r="M299" s="181"/>
    </row>
    <row r="300" ht="27.75" customHeight="1">
      <c r="A300" s="182"/>
      <c r="B300" s="183"/>
      <c r="C300" s="120"/>
      <c r="D300" s="177"/>
      <c r="E300" s="178"/>
      <c r="F300" s="120"/>
      <c r="G300" s="120"/>
      <c r="H300" s="120"/>
      <c r="I300" s="120"/>
      <c r="J300" s="405"/>
      <c r="K300" s="121"/>
      <c r="L300" s="120"/>
      <c r="M300" s="178"/>
    </row>
    <row r="301" ht="27.75" customHeight="1">
      <c r="A301" s="182"/>
      <c r="B301" s="184"/>
      <c r="C301" s="179"/>
      <c r="D301" s="180"/>
      <c r="E301" s="181"/>
      <c r="F301" s="179"/>
      <c r="G301" s="179"/>
      <c r="H301" s="179"/>
      <c r="I301" s="179"/>
      <c r="J301" s="406"/>
      <c r="K301" s="121"/>
      <c r="L301" s="120"/>
      <c r="M301" s="181"/>
    </row>
    <row r="302" ht="27.75" customHeight="1">
      <c r="A302" s="182"/>
      <c r="B302" s="183"/>
      <c r="C302" s="120"/>
      <c r="D302" s="177"/>
      <c r="E302" s="178"/>
      <c r="F302" s="120"/>
      <c r="G302" s="120"/>
      <c r="H302" s="120"/>
      <c r="I302" s="120"/>
      <c r="J302" s="405"/>
      <c r="K302" s="121"/>
      <c r="L302" s="120"/>
      <c r="M302" s="178"/>
    </row>
    <row r="303" ht="27.75" customHeight="1">
      <c r="A303" s="182"/>
      <c r="B303" s="184"/>
      <c r="C303" s="179"/>
      <c r="D303" s="180"/>
      <c r="E303" s="181"/>
      <c r="F303" s="179"/>
      <c r="G303" s="179"/>
      <c r="H303" s="179"/>
      <c r="I303" s="179"/>
      <c r="J303" s="406"/>
      <c r="K303" s="121"/>
      <c r="L303" s="120"/>
      <c r="M303" s="181"/>
    </row>
    <row r="304" ht="27.75" customHeight="1">
      <c r="A304" s="182"/>
      <c r="B304" s="183"/>
      <c r="C304" s="120"/>
      <c r="D304" s="177"/>
      <c r="E304" s="178"/>
      <c r="F304" s="120"/>
      <c r="G304" s="120"/>
      <c r="H304" s="120"/>
      <c r="I304" s="120"/>
      <c r="J304" s="405"/>
      <c r="K304" s="121"/>
      <c r="L304" s="120"/>
      <c r="M304" s="178"/>
    </row>
    <row r="305" ht="27.75" customHeight="1">
      <c r="A305" s="182"/>
      <c r="B305" s="184"/>
      <c r="C305" s="179"/>
      <c r="D305" s="180"/>
      <c r="E305" s="181"/>
      <c r="F305" s="179"/>
      <c r="G305" s="179"/>
      <c r="H305" s="179"/>
      <c r="I305" s="179"/>
      <c r="J305" s="406"/>
      <c r="K305" s="121"/>
      <c r="L305" s="120"/>
      <c r="M305" s="181"/>
    </row>
    <row r="306" ht="27.75" customHeight="1">
      <c r="A306" s="182"/>
      <c r="B306" s="183"/>
      <c r="C306" s="120"/>
      <c r="D306" s="177"/>
      <c r="E306" s="178"/>
      <c r="F306" s="120"/>
      <c r="G306" s="120"/>
      <c r="H306" s="120"/>
      <c r="I306" s="120"/>
      <c r="J306" s="405"/>
      <c r="K306" s="121"/>
      <c r="L306" s="120"/>
      <c r="M306" s="178"/>
    </row>
    <row r="307" ht="27.75" customHeight="1">
      <c r="A307" s="182"/>
      <c r="B307" s="184"/>
      <c r="C307" s="179"/>
      <c r="D307" s="180"/>
      <c r="E307" s="181"/>
      <c r="F307" s="179"/>
      <c r="G307" s="179"/>
      <c r="H307" s="179"/>
      <c r="I307" s="179"/>
      <c r="J307" s="406"/>
      <c r="K307" s="121"/>
      <c r="L307" s="120"/>
      <c r="M307" s="181"/>
    </row>
    <row r="308" ht="27.75" customHeight="1">
      <c r="A308" s="182"/>
      <c r="B308" s="183"/>
      <c r="C308" s="120"/>
      <c r="D308" s="177"/>
      <c r="E308" s="178"/>
      <c r="F308" s="120"/>
      <c r="G308" s="120"/>
      <c r="H308" s="120"/>
      <c r="I308" s="120"/>
      <c r="J308" s="405"/>
      <c r="K308" s="121"/>
      <c r="L308" s="120"/>
      <c r="M308" s="178"/>
    </row>
    <row r="309" ht="27.75" customHeight="1">
      <c r="A309" s="182"/>
      <c r="B309" s="184"/>
      <c r="C309" s="179"/>
      <c r="D309" s="180"/>
      <c r="E309" s="181"/>
      <c r="F309" s="179"/>
      <c r="G309" s="179"/>
      <c r="H309" s="179"/>
      <c r="I309" s="179"/>
      <c r="J309" s="406"/>
      <c r="K309" s="121"/>
      <c r="L309" s="120"/>
      <c r="M309" s="181"/>
    </row>
    <row r="310" ht="27.75" customHeight="1">
      <c r="A310" s="182"/>
      <c r="B310" s="183"/>
      <c r="C310" s="120"/>
      <c r="D310" s="177"/>
      <c r="E310" s="178"/>
      <c r="F310" s="120"/>
      <c r="G310" s="120"/>
      <c r="H310" s="120"/>
      <c r="I310" s="120"/>
      <c r="J310" s="405"/>
      <c r="K310" s="121"/>
      <c r="L310" s="120"/>
      <c r="M310" s="178"/>
    </row>
    <row r="311" ht="27.75" customHeight="1">
      <c r="A311" s="182"/>
      <c r="B311" s="184"/>
      <c r="C311" s="179"/>
      <c r="D311" s="180"/>
      <c r="E311" s="181"/>
      <c r="F311" s="179"/>
      <c r="G311" s="179"/>
      <c r="H311" s="179"/>
      <c r="I311" s="179"/>
      <c r="J311" s="406"/>
      <c r="K311" s="121"/>
      <c r="L311" s="120"/>
      <c r="M311" s="181"/>
    </row>
    <row r="312" ht="27.75" customHeight="1">
      <c r="A312" s="182"/>
      <c r="B312" s="183"/>
      <c r="C312" s="120"/>
      <c r="D312" s="177"/>
      <c r="E312" s="178"/>
      <c r="F312" s="120"/>
      <c r="G312" s="120"/>
      <c r="H312" s="120"/>
      <c r="I312" s="120"/>
      <c r="J312" s="405"/>
      <c r="K312" s="121"/>
      <c r="L312" s="120"/>
      <c r="M312" s="178"/>
    </row>
    <row r="313" ht="27.75" customHeight="1">
      <c r="A313" s="182"/>
      <c r="B313" s="184"/>
      <c r="C313" s="179"/>
      <c r="D313" s="180"/>
      <c r="E313" s="181"/>
      <c r="F313" s="179"/>
      <c r="G313" s="179"/>
      <c r="H313" s="179"/>
      <c r="I313" s="179"/>
      <c r="J313" s="406"/>
      <c r="K313" s="121"/>
      <c r="L313" s="120"/>
      <c r="M313" s="181"/>
    </row>
    <row r="314" ht="27.75" customHeight="1">
      <c r="A314" s="182"/>
      <c r="B314" s="183"/>
      <c r="C314" s="120"/>
      <c r="D314" s="177"/>
      <c r="E314" s="178"/>
      <c r="F314" s="120"/>
      <c r="G314" s="120"/>
      <c r="H314" s="120"/>
      <c r="I314" s="120"/>
      <c r="J314" s="405"/>
      <c r="K314" s="121"/>
      <c r="L314" s="120"/>
      <c r="M314" s="178"/>
    </row>
    <row r="315" ht="27.75" customHeight="1">
      <c r="A315" s="182"/>
      <c r="B315" s="184"/>
      <c r="C315" s="179"/>
      <c r="D315" s="180"/>
      <c r="E315" s="181"/>
      <c r="F315" s="179"/>
      <c r="G315" s="179"/>
      <c r="H315" s="179"/>
      <c r="I315" s="179"/>
      <c r="J315" s="406"/>
      <c r="K315" s="121"/>
      <c r="L315" s="120"/>
      <c r="M315" s="181"/>
    </row>
    <row r="316" ht="27.75" customHeight="1">
      <c r="A316" s="182"/>
      <c r="B316" s="183"/>
      <c r="C316" s="120"/>
      <c r="D316" s="177"/>
      <c r="E316" s="178"/>
      <c r="F316" s="120"/>
      <c r="G316" s="120"/>
      <c r="H316" s="120"/>
      <c r="I316" s="120"/>
      <c r="J316" s="405"/>
      <c r="K316" s="121"/>
      <c r="L316" s="120"/>
      <c r="M316" s="178"/>
    </row>
    <row r="317" ht="27.75" customHeight="1">
      <c r="A317" s="182"/>
      <c r="B317" s="184"/>
      <c r="C317" s="179"/>
      <c r="D317" s="180"/>
      <c r="E317" s="181"/>
      <c r="F317" s="179"/>
      <c r="G317" s="179"/>
      <c r="H317" s="179"/>
      <c r="I317" s="179"/>
      <c r="J317" s="406"/>
      <c r="K317" s="121"/>
      <c r="L317" s="120"/>
      <c r="M317" s="181"/>
    </row>
    <row r="318" ht="27.75" customHeight="1">
      <c r="A318" s="182"/>
      <c r="B318" s="183"/>
      <c r="C318" s="120"/>
      <c r="D318" s="177"/>
      <c r="E318" s="178"/>
      <c r="F318" s="120"/>
      <c r="G318" s="120"/>
      <c r="H318" s="120"/>
      <c r="I318" s="120"/>
      <c r="J318" s="405"/>
      <c r="K318" s="121"/>
      <c r="L318" s="120"/>
      <c r="M318" s="178"/>
    </row>
    <row r="319" ht="27.75" customHeight="1">
      <c r="A319" s="182"/>
      <c r="B319" s="184"/>
      <c r="C319" s="179"/>
      <c r="D319" s="180"/>
      <c r="E319" s="181"/>
      <c r="F319" s="179"/>
      <c r="G319" s="179"/>
      <c r="H319" s="179"/>
      <c r="I319" s="179"/>
      <c r="J319" s="406"/>
      <c r="K319" s="121"/>
      <c r="L319" s="120"/>
      <c r="M319" s="181"/>
    </row>
    <row r="320" ht="27.75" customHeight="1">
      <c r="A320" s="182"/>
      <c r="B320" s="183"/>
      <c r="C320" s="120"/>
      <c r="D320" s="177"/>
      <c r="E320" s="178"/>
      <c r="F320" s="120"/>
      <c r="G320" s="120"/>
      <c r="H320" s="120"/>
      <c r="I320" s="120"/>
      <c r="J320" s="405"/>
      <c r="K320" s="121"/>
      <c r="L320" s="120"/>
      <c r="M320" s="178"/>
    </row>
    <row r="321" ht="27.75" customHeight="1">
      <c r="A321" s="182"/>
      <c r="B321" s="184"/>
      <c r="C321" s="179"/>
      <c r="D321" s="180"/>
      <c r="E321" s="181"/>
      <c r="F321" s="179"/>
      <c r="G321" s="179"/>
      <c r="H321" s="179"/>
      <c r="I321" s="179"/>
      <c r="J321" s="406"/>
      <c r="K321" s="121"/>
      <c r="L321" s="120"/>
      <c r="M321" s="181"/>
    </row>
    <row r="322" ht="27.75" customHeight="1">
      <c r="A322" s="182"/>
      <c r="B322" s="183"/>
      <c r="C322" s="120"/>
      <c r="D322" s="177"/>
      <c r="E322" s="178"/>
      <c r="F322" s="120"/>
      <c r="G322" s="120"/>
      <c r="H322" s="120"/>
      <c r="I322" s="120"/>
      <c r="J322" s="405"/>
      <c r="K322" s="121"/>
      <c r="L322" s="120"/>
      <c r="M322" s="178"/>
    </row>
    <row r="323" ht="27.75" customHeight="1">
      <c r="A323" s="182"/>
      <c r="B323" s="184"/>
      <c r="C323" s="179"/>
      <c r="D323" s="180"/>
      <c r="E323" s="181"/>
      <c r="F323" s="179"/>
      <c r="G323" s="179"/>
      <c r="H323" s="179"/>
      <c r="I323" s="179"/>
      <c r="J323" s="406"/>
      <c r="K323" s="121"/>
      <c r="L323" s="120"/>
      <c r="M323" s="181"/>
    </row>
    <row r="324" ht="27.75" customHeight="1">
      <c r="A324" s="182"/>
      <c r="B324" s="183"/>
      <c r="C324" s="120"/>
      <c r="D324" s="177"/>
      <c r="E324" s="178"/>
      <c r="F324" s="120"/>
      <c r="G324" s="120"/>
      <c r="H324" s="120"/>
      <c r="I324" s="120"/>
      <c r="J324" s="405"/>
      <c r="K324" s="121"/>
      <c r="L324" s="120"/>
      <c r="M324" s="178"/>
    </row>
    <row r="325" ht="27.75" customHeight="1">
      <c r="A325" s="182"/>
      <c r="B325" s="184"/>
      <c r="C325" s="179"/>
      <c r="D325" s="180"/>
      <c r="E325" s="181"/>
      <c r="F325" s="179"/>
      <c r="G325" s="179"/>
      <c r="H325" s="179"/>
      <c r="I325" s="179"/>
      <c r="J325" s="406"/>
      <c r="K325" s="121"/>
      <c r="L325" s="120"/>
      <c r="M325" s="181"/>
    </row>
    <row r="326" ht="27.75" customHeight="1">
      <c r="A326" s="182"/>
      <c r="B326" s="183"/>
      <c r="C326" s="120"/>
      <c r="D326" s="177"/>
      <c r="E326" s="178"/>
      <c r="F326" s="120"/>
      <c r="G326" s="120"/>
      <c r="H326" s="120"/>
      <c r="I326" s="120"/>
      <c r="J326" s="405"/>
      <c r="K326" s="121"/>
      <c r="L326" s="120"/>
      <c r="M326" s="178"/>
    </row>
    <row r="327" ht="27.75" customHeight="1">
      <c r="A327" s="182"/>
      <c r="B327" s="184"/>
      <c r="C327" s="179"/>
      <c r="D327" s="180"/>
      <c r="E327" s="181"/>
      <c r="F327" s="179"/>
      <c r="G327" s="179"/>
      <c r="H327" s="179"/>
      <c r="I327" s="179"/>
      <c r="J327" s="406"/>
      <c r="K327" s="121"/>
      <c r="L327" s="120"/>
      <c r="M327" s="181"/>
    </row>
    <row r="328" ht="27.75" customHeight="1">
      <c r="A328" s="182"/>
      <c r="B328" s="183"/>
      <c r="C328" s="120"/>
      <c r="D328" s="177"/>
      <c r="E328" s="178"/>
      <c r="F328" s="120"/>
      <c r="G328" s="120"/>
      <c r="H328" s="120"/>
      <c r="I328" s="120"/>
      <c r="J328" s="405"/>
      <c r="K328" s="121"/>
      <c r="L328" s="120"/>
      <c r="M328" s="178"/>
    </row>
    <row r="329" ht="27.75" customHeight="1">
      <c r="A329" s="182"/>
      <c r="B329" s="184"/>
      <c r="C329" s="179"/>
      <c r="D329" s="180"/>
      <c r="E329" s="181"/>
      <c r="F329" s="179"/>
      <c r="G329" s="179"/>
      <c r="H329" s="179"/>
      <c r="I329" s="179"/>
      <c r="J329" s="406"/>
      <c r="K329" s="121"/>
      <c r="L329" s="120"/>
      <c r="M329" s="181"/>
    </row>
    <row r="330" ht="27.75" customHeight="1">
      <c r="A330" s="182"/>
      <c r="B330" s="183"/>
      <c r="C330" s="120"/>
      <c r="D330" s="177"/>
      <c r="E330" s="178"/>
      <c r="F330" s="120"/>
      <c r="G330" s="120"/>
      <c r="H330" s="120"/>
      <c r="I330" s="120"/>
      <c r="J330" s="405"/>
      <c r="K330" s="121"/>
      <c r="L330" s="120"/>
      <c r="M330" s="178"/>
    </row>
    <row r="331" ht="27.75" customHeight="1">
      <c r="A331" s="182"/>
      <c r="B331" s="184"/>
      <c r="C331" s="179"/>
      <c r="D331" s="180"/>
      <c r="E331" s="181"/>
      <c r="F331" s="179"/>
      <c r="G331" s="179"/>
      <c r="H331" s="179"/>
      <c r="I331" s="179"/>
      <c r="J331" s="406"/>
      <c r="K331" s="121"/>
      <c r="L331" s="120"/>
      <c r="M331" s="181"/>
    </row>
    <row r="332" ht="27.75" customHeight="1">
      <c r="A332" s="182"/>
      <c r="B332" s="183"/>
      <c r="C332" s="120"/>
      <c r="D332" s="177"/>
      <c r="E332" s="178"/>
      <c r="F332" s="120"/>
      <c r="G332" s="120"/>
      <c r="H332" s="120"/>
      <c r="I332" s="120"/>
      <c r="J332" s="405"/>
      <c r="K332" s="121"/>
      <c r="L332" s="120"/>
      <c r="M332" s="178"/>
    </row>
    <row r="333" ht="27.75" customHeight="1">
      <c r="A333" s="182"/>
      <c r="B333" s="184"/>
      <c r="C333" s="179"/>
      <c r="D333" s="180"/>
      <c r="E333" s="181"/>
      <c r="F333" s="179"/>
      <c r="G333" s="179"/>
      <c r="H333" s="179"/>
      <c r="I333" s="179"/>
      <c r="J333" s="406"/>
      <c r="K333" s="121"/>
      <c r="L333" s="120"/>
      <c r="M333" s="181"/>
    </row>
    <row r="334" ht="27.75" customHeight="1">
      <c r="A334" s="182"/>
      <c r="B334" s="183"/>
      <c r="C334" s="120"/>
      <c r="D334" s="177"/>
      <c r="E334" s="178"/>
      <c r="F334" s="120"/>
      <c r="G334" s="120"/>
      <c r="H334" s="120"/>
      <c r="I334" s="120"/>
      <c r="J334" s="405"/>
      <c r="K334" s="121"/>
      <c r="L334" s="120"/>
      <c r="M334" s="178"/>
    </row>
    <row r="335" ht="27.75" customHeight="1">
      <c r="A335" s="182"/>
      <c r="B335" s="184"/>
      <c r="C335" s="179"/>
      <c r="D335" s="180"/>
      <c r="E335" s="181"/>
      <c r="F335" s="179"/>
      <c r="G335" s="179"/>
      <c r="H335" s="179"/>
      <c r="I335" s="179"/>
      <c r="J335" s="406"/>
      <c r="K335" s="121"/>
      <c r="L335" s="120"/>
      <c r="M335" s="181"/>
    </row>
    <row r="336" ht="27.75" customHeight="1">
      <c r="A336" s="182"/>
      <c r="B336" s="183"/>
      <c r="C336" s="120"/>
      <c r="D336" s="177"/>
      <c r="E336" s="178"/>
      <c r="F336" s="120"/>
      <c r="G336" s="120"/>
      <c r="H336" s="120"/>
      <c r="I336" s="120"/>
      <c r="J336" s="405"/>
      <c r="K336" s="121"/>
      <c r="L336" s="120"/>
      <c r="M336" s="178"/>
    </row>
    <row r="337" ht="27.75" customHeight="1">
      <c r="A337" s="182"/>
      <c r="B337" s="184"/>
      <c r="C337" s="179"/>
      <c r="D337" s="180"/>
      <c r="E337" s="181"/>
      <c r="F337" s="179"/>
      <c r="G337" s="179"/>
      <c r="H337" s="179"/>
      <c r="I337" s="179"/>
      <c r="J337" s="406"/>
      <c r="K337" s="121"/>
      <c r="L337" s="120"/>
      <c r="M337" s="181"/>
    </row>
    <row r="338" ht="27.75" customHeight="1">
      <c r="A338" s="182"/>
      <c r="B338" s="183"/>
      <c r="C338" s="120"/>
      <c r="D338" s="177"/>
      <c r="E338" s="178"/>
      <c r="F338" s="120"/>
      <c r="G338" s="120"/>
      <c r="H338" s="120"/>
      <c r="I338" s="120"/>
      <c r="J338" s="405"/>
      <c r="K338" s="121"/>
      <c r="L338" s="120"/>
      <c r="M338" s="178"/>
    </row>
    <row r="339" ht="27.75" customHeight="1">
      <c r="A339" s="182"/>
      <c r="B339" s="184"/>
      <c r="C339" s="179"/>
      <c r="D339" s="180"/>
      <c r="E339" s="181"/>
      <c r="F339" s="179"/>
      <c r="G339" s="179"/>
      <c r="H339" s="179"/>
      <c r="I339" s="179"/>
      <c r="J339" s="406"/>
      <c r="K339" s="121"/>
      <c r="L339" s="120"/>
      <c r="M339" s="181"/>
    </row>
    <row r="340" ht="27.75" customHeight="1">
      <c r="A340" s="182"/>
      <c r="B340" s="183"/>
      <c r="C340" s="120"/>
      <c r="D340" s="177"/>
      <c r="E340" s="178"/>
      <c r="F340" s="120"/>
      <c r="G340" s="120"/>
      <c r="H340" s="120"/>
      <c r="I340" s="120"/>
      <c r="J340" s="405"/>
      <c r="K340" s="121"/>
      <c r="L340" s="120"/>
      <c r="M340" s="178"/>
    </row>
    <row r="341" ht="27.75" customHeight="1">
      <c r="A341" s="182"/>
      <c r="B341" s="184"/>
      <c r="C341" s="179"/>
      <c r="D341" s="180"/>
      <c r="E341" s="181"/>
      <c r="F341" s="179"/>
      <c r="G341" s="179"/>
      <c r="H341" s="179"/>
      <c r="I341" s="179"/>
      <c r="J341" s="406"/>
      <c r="K341" s="121"/>
      <c r="L341" s="120"/>
      <c r="M341" s="181"/>
    </row>
    <row r="342" ht="27.75" customHeight="1">
      <c r="A342" s="182"/>
      <c r="B342" s="183"/>
      <c r="C342" s="120"/>
      <c r="D342" s="177"/>
      <c r="E342" s="178"/>
      <c r="F342" s="120"/>
      <c r="G342" s="120"/>
      <c r="H342" s="120"/>
      <c r="I342" s="120"/>
      <c r="J342" s="405"/>
      <c r="K342" s="121"/>
      <c r="L342" s="120"/>
      <c r="M342" s="178"/>
    </row>
    <row r="343" ht="27.75" customHeight="1">
      <c r="A343" s="182"/>
      <c r="B343" s="184"/>
      <c r="C343" s="179"/>
      <c r="D343" s="180"/>
      <c r="E343" s="181"/>
      <c r="F343" s="179"/>
      <c r="G343" s="179"/>
      <c r="H343" s="179"/>
      <c r="I343" s="179"/>
      <c r="J343" s="406"/>
      <c r="K343" s="121"/>
      <c r="L343" s="120"/>
      <c r="M343" s="181"/>
    </row>
    <row r="344" ht="27.75" customHeight="1">
      <c r="A344" s="182"/>
      <c r="B344" s="183"/>
      <c r="C344" s="120"/>
      <c r="D344" s="177"/>
      <c r="E344" s="178"/>
      <c r="F344" s="120"/>
      <c r="G344" s="120"/>
      <c r="H344" s="120"/>
      <c r="I344" s="120"/>
      <c r="J344" s="405"/>
      <c r="K344" s="121"/>
      <c r="L344" s="120"/>
      <c r="M344" s="178"/>
    </row>
    <row r="345" ht="27.75" customHeight="1">
      <c r="A345" s="182"/>
      <c r="B345" s="184"/>
      <c r="C345" s="179"/>
      <c r="D345" s="180"/>
      <c r="E345" s="181"/>
      <c r="F345" s="179"/>
      <c r="G345" s="179"/>
      <c r="H345" s="179"/>
      <c r="I345" s="179"/>
      <c r="J345" s="406"/>
      <c r="K345" s="121"/>
      <c r="L345" s="120"/>
      <c r="M345" s="181"/>
    </row>
    <row r="346" ht="27.75" customHeight="1">
      <c r="A346" s="182"/>
      <c r="B346" s="183"/>
      <c r="C346" s="120"/>
      <c r="D346" s="177"/>
      <c r="E346" s="178"/>
      <c r="F346" s="120"/>
      <c r="G346" s="120"/>
      <c r="H346" s="120"/>
      <c r="I346" s="120"/>
      <c r="J346" s="405"/>
      <c r="K346" s="121"/>
      <c r="L346" s="120"/>
      <c r="M346" s="178"/>
    </row>
    <row r="347" ht="27.75" customHeight="1">
      <c r="A347" s="182"/>
      <c r="B347" s="184"/>
      <c r="C347" s="179"/>
      <c r="D347" s="180"/>
      <c r="E347" s="181"/>
      <c r="F347" s="179"/>
      <c r="G347" s="179"/>
      <c r="H347" s="179"/>
      <c r="I347" s="179"/>
      <c r="J347" s="406"/>
      <c r="K347" s="121"/>
      <c r="L347" s="120"/>
      <c r="M347" s="181"/>
    </row>
    <row r="348" ht="27.75" customHeight="1">
      <c r="A348" s="182"/>
      <c r="B348" s="183"/>
      <c r="C348" s="120"/>
      <c r="D348" s="177"/>
      <c r="E348" s="178"/>
      <c r="F348" s="120"/>
      <c r="G348" s="120"/>
      <c r="H348" s="120"/>
      <c r="I348" s="120"/>
      <c r="J348" s="405"/>
      <c r="K348" s="121"/>
      <c r="L348" s="120"/>
      <c r="M348" s="178"/>
    </row>
    <row r="349" ht="27.75" customHeight="1">
      <c r="A349" s="182"/>
      <c r="B349" s="184"/>
      <c r="C349" s="179"/>
      <c r="D349" s="180"/>
      <c r="E349" s="181"/>
      <c r="F349" s="179"/>
      <c r="G349" s="179"/>
      <c r="H349" s="179"/>
      <c r="I349" s="179"/>
      <c r="J349" s="406"/>
      <c r="K349" s="121"/>
      <c r="L349" s="120"/>
      <c r="M349" s="181"/>
    </row>
    <row r="350" ht="27.75" customHeight="1">
      <c r="A350" s="182"/>
      <c r="B350" s="183"/>
      <c r="C350" s="120"/>
      <c r="D350" s="177"/>
      <c r="E350" s="178"/>
      <c r="F350" s="120"/>
      <c r="G350" s="120"/>
      <c r="H350" s="120"/>
      <c r="I350" s="120"/>
      <c r="J350" s="405"/>
      <c r="K350" s="121"/>
      <c r="L350" s="120"/>
      <c r="M350" s="178"/>
    </row>
    <row r="351" ht="27.75" customHeight="1">
      <c r="A351" s="182"/>
      <c r="B351" s="184"/>
      <c r="C351" s="179"/>
      <c r="D351" s="180"/>
      <c r="E351" s="181"/>
      <c r="F351" s="179"/>
      <c r="G351" s="179"/>
      <c r="H351" s="179"/>
      <c r="I351" s="179"/>
      <c r="J351" s="406"/>
      <c r="K351" s="121"/>
      <c r="L351" s="120"/>
      <c r="M351" s="181"/>
    </row>
    <row r="352" ht="27.75" customHeight="1">
      <c r="A352" s="182"/>
      <c r="B352" s="183"/>
      <c r="C352" s="120"/>
      <c r="D352" s="177"/>
      <c r="E352" s="178"/>
      <c r="F352" s="120"/>
      <c r="G352" s="120"/>
      <c r="H352" s="120"/>
      <c r="I352" s="120"/>
      <c r="J352" s="405"/>
      <c r="K352" s="121"/>
      <c r="L352" s="120"/>
      <c r="M352" s="178"/>
    </row>
    <row r="353" ht="27.75" customHeight="1">
      <c r="A353" s="182"/>
      <c r="B353" s="184"/>
      <c r="C353" s="179"/>
      <c r="D353" s="180"/>
      <c r="E353" s="181"/>
      <c r="F353" s="179"/>
      <c r="G353" s="179"/>
      <c r="H353" s="179"/>
      <c r="I353" s="179"/>
      <c r="J353" s="406"/>
      <c r="K353" s="121"/>
      <c r="L353" s="120"/>
      <c r="M353" s="181"/>
    </row>
    <row r="354" ht="27.75" customHeight="1">
      <c r="A354" s="182"/>
      <c r="B354" s="183"/>
      <c r="C354" s="120"/>
      <c r="D354" s="177"/>
      <c r="E354" s="178"/>
      <c r="F354" s="120"/>
      <c r="G354" s="120"/>
      <c r="H354" s="120"/>
      <c r="I354" s="120"/>
      <c r="J354" s="405"/>
      <c r="K354" s="121"/>
      <c r="L354" s="120"/>
      <c r="M354" s="178"/>
    </row>
    <row r="355" ht="27.75" customHeight="1">
      <c r="A355" s="182"/>
      <c r="B355" s="184"/>
      <c r="C355" s="179"/>
      <c r="D355" s="180"/>
      <c r="E355" s="181"/>
      <c r="F355" s="179"/>
      <c r="G355" s="179"/>
      <c r="H355" s="179"/>
      <c r="I355" s="179"/>
      <c r="J355" s="406"/>
      <c r="K355" s="121"/>
      <c r="L355" s="120"/>
      <c r="M355" s="181"/>
    </row>
    <row r="356" ht="27.75" customHeight="1">
      <c r="A356" s="182"/>
      <c r="B356" s="183"/>
      <c r="C356" s="120"/>
      <c r="D356" s="177"/>
      <c r="E356" s="178"/>
      <c r="F356" s="120"/>
      <c r="G356" s="120"/>
      <c r="H356" s="120"/>
      <c r="I356" s="120"/>
      <c r="J356" s="405"/>
      <c r="K356" s="121"/>
      <c r="L356" s="120"/>
      <c r="M356" s="178"/>
    </row>
    <row r="357" ht="27.75" customHeight="1">
      <c r="A357" s="182"/>
      <c r="B357" s="184"/>
      <c r="C357" s="179"/>
      <c r="D357" s="180"/>
      <c r="E357" s="181"/>
      <c r="F357" s="179"/>
      <c r="G357" s="179"/>
      <c r="H357" s="179"/>
      <c r="I357" s="179"/>
      <c r="J357" s="406"/>
      <c r="K357" s="121"/>
      <c r="L357" s="120"/>
      <c r="M357" s="181"/>
    </row>
    <row r="358" ht="27.75" customHeight="1">
      <c r="A358" s="182"/>
      <c r="B358" s="183"/>
      <c r="C358" s="120"/>
      <c r="D358" s="177"/>
      <c r="E358" s="178"/>
      <c r="F358" s="120"/>
      <c r="G358" s="120"/>
      <c r="H358" s="120"/>
      <c r="I358" s="120"/>
      <c r="J358" s="405"/>
      <c r="K358" s="121"/>
      <c r="L358" s="120"/>
      <c r="M358" s="178"/>
    </row>
    <row r="359" ht="27.75" customHeight="1">
      <c r="A359" s="182"/>
      <c r="B359" s="184"/>
      <c r="C359" s="179"/>
      <c r="D359" s="180"/>
      <c r="E359" s="181"/>
      <c r="F359" s="179"/>
      <c r="G359" s="179"/>
      <c r="H359" s="179"/>
      <c r="I359" s="179"/>
      <c r="J359" s="406"/>
      <c r="K359" s="121"/>
      <c r="L359" s="120"/>
      <c r="M359" s="181"/>
    </row>
    <row r="360" ht="27.75" customHeight="1">
      <c r="A360" s="182"/>
      <c r="B360" s="183"/>
      <c r="C360" s="120"/>
      <c r="D360" s="177"/>
      <c r="E360" s="178"/>
      <c r="F360" s="120"/>
      <c r="G360" s="120"/>
      <c r="H360" s="120"/>
      <c r="I360" s="120"/>
      <c r="J360" s="405"/>
      <c r="K360" s="121"/>
      <c r="L360" s="120"/>
      <c r="M360" s="178"/>
    </row>
    <row r="361" ht="27.75" customHeight="1">
      <c r="A361" s="182"/>
      <c r="B361" s="184"/>
      <c r="C361" s="179"/>
      <c r="D361" s="180"/>
      <c r="E361" s="181"/>
      <c r="F361" s="179"/>
      <c r="G361" s="179"/>
      <c r="H361" s="179"/>
      <c r="I361" s="179"/>
      <c r="J361" s="406"/>
      <c r="K361" s="121"/>
      <c r="L361" s="120"/>
      <c r="M361" s="181"/>
    </row>
    <row r="362" ht="27.75" customHeight="1">
      <c r="A362" s="182"/>
      <c r="B362" s="183"/>
      <c r="C362" s="120"/>
      <c r="D362" s="177"/>
      <c r="E362" s="178"/>
      <c r="F362" s="120"/>
      <c r="G362" s="120"/>
      <c r="H362" s="120"/>
      <c r="I362" s="120"/>
      <c r="J362" s="405"/>
      <c r="K362" s="121"/>
      <c r="L362" s="120"/>
      <c r="M362" s="178"/>
    </row>
    <row r="363" ht="27.75" customHeight="1">
      <c r="A363" s="182"/>
      <c r="B363" s="184"/>
      <c r="C363" s="179"/>
      <c r="D363" s="180"/>
      <c r="E363" s="181"/>
      <c r="F363" s="179"/>
      <c r="G363" s="179"/>
      <c r="H363" s="179"/>
      <c r="I363" s="179"/>
      <c r="J363" s="406"/>
      <c r="K363" s="121"/>
      <c r="L363" s="120"/>
      <c r="M363" s="181"/>
    </row>
    <row r="364" ht="27.75" customHeight="1">
      <c r="A364" s="182"/>
      <c r="B364" s="183"/>
      <c r="C364" s="120"/>
      <c r="D364" s="177"/>
      <c r="E364" s="178"/>
      <c r="F364" s="120"/>
      <c r="G364" s="120"/>
      <c r="H364" s="120"/>
      <c r="I364" s="120"/>
      <c r="J364" s="405"/>
      <c r="K364" s="121"/>
      <c r="L364" s="120"/>
      <c r="M364" s="178"/>
    </row>
    <row r="365" ht="27.75" customHeight="1">
      <c r="A365" s="182"/>
      <c r="B365" s="184"/>
      <c r="C365" s="179"/>
      <c r="D365" s="180"/>
      <c r="E365" s="181"/>
      <c r="F365" s="179"/>
      <c r="G365" s="179"/>
      <c r="H365" s="179"/>
      <c r="I365" s="179"/>
      <c r="J365" s="406"/>
      <c r="K365" s="121"/>
      <c r="L365" s="120"/>
      <c r="M365" s="181"/>
    </row>
    <row r="366" ht="27.75" customHeight="1">
      <c r="A366" s="182"/>
      <c r="B366" s="183"/>
      <c r="C366" s="120"/>
      <c r="D366" s="177"/>
      <c r="E366" s="178"/>
      <c r="F366" s="120"/>
      <c r="G366" s="120"/>
      <c r="H366" s="120"/>
      <c r="I366" s="120"/>
      <c r="J366" s="405"/>
      <c r="K366" s="121"/>
      <c r="L366" s="120"/>
      <c r="M366" s="178"/>
    </row>
    <row r="367" ht="27.75" customHeight="1">
      <c r="A367" s="182"/>
      <c r="B367" s="184"/>
      <c r="C367" s="179"/>
      <c r="D367" s="180"/>
      <c r="E367" s="181"/>
      <c r="F367" s="179"/>
      <c r="G367" s="179"/>
      <c r="H367" s="179"/>
      <c r="I367" s="179"/>
      <c r="J367" s="406"/>
      <c r="K367" s="121"/>
      <c r="L367" s="120"/>
      <c r="M367" s="181"/>
    </row>
    <row r="368" ht="27.75" customHeight="1">
      <c r="A368" s="182"/>
      <c r="B368" s="183"/>
      <c r="C368" s="120"/>
      <c r="D368" s="177"/>
      <c r="E368" s="178"/>
      <c r="F368" s="120"/>
      <c r="G368" s="120"/>
      <c r="H368" s="120"/>
      <c r="I368" s="120"/>
      <c r="J368" s="405"/>
      <c r="K368" s="121"/>
      <c r="L368" s="120"/>
      <c r="M368" s="178"/>
    </row>
    <row r="369" ht="27.75" customHeight="1">
      <c r="A369" s="182"/>
      <c r="B369" s="184"/>
      <c r="C369" s="179"/>
      <c r="D369" s="180"/>
      <c r="E369" s="181"/>
      <c r="F369" s="179"/>
      <c r="G369" s="179"/>
      <c r="H369" s="179"/>
      <c r="I369" s="179"/>
      <c r="J369" s="406"/>
      <c r="K369" s="121"/>
      <c r="L369" s="120"/>
      <c r="M369" s="181"/>
    </row>
    <row r="370" ht="27.75" customHeight="1">
      <c r="A370" s="182"/>
      <c r="B370" s="183"/>
      <c r="C370" s="120"/>
      <c r="D370" s="177"/>
      <c r="E370" s="178"/>
      <c r="F370" s="120"/>
      <c r="G370" s="120"/>
      <c r="H370" s="120"/>
      <c r="I370" s="120"/>
      <c r="J370" s="405"/>
      <c r="K370" s="121"/>
      <c r="L370" s="120"/>
      <c r="M370" s="178"/>
    </row>
    <row r="371" ht="27.75" customHeight="1">
      <c r="A371" s="182"/>
      <c r="B371" s="184"/>
      <c r="C371" s="179"/>
      <c r="D371" s="180"/>
      <c r="E371" s="181"/>
      <c r="F371" s="179"/>
      <c r="G371" s="179"/>
      <c r="H371" s="179"/>
      <c r="I371" s="179"/>
      <c r="J371" s="406"/>
      <c r="K371" s="121"/>
      <c r="L371" s="120"/>
      <c r="M371" s="181"/>
    </row>
    <row r="372" ht="27.75" customHeight="1">
      <c r="A372" s="182"/>
      <c r="B372" s="183"/>
      <c r="C372" s="120"/>
      <c r="D372" s="177"/>
      <c r="E372" s="178"/>
      <c r="F372" s="120"/>
      <c r="G372" s="120"/>
      <c r="H372" s="120"/>
      <c r="I372" s="120"/>
      <c r="J372" s="405"/>
      <c r="K372" s="121"/>
      <c r="L372" s="120"/>
      <c r="M372" s="178"/>
    </row>
    <row r="373" ht="27.75" customHeight="1">
      <c r="A373" s="182"/>
      <c r="B373" s="184"/>
      <c r="C373" s="179"/>
      <c r="D373" s="180"/>
      <c r="E373" s="181"/>
      <c r="F373" s="179"/>
      <c r="G373" s="179"/>
      <c r="H373" s="179"/>
      <c r="I373" s="179"/>
      <c r="J373" s="406"/>
      <c r="K373" s="121"/>
      <c r="L373" s="120"/>
      <c r="M373" s="181"/>
    </row>
    <row r="374" ht="27.75" customHeight="1">
      <c r="A374" s="182"/>
      <c r="B374" s="183"/>
      <c r="C374" s="120"/>
      <c r="D374" s="177"/>
      <c r="E374" s="178"/>
      <c r="F374" s="120"/>
      <c r="G374" s="120"/>
      <c r="H374" s="120"/>
      <c r="I374" s="120"/>
      <c r="J374" s="405"/>
      <c r="K374" s="121"/>
      <c r="L374" s="120"/>
      <c r="M374" s="178"/>
    </row>
    <row r="375" ht="27.75" customHeight="1">
      <c r="A375" s="182"/>
      <c r="B375" s="184"/>
      <c r="C375" s="179"/>
      <c r="D375" s="180"/>
      <c r="E375" s="181"/>
      <c r="F375" s="179"/>
      <c r="G375" s="179"/>
      <c r="H375" s="179"/>
      <c r="I375" s="179"/>
      <c r="J375" s="406"/>
      <c r="K375" s="121"/>
      <c r="L375" s="120"/>
      <c r="M375" s="181"/>
    </row>
    <row r="376" ht="27.75" customHeight="1">
      <c r="A376" s="182"/>
      <c r="B376" s="183"/>
      <c r="C376" s="120"/>
      <c r="D376" s="177"/>
      <c r="E376" s="178"/>
      <c r="F376" s="120"/>
      <c r="G376" s="120"/>
      <c r="H376" s="120"/>
      <c r="I376" s="120"/>
      <c r="J376" s="405"/>
      <c r="K376" s="121"/>
      <c r="L376" s="120"/>
      <c r="M376" s="178"/>
    </row>
    <row r="377" ht="27.75" customHeight="1">
      <c r="A377" s="182"/>
      <c r="B377" s="184"/>
      <c r="C377" s="179"/>
      <c r="D377" s="180"/>
      <c r="E377" s="181"/>
      <c r="F377" s="179"/>
      <c r="G377" s="179"/>
      <c r="H377" s="179"/>
      <c r="I377" s="179"/>
      <c r="J377" s="406"/>
      <c r="K377" s="121"/>
      <c r="L377" s="120"/>
      <c r="M377" s="181"/>
    </row>
    <row r="378" ht="27.75" customHeight="1">
      <c r="A378" s="182"/>
      <c r="B378" s="183"/>
      <c r="C378" s="120"/>
      <c r="D378" s="177"/>
      <c r="E378" s="178"/>
      <c r="F378" s="120"/>
      <c r="G378" s="120"/>
      <c r="H378" s="120"/>
      <c r="I378" s="120"/>
      <c r="J378" s="405"/>
      <c r="K378" s="121"/>
      <c r="L378" s="120"/>
      <c r="M378" s="178"/>
    </row>
    <row r="379" ht="27.75" customHeight="1">
      <c r="A379" s="182"/>
      <c r="B379" s="184"/>
      <c r="C379" s="179"/>
      <c r="D379" s="180"/>
      <c r="E379" s="181"/>
      <c r="F379" s="179"/>
      <c r="G379" s="179"/>
      <c r="H379" s="179"/>
      <c r="I379" s="179"/>
      <c r="J379" s="406"/>
      <c r="K379" s="121"/>
      <c r="L379" s="120"/>
      <c r="M379" s="181"/>
    </row>
    <row r="380" ht="27.75" customHeight="1">
      <c r="A380" s="182"/>
      <c r="B380" s="183"/>
      <c r="C380" s="120"/>
      <c r="D380" s="177"/>
      <c r="E380" s="178"/>
      <c r="F380" s="120"/>
      <c r="G380" s="120"/>
      <c r="H380" s="120"/>
      <c r="I380" s="120"/>
      <c r="J380" s="405"/>
      <c r="K380" s="121"/>
      <c r="L380" s="120"/>
      <c r="M380" s="178"/>
    </row>
    <row r="381" ht="27.75" customHeight="1">
      <c r="A381" s="182"/>
      <c r="B381" s="184"/>
      <c r="C381" s="179"/>
      <c r="D381" s="180"/>
      <c r="E381" s="181"/>
      <c r="F381" s="179"/>
      <c r="G381" s="179"/>
      <c r="H381" s="179"/>
      <c r="I381" s="179"/>
      <c r="J381" s="406"/>
      <c r="K381" s="121"/>
      <c r="L381" s="120"/>
      <c r="M381" s="181"/>
    </row>
    <row r="382" ht="27.75" customHeight="1">
      <c r="A382" s="182"/>
      <c r="B382" s="183"/>
      <c r="C382" s="120"/>
      <c r="D382" s="177"/>
      <c r="E382" s="178"/>
      <c r="F382" s="120"/>
      <c r="G382" s="120"/>
      <c r="H382" s="120"/>
      <c r="I382" s="120"/>
      <c r="J382" s="405"/>
      <c r="K382" s="121"/>
      <c r="L382" s="120"/>
      <c r="M382" s="178"/>
    </row>
    <row r="383" ht="27.75" customHeight="1">
      <c r="A383" s="182"/>
      <c r="B383" s="184"/>
      <c r="C383" s="179"/>
      <c r="D383" s="180"/>
      <c r="E383" s="181"/>
      <c r="F383" s="179"/>
      <c r="G383" s="179"/>
      <c r="H383" s="179"/>
      <c r="I383" s="179"/>
      <c r="J383" s="406"/>
      <c r="K383" s="121"/>
      <c r="L383" s="120"/>
      <c r="M383" s="181"/>
    </row>
    <row r="384" ht="27.75" customHeight="1">
      <c r="A384" s="182"/>
      <c r="B384" s="183"/>
      <c r="C384" s="120"/>
      <c r="D384" s="177"/>
      <c r="E384" s="178"/>
      <c r="F384" s="120"/>
      <c r="G384" s="120"/>
      <c r="H384" s="120"/>
      <c r="I384" s="120"/>
      <c r="J384" s="405"/>
      <c r="K384" s="121"/>
      <c r="L384" s="120"/>
      <c r="M384" s="178"/>
    </row>
    <row r="385" ht="27.75" customHeight="1">
      <c r="A385" s="182"/>
      <c r="B385" s="184"/>
      <c r="C385" s="179"/>
      <c r="D385" s="180"/>
      <c r="E385" s="181"/>
      <c r="F385" s="179"/>
      <c r="G385" s="179"/>
      <c r="H385" s="179"/>
      <c r="I385" s="179"/>
      <c r="J385" s="406"/>
      <c r="K385" s="121"/>
      <c r="L385" s="120"/>
      <c r="M385" s="181"/>
    </row>
    <row r="386" ht="27.75" customHeight="1">
      <c r="A386" s="182"/>
      <c r="B386" s="183"/>
      <c r="C386" s="120"/>
      <c r="D386" s="177"/>
      <c r="E386" s="178"/>
      <c r="F386" s="120"/>
      <c r="G386" s="120"/>
      <c r="H386" s="120"/>
      <c r="I386" s="120"/>
      <c r="J386" s="405"/>
      <c r="K386" s="121"/>
      <c r="L386" s="120"/>
      <c r="M386" s="178"/>
    </row>
    <row r="387" ht="27.75" customHeight="1">
      <c r="A387" s="182"/>
      <c r="B387" s="184"/>
      <c r="C387" s="179"/>
      <c r="D387" s="180"/>
      <c r="E387" s="181"/>
      <c r="F387" s="179"/>
      <c r="G387" s="179"/>
      <c r="H387" s="179"/>
      <c r="I387" s="179"/>
      <c r="J387" s="406"/>
      <c r="K387" s="121"/>
      <c r="L387" s="120"/>
      <c r="M387" s="181"/>
    </row>
    <row r="388" ht="27.75" customHeight="1">
      <c r="A388" s="182"/>
      <c r="B388" s="183"/>
      <c r="C388" s="120"/>
      <c r="D388" s="177"/>
      <c r="E388" s="178"/>
      <c r="F388" s="120"/>
      <c r="G388" s="120"/>
      <c r="H388" s="120"/>
      <c r="I388" s="120"/>
      <c r="J388" s="405"/>
      <c r="K388" s="121"/>
      <c r="L388" s="120"/>
      <c r="M388" s="178"/>
    </row>
    <row r="389" ht="27.75" customHeight="1">
      <c r="A389" s="182"/>
      <c r="B389" s="184"/>
      <c r="C389" s="179"/>
      <c r="D389" s="180"/>
      <c r="E389" s="181"/>
      <c r="F389" s="179"/>
      <c r="G389" s="179"/>
      <c r="H389" s="179"/>
      <c r="I389" s="179"/>
      <c r="J389" s="406"/>
      <c r="K389" s="121"/>
      <c r="L389" s="120"/>
      <c r="M389" s="181"/>
    </row>
    <row r="390" ht="27.75" customHeight="1">
      <c r="A390" s="182"/>
      <c r="B390" s="183"/>
      <c r="C390" s="120"/>
      <c r="D390" s="177"/>
      <c r="E390" s="178"/>
      <c r="F390" s="120"/>
      <c r="G390" s="120"/>
      <c r="H390" s="120"/>
      <c r="I390" s="120"/>
      <c r="J390" s="405"/>
      <c r="K390" s="121"/>
      <c r="L390" s="120"/>
      <c r="M390" s="178"/>
    </row>
    <row r="391" ht="27.75" customHeight="1">
      <c r="A391" s="182"/>
      <c r="B391" s="184"/>
      <c r="C391" s="179"/>
      <c r="D391" s="180"/>
      <c r="E391" s="181"/>
      <c r="F391" s="179"/>
      <c r="G391" s="179"/>
      <c r="H391" s="179"/>
      <c r="I391" s="179"/>
      <c r="J391" s="406"/>
      <c r="K391" s="121"/>
      <c r="L391" s="120"/>
      <c r="M391" s="181"/>
    </row>
    <row r="392" ht="27.75" customHeight="1">
      <c r="A392" s="182"/>
      <c r="B392" s="183"/>
      <c r="C392" s="120"/>
      <c r="D392" s="177"/>
      <c r="E392" s="178"/>
      <c r="F392" s="120"/>
      <c r="G392" s="120"/>
      <c r="H392" s="120"/>
      <c r="I392" s="120"/>
      <c r="J392" s="405"/>
      <c r="K392" s="121"/>
      <c r="L392" s="120"/>
      <c r="M392" s="178"/>
    </row>
    <row r="393" ht="27.75" customHeight="1">
      <c r="A393" s="182"/>
      <c r="B393" s="184"/>
      <c r="C393" s="179"/>
      <c r="D393" s="180"/>
      <c r="E393" s="181"/>
      <c r="F393" s="179"/>
      <c r="G393" s="179"/>
      <c r="H393" s="179"/>
      <c r="I393" s="179"/>
      <c r="J393" s="406"/>
      <c r="K393" s="121"/>
      <c r="L393" s="120"/>
      <c r="M393" s="181"/>
    </row>
    <row r="394" ht="27.75" customHeight="1">
      <c r="A394" s="182"/>
      <c r="B394" s="183"/>
      <c r="C394" s="120"/>
      <c r="D394" s="177"/>
      <c r="E394" s="178"/>
      <c r="F394" s="120"/>
      <c r="G394" s="120"/>
      <c r="H394" s="120"/>
      <c r="I394" s="120"/>
      <c r="J394" s="405"/>
      <c r="K394" s="121"/>
      <c r="L394" s="120"/>
      <c r="M394" s="178"/>
    </row>
    <row r="395" ht="27.75" customHeight="1">
      <c r="A395" s="182"/>
      <c r="B395" s="184"/>
      <c r="C395" s="179"/>
      <c r="D395" s="180"/>
      <c r="E395" s="181"/>
      <c r="F395" s="179"/>
      <c r="G395" s="179"/>
      <c r="H395" s="179"/>
      <c r="I395" s="179"/>
      <c r="J395" s="406"/>
      <c r="K395" s="121"/>
      <c r="L395" s="120"/>
      <c r="M395" s="181"/>
    </row>
    <row r="396" ht="27.75" customHeight="1">
      <c r="A396" s="182"/>
      <c r="B396" s="183"/>
      <c r="C396" s="120"/>
      <c r="D396" s="177"/>
      <c r="E396" s="178"/>
      <c r="F396" s="120"/>
      <c r="G396" s="120"/>
      <c r="H396" s="120"/>
      <c r="I396" s="120"/>
      <c r="J396" s="405"/>
      <c r="K396" s="121"/>
      <c r="L396" s="120"/>
      <c r="M396" s="178"/>
    </row>
    <row r="397" ht="27.75" customHeight="1">
      <c r="A397" s="182"/>
      <c r="B397" s="184"/>
      <c r="C397" s="179"/>
      <c r="D397" s="180"/>
      <c r="E397" s="181"/>
      <c r="F397" s="179"/>
      <c r="G397" s="179"/>
      <c r="H397" s="179"/>
      <c r="I397" s="179"/>
      <c r="J397" s="406"/>
      <c r="K397" s="121"/>
      <c r="L397" s="120"/>
      <c r="M397" s="181"/>
    </row>
    <row r="398" ht="27.75" customHeight="1">
      <c r="A398" s="182"/>
      <c r="B398" s="183"/>
      <c r="C398" s="120"/>
      <c r="D398" s="177"/>
      <c r="E398" s="178"/>
      <c r="F398" s="120"/>
      <c r="G398" s="120"/>
      <c r="H398" s="120"/>
      <c r="I398" s="120"/>
      <c r="J398" s="405"/>
      <c r="K398" s="121"/>
      <c r="L398" s="120"/>
      <c r="M398" s="178"/>
    </row>
    <row r="399" ht="27.75" customHeight="1">
      <c r="A399" s="182"/>
      <c r="B399" s="184"/>
      <c r="C399" s="179"/>
      <c r="D399" s="180"/>
      <c r="E399" s="181"/>
      <c r="F399" s="179"/>
      <c r="G399" s="179"/>
      <c r="H399" s="179"/>
      <c r="I399" s="179"/>
      <c r="J399" s="406"/>
      <c r="K399" s="121"/>
      <c r="L399" s="120"/>
      <c r="M399" s="181"/>
    </row>
    <row r="400" ht="27.75" customHeight="1">
      <c r="A400" s="182"/>
      <c r="B400" s="183"/>
      <c r="C400" s="120"/>
      <c r="D400" s="177"/>
      <c r="E400" s="178"/>
      <c r="F400" s="120"/>
      <c r="G400" s="120"/>
      <c r="H400" s="120"/>
      <c r="I400" s="120"/>
      <c r="J400" s="405"/>
      <c r="K400" s="121"/>
      <c r="L400" s="120"/>
      <c r="M400" s="178"/>
    </row>
    <row r="401" ht="27.75" customHeight="1">
      <c r="A401" s="182"/>
      <c r="B401" s="184"/>
      <c r="C401" s="179"/>
      <c r="D401" s="180"/>
      <c r="E401" s="181"/>
      <c r="F401" s="179"/>
      <c r="G401" s="179"/>
      <c r="H401" s="179"/>
      <c r="I401" s="179"/>
      <c r="J401" s="406"/>
      <c r="K401" s="121"/>
      <c r="L401" s="120"/>
      <c r="M401" s="181"/>
    </row>
    <row r="402" ht="27.75" customHeight="1">
      <c r="A402" s="182"/>
      <c r="B402" s="183"/>
      <c r="C402" s="120"/>
      <c r="D402" s="177"/>
      <c r="E402" s="178"/>
      <c r="F402" s="120"/>
      <c r="G402" s="120"/>
      <c r="H402" s="120"/>
      <c r="I402" s="120"/>
      <c r="J402" s="405"/>
      <c r="K402" s="121"/>
      <c r="L402" s="120"/>
      <c r="M402" s="178"/>
    </row>
    <row r="403" ht="27.75" customHeight="1">
      <c r="A403" s="182"/>
      <c r="B403" s="184"/>
      <c r="C403" s="179"/>
      <c r="D403" s="180"/>
      <c r="E403" s="181"/>
      <c r="F403" s="179"/>
      <c r="G403" s="179"/>
      <c r="H403" s="179"/>
      <c r="I403" s="179"/>
      <c r="J403" s="406"/>
      <c r="K403" s="121"/>
      <c r="L403" s="120"/>
      <c r="M403" s="181"/>
    </row>
    <row r="404" ht="27.75" customHeight="1">
      <c r="A404" s="182"/>
      <c r="B404" s="183"/>
      <c r="C404" s="120"/>
      <c r="D404" s="177"/>
      <c r="E404" s="178"/>
      <c r="F404" s="120"/>
      <c r="G404" s="120"/>
      <c r="H404" s="120"/>
      <c r="I404" s="120"/>
      <c r="J404" s="405"/>
      <c r="K404" s="121"/>
      <c r="L404" s="120"/>
      <c r="M404" s="178"/>
    </row>
    <row r="405" ht="27.75" customHeight="1">
      <c r="A405" s="182"/>
      <c r="B405" s="184"/>
      <c r="C405" s="179"/>
      <c r="D405" s="180"/>
      <c r="E405" s="181"/>
      <c r="F405" s="179"/>
      <c r="G405" s="179"/>
      <c r="H405" s="179"/>
      <c r="I405" s="179"/>
      <c r="J405" s="406"/>
      <c r="K405" s="121"/>
      <c r="L405" s="120"/>
      <c r="M405" s="181"/>
    </row>
    <row r="406" ht="27.75" customHeight="1">
      <c r="A406" s="182"/>
      <c r="B406" s="183"/>
      <c r="C406" s="120"/>
      <c r="D406" s="177"/>
      <c r="E406" s="178"/>
      <c r="F406" s="120"/>
      <c r="G406" s="120"/>
      <c r="H406" s="120"/>
      <c r="I406" s="120"/>
      <c r="J406" s="405"/>
      <c r="K406" s="121"/>
      <c r="L406" s="120"/>
      <c r="M406" s="178"/>
    </row>
    <row r="407" ht="27.75" customHeight="1">
      <c r="A407" s="182"/>
      <c r="B407" s="184"/>
      <c r="C407" s="179"/>
      <c r="D407" s="180"/>
      <c r="E407" s="181"/>
      <c r="F407" s="179"/>
      <c r="G407" s="179"/>
      <c r="H407" s="179"/>
      <c r="I407" s="179"/>
      <c r="J407" s="406"/>
      <c r="K407" s="121"/>
      <c r="L407" s="120"/>
      <c r="M407" s="181"/>
    </row>
    <row r="408" ht="27.75" customHeight="1">
      <c r="A408" s="182"/>
      <c r="B408" s="183"/>
      <c r="C408" s="120"/>
      <c r="D408" s="177"/>
      <c r="E408" s="178"/>
      <c r="F408" s="120"/>
      <c r="G408" s="120"/>
      <c r="H408" s="120"/>
      <c r="I408" s="120"/>
      <c r="J408" s="405"/>
      <c r="K408" s="121"/>
      <c r="L408" s="120"/>
      <c r="M408" s="178"/>
    </row>
    <row r="409" ht="27.75" customHeight="1">
      <c r="A409" s="182"/>
      <c r="B409" s="184"/>
      <c r="C409" s="179"/>
      <c r="D409" s="180"/>
      <c r="E409" s="181"/>
      <c r="F409" s="179"/>
      <c r="G409" s="179"/>
      <c r="H409" s="179"/>
      <c r="I409" s="179"/>
      <c r="J409" s="406"/>
      <c r="K409" s="121"/>
      <c r="L409" s="120"/>
      <c r="M409" s="181"/>
    </row>
    <row r="410" ht="27.75" customHeight="1">
      <c r="A410" s="182"/>
      <c r="B410" s="183"/>
      <c r="C410" s="120"/>
      <c r="D410" s="177"/>
      <c r="E410" s="178"/>
      <c r="F410" s="120"/>
      <c r="G410" s="120"/>
      <c r="H410" s="120"/>
      <c r="I410" s="120"/>
      <c r="J410" s="405"/>
      <c r="K410" s="121"/>
      <c r="L410" s="120"/>
      <c r="M410" s="178"/>
    </row>
    <row r="411" ht="27.75" customHeight="1">
      <c r="A411" s="182"/>
      <c r="B411" s="184"/>
      <c r="C411" s="179"/>
      <c r="D411" s="180"/>
      <c r="E411" s="181"/>
      <c r="F411" s="179"/>
      <c r="G411" s="179"/>
      <c r="H411" s="179"/>
      <c r="I411" s="179"/>
      <c r="J411" s="406"/>
      <c r="K411" s="121"/>
      <c r="L411" s="120"/>
      <c r="M411" s="181"/>
    </row>
    <row r="412" ht="27.75" customHeight="1">
      <c r="A412" s="182"/>
      <c r="B412" s="183"/>
      <c r="C412" s="120"/>
      <c r="D412" s="177"/>
      <c r="E412" s="178"/>
      <c r="F412" s="120"/>
      <c r="G412" s="120"/>
      <c r="H412" s="120"/>
      <c r="I412" s="120"/>
      <c r="J412" s="405"/>
      <c r="K412" s="121"/>
      <c r="L412" s="120"/>
      <c r="M412" s="178"/>
    </row>
    <row r="413" ht="27.75" customHeight="1">
      <c r="A413" s="182"/>
      <c r="B413" s="184"/>
      <c r="C413" s="179"/>
      <c r="D413" s="180"/>
      <c r="E413" s="181"/>
      <c r="F413" s="179"/>
      <c r="G413" s="179"/>
      <c r="H413" s="179"/>
      <c r="I413" s="179"/>
      <c r="J413" s="406"/>
      <c r="K413" s="121"/>
      <c r="L413" s="120"/>
      <c r="M413" s="181"/>
    </row>
    <row r="414" ht="27.75" customHeight="1">
      <c r="A414" s="182"/>
      <c r="B414" s="183"/>
      <c r="C414" s="120"/>
      <c r="D414" s="177"/>
      <c r="E414" s="178"/>
      <c r="F414" s="120"/>
      <c r="G414" s="120"/>
      <c r="H414" s="120"/>
      <c r="I414" s="120"/>
      <c r="J414" s="405"/>
      <c r="K414" s="121"/>
      <c r="L414" s="120"/>
      <c r="M414" s="178"/>
    </row>
    <row r="415" ht="27.75" customHeight="1">
      <c r="A415" s="182"/>
      <c r="B415" s="184"/>
      <c r="C415" s="179"/>
      <c r="D415" s="180"/>
      <c r="E415" s="181"/>
      <c r="F415" s="179"/>
      <c r="G415" s="179"/>
      <c r="H415" s="179"/>
      <c r="I415" s="179"/>
      <c r="J415" s="406"/>
      <c r="K415" s="121"/>
      <c r="L415" s="120"/>
      <c r="M415" s="181"/>
    </row>
    <row r="416" ht="27.75" customHeight="1">
      <c r="A416" s="182"/>
      <c r="B416" s="183"/>
      <c r="C416" s="120"/>
      <c r="D416" s="177"/>
      <c r="E416" s="178"/>
      <c r="F416" s="120"/>
      <c r="G416" s="120"/>
      <c r="H416" s="120"/>
      <c r="I416" s="120"/>
      <c r="J416" s="405"/>
      <c r="K416" s="121"/>
      <c r="L416" s="120"/>
      <c r="M416" s="178"/>
    </row>
    <row r="417" ht="27.75" customHeight="1">
      <c r="A417" s="182"/>
      <c r="B417" s="184"/>
      <c r="C417" s="179"/>
      <c r="D417" s="180"/>
      <c r="E417" s="181"/>
      <c r="F417" s="179"/>
      <c r="G417" s="179"/>
      <c r="H417" s="179"/>
      <c r="I417" s="179"/>
      <c r="J417" s="406"/>
      <c r="K417" s="121"/>
      <c r="L417" s="120"/>
      <c r="M417" s="181"/>
    </row>
    <row r="418" ht="27.75" customHeight="1">
      <c r="A418" s="182"/>
      <c r="B418" s="183"/>
      <c r="C418" s="120"/>
      <c r="D418" s="177"/>
      <c r="E418" s="178"/>
      <c r="F418" s="120"/>
      <c r="G418" s="120"/>
      <c r="H418" s="120"/>
      <c r="I418" s="120"/>
      <c r="J418" s="405"/>
      <c r="K418" s="121"/>
      <c r="L418" s="120"/>
      <c r="M418" s="178"/>
    </row>
    <row r="419" ht="27.75" customHeight="1">
      <c r="A419" s="182"/>
      <c r="B419" s="184"/>
      <c r="C419" s="179"/>
      <c r="D419" s="180"/>
      <c r="E419" s="181"/>
      <c r="F419" s="179"/>
      <c r="G419" s="179"/>
      <c r="H419" s="179"/>
      <c r="I419" s="179"/>
      <c r="J419" s="406"/>
      <c r="K419" s="121"/>
      <c r="L419" s="120"/>
      <c r="M419" s="181"/>
    </row>
    <row r="420" ht="27.75" customHeight="1">
      <c r="A420" s="182"/>
      <c r="B420" s="183"/>
      <c r="C420" s="120"/>
      <c r="D420" s="177"/>
      <c r="E420" s="178"/>
      <c r="F420" s="120"/>
      <c r="G420" s="120"/>
      <c r="H420" s="120"/>
      <c r="I420" s="120"/>
      <c r="J420" s="405"/>
      <c r="K420" s="121"/>
      <c r="L420" s="120"/>
      <c r="M420" s="178"/>
    </row>
    <row r="421" ht="27.75" customHeight="1">
      <c r="A421" s="182"/>
      <c r="B421" s="184"/>
      <c r="C421" s="179"/>
      <c r="D421" s="180"/>
      <c r="E421" s="181"/>
      <c r="F421" s="179"/>
      <c r="G421" s="179"/>
      <c r="H421" s="179"/>
      <c r="I421" s="179"/>
      <c r="J421" s="406"/>
      <c r="K421" s="121"/>
      <c r="L421" s="120"/>
      <c r="M421" s="181"/>
    </row>
    <row r="422" ht="27.75" customHeight="1">
      <c r="A422" s="182"/>
      <c r="B422" s="183"/>
      <c r="C422" s="120"/>
      <c r="D422" s="177"/>
      <c r="E422" s="178"/>
      <c r="F422" s="120"/>
      <c r="G422" s="120"/>
      <c r="H422" s="120"/>
      <c r="I422" s="120"/>
      <c r="J422" s="405"/>
      <c r="K422" s="121"/>
      <c r="L422" s="120"/>
      <c r="M422" s="178"/>
    </row>
    <row r="423" ht="27.75" customHeight="1">
      <c r="A423" s="182"/>
      <c r="B423" s="184"/>
      <c r="C423" s="179"/>
      <c r="D423" s="180"/>
      <c r="E423" s="181"/>
      <c r="F423" s="179"/>
      <c r="G423" s="179"/>
      <c r="H423" s="179"/>
      <c r="I423" s="179"/>
      <c r="J423" s="406"/>
      <c r="K423" s="121"/>
      <c r="L423" s="120"/>
      <c r="M423" s="181"/>
    </row>
    <row r="424" ht="27.75" customHeight="1">
      <c r="A424" s="182"/>
      <c r="B424" s="183"/>
      <c r="C424" s="120"/>
      <c r="D424" s="177"/>
      <c r="E424" s="178"/>
      <c r="F424" s="120"/>
      <c r="G424" s="120"/>
      <c r="H424" s="120"/>
      <c r="I424" s="120"/>
      <c r="J424" s="405"/>
      <c r="K424" s="121"/>
      <c r="L424" s="120"/>
      <c r="M424" s="178"/>
    </row>
    <row r="425" ht="27.75" customHeight="1">
      <c r="A425" s="182"/>
      <c r="B425" s="184"/>
      <c r="C425" s="179"/>
      <c r="D425" s="180"/>
      <c r="E425" s="181"/>
      <c r="F425" s="179"/>
      <c r="G425" s="179"/>
      <c r="H425" s="179"/>
      <c r="I425" s="179"/>
      <c r="J425" s="406"/>
      <c r="K425" s="121"/>
      <c r="L425" s="120"/>
      <c r="M425" s="181"/>
    </row>
    <row r="426" ht="27.75" customHeight="1">
      <c r="A426" s="182"/>
      <c r="B426" s="183"/>
      <c r="C426" s="120"/>
      <c r="D426" s="177"/>
      <c r="E426" s="178"/>
      <c r="F426" s="120"/>
      <c r="G426" s="120"/>
      <c r="H426" s="120"/>
      <c r="I426" s="120"/>
      <c r="J426" s="405"/>
      <c r="K426" s="121"/>
      <c r="L426" s="120"/>
      <c r="M426" s="178"/>
    </row>
    <row r="427" ht="27.75" customHeight="1">
      <c r="A427" s="182"/>
      <c r="B427" s="184"/>
      <c r="C427" s="179"/>
      <c r="D427" s="180"/>
      <c r="E427" s="181"/>
      <c r="F427" s="179"/>
      <c r="G427" s="179"/>
      <c r="H427" s="179"/>
      <c r="I427" s="179"/>
      <c r="J427" s="406"/>
      <c r="K427" s="121"/>
      <c r="L427" s="120"/>
      <c r="M427" s="181"/>
    </row>
    <row r="428" ht="27.75" customHeight="1">
      <c r="A428" s="182"/>
      <c r="B428" s="183"/>
      <c r="C428" s="120"/>
      <c r="D428" s="177"/>
      <c r="E428" s="178"/>
      <c r="F428" s="120"/>
      <c r="G428" s="120"/>
      <c r="H428" s="120"/>
      <c r="I428" s="120"/>
      <c r="J428" s="405"/>
      <c r="K428" s="121"/>
      <c r="L428" s="120"/>
      <c r="M428" s="178"/>
    </row>
    <row r="429" ht="27.75" customHeight="1">
      <c r="A429" s="182"/>
      <c r="B429" s="184"/>
      <c r="C429" s="179"/>
      <c r="D429" s="180"/>
      <c r="E429" s="181"/>
      <c r="F429" s="179"/>
      <c r="G429" s="179"/>
      <c r="H429" s="179"/>
      <c r="I429" s="179"/>
      <c r="J429" s="406"/>
      <c r="K429" s="121"/>
      <c r="L429" s="120"/>
      <c r="M429" s="181"/>
    </row>
    <row r="430" ht="27.75" customHeight="1">
      <c r="A430" s="182"/>
      <c r="B430" s="183"/>
      <c r="C430" s="120"/>
      <c r="D430" s="177"/>
      <c r="E430" s="178"/>
      <c r="F430" s="120"/>
      <c r="G430" s="120"/>
      <c r="H430" s="120"/>
      <c r="I430" s="120"/>
      <c r="J430" s="405"/>
      <c r="K430" s="121"/>
      <c r="L430" s="120"/>
      <c r="M430" s="178"/>
    </row>
    <row r="431" ht="27.75" customHeight="1">
      <c r="A431" s="182"/>
      <c r="B431" s="184"/>
      <c r="C431" s="179"/>
      <c r="D431" s="180"/>
      <c r="E431" s="181"/>
      <c r="F431" s="179"/>
      <c r="G431" s="179"/>
      <c r="H431" s="179"/>
      <c r="I431" s="179"/>
      <c r="J431" s="406"/>
      <c r="K431" s="121"/>
      <c r="L431" s="120"/>
      <c r="M431" s="181"/>
    </row>
    <row r="432" ht="27.75" customHeight="1">
      <c r="A432" s="182"/>
      <c r="B432" s="183"/>
      <c r="C432" s="120"/>
      <c r="D432" s="177"/>
      <c r="E432" s="178"/>
      <c r="F432" s="120"/>
      <c r="G432" s="120"/>
      <c r="H432" s="120"/>
      <c r="I432" s="120"/>
      <c r="J432" s="405"/>
      <c r="K432" s="121"/>
      <c r="L432" s="120"/>
      <c r="M432" s="178"/>
    </row>
    <row r="433" ht="27.75" customHeight="1">
      <c r="A433" s="182"/>
      <c r="B433" s="184"/>
      <c r="C433" s="179"/>
      <c r="D433" s="180"/>
      <c r="E433" s="181"/>
      <c r="F433" s="179"/>
      <c r="G433" s="179"/>
      <c r="H433" s="179"/>
      <c r="I433" s="179"/>
      <c r="J433" s="406"/>
      <c r="K433" s="121"/>
      <c r="L433" s="120"/>
      <c r="M433" s="181"/>
    </row>
    <row r="434" ht="27.75" customHeight="1">
      <c r="A434" s="182"/>
      <c r="B434" s="183"/>
      <c r="C434" s="120"/>
      <c r="D434" s="177"/>
      <c r="E434" s="178"/>
      <c r="F434" s="120"/>
      <c r="G434" s="120"/>
      <c r="H434" s="120"/>
      <c r="I434" s="120"/>
      <c r="J434" s="405"/>
      <c r="K434" s="121"/>
      <c r="L434" s="120"/>
      <c r="M434" s="178"/>
    </row>
    <row r="435" ht="27.75" customHeight="1">
      <c r="A435" s="182"/>
      <c r="B435" s="184"/>
      <c r="C435" s="179"/>
      <c r="D435" s="180"/>
      <c r="E435" s="181"/>
      <c r="F435" s="179"/>
      <c r="G435" s="179"/>
      <c r="H435" s="179"/>
      <c r="I435" s="179"/>
      <c r="J435" s="406"/>
      <c r="K435" s="121"/>
      <c r="L435" s="120"/>
      <c r="M435" s="181"/>
    </row>
    <row r="436" ht="27.75" customHeight="1">
      <c r="A436" s="182"/>
      <c r="B436" s="183"/>
      <c r="C436" s="120"/>
      <c r="D436" s="177"/>
      <c r="E436" s="178"/>
      <c r="F436" s="120"/>
      <c r="G436" s="120"/>
      <c r="H436" s="120"/>
      <c r="I436" s="120"/>
      <c r="J436" s="405"/>
      <c r="K436" s="121"/>
      <c r="L436" s="120"/>
      <c r="M436" s="178"/>
    </row>
    <row r="437" ht="27.75" customHeight="1">
      <c r="A437" s="182"/>
      <c r="B437" s="184"/>
      <c r="C437" s="179"/>
      <c r="D437" s="180"/>
      <c r="E437" s="181"/>
      <c r="F437" s="179"/>
      <c r="G437" s="179"/>
      <c r="H437" s="179"/>
      <c r="I437" s="179"/>
      <c r="J437" s="406"/>
      <c r="K437" s="121"/>
      <c r="L437" s="120"/>
      <c r="M437" s="181"/>
    </row>
    <row r="438" ht="27.75" customHeight="1">
      <c r="A438" s="182"/>
      <c r="B438" s="183"/>
      <c r="C438" s="120"/>
      <c r="D438" s="177"/>
      <c r="E438" s="178"/>
      <c r="F438" s="120"/>
      <c r="G438" s="120"/>
      <c r="H438" s="120"/>
      <c r="I438" s="120"/>
      <c r="J438" s="405"/>
      <c r="K438" s="121"/>
      <c r="L438" s="120"/>
      <c r="M438" s="178"/>
    </row>
    <row r="439" ht="27.75" customHeight="1">
      <c r="A439" s="182"/>
      <c r="B439" s="184"/>
      <c r="C439" s="179"/>
      <c r="D439" s="180"/>
      <c r="E439" s="181"/>
      <c r="F439" s="179"/>
      <c r="G439" s="179"/>
      <c r="H439" s="179"/>
      <c r="I439" s="179"/>
      <c r="J439" s="406"/>
      <c r="K439" s="121"/>
      <c r="L439" s="120"/>
      <c r="M439" s="181"/>
    </row>
    <row r="440" ht="27.75" customHeight="1">
      <c r="A440" s="182"/>
      <c r="B440" s="183"/>
      <c r="C440" s="120"/>
      <c r="D440" s="177"/>
      <c r="E440" s="178"/>
      <c r="F440" s="120"/>
      <c r="G440" s="120"/>
      <c r="H440" s="120"/>
      <c r="I440" s="120"/>
      <c r="J440" s="405"/>
      <c r="K440" s="121"/>
      <c r="L440" s="120"/>
      <c r="M440" s="178"/>
    </row>
    <row r="441" ht="27.75" customHeight="1">
      <c r="A441" s="182"/>
      <c r="B441" s="184"/>
      <c r="C441" s="179"/>
      <c r="D441" s="180"/>
      <c r="E441" s="181"/>
      <c r="F441" s="179"/>
      <c r="G441" s="179"/>
      <c r="H441" s="179"/>
      <c r="I441" s="179"/>
      <c r="J441" s="406"/>
      <c r="K441" s="121"/>
      <c r="L441" s="120"/>
      <c r="M441" s="181"/>
    </row>
    <row r="442" ht="27.75" customHeight="1">
      <c r="A442" s="182"/>
      <c r="B442" s="183"/>
      <c r="C442" s="120"/>
      <c r="D442" s="177"/>
      <c r="E442" s="178"/>
      <c r="F442" s="120"/>
      <c r="G442" s="120"/>
      <c r="H442" s="120"/>
      <c r="I442" s="120"/>
      <c r="J442" s="405"/>
      <c r="K442" s="121"/>
      <c r="L442" s="120"/>
      <c r="M442" s="178"/>
    </row>
    <row r="443" ht="27.75" customHeight="1">
      <c r="A443" s="182"/>
      <c r="B443" s="184"/>
      <c r="C443" s="179"/>
      <c r="D443" s="180"/>
      <c r="E443" s="181"/>
      <c r="F443" s="179"/>
      <c r="G443" s="179"/>
      <c r="H443" s="179"/>
      <c r="I443" s="179"/>
      <c r="J443" s="406"/>
      <c r="K443" s="121"/>
      <c r="L443" s="120"/>
      <c r="M443" s="181"/>
    </row>
    <row r="444" ht="27.75" customHeight="1">
      <c r="A444" s="182"/>
      <c r="B444" s="183"/>
      <c r="C444" s="120"/>
      <c r="D444" s="177"/>
      <c r="E444" s="178"/>
      <c r="F444" s="120"/>
      <c r="G444" s="120"/>
      <c r="H444" s="120"/>
      <c r="I444" s="120"/>
      <c r="J444" s="405"/>
      <c r="K444" s="121"/>
      <c r="L444" s="120"/>
      <c r="M444" s="178"/>
    </row>
    <row r="445" ht="27.75" customHeight="1">
      <c r="A445" s="182"/>
      <c r="B445" s="184"/>
      <c r="C445" s="179"/>
      <c r="D445" s="180"/>
      <c r="E445" s="181"/>
      <c r="F445" s="179"/>
      <c r="G445" s="179"/>
      <c r="H445" s="179"/>
      <c r="I445" s="179"/>
      <c r="J445" s="406"/>
      <c r="K445" s="121"/>
      <c r="L445" s="120"/>
      <c r="M445" s="181"/>
    </row>
    <row r="446" ht="27.75" customHeight="1">
      <c r="A446" s="182"/>
      <c r="B446" s="183"/>
      <c r="C446" s="120"/>
      <c r="D446" s="177"/>
      <c r="E446" s="178"/>
      <c r="F446" s="120"/>
      <c r="G446" s="120"/>
      <c r="H446" s="120"/>
      <c r="I446" s="120"/>
      <c r="J446" s="405"/>
      <c r="K446" s="121"/>
      <c r="L446" s="120"/>
      <c r="M446" s="178"/>
    </row>
    <row r="447" ht="27.75" customHeight="1">
      <c r="A447" s="182"/>
      <c r="B447" s="184"/>
      <c r="C447" s="179"/>
      <c r="D447" s="180"/>
      <c r="E447" s="181"/>
      <c r="F447" s="179"/>
      <c r="G447" s="179"/>
      <c r="H447" s="179"/>
      <c r="I447" s="179"/>
      <c r="J447" s="406"/>
      <c r="K447" s="121"/>
      <c r="L447" s="120"/>
      <c r="M447" s="181"/>
    </row>
    <row r="448" ht="27.75" customHeight="1">
      <c r="A448" s="182"/>
      <c r="B448" s="183"/>
      <c r="C448" s="120"/>
      <c r="D448" s="177"/>
      <c r="E448" s="178"/>
      <c r="F448" s="120"/>
      <c r="G448" s="120"/>
      <c r="H448" s="120"/>
      <c r="I448" s="120"/>
      <c r="J448" s="405"/>
      <c r="K448" s="121"/>
      <c r="L448" s="120"/>
      <c r="M448" s="178"/>
    </row>
    <row r="449" ht="27.75" customHeight="1">
      <c r="A449" s="182"/>
      <c r="B449" s="184"/>
      <c r="C449" s="179"/>
      <c r="D449" s="180"/>
      <c r="E449" s="181"/>
      <c r="F449" s="179"/>
      <c r="G449" s="179"/>
      <c r="H449" s="179"/>
      <c r="I449" s="179"/>
      <c r="J449" s="406"/>
      <c r="K449" s="121"/>
      <c r="L449" s="120"/>
      <c r="M449" s="181"/>
    </row>
    <row r="450" ht="27.75" customHeight="1">
      <c r="A450" s="182"/>
      <c r="B450" s="183"/>
      <c r="C450" s="120"/>
      <c r="D450" s="177"/>
      <c r="E450" s="178"/>
      <c r="F450" s="120"/>
      <c r="G450" s="120"/>
      <c r="H450" s="120"/>
      <c r="I450" s="120"/>
      <c r="J450" s="405"/>
      <c r="K450" s="121"/>
      <c r="L450" s="120"/>
      <c r="M450" s="178"/>
    </row>
    <row r="451" ht="27.75" customHeight="1">
      <c r="A451" s="182"/>
      <c r="B451" s="184"/>
      <c r="C451" s="179"/>
      <c r="D451" s="180"/>
      <c r="E451" s="181"/>
      <c r="F451" s="179"/>
      <c r="G451" s="179"/>
      <c r="H451" s="179"/>
      <c r="I451" s="179"/>
      <c r="J451" s="406"/>
      <c r="K451" s="121"/>
      <c r="L451" s="120"/>
      <c r="M451" s="181"/>
    </row>
    <row r="452" ht="27.75" customHeight="1">
      <c r="A452" s="182"/>
      <c r="B452" s="183"/>
      <c r="C452" s="120"/>
      <c r="D452" s="177"/>
      <c r="E452" s="178"/>
      <c r="F452" s="120"/>
      <c r="G452" s="120"/>
      <c r="H452" s="120"/>
      <c r="I452" s="120"/>
      <c r="J452" s="405"/>
      <c r="K452" s="121"/>
      <c r="L452" s="120"/>
      <c r="M452" s="178"/>
    </row>
    <row r="453" ht="27.75" customHeight="1">
      <c r="A453" s="182"/>
      <c r="B453" s="184"/>
      <c r="C453" s="179"/>
      <c r="D453" s="180"/>
      <c r="E453" s="181"/>
      <c r="F453" s="179"/>
      <c r="G453" s="179"/>
      <c r="H453" s="179"/>
      <c r="I453" s="179"/>
      <c r="J453" s="406"/>
      <c r="K453" s="121"/>
      <c r="L453" s="120"/>
      <c r="M453" s="181"/>
    </row>
    <row r="454" ht="27.75" customHeight="1">
      <c r="A454" s="182"/>
      <c r="B454" s="183"/>
      <c r="C454" s="120"/>
      <c r="D454" s="177"/>
      <c r="E454" s="178"/>
      <c r="F454" s="120"/>
      <c r="G454" s="120"/>
      <c r="H454" s="120"/>
      <c r="I454" s="120"/>
      <c r="J454" s="405"/>
      <c r="K454" s="121"/>
      <c r="L454" s="120"/>
      <c r="M454" s="178"/>
    </row>
    <row r="455" ht="27.75" customHeight="1">
      <c r="A455" s="182"/>
      <c r="B455" s="184"/>
      <c r="C455" s="179"/>
      <c r="D455" s="180"/>
      <c r="E455" s="181"/>
      <c r="F455" s="179"/>
      <c r="G455" s="179"/>
      <c r="H455" s="179"/>
      <c r="I455" s="179"/>
      <c r="J455" s="406"/>
      <c r="K455" s="121"/>
      <c r="L455" s="120"/>
      <c r="M455" s="181"/>
    </row>
    <row r="456" ht="27.75" customHeight="1">
      <c r="A456" s="182"/>
      <c r="B456" s="183"/>
      <c r="C456" s="120"/>
      <c r="D456" s="177"/>
      <c r="E456" s="178"/>
      <c r="F456" s="120"/>
      <c r="G456" s="120"/>
      <c r="H456" s="120"/>
      <c r="I456" s="120"/>
      <c r="J456" s="405"/>
      <c r="K456" s="121"/>
      <c r="L456" s="120"/>
      <c r="M456" s="178"/>
    </row>
    <row r="457" ht="27.75" customHeight="1">
      <c r="A457" s="182"/>
      <c r="B457" s="184"/>
      <c r="C457" s="179"/>
      <c r="D457" s="180"/>
      <c r="E457" s="181"/>
      <c r="F457" s="179"/>
      <c r="G457" s="179"/>
      <c r="H457" s="179"/>
      <c r="I457" s="179"/>
      <c r="J457" s="406"/>
      <c r="K457" s="121"/>
      <c r="L457" s="120"/>
      <c r="M457" s="181"/>
    </row>
    <row r="458" ht="27.75" customHeight="1">
      <c r="A458" s="182"/>
      <c r="B458" s="183"/>
      <c r="C458" s="120"/>
      <c r="D458" s="177"/>
      <c r="E458" s="178"/>
      <c r="F458" s="120"/>
      <c r="G458" s="120"/>
      <c r="H458" s="120"/>
      <c r="I458" s="120"/>
      <c r="J458" s="405"/>
      <c r="K458" s="121"/>
      <c r="L458" s="120"/>
      <c r="M458" s="178"/>
    </row>
    <row r="459" ht="27.75" customHeight="1">
      <c r="A459" s="182"/>
      <c r="B459" s="184"/>
      <c r="C459" s="179"/>
      <c r="D459" s="180"/>
      <c r="E459" s="181"/>
      <c r="F459" s="179"/>
      <c r="G459" s="179"/>
      <c r="H459" s="179"/>
      <c r="I459" s="179"/>
      <c r="J459" s="406"/>
      <c r="K459" s="121"/>
      <c r="L459" s="120"/>
      <c r="M459" s="181"/>
    </row>
    <row r="460" ht="27.75" customHeight="1">
      <c r="A460" s="182"/>
      <c r="B460" s="183"/>
      <c r="C460" s="120"/>
      <c r="D460" s="177"/>
      <c r="E460" s="178"/>
      <c r="F460" s="120"/>
      <c r="G460" s="120"/>
      <c r="H460" s="120"/>
      <c r="I460" s="120"/>
      <c r="J460" s="405"/>
      <c r="K460" s="121"/>
      <c r="L460" s="120"/>
      <c r="M460" s="178"/>
    </row>
    <row r="461" ht="27.75" customHeight="1">
      <c r="A461" s="182"/>
      <c r="B461" s="184"/>
      <c r="C461" s="179"/>
      <c r="D461" s="180"/>
      <c r="E461" s="181"/>
      <c r="F461" s="179"/>
      <c r="G461" s="179"/>
      <c r="H461" s="179"/>
      <c r="I461" s="179"/>
      <c r="J461" s="406"/>
      <c r="K461" s="121"/>
      <c r="L461" s="120"/>
      <c r="M461" s="181"/>
    </row>
    <row r="462" ht="27.75" customHeight="1">
      <c r="A462" s="182"/>
      <c r="B462" s="183"/>
      <c r="C462" s="120"/>
      <c r="D462" s="177"/>
      <c r="E462" s="178"/>
      <c r="F462" s="120"/>
      <c r="G462" s="120"/>
      <c r="H462" s="120"/>
      <c r="I462" s="120"/>
      <c r="J462" s="405"/>
      <c r="K462" s="121"/>
      <c r="L462" s="120"/>
      <c r="M462" s="178"/>
    </row>
    <row r="463" ht="27.75" customHeight="1">
      <c r="A463" s="182"/>
      <c r="B463" s="184"/>
      <c r="C463" s="179"/>
      <c r="D463" s="180"/>
      <c r="E463" s="181"/>
      <c r="F463" s="179"/>
      <c r="G463" s="179"/>
      <c r="H463" s="179"/>
      <c r="I463" s="179"/>
      <c r="J463" s="406"/>
      <c r="K463" s="121"/>
      <c r="L463" s="120"/>
      <c r="M463" s="181"/>
    </row>
    <row r="464" ht="27.75" customHeight="1">
      <c r="A464" s="182"/>
      <c r="B464" s="183"/>
      <c r="C464" s="120"/>
      <c r="D464" s="177"/>
      <c r="E464" s="178"/>
      <c r="F464" s="120"/>
      <c r="G464" s="120"/>
      <c r="H464" s="120"/>
      <c r="I464" s="120"/>
      <c r="J464" s="405"/>
      <c r="K464" s="121"/>
      <c r="L464" s="120"/>
      <c r="M464" s="178"/>
    </row>
    <row r="465" ht="27.75" customHeight="1">
      <c r="A465" s="182"/>
      <c r="B465" s="184"/>
      <c r="C465" s="179"/>
      <c r="D465" s="180"/>
      <c r="E465" s="181"/>
      <c r="F465" s="179"/>
      <c r="G465" s="179"/>
      <c r="H465" s="179"/>
      <c r="I465" s="179"/>
      <c r="J465" s="406"/>
      <c r="K465" s="121"/>
      <c r="L465" s="120"/>
      <c r="M465" s="181"/>
    </row>
    <row r="466" ht="27.75" customHeight="1">
      <c r="A466" s="182"/>
      <c r="B466" s="183"/>
      <c r="C466" s="120"/>
      <c r="D466" s="177"/>
      <c r="E466" s="178"/>
      <c r="F466" s="120"/>
      <c r="G466" s="120"/>
      <c r="H466" s="120"/>
      <c r="I466" s="120"/>
      <c r="J466" s="405"/>
      <c r="K466" s="121"/>
      <c r="L466" s="120"/>
      <c r="M466" s="178"/>
    </row>
    <row r="467" ht="27.75" customHeight="1">
      <c r="A467" s="182"/>
      <c r="B467" s="184"/>
      <c r="C467" s="179"/>
      <c r="D467" s="180"/>
      <c r="E467" s="181"/>
      <c r="F467" s="179"/>
      <c r="G467" s="179"/>
      <c r="H467" s="179"/>
      <c r="I467" s="179"/>
      <c r="J467" s="406"/>
      <c r="K467" s="121"/>
      <c r="L467" s="120"/>
      <c r="M467" s="181"/>
    </row>
    <row r="468" ht="27.75" customHeight="1">
      <c r="A468" s="182"/>
      <c r="B468" s="183"/>
      <c r="C468" s="120"/>
      <c r="D468" s="177"/>
      <c r="E468" s="178"/>
      <c r="F468" s="120"/>
      <c r="G468" s="120"/>
      <c r="H468" s="120"/>
      <c r="I468" s="120"/>
      <c r="J468" s="405"/>
      <c r="K468" s="121"/>
      <c r="L468" s="120"/>
      <c r="M468" s="178"/>
    </row>
    <row r="469" ht="27.75" customHeight="1">
      <c r="A469" s="182"/>
      <c r="B469" s="184"/>
      <c r="C469" s="179"/>
      <c r="D469" s="180"/>
      <c r="E469" s="181"/>
      <c r="F469" s="179"/>
      <c r="G469" s="179"/>
      <c r="H469" s="179"/>
      <c r="I469" s="179"/>
      <c r="J469" s="406"/>
      <c r="K469" s="121"/>
      <c r="L469" s="120"/>
      <c r="M469" s="181"/>
    </row>
    <row r="470" ht="27.75" customHeight="1">
      <c r="A470" s="182"/>
      <c r="B470" s="183"/>
      <c r="C470" s="120"/>
      <c r="D470" s="177"/>
      <c r="E470" s="178"/>
      <c r="F470" s="120"/>
      <c r="G470" s="120"/>
      <c r="H470" s="120"/>
      <c r="I470" s="120"/>
      <c r="J470" s="405"/>
      <c r="K470" s="121"/>
      <c r="L470" s="120"/>
      <c r="M470" s="178"/>
    </row>
    <row r="471" ht="27.75" customHeight="1">
      <c r="A471" s="182"/>
      <c r="B471" s="184"/>
      <c r="C471" s="179"/>
      <c r="D471" s="180"/>
      <c r="E471" s="181"/>
      <c r="F471" s="179"/>
      <c r="G471" s="179"/>
      <c r="H471" s="179"/>
      <c r="I471" s="179"/>
      <c r="J471" s="406"/>
      <c r="K471" s="121"/>
      <c r="L471" s="120"/>
      <c r="M471" s="181"/>
    </row>
    <row r="472" ht="27.75" customHeight="1">
      <c r="A472" s="182"/>
      <c r="B472" s="183"/>
      <c r="C472" s="120"/>
      <c r="D472" s="177"/>
      <c r="E472" s="178"/>
      <c r="F472" s="120"/>
      <c r="G472" s="120"/>
      <c r="H472" s="120"/>
      <c r="I472" s="120"/>
      <c r="J472" s="405"/>
      <c r="K472" s="121"/>
      <c r="L472" s="120"/>
      <c r="M472" s="178"/>
    </row>
    <row r="473" ht="27.75" customHeight="1">
      <c r="A473" s="182"/>
      <c r="B473" s="184"/>
      <c r="C473" s="179"/>
      <c r="D473" s="180"/>
      <c r="E473" s="181"/>
      <c r="F473" s="179"/>
      <c r="G473" s="179"/>
      <c r="H473" s="179"/>
      <c r="I473" s="179"/>
      <c r="J473" s="406"/>
      <c r="K473" s="121"/>
      <c r="L473" s="120"/>
      <c r="M473" s="181"/>
    </row>
    <row r="474" ht="27.75" customHeight="1">
      <c r="A474" s="182"/>
      <c r="B474" s="183"/>
      <c r="C474" s="120"/>
      <c r="D474" s="177"/>
      <c r="E474" s="178"/>
      <c r="F474" s="120"/>
      <c r="G474" s="120"/>
      <c r="H474" s="120"/>
      <c r="I474" s="120"/>
      <c r="J474" s="405"/>
      <c r="K474" s="121"/>
      <c r="L474" s="120"/>
      <c r="M474" s="178"/>
    </row>
    <row r="475" ht="27.75" customHeight="1">
      <c r="A475" s="182"/>
      <c r="B475" s="184"/>
      <c r="C475" s="179"/>
      <c r="D475" s="180"/>
      <c r="E475" s="181"/>
      <c r="F475" s="179"/>
      <c r="G475" s="179"/>
      <c r="H475" s="179"/>
      <c r="I475" s="179"/>
      <c r="J475" s="406"/>
      <c r="K475" s="121"/>
      <c r="L475" s="120"/>
      <c r="M475" s="181"/>
    </row>
    <row r="476" ht="27.75" customHeight="1">
      <c r="A476" s="182"/>
      <c r="B476" s="183"/>
      <c r="C476" s="120"/>
      <c r="D476" s="177"/>
      <c r="E476" s="178"/>
      <c r="F476" s="120"/>
      <c r="G476" s="120"/>
      <c r="H476" s="120"/>
      <c r="I476" s="120"/>
      <c r="J476" s="405"/>
      <c r="K476" s="121"/>
      <c r="L476" s="120"/>
      <c r="M476" s="178"/>
    </row>
    <row r="477" ht="27.75" customHeight="1">
      <c r="A477" s="182"/>
      <c r="B477" s="184"/>
      <c r="C477" s="179"/>
      <c r="D477" s="180"/>
      <c r="E477" s="181"/>
      <c r="F477" s="179"/>
      <c r="G477" s="179"/>
      <c r="H477" s="179"/>
      <c r="I477" s="179"/>
      <c r="J477" s="406"/>
      <c r="K477" s="121"/>
      <c r="L477" s="120"/>
      <c r="M477" s="181"/>
    </row>
    <row r="478" ht="27.75" customHeight="1">
      <c r="A478" s="182"/>
      <c r="B478" s="183"/>
      <c r="C478" s="120"/>
      <c r="D478" s="177"/>
      <c r="E478" s="178"/>
      <c r="F478" s="120"/>
      <c r="G478" s="120"/>
      <c r="H478" s="120"/>
      <c r="I478" s="120"/>
      <c r="J478" s="405"/>
      <c r="K478" s="121"/>
      <c r="L478" s="120"/>
      <c r="M478" s="178"/>
    </row>
    <row r="479" ht="27.75" customHeight="1">
      <c r="A479" s="182"/>
      <c r="B479" s="184"/>
      <c r="C479" s="179"/>
      <c r="D479" s="180"/>
      <c r="E479" s="181"/>
      <c r="F479" s="179"/>
      <c r="G479" s="179"/>
      <c r="H479" s="179"/>
      <c r="I479" s="179"/>
      <c r="J479" s="406"/>
      <c r="K479" s="121"/>
      <c r="L479" s="120"/>
      <c r="M479" s="181"/>
    </row>
    <row r="480" ht="27.75" customHeight="1">
      <c r="A480" s="182"/>
      <c r="B480" s="183"/>
      <c r="C480" s="120"/>
      <c r="D480" s="177"/>
      <c r="E480" s="178"/>
      <c r="F480" s="120"/>
      <c r="G480" s="120"/>
      <c r="H480" s="120"/>
      <c r="I480" s="120"/>
      <c r="J480" s="405"/>
      <c r="K480" s="121"/>
      <c r="L480" s="120"/>
      <c r="M480" s="178"/>
    </row>
    <row r="481" ht="27.75" customHeight="1">
      <c r="A481" s="182"/>
      <c r="B481" s="184"/>
      <c r="C481" s="179"/>
      <c r="D481" s="180"/>
      <c r="E481" s="181"/>
      <c r="F481" s="179"/>
      <c r="G481" s="179"/>
      <c r="H481" s="179"/>
      <c r="I481" s="179"/>
      <c r="J481" s="406"/>
      <c r="K481" s="121"/>
      <c r="L481" s="120"/>
      <c r="M481" s="181"/>
    </row>
    <row r="482" ht="27.75" customHeight="1">
      <c r="A482" s="182"/>
      <c r="B482" s="183"/>
      <c r="C482" s="120"/>
      <c r="D482" s="177"/>
      <c r="E482" s="178"/>
      <c r="F482" s="120"/>
      <c r="G482" s="120"/>
      <c r="H482" s="120"/>
      <c r="I482" s="120"/>
      <c r="J482" s="405"/>
      <c r="K482" s="121"/>
      <c r="L482" s="120"/>
      <c r="M482" s="178"/>
    </row>
    <row r="483" ht="27.75" customHeight="1">
      <c r="A483" s="182"/>
      <c r="B483" s="184"/>
      <c r="C483" s="179"/>
      <c r="D483" s="180"/>
      <c r="E483" s="181"/>
      <c r="F483" s="179"/>
      <c r="G483" s="179"/>
      <c r="H483" s="179"/>
      <c r="I483" s="179"/>
      <c r="J483" s="406"/>
      <c r="K483" s="121"/>
      <c r="L483" s="120"/>
      <c r="M483" s="181"/>
    </row>
    <row r="484" ht="27.75" customHeight="1">
      <c r="A484" s="182"/>
      <c r="B484" s="183"/>
      <c r="C484" s="120"/>
      <c r="D484" s="177"/>
      <c r="E484" s="178"/>
      <c r="F484" s="120"/>
      <c r="G484" s="120"/>
      <c r="H484" s="120"/>
      <c r="I484" s="120"/>
      <c r="J484" s="405"/>
      <c r="K484" s="121"/>
      <c r="L484" s="120"/>
      <c r="M484" s="178"/>
    </row>
    <row r="485" ht="27.75" customHeight="1">
      <c r="A485" s="182"/>
      <c r="B485" s="184"/>
      <c r="C485" s="179"/>
      <c r="D485" s="180"/>
      <c r="E485" s="181"/>
      <c r="F485" s="179"/>
      <c r="G485" s="179"/>
      <c r="H485" s="179"/>
      <c r="I485" s="179"/>
      <c r="J485" s="406"/>
      <c r="K485" s="121"/>
      <c r="L485" s="120"/>
      <c r="M485" s="181"/>
    </row>
    <row r="486" ht="27.75" customHeight="1">
      <c r="A486" s="182"/>
      <c r="B486" s="183"/>
      <c r="C486" s="120"/>
      <c r="D486" s="177"/>
      <c r="E486" s="178"/>
      <c r="F486" s="120"/>
      <c r="G486" s="120"/>
      <c r="H486" s="120"/>
      <c r="I486" s="120"/>
      <c r="J486" s="405"/>
      <c r="K486" s="121"/>
      <c r="L486" s="120"/>
      <c r="M486" s="178"/>
    </row>
    <row r="487" ht="27.75" customHeight="1">
      <c r="A487" s="182"/>
      <c r="B487" s="184"/>
      <c r="C487" s="179"/>
      <c r="D487" s="180"/>
      <c r="E487" s="181"/>
      <c r="F487" s="179"/>
      <c r="G487" s="179"/>
      <c r="H487" s="179"/>
      <c r="I487" s="179"/>
      <c r="J487" s="406"/>
      <c r="K487" s="121"/>
      <c r="L487" s="120"/>
      <c r="M487" s="181"/>
    </row>
    <row r="488" ht="27.75" customHeight="1">
      <c r="A488" s="182"/>
      <c r="B488" s="183"/>
      <c r="C488" s="120"/>
      <c r="D488" s="177"/>
      <c r="E488" s="178"/>
      <c r="F488" s="120"/>
      <c r="G488" s="120"/>
      <c r="H488" s="120"/>
      <c r="I488" s="120"/>
      <c r="J488" s="405"/>
      <c r="K488" s="121"/>
      <c r="L488" s="120"/>
      <c r="M488" s="178"/>
    </row>
    <row r="489" ht="27.75" customHeight="1">
      <c r="A489" s="182"/>
      <c r="B489" s="184"/>
      <c r="C489" s="179"/>
      <c r="D489" s="180"/>
      <c r="E489" s="181"/>
      <c r="F489" s="179"/>
      <c r="G489" s="179"/>
      <c r="H489" s="179"/>
      <c r="I489" s="179"/>
      <c r="J489" s="406"/>
      <c r="K489" s="121"/>
      <c r="L489" s="120"/>
      <c r="M489" s="181"/>
    </row>
    <row r="490" ht="27.75" customHeight="1">
      <c r="A490" s="182"/>
      <c r="B490" s="183"/>
      <c r="C490" s="120"/>
      <c r="D490" s="177"/>
      <c r="E490" s="178"/>
      <c r="F490" s="120"/>
      <c r="G490" s="120"/>
      <c r="H490" s="120"/>
      <c r="I490" s="120"/>
      <c r="J490" s="405"/>
      <c r="K490" s="121"/>
      <c r="L490" s="120"/>
      <c r="M490" s="178"/>
    </row>
    <row r="491" ht="27.75" customHeight="1">
      <c r="A491" s="182"/>
      <c r="B491" s="184"/>
      <c r="C491" s="179"/>
      <c r="D491" s="180"/>
      <c r="E491" s="181"/>
      <c r="F491" s="179"/>
      <c r="G491" s="179"/>
      <c r="H491" s="179"/>
      <c r="I491" s="179"/>
      <c r="J491" s="406"/>
      <c r="K491" s="121"/>
      <c r="L491" s="120"/>
      <c r="M491" s="181"/>
    </row>
    <row r="492" ht="27.75" customHeight="1">
      <c r="A492" s="182"/>
      <c r="B492" s="183"/>
      <c r="C492" s="120"/>
      <c r="D492" s="177"/>
      <c r="E492" s="178"/>
      <c r="F492" s="120"/>
      <c r="G492" s="120"/>
      <c r="H492" s="120"/>
      <c r="I492" s="120"/>
      <c r="J492" s="405"/>
      <c r="K492" s="121"/>
      <c r="L492" s="120"/>
      <c r="M492" s="178"/>
    </row>
    <row r="493" ht="27.75" customHeight="1">
      <c r="A493" s="182"/>
      <c r="B493" s="184"/>
      <c r="C493" s="179"/>
      <c r="D493" s="180"/>
      <c r="E493" s="181"/>
      <c r="F493" s="179"/>
      <c r="G493" s="179"/>
      <c r="H493" s="179"/>
      <c r="I493" s="179"/>
      <c r="J493" s="406"/>
      <c r="K493" s="121"/>
      <c r="L493" s="120"/>
      <c r="M493" s="181"/>
    </row>
    <row r="494" ht="27.75" customHeight="1">
      <c r="A494" s="182"/>
      <c r="B494" s="183"/>
      <c r="C494" s="120"/>
      <c r="D494" s="177"/>
      <c r="E494" s="178"/>
      <c r="F494" s="120"/>
      <c r="G494" s="120"/>
      <c r="H494" s="120"/>
      <c r="I494" s="120"/>
      <c r="J494" s="405"/>
      <c r="K494" s="121"/>
      <c r="L494" s="120"/>
      <c r="M494" s="178"/>
    </row>
    <row r="495" ht="27.75" customHeight="1">
      <c r="A495" s="182"/>
      <c r="B495" s="184"/>
      <c r="C495" s="179"/>
      <c r="D495" s="180"/>
      <c r="E495" s="181"/>
      <c r="F495" s="179"/>
      <c r="G495" s="179"/>
      <c r="H495" s="179"/>
      <c r="I495" s="179"/>
      <c r="J495" s="406"/>
      <c r="K495" s="121"/>
      <c r="L495" s="120"/>
      <c r="M495" s="181"/>
    </row>
    <row r="496" ht="27.75" customHeight="1">
      <c r="A496" s="182"/>
      <c r="B496" s="183"/>
      <c r="C496" s="120"/>
      <c r="D496" s="177"/>
      <c r="E496" s="178"/>
      <c r="F496" s="120"/>
      <c r="G496" s="120"/>
      <c r="H496" s="120"/>
      <c r="I496" s="120"/>
      <c r="J496" s="405"/>
      <c r="K496" s="121"/>
      <c r="L496" s="120"/>
      <c r="M496" s="178"/>
    </row>
    <row r="497" ht="27.75" customHeight="1">
      <c r="A497" s="182"/>
      <c r="B497" s="184"/>
      <c r="C497" s="179"/>
      <c r="D497" s="180"/>
      <c r="E497" s="181"/>
      <c r="F497" s="179"/>
      <c r="G497" s="179"/>
      <c r="H497" s="179"/>
      <c r="I497" s="179"/>
      <c r="J497" s="406"/>
      <c r="K497" s="121"/>
      <c r="L497" s="120"/>
      <c r="M497" s="181"/>
    </row>
    <row r="498" ht="27.75" customHeight="1">
      <c r="A498" s="182"/>
      <c r="B498" s="183"/>
      <c r="C498" s="120"/>
      <c r="D498" s="177"/>
      <c r="E498" s="178"/>
      <c r="F498" s="120"/>
      <c r="G498" s="120"/>
      <c r="H498" s="120"/>
      <c r="I498" s="120"/>
      <c r="J498" s="405"/>
      <c r="K498" s="121"/>
      <c r="L498" s="120"/>
      <c r="M498" s="178"/>
    </row>
    <row r="499" ht="27.75" customHeight="1">
      <c r="A499" s="182"/>
      <c r="B499" s="184"/>
      <c r="C499" s="179"/>
      <c r="D499" s="180"/>
      <c r="E499" s="181"/>
      <c r="F499" s="179"/>
      <c r="G499" s="179"/>
      <c r="H499" s="179"/>
      <c r="I499" s="179"/>
      <c r="J499" s="406"/>
      <c r="K499" s="121"/>
      <c r="L499" s="120"/>
      <c r="M499" s="181"/>
    </row>
    <row r="500" ht="27.75" customHeight="1">
      <c r="A500" s="182"/>
      <c r="B500" s="183"/>
      <c r="C500" s="120"/>
      <c r="D500" s="177"/>
      <c r="E500" s="178"/>
      <c r="F500" s="120"/>
      <c r="G500" s="120"/>
      <c r="H500" s="120"/>
      <c r="I500" s="120"/>
      <c r="J500" s="405"/>
      <c r="K500" s="121"/>
      <c r="L500" s="120"/>
      <c r="M500" s="178"/>
    </row>
    <row r="501" ht="27.75" customHeight="1">
      <c r="A501" s="182"/>
      <c r="B501" s="184"/>
      <c r="C501" s="179"/>
      <c r="D501" s="180"/>
      <c r="E501" s="181"/>
      <c r="F501" s="179"/>
      <c r="G501" s="179"/>
      <c r="H501" s="179"/>
      <c r="I501" s="179"/>
      <c r="J501" s="406"/>
      <c r="K501" s="121"/>
      <c r="L501" s="120"/>
      <c r="M501" s="181"/>
    </row>
    <row r="502" ht="27.75" customHeight="1">
      <c r="A502" s="182"/>
      <c r="B502" s="183"/>
      <c r="C502" s="120"/>
      <c r="D502" s="177"/>
      <c r="E502" s="178"/>
      <c r="F502" s="120"/>
      <c r="G502" s="120"/>
      <c r="H502" s="120"/>
      <c r="I502" s="120"/>
      <c r="J502" s="405"/>
      <c r="K502" s="121"/>
      <c r="L502" s="120"/>
      <c r="M502" s="178"/>
    </row>
    <row r="503" ht="27.75" customHeight="1">
      <c r="A503" s="182"/>
      <c r="B503" s="184"/>
      <c r="C503" s="179"/>
      <c r="D503" s="180"/>
      <c r="E503" s="181"/>
      <c r="F503" s="179"/>
      <c r="G503" s="179"/>
      <c r="H503" s="179"/>
      <c r="I503" s="179"/>
      <c r="J503" s="406"/>
      <c r="K503" s="121"/>
      <c r="L503" s="120"/>
      <c r="M503" s="181"/>
    </row>
    <row r="504" ht="27.75" customHeight="1">
      <c r="A504" s="182"/>
      <c r="B504" s="183"/>
      <c r="C504" s="120"/>
      <c r="D504" s="177"/>
      <c r="E504" s="178"/>
      <c r="F504" s="120"/>
      <c r="G504" s="120"/>
      <c r="H504" s="120"/>
      <c r="I504" s="120"/>
      <c r="J504" s="405"/>
      <c r="K504" s="121"/>
      <c r="L504" s="120"/>
      <c r="M504" s="178"/>
    </row>
    <row r="505" ht="27.75" customHeight="1">
      <c r="A505" s="182"/>
      <c r="B505" s="184"/>
      <c r="C505" s="179"/>
      <c r="D505" s="180"/>
      <c r="E505" s="181"/>
      <c r="F505" s="179"/>
      <c r="G505" s="179"/>
      <c r="H505" s="179"/>
      <c r="I505" s="179"/>
      <c r="J505" s="406"/>
      <c r="K505" s="121"/>
      <c r="L505" s="120"/>
      <c r="M505" s="181"/>
    </row>
    <row r="506" ht="27.75" customHeight="1">
      <c r="A506" s="182"/>
      <c r="B506" s="183"/>
      <c r="C506" s="120"/>
      <c r="D506" s="177"/>
      <c r="E506" s="178"/>
      <c r="F506" s="120"/>
      <c r="G506" s="120"/>
      <c r="H506" s="120"/>
      <c r="I506" s="120"/>
      <c r="J506" s="405"/>
      <c r="K506" s="121"/>
      <c r="L506" s="120"/>
      <c r="M506" s="178"/>
    </row>
    <row r="507" ht="27.75" customHeight="1">
      <c r="A507" s="182"/>
      <c r="B507" s="184"/>
      <c r="C507" s="179"/>
      <c r="D507" s="180"/>
      <c r="E507" s="181"/>
      <c r="F507" s="179"/>
      <c r="G507" s="179"/>
      <c r="H507" s="179"/>
      <c r="I507" s="179"/>
      <c r="J507" s="406"/>
      <c r="K507" s="121"/>
      <c r="L507" s="120"/>
      <c r="M507" s="181"/>
    </row>
    <row r="508" ht="27.75" customHeight="1">
      <c r="A508" s="182"/>
      <c r="B508" s="183"/>
      <c r="C508" s="120"/>
      <c r="D508" s="177"/>
      <c r="E508" s="178"/>
      <c r="F508" s="120"/>
      <c r="G508" s="120"/>
      <c r="H508" s="120"/>
      <c r="I508" s="120"/>
      <c r="J508" s="405"/>
      <c r="K508" s="121"/>
      <c r="L508" s="120"/>
      <c r="M508" s="178"/>
    </row>
    <row r="509" ht="27.75" customHeight="1">
      <c r="A509" s="182"/>
      <c r="B509" s="184"/>
      <c r="C509" s="179"/>
      <c r="D509" s="180"/>
      <c r="E509" s="181"/>
      <c r="F509" s="179"/>
      <c r="G509" s="179"/>
      <c r="H509" s="179"/>
      <c r="I509" s="179"/>
      <c r="J509" s="406"/>
      <c r="K509" s="121"/>
      <c r="L509" s="120"/>
      <c r="M509" s="181"/>
    </row>
    <row r="510" ht="27.75" customHeight="1">
      <c r="A510" s="182"/>
      <c r="B510" s="183"/>
      <c r="C510" s="120"/>
      <c r="D510" s="177"/>
      <c r="E510" s="178"/>
      <c r="F510" s="120"/>
      <c r="G510" s="120"/>
      <c r="H510" s="120"/>
      <c r="I510" s="120"/>
      <c r="J510" s="405"/>
      <c r="K510" s="121"/>
      <c r="L510" s="120"/>
      <c r="M510" s="178"/>
    </row>
    <row r="511" ht="27.75" customHeight="1">
      <c r="A511" s="182"/>
      <c r="B511" s="184"/>
      <c r="C511" s="179"/>
      <c r="D511" s="180"/>
      <c r="E511" s="181"/>
      <c r="F511" s="179"/>
      <c r="G511" s="179"/>
      <c r="H511" s="179"/>
      <c r="I511" s="179"/>
      <c r="J511" s="406"/>
      <c r="K511" s="121"/>
      <c r="L511" s="120"/>
      <c r="M511" s="181"/>
    </row>
    <row r="512" ht="27.75" customHeight="1">
      <c r="A512" s="182"/>
      <c r="B512" s="183"/>
      <c r="C512" s="120"/>
      <c r="D512" s="177"/>
      <c r="E512" s="178"/>
      <c r="F512" s="120"/>
      <c r="G512" s="120"/>
      <c r="H512" s="120"/>
      <c r="I512" s="120"/>
      <c r="J512" s="405"/>
      <c r="K512" s="121"/>
      <c r="L512" s="120"/>
      <c r="M512" s="178"/>
    </row>
    <row r="513" ht="27.75" customHeight="1">
      <c r="A513" s="182"/>
      <c r="B513" s="184"/>
      <c r="C513" s="179"/>
      <c r="D513" s="180"/>
      <c r="E513" s="181"/>
      <c r="F513" s="179"/>
      <c r="G513" s="179"/>
      <c r="H513" s="179"/>
      <c r="I513" s="179"/>
      <c r="J513" s="406"/>
      <c r="K513" s="121"/>
      <c r="L513" s="120"/>
      <c r="M513" s="181"/>
    </row>
    <row r="514" ht="27.75" customHeight="1">
      <c r="A514" s="182"/>
      <c r="B514" s="183"/>
      <c r="C514" s="120"/>
      <c r="D514" s="177"/>
      <c r="E514" s="178"/>
      <c r="F514" s="120"/>
      <c r="G514" s="120"/>
      <c r="H514" s="120"/>
      <c r="I514" s="120"/>
      <c r="J514" s="405"/>
      <c r="K514" s="121"/>
      <c r="L514" s="120"/>
      <c r="M514" s="178"/>
    </row>
    <row r="515" ht="27.75" customHeight="1">
      <c r="A515" s="182"/>
      <c r="B515" s="184"/>
      <c r="C515" s="179"/>
      <c r="D515" s="180"/>
      <c r="E515" s="181"/>
      <c r="F515" s="179"/>
      <c r="G515" s="179"/>
      <c r="H515" s="179"/>
      <c r="I515" s="179"/>
      <c r="J515" s="406"/>
      <c r="K515" s="121"/>
      <c r="L515" s="120"/>
      <c r="M515" s="181"/>
    </row>
    <row r="516" ht="27.75" customHeight="1">
      <c r="A516" s="182"/>
      <c r="B516" s="183"/>
      <c r="C516" s="120"/>
      <c r="D516" s="177"/>
      <c r="E516" s="178"/>
      <c r="F516" s="120"/>
      <c r="G516" s="120"/>
      <c r="H516" s="120"/>
      <c r="I516" s="120"/>
      <c r="J516" s="405"/>
      <c r="K516" s="121"/>
      <c r="L516" s="120"/>
      <c r="M516" s="178"/>
    </row>
    <row r="517" ht="27.75" customHeight="1">
      <c r="A517" s="182"/>
      <c r="B517" s="184"/>
      <c r="C517" s="179"/>
      <c r="D517" s="180"/>
      <c r="E517" s="181"/>
      <c r="F517" s="179"/>
      <c r="G517" s="179"/>
      <c r="H517" s="179"/>
      <c r="I517" s="179"/>
      <c r="J517" s="406"/>
      <c r="K517" s="121"/>
      <c r="L517" s="120"/>
      <c r="M517" s="181"/>
    </row>
    <row r="518" ht="27.75" customHeight="1">
      <c r="A518" s="182"/>
      <c r="B518" s="183"/>
      <c r="C518" s="120"/>
      <c r="D518" s="177"/>
      <c r="E518" s="178"/>
      <c r="F518" s="120"/>
      <c r="G518" s="120"/>
      <c r="H518" s="120"/>
      <c r="I518" s="120"/>
      <c r="J518" s="405"/>
      <c r="K518" s="121"/>
      <c r="L518" s="120"/>
      <c r="M518" s="178"/>
    </row>
    <row r="519" ht="27.75" customHeight="1">
      <c r="A519" s="182"/>
      <c r="B519" s="184"/>
      <c r="C519" s="179"/>
      <c r="D519" s="180"/>
      <c r="E519" s="181"/>
      <c r="F519" s="179"/>
      <c r="G519" s="179"/>
      <c r="H519" s="179"/>
      <c r="I519" s="179"/>
      <c r="J519" s="406"/>
      <c r="K519" s="121"/>
      <c r="L519" s="120"/>
      <c r="M519" s="181"/>
    </row>
    <row r="520" ht="27.75" customHeight="1">
      <c r="A520" s="182"/>
      <c r="B520" s="183"/>
      <c r="C520" s="120"/>
      <c r="D520" s="177"/>
      <c r="E520" s="178"/>
      <c r="F520" s="120"/>
      <c r="G520" s="120"/>
      <c r="H520" s="120"/>
      <c r="I520" s="120"/>
      <c r="J520" s="405"/>
      <c r="K520" s="121"/>
      <c r="L520" s="120"/>
      <c r="M520" s="178"/>
    </row>
    <row r="521" ht="27.75" customHeight="1">
      <c r="A521" s="182"/>
      <c r="B521" s="184"/>
      <c r="C521" s="179"/>
      <c r="D521" s="180"/>
      <c r="E521" s="181"/>
      <c r="F521" s="179"/>
      <c r="G521" s="179"/>
      <c r="H521" s="179"/>
      <c r="I521" s="179"/>
      <c r="J521" s="406"/>
      <c r="K521" s="121"/>
      <c r="L521" s="120"/>
      <c r="M521" s="181"/>
    </row>
    <row r="522" ht="27.75" customHeight="1">
      <c r="A522" s="182"/>
      <c r="B522" s="183"/>
      <c r="C522" s="120"/>
      <c r="D522" s="177"/>
      <c r="E522" s="178"/>
      <c r="F522" s="120"/>
      <c r="G522" s="120"/>
      <c r="H522" s="120"/>
      <c r="I522" s="120"/>
      <c r="J522" s="405"/>
      <c r="K522" s="121"/>
      <c r="L522" s="120"/>
      <c r="M522" s="178"/>
    </row>
    <row r="523" ht="27.75" customHeight="1">
      <c r="A523" s="182"/>
      <c r="B523" s="184"/>
      <c r="C523" s="179"/>
      <c r="D523" s="180"/>
      <c r="E523" s="181"/>
      <c r="F523" s="179"/>
      <c r="G523" s="179"/>
      <c r="H523" s="179"/>
      <c r="I523" s="179"/>
      <c r="J523" s="406"/>
      <c r="K523" s="121"/>
      <c r="L523" s="120"/>
      <c r="M523" s="181"/>
    </row>
    <row r="524" ht="27.75" customHeight="1">
      <c r="A524" s="182"/>
      <c r="B524" s="183"/>
      <c r="C524" s="120"/>
      <c r="D524" s="177"/>
      <c r="E524" s="178"/>
      <c r="F524" s="120"/>
      <c r="G524" s="120"/>
      <c r="H524" s="120"/>
      <c r="I524" s="120"/>
      <c r="J524" s="405"/>
      <c r="K524" s="121"/>
      <c r="L524" s="120"/>
      <c r="M524" s="178"/>
    </row>
    <row r="525" ht="27.75" customHeight="1">
      <c r="A525" s="182"/>
      <c r="B525" s="184"/>
      <c r="C525" s="179"/>
      <c r="D525" s="180"/>
      <c r="E525" s="181"/>
      <c r="F525" s="179"/>
      <c r="G525" s="179"/>
      <c r="H525" s="179"/>
      <c r="I525" s="179"/>
      <c r="J525" s="406"/>
      <c r="K525" s="121"/>
      <c r="L525" s="120"/>
      <c r="M525" s="181"/>
    </row>
    <row r="526" ht="27.75" customHeight="1">
      <c r="A526" s="182"/>
      <c r="B526" s="183"/>
      <c r="C526" s="120"/>
      <c r="D526" s="177"/>
      <c r="E526" s="178"/>
      <c r="F526" s="120"/>
      <c r="G526" s="120"/>
      <c r="H526" s="120"/>
      <c r="I526" s="120"/>
      <c r="J526" s="405"/>
      <c r="K526" s="121"/>
      <c r="L526" s="120"/>
      <c r="M526" s="178"/>
    </row>
    <row r="527" ht="27.75" customHeight="1">
      <c r="A527" s="182"/>
      <c r="B527" s="184"/>
      <c r="C527" s="179"/>
      <c r="D527" s="180"/>
      <c r="E527" s="181"/>
      <c r="F527" s="179"/>
      <c r="G527" s="179"/>
      <c r="H527" s="179"/>
      <c r="I527" s="179"/>
      <c r="J527" s="406"/>
      <c r="K527" s="121"/>
      <c r="L527" s="120"/>
      <c r="M527" s="181"/>
    </row>
    <row r="528" ht="27.75" customHeight="1">
      <c r="A528" s="182"/>
      <c r="B528" s="183"/>
      <c r="C528" s="120"/>
      <c r="D528" s="177"/>
      <c r="E528" s="178"/>
      <c r="F528" s="120"/>
      <c r="G528" s="120"/>
      <c r="H528" s="120"/>
      <c r="I528" s="120"/>
      <c r="J528" s="405"/>
      <c r="K528" s="121"/>
      <c r="L528" s="120"/>
      <c r="M528" s="178"/>
    </row>
    <row r="529" ht="27.75" customHeight="1">
      <c r="A529" s="182"/>
      <c r="B529" s="184"/>
      <c r="C529" s="179"/>
      <c r="D529" s="180"/>
      <c r="E529" s="181"/>
      <c r="F529" s="179"/>
      <c r="G529" s="179"/>
      <c r="H529" s="179"/>
      <c r="I529" s="179"/>
      <c r="J529" s="406"/>
      <c r="K529" s="121"/>
      <c r="L529" s="120"/>
      <c r="M529" s="181"/>
    </row>
    <row r="530" ht="27.75" customHeight="1">
      <c r="A530" s="182"/>
      <c r="B530" s="183"/>
      <c r="C530" s="120"/>
      <c r="D530" s="177"/>
      <c r="E530" s="178"/>
      <c r="F530" s="120"/>
      <c r="G530" s="120"/>
      <c r="H530" s="120"/>
      <c r="I530" s="120"/>
      <c r="J530" s="405"/>
      <c r="K530" s="121"/>
      <c r="L530" s="120"/>
      <c r="M530" s="178"/>
    </row>
    <row r="531" ht="27.75" customHeight="1">
      <c r="A531" s="182"/>
      <c r="B531" s="184"/>
      <c r="C531" s="179"/>
      <c r="D531" s="180"/>
      <c r="E531" s="181"/>
      <c r="F531" s="179"/>
      <c r="G531" s="179"/>
      <c r="H531" s="179"/>
      <c r="I531" s="179"/>
      <c r="J531" s="406"/>
      <c r="K531" s="121"/>
      <c r="L531" s="120"/>
      <c r="M531" s="181"/>
    </row>
    <row r="532" ht="27.75" customHeight="1">
      <c r="A532" s="182"/>
      <c r="B532" s="183"/>
      <c r="C532" s="120"/>
      <c r="D532" s="177"/>
      <c r="E532" s="178"/>
      <c r="F532" s="120"/>
      <c r="G532" s="120"/>
      <c r="H532" s="120"/>
      <c r="I532" s="120"/>
      <c r="J532" s="405"/>
      <c r="K532" s="121"/>
      <c r="L532" s="120"/>
      <c r="M532" s="178"/>
    </row>
    <row r="533" ht="27.75" customHeight="1">
      <c r="A533" s="182"/>
      <c r="B533" s="184"/>
      <c r="C533" s="179"/>
      <c r="D533" s="180"/>
      <c r="E533" s="181"/>
      <c r="F533" s="179"/>
      <c r="G533" s="179"/>
      <c r="H533" s="179"/>
      <c r="I533" s="179"/>
      <c r="J533" s="406"/>
      <c r="K533" s="121"/>
      <c r="L533" s="120"/>
      <c r="M533" s="181"/>
    </row>
    <row r="534" ht="27.75" customHeight="1">
      <c r="A534" s="182"/>
      <c r="B534" s="183"/>
      <c r="C534" s="120"/>
      <c r="D534" s="177"/>
      <c r="E534" s="178"/>
      <c r="F534" s="120"/>
      <c r="G534" s="120"/>
      <c r="H534" s="120"/>
      <c r="I534" s="120"/>
      <c r="J534" s="405"/>
      <c r="K534" s="121"/>
      <c r="L534" s="120"/>
      <c r="M534" s="178"/>
    </row>
    <row r="535" ht="27.75" customHeight="1">
      <c r="A535" s="182"/>
      <c r="B535" s="184"/>
      <c r="C535" s="179"/>
      <c r="D535" s="180"/>
      <c r="E535" s="181"/>
      <c r="F535" s="179"/>
      <c r="G535" s="179"/>
      <c r="H535" s="179"/>
      <c r="I535" s="179"/>
      <c r="J535" s="406"/>
      <c r="K535" s="121"/>
      <c r="L535" s="120"/>
      <c r="M535" s="181"/>
    </row>
    <row r="536" ht="27.75" customHeight="1">
      <c r="A536" s="182"/>
      <c r="B536" s="183"/>
      <c r="C536" s="120"/>
      <c r="D536" s="177"/>
      <c r="E536" s="178"/>
      <c r="F536" s="120"/>
      <c r="G536" s="120"/>
      <c r="H536" s="120"/>
      <c r="I536" s="120"/>
      <c r="J536" s="405"/>
      <c r="K536" s="121"/>
      <c r="L536" s="120"/>
      <c r="M536" s="178"/>
    </row>
    <row r="537" ht="27.75" customHeight="1">
      <c r="A537" s="182"/>
      <c r="B537" s="184"/>
      <c r="C537" s="179"/>
      <c r="D537" s="180"/>
      <c r="E537" s="181"/>
      <c r="F537" s="179"/>
      <c r="G537" s="179"/>
      <c r="H537" s="179"/>
      <c r="I537" s="179"/>
      <c r="J537" s="406"/>
      <c r="K537" s="121"/>
      <c r="L537" s="120"/>
      <c r="M537" s="181"/>
    </row>
    <row r="538" ht="27.75" customHeight="1">
      <c r="A538" s="182"/>
      <c r="B538" s="183"/>
      <c r="C538" s="120"/>
      <c r="D538" s="177"/>
      <c r="E538" s="178"/>
      <c r="F538" s="120"/>
      <c r="G538" s="120"/>
      <c r="H538" s="120"/>
      <c r="I538" s="120"/>
      <c r="J538" s="405"/>
      <c r="K538" s="121"/>
      <c r="L538" s="120"/>
      <c r="M538" s="178"/>
    </row>
    <row r="539" ht="27.75" customHeight="1">
      <c r="A539" s="182"/>
      <c r="B539" s="184"/>
      <c r="C539" s="179"/>
      <c r="D539" s="180"/>
      <c r="E539" s="181"/>
      <c r="F539" s="179"/>
      <c r="G539" s="179"/>
      <c r="H539" s="179"/>
      <c r="I539" s="179"/>
      <c r="J539" s="406"/>
      <c r="K539" s="121"/>
      <c r="L539" s="120"/>
      <c r="M539" s="181"/>
    </row>
    <row r="540" ht="27.75" customHeight="1">
      <c r="A540" s="182"/>
      <c r="B540" s="183"/>
      <c r="C540" s="120"/>
      <c r="D540" s="177"/>
      <c r="E540" s="178"/>
      <c r="F540" s="120"/>
      <c r="G540" s="120"/>
      <c r="H540" s="120"/>
      <c r="I540" s="120"/>
      <c r="J540" s="405"/>
      <c r="K540" s="121"/>
      <c r="L540" s="120"/>
      <c r="M540" s="178"/>
    </row>
    <row r="541" ht="27.75" customHeight="1">
      <c r="A541" s="182"/>
      <c r="B541" s="184"/>
      <c r="C541" s="179"/>
      <c r="D541" s="180"/>
      <c r="E541" s="181"/>
      <c r="F541" s="179"/>
      <c r="G541" s="179"/>
      <c r="H541" s="179"/>
      <c r="I541" s="179"/>
      <c r="J541" s="406"/>
      <c r="K541" s="121"/>
      <c r="L541" s="120"/>
      <c r="M541" s="181"/>
    </row>
    <row r="542" ht="27.75" customHeight="1">
      <c r="A542" s="182"/>
      <c r="B542" s="183"/>
      <c r="C542" s="120"/>
      <c r="D542" s="177"/>
      <c r="E542" s="178"/>
      <c r="F542" s="120"/>
      <c r="G542" s="120"/>
      <c r="H542" s="120"/>
      <c r="I542" s="120"/>
      <c r="J542" s="405"/>
      <c r="K542" s="121"/>
      <c r="L542" s="120"/>
      <c r="M542" s="178"/>
    </row>
    <row r="543" ht="27.75" customHeight="1">
      <c r="A543" s="182"/>
      <c r="B543" s="184"/>
      <c r="C543" s="179"/>
      <c r="D543" s="180"/>
      <c r="E543" s="181"/>
      <c r="F543" s="179"/>
      <c r="G543" s="179"/>
      <c r="H543" s="179"/>
      <c r="I543" s="179"/>
      <c r="J543" s="406"/>
      <c r="K543" s="121"/>
      <c r="L543" s="120"/>
      <c r="M543" s="181"/>
    </row>
    <row r="544" ht="27.75" customHeight="1">
      <c r="A544" s="182"/>
      <c r="B544" s="183"/>
      <c r="C544" s="120"/>
      <c r="D544" s="177"/>
      <c r="E544" s="178"/>
      <c r="F544" s="120"/>
      <c r="G544" s="120"/>
      <c r="H544" s="120"/>
      <c r="I544" s="120"/>
      <c r="J544" s="405"/>
      <c r="K544" s="121"/>
      <c r="L544" s="120"/>
      <c r="M544" s="178"/>
    </row>
    <row r="545" ht="27.75" customHeight="1">
      <c r="A545" s="182"/>
      <c r="B545" s="184"/>
      <c r="C545" s="179"/>
      <c r="D545" s="180"/>
      <c r="E545" s="181"/>
      <c r="F545" s="179"/>
      <c r="G545" s="179"/>
      <c r="H545" s="179"/>
      <c r="I545" s="179"/>
      <c r="J545" s="406"/>
      <c r="K545" s="121"/>
      <c r="L545" s="120"/>
      <c r="M545" s="181"/>
    </row>
    <row r="546" ht="27.75" customHeight="1">
      <c r="A546" s="182"/>
      <c r="B546" s="183"/>
      <c r="C546" s="120"/>
      <c r="D546" s="177"/>
      <c r="E546" s="178"/>
      <c r="F546" s="120"/>
      <c r="G546" s="120"/>
      <c r="H546" s="120"/>
      <c r="I546" s="120"/>
      <c r="J546" s="405"/>
      <c r="K546" s="121"/>
      <c r="L546" s="120"/>
      <c r="M546" s="178"/>
    </row>
    <row r="547" ht="27.75" customHeight="1">
      <c r="A547" s="182"/>
      <c r="B547" s="184"/>
      <c r="C547" s="179"/>
      <c r="D547" s="180"/>
      <c r="E547" s="181"/>
      <c r="F547" s="179"/>
      <c r="G547" s="179"/>
      <c r="H547" s="179"/>
      <c r="I547" s="179"/>
      <c r="J547" s="406"/>
      <c r="K547" s="121"/>
      <c r="L547" s="120"/>
      <c r="M547" s="181"/>
    </row>
    <row r="548" ht="27.75" customHeight="1">
      <c r="A548" s="182"/>
      <c r="B548" s="183"/>
      <c r="C548" s="120"/>
      <c r="D548" s="177"/>
      <c r="E548" s="178"/>
      <c r="F548" s="120"/>
      <c r="G548" s="120"/>
      <c r="H548" s="120"/>
      <c r="I548" s="120"/>
      <c r="J548" s="405"/>
      <c r="K548" s="121"/>
      <c r="L548" s="120"/>
      <c r="M548" s="178"/>
    </row>
    <row r="549" ht="27.75" customHeight="1">
      <c r="A549" s="182"/>
      <c r="B549" s="184"/>
      <c r="C549" s="179"/>
      <c r="D549" s="180"/>
      <c r="E549" s="181"/>
      <c r="F549" s="179"/>
      <c r="G549" s="179"/>
      <c r="H549" s="179"/>
      <c r="I549" s="179"/>
      <c r="J549" s="406"/>
      <c r="K549" s="121"/>
      <c r="L549" s="120"/>
      <c r="M549" s="181"/>
    </row>
    <row r="550" ht="27.75" customHeight="1">
      <c r="A550" s="182"/>
      <c r="B550" s="183"/>
      <c r="C550" s="120"/>
      <c r="D550" s="177"/>
      <c r="E550" s="178"/>
      <c r="F550" s="120"/>
      <c r="G550" s="120"/>
      <c r="H550" s="120"/>
      <c r="I550" s="120"/>
      <c r="J550" s="405"/>
      <c r="K550" s="121"/>
      <c r="L550" s="120"/>
      <c r="M550" s="178"/>
    </row>
    <row r="551" ht="27.75" customHeight="1">
      <c r="A551" s="182"/>
      <c r="B551" s="184"/>
      <c r="C551" s="179"/>
      <c r="D551" s="180"/>
      <c r="E551" s="181"/>
      <c r="F551" s="179"/>
      <c r="G551" s="179"/>
      <c r="H551" s="179"/>
      <c r="I551" s="179"/>
      <c r="J551" s="406"/>
      <c r="K551" s="121"/>
      <c r="L551" s="120"/>
      <c r="M551" s="181"/>
    </row>
    <row r="552" ht="27.75" customHeight="1">
      <c r="A552" s="182"/>
      <c r="B552" s="183"/>
      <c r="C552" s="120"/>
      <c r="D552" s="177"/>
      <c r="E552" s="178"/>
      <c r="F552" s="120"/>
      <c r="G552" s="120"/>
      <c r="H552" s="120"/>
      <c r="I552" s="120"/>
      <c r="J552" s="405"/>
      <c r="K552" s="121"/>
      <c r="L552" s="120"/>
      <c r="M552" s="178"/>
    </row>
    <row r="553" ht="27.75" customHeight="1">
      <c r="A553" s="182"/>
      <c r="B553" s="184"/>
      <c r="C553" s="179"/>
      <c r="D553" s="180"/>
      <c r="E553" s="181"/>
      <c r="F553" s="179"/>
      <c r="G553" s="179"/>
      <c r="H553" s="179"/>
      <c r="I553" s="179"/>
      <c r="J553" s="406"/>
      <c r="K553" s="121"/>
      <c r="L553" s="120"/>
      <c r="M553" s="181"/>
    </row>
    <row r="554" ht="27.75" customHeight="1">
      <c r="A554" s="182"/>
      <c r="B554" s="183"/>
      <c r="C554" s="120"/>
      <c r="D554" s="177"/>
      <c r="E554" s="178"/>
      <c r="F554" s="120"/>
      <c r="G554" s="120"/>
      <c r="H554" s="120"/>
      <c r="I554" s="120"/>
      <c r="J554" s="405"/>
      <c r="K554" s="121"/>
      <c r="L554" s="120"/>
      <c r="M554" s="178"/>
    </row>
    <row r="555" ht="27.75" customHeight="1">
      <c r="A555" s="182"/>
      <c r="B555" s="184"/>
      <c r="C555" s="179"/>
      <c r="D555" s="180"/>
      <c r="E555" s="181"/>
      <c r="F555" s="179"/>
      <c r="G555" s="179"/>
      <c r="H555" s="179"/>
      <c r="I555" s="179"/>
      <c r="J555" s="406"/>
      <c r="K555" s="121"/>
      <c r="L555" s="120"/>
      <c r="M555" s="181"/>
    </row>
    <row r="556" ht="27.75" customHeight="1">
      <c r="A556" s="182"/>
      <c r="B556" s="183"/>
      <c r="C556" s="120"/>
      <c r="D556" s="177"/>
      <c r="E556" s="178"/>
      <c r="F556" s="120"/>
      <c r="G556" s="120"/>
      <c r="H556" s="120"/>
      <c r="I556" s="120"/>
      <c r="J556" s="405"/>
      <c r="K556" s="121"/>
      <c r="L556" s="120"/>
      <c r="M556" s="178"/>
    </row>
    <row r="557" ht="27.75" customHeight="1">
      <c r="A557" s="182"/>
      <c r="B557" s="184"/>
      <c r="C557" s="179"/>
      <c r="D557" s="180"/>
      <c r="E557" s="181"/>
      <c r="F557" s="179"/>
      <c r="G557" s="179"/>
      <c r="H557" s="179"/>
      <c r="I557" s="179"/>
      <c r="J557" s="406"/>
      <c r="K557" s="121"/>
      <c r="L557" s="120"/>
      <c r="M557" s="181"/>
    </row>
    <row r="558" ht="27.75" customHeight="1">
      <c r="A558" s="182"/>
      <c r="B558" s="183"/>
      <c r="C558" s="120"/>
      <c r="D558" s="177"/>
      <c r="E558" s="178"/>
      <c r="F558" s="120"/>
      <c r="G558" s="120"/>
      <c r="H558" s="120"/>
      <c r="I558" s="120"/>
      <c r="J558" s="405"/>
      <c r="K558" s="121"/>
      <c r="L558" s="120"/>
      <c r="M558" s="178"/>
    </row>
    <row r="559" ht="27.75" customHeight="1">
      <c r="A559" s="182"/>
      <c r="B559" s="184"/>
      <c r="C559" s="179"/>
      <c r="D559" s="180"/>
      <c r="E559" s="181"/>
      <c r="F559" s="179"/>
      <c r="G559" s="179"/>
      <c r="H559" s="179"/>
      <c r="I559" s="179"/>
      <c r="J559" s="406"/>
      <c r="K559" s="121"/>
      <c r="L559" s="120"/>
      <c r="M559" s="181"/>
    </row>
    <row r="560" ht="27.75" customHeight="1">
      <c r="A560" s="182"/>
      <c r="B560" s="183"/>
      <c r="C560" s="120"/>
      <c r="D560" s="177"/>
      <c r="E560" s="178"/>
      <c r="F560" s="120"/>
      <c r="G560" s="120"/>
      <c r="H560" s="120"/>
      <c r="I560" s="120"/>
      <c r="J560" s="405"/>
      <c r="K560" s="121"/>
      <c r="L560" s="120"/>
      <c r="M560" s="178"/>
    </row>
    <row r="561" ht="27.75" customHeight="1">
      <c r="A561" s="182"/>
      <c r="B561" s="184"/>
      <c r="C561" s="179"/>
      <c r="D561" s="180"/>
      <c r="E561" s="181"/>
      <c r="F561" s="179"/>
      <c r="G561" s="179"/>
      <c r="H561" s="179"/>
      <c r="I561" s="179"/>
      <c r="J561" s="406"/>
      <c r="K561" s="121"/>
      <c r="L561" s="120"/>
      <c r="M561" s="181"/>
    </row>
    <row r="562" ht="27.75" customHeight="1">
      <c r="A562" s="182"/>
      <c r="B562" s="183"/>
      <c r="C562" s="120"/>
      <c r="D562" s="177"/>
      <c r="E562" s="178"/>
      <c r="F562" s="120"/>
      <c r="G562" s="120"/>
      <c r="H562" s="120"/>
      <c r="I562" s="120"/>
      <c r="J562" s="405"/>
      <c r="K562" s="121"/>
      <c r="L562" s="120"/>
      <c r="M562" s="178"/>
    </row>
    <row r="563" ht="27.75" customHeight="1">
      <c r="A563" s="182"/>
      <c r="B563" s="184"/>
      <c r="C563" s="179"/>
      <c r="D563" s="180"/>
      <c r="E563" s="181"/>
      <c r="F563" s="179"/>
      <c r="G563" s="179"/>
      <c r="H563" s="179"/>
      <c r="I563" s="179"/>
      <c r="J563" s="406"/>
      <c r="K563" s="121"/>
      <c r="L563" s="120"/>
      <c r="M563" s="181"/>
    </row>
    <row r="564" ht="27.75" customHeight="1">
      <c r="A564" s="182"/>
      <c r="B564" s="183"/>
      <c r="C564" s="120"/>
      <c r="D564" s="177"/>
      <c r="E564" s="178"/>
      <c r="F564" s="120"/>
      <c r="G564" s="120"/>
      <c r="H564" s="120"/>
      <c r="I564" s="120"/>
      <c r="J564" s="405"/>
      <c r="K564" s="121"/>
      <c r="L564" s="120"/>
      <c r="M564" s="178"/>
    </row>
    <row r="565" ht="27.75" customHeight="1">
      <c r="A565" s="182"/>
      <c r="B565" s="184"/>
      <c r="C565" s="179"/>
      <c r="D565" s="180"/>
      <c r="E565" s="181"/>
      <c r="F565" s="179"/>
      <c r="G565" s="179"/>
      <c r="H565" s="179"/>
      <c r="I565" s="179"/>
      <c r="J565" s="406"/>
      <c r="K565" s="121"/>
      <c r="L565" s="120"/>
      <c r="M565" s="181"/>
    </row>
    <row r="566" ht="27.75" customHeight="1">
      <c r="A566" s="182"/>
      <c r="B566" s="183"/>
      <c r="C566" s="120"/>
      <c r="D566" s="177"/>
      <c r="E566" s="178"/>
      <c r="F566" s="120"/>
      <c r="G566" s="120"/>
      <c r="H566" s="120"/>
      <c r="I566" s="120"/>
      <c r="J566" s="405"/>
      <c r="K566" s="121"/>
      <c r="L566" s="120"/>
      <c r="M566" s="178"/>
    </row>
    <row r="567" ht="27.75" customHeight="1">
      <c r="A567" s="182"/>
      <c r="B567" s="184"/>
      <c r="C567" s="179"/>
      <c r="D567" s="180"/>
      <c r="E567" s="181"/>
      <c r="F567" s="179"/>
      <c r="G567" s="179"/>
      <c r="H567" s="179"/>
      <c r="I567" s="179"/>
      <c r="J567" s="406"/>
      <c r="K567" s="121"/>
      <c r="L567" s="120"/>
      <c r="M567" s="181"/>
    </row>
    <row r="568" ht="27.75" customHeight="1">
      <c r="A568" s="182"/>
      <c r="B568" s="183"/>
      <c r="C568" s="120"/>
      <c r="D568" s="177"/>
      <c r="E568" s="178"/>
      <c r="F568" s="120"/>
      <c r="G568" s="120"/>
      <c r="H568" s="120"/>
      <c r="I568" s="120"/>
      <c r="J568" s="405"/>
      <c r="K568" s="121"/>
      <c r="L568" s="120"/>
      <c r="M568" s="178"/>
    </row>
    <row r="569" ht="27.75" customHeight="1">
      <c r="A569" s="182"/>
      <c r="B569" s="184"/>
      <c r="C569" s="179"/>
      <c r="D569" s="180"/>
      <c r="E569" s="181"/>
      <c r="F569" s="179"/>
      <c r="G569" s="179"/>
      <c r="H569" s="179"/>
      <c r="I569" s="179"/>
      <c r="J569" s="406"/>
      <c r="K569" s="121"/>
      <c r="L569" s="120"/>
      <c r="M569" s="181"/>
    </row>
    <row r="570" ht="27.75" customHeight="1">
      <c r="A570" s="182"/>
      <c r="B570" s="183"/>
      <c r="C570" s="120"/>
      <c r="D570" s="177"/>
      <c r="E570" s="178"/>
      <c r="F570" s="120"/>
      <c r="G570" s="120"/>
      <c r="H570" s="120"/>
      <c r="I570" s="120"/>
      <c r="J570" s="405"/>
      <c r="K570" s="121"/>
      <c r="L570" s="120"/>
      <c r="M570" s="178"/>
    </row>
    <row r="571" ht="27.75" customHeight="1">
      <c r="A571" s="182"/>
      <c r="B571" s="184"/>
      <c r="C571" s="179"/>
      <c r="D571" s="180"/>
      <c r="E571" s="181"/>
      <c r="F571" s="179"/>
      <c r="G571" s="179"/>
      <c r="H571" s="179"/>
      <c r="I571" s="179"/>
      <c r="J571" s="406"/>
      <c r="K571" s="121"/>
      <c r="L571" s="120"/>
      <c r="M571" s="181"/>
    </row>
    <row r="572" ht="27.75" customHeight="1">
      <c r="A572" s="182"/>
      <c r="B572" s="183"/>
      <c r="C572" s="120"/>
      <c r="D572" s="177"/>
      <c r="E572" s="178"/>
      <c r="F572" s="120"/>
      <c r="G572" s="120"/>
      <c r="H572" s="120"/>
      <c r="I572" s="120"/>
      <c r="J572" s="405"/>
      <c r="K572" s="121"/>
      <c r="L572" s="120"/>
      <c r="M572" s="178"/>
    </row>
    <row r="573" ht="27.75" customHeight="1">
      <c r="A573" s="182"/>
      <c r="B573" s="184"/>
      <c r="C573" s="179"/>
      <c r="D573" s="180"/>
      <c r="E573" s="181"/>
      <c r="F573" s="179"/>
      <c r="G573" s="179"/>
      <c r="H573" s="179"/>
      <c r="I573" s="179"/>
      <c r="J573" s="406"/>
      <c r="K573" s="121"/>
      <c r="L573" s="120"/>
      <c r="M573" s="181"/>
    </row>
    <row r="574" ht="27.75" customHeight="1">
      <c r="A574" s="182"/>
      <c r="B574" s="183"/>
      <c r="C574" s="120"/>
      <c r="D574" s="177"/>
      <c r="E574" s="178"/>
      <c r="F574" s="120"/>
      <c r="G574" s="120"/>
      <c r="H574" s="120"/>
      <c r="I574" s="120"/>
      <c r="J574" s="405"/>
      <c r="K574" s="121"/>
      <c r="L574" s="120"/>
      <c r="M574" s="178"/>
    </row>
    <row r="575" ht="27.75" customHeight="1">
      <c r="A575" s="182"/>
      <c r="B575" s="184"/>
      <c r="C575" s="179"/>
      <c r="D575" s="180"/>
      <c r="E575" s="181"/>
      <c r="F575" s="179"/>
      <c r="G575" s="179"/>
      <c r="H575" s="179"/>
      <c r="I575" s="179"/>
      <c r="J575" s="406"/>
      <c r="K575" s="121"/>
      <c r="L575" s="120"/>
      <c r="M575" s="181"/>
    </row>
    <row r="576" ht="27.75" customHeight="1">
      <c r="A576" s="182"/>
      <c r="B576" s="183"/>
      <c r="C576" s="120"/>
      <c r="D576" s="177"/>
      <c r="E576" s="178"/>
      <c r="F576" s="120"/>
      <c r="G576" s="120"/>
      <c r="H576" s="120"/>
      <c r="I576" s="120"/>
      <c r="J576" s="405"/>
      <c r="K576" s="121"/>
      <c r="L576" s="120"/>
      <c r="M576" s="178"/>
    </row>
    <row r="577" ht="27.75" customHeight="1">
      <c r="A577" s="182"/>
      <c r="B577" s="184"/>
      <c r="C577" s="179"/>
      <c r="D577" s="180"/>
      <c r="E577" s="181"/>
      <c r="F577" s="179"/>
      <c r="G577" s="179"/>
      <c r="H577" s="179"/>
      <c r="I577" s="179"/>
      <c r="J577" s="406"/>
      <c r="K577" s="121"/>
      <c r="L577" s="120"/>
      <c r="M577" s="181"/>
    </row>
    <row r="578" ht="27.75" customHeight="1">
      <c r="A578" s="182"/>
      <c r="B578" s="183"/>
      <c r="C578" s="120"/>
      <c r="D578" s="177"/>
      <c r="E578" s="178"/>
      <c r="F578" s="120"/>
      <c r="G578" s="120"/>
      <c r="H578" s="120"/>
      <c r="I578" s="120"/>
      <c r="J578" s="405"/>
      <c r="K578" s="121"/>
      <c r="L578" s="120"/>
      <c r="M578" s="178"/>
    </row>
    <row r="579" ht="27.75" customHeight="1">
      <c r="A579" s="182"/>
      <c r="B579" s="184"/>
      <c r="C579" s="179"/>
      <c r="D579" s="180"/>
      <c r="E579" s="181"/>
      <c r="F579" s="179"/>
      <c r="G579" s="179"/>
      <c r="H579" s="179"/>
      <c r="I579" s="179"/>
      <c r="J579" s="406"/>
      <c r="K579" s="121"/>
      <c r="L579" s="120"/>
      <c r="M579" s="181"/>
    </row>
    <row r="580" ht="27.75" customHeight="1">
      <c r="A580" s="182"/>
      <c r="B580" s="183"/>
      <c r="C580" s="120"/>
      <c r="D580" s="177"/>
      <c r="E580" s="178"/>
      <c r="F580" s="120"/>
      <c r="G580" s="120"/>
      <c r="H580" s="120"/>
      <c r="I580" s="120"/>
      <c r="J580" s="405"/>
      <c r="K580" s="121"/>
      <c r="L580" s="120"/>
      <c r="M580" s="178"/>
    </row>
    <row r="581" ht="27.75" customHeight="1">
      <c r="A581" s="182"/>
      <c r="B581" s="184"/>
      <c r="C581" s="179"/>
      <c r="D581" s="180"/>
      <c r="E581" s="181"/>
      <c r="F581" s="179"/>
      <c r="G581" s="179"/>
      <c r="H581" s="179"/>
      <c r="I581" s="179"/>
      <c r="J581" s="406"/>
      <c r="K581" s="121"/>
      <c r="L581" s="120"/>
      <c r="M581" s="181"/>
    </row>
    <row r="582" ht="27.75" customHeight="1">
      <c r="A582" s="182"/>
      <c r="B582" s="183"/>
      <c r="C582" s="120"/>
      <c r="D582" s="177"/>
      <c r="E582" s="178"/>
      <c r="F582" s="120"/>
      <c r="G582" s="120"/>
      <c r="H582" s="120"/>
      <c r="I582" s="120"/>
      <c r="J582" s="405"/>
      <c r="K582" s="121"/>
      <c r="L582" s="120"/>
      <c r="M582" s="178"/>
    </row>
    <row r="583" ht="27.75" customHeight="1">
      <c r="A583" s="182"/>
      <c r="B583" s="184"/>
      <c r="C583" s="179"/>
      <c r="D583" s="180"/>
      <c r="E583" s="181"/>
      <c r="F583" s="179"/>
      <c r="G583" s="179"/>
      <c r="H583" s="179"/>
      <c r="I583" s="179"/>
      <c r="J583" s="406"/>
      <c r="K583" s="121"/>
      <c r="L583" s="120"/>
      <c r="M583" s="181"/>
    </row>
    <row r="584" ht="27.75" customHeight="1">
      <c r="A584" s="182"/>
      <c r="B584" s="183"/>
      <c r="C584" s="120"/>
      <c r="D584" s="177"/>
      <c r="E584" s="178"/>
      <c r="F584" s="120"/>
      <c r="G584" s="120"/>
      <c r="H584" s="120"/>
      <c r="I584" s="120"/>
      <c r="J584" s="405"/>
      <c r="K584" s="121"/>
      <c r="L584" s="120"/>
      <c r="M584" s="178"/>
    </row>
    <row r="585" ht="27.75" customHeight="1">
      <c r="A585" s="182"/>
      <c r="B585" s="184"/>
      <c r="C585" s="179"/>
      <c r="D585" s="180"/>
      <c r="E585" s="181"/>
      <c r="F585" s="179"/>
      <c r="G585" s="179"/>
      <c r="H585" s="179"/>
      <c r="I585" s="179"/>
      <c r="J585" s="406"/>
      <c r="K585" s="121"/>
      <c r="L585" s="120"/>
      <c r="M585" s="181"/>
    </row>
    <row r="586" ht="27.75" customHeight="1">
      <c r="A586" s="182"/>
      <c r="B586" s="183"/>
      <c r="C586" s="120"/>
      <c r="D586" s="177"/>
      <c r="E586" s="178"/>
      <c r="F586" s="120"/>
      <c r="G586" s="120"/>
      <c r="H586" s="120"/>
      <c r="I586" s="120"/>
      <c r="J586" s="405"/>
      <c r="K586" s="121"/>
      <c r="L586" s="120"/>
      <c r="M586" s="178"/>
    </row>
    <row r="587" ht="27.75" customHeight="1">
      <c r="A587" s="182"/>
      <c r="B587" s="184"/>
      <c r="C587" s="179"/>
      <c r="D587" s="180"/>
      <c r="E587" s="181"/>
      <c r="F587" s="179"/>
      <c r="G587" s="179"/>
      <c r="H587" s="179"/>
      <c r="I587" s="179"/>
      <c r="J587" s="406"/>
      <c r="K587" s="121"/>
      <c r="L587" s="120"/>
      <c r="M587" s="181"/>
    </row>
    <row r="588" ht="27.75" customHeight="1">
      <c r="A588" s="182"/>
      <c r="B588" s="183"/>
      <c r="C588" s="120"/>
      <c r="D588" s="177"/>
      <c r="E588" s="178"/>
      <c r="F588" s="120"/>
      <c r="G588" s="120"/>
      <c r="H588" s="120"/>
      <c r="I588" s="120"/>
      <c r="J588" s="405"/>
      <c r="K588" s="121"/>
      <c r="L588" s="120"/>
      <c r="M588" s="178"/>
    </row>
    <row r="589" ht="27.75" customHeight="1">
      <c r="A589" s="182"/>
      <c r="B589" s="184"/>
      <c r="C589" s="179"/>
      <c r="D589" s="180"/>
      <c r="E589" s="181"/>
      <c r="F589" s="179"/>
      <c r="G589" s="179"/>
      <c r="H589" s="179"/>
      <c r="I589" s="179"/>
      <c r="J589" s="406"/>
      <c r="K589" s="121"/>
      <c r="L589" s="120"/>
      <c r="M589" s="181"/>
    </row>
    <row r="590" ht="27.75" customHeight="1">
      <c r="A590" s="182"/>
      <c r="B590" s="183"/>
      <c r="C590" s="120"/>
      <c r="D590" s="177"/>
      <c r="E590" s="178"/>
      <c r="F590" s="120"/>
      <c r="G590" s="120"/>
      <c r="H590" s="120"/>
      <c r="I590" s="120"/>
      <c r="J590" s="405"/>
      <c r="K590" s="121"/>
      <c r="L590" s="120"/>
      <c r="M590" s="178"/>
    </row>
    <row r="591" ht="27.75" customHeight="1">
      <c r="A591" s="182"/>
      <c r="B591" s="184"/>
      <c r="C591" s="179"/>
      <c r="D591" s="180"/>
      <c r="E591" s="181"/>
      <c r="F591" s="179"/>
      <c r="G591" s="179"/>
      <c r="H591" s="179"/>
      <c r="I591" s="179"/>
      <c r="J591" s="406"/>
      <c r="K591" s="121"/>
      <c r="L591" s="120"/>
      <c r="M591" s="181"/>
    </row>
    <row r="592" ht="27.75" customHeight="1">
      <c r="A592" s="182"/>
      <c r="B592" s="183"/>
      <c r="C592" s="120"/>
      <c r="D592" s="177"/>
      <c r="E592" s="178"/>
      <c r="F592" s="120"/>
      <c r="G592" s="120"/>
      <c r="H592" s="120"/>
      <c r="I592" s="120"/>
      <c r="J592" s="405"/>
      <c r="K592" s="121"/>
      <c r="L592" s="120"/>
      <c r="M592" s="178"/>
    </row>
    <row r="593" ht="27.75" customHeight="1">
      <c r="A593" s="182"/>
      <c r="B593" s="184"/>
      <c r="C593" s="179"/>
      <c r="D593" s="180"/>
      <c r="E593" s="181"/>
      <c r="F593" s="179"/>
      <c r="G593" s="179"/>
      <c r="H593" s="179"/>
      <c r="I593" s="179"/>
      <c r="J593" s="406"/>
      <c r="K593" s="121"/>
      <c r="L593" s="120"/>
      <c r="M593" s="181"/>
    </row>
    <row r="594" ht="27.75" customHeight="1">
      <c r="A594" s="182"/>
      <c r="B594" s="183"/>
      <c r="C594" s="120"/>
      <c r="D594" s="177"/>
      <c r="E594" s="178"/>
      <c r="F594" s="120"/>
      <c r="G594" s="120"/>
      <c r="H594" s="120"/>
      <c r="I594" s="120"/>
      <c r="J594" s="405"/>
      <c r="K594" s="121"/>
      <c r="L594" s="120"/>
      <c r="M594" s="178"/>
    </row>
    <row r="595" ht="27.75" customHeight="1">
      <c r="A595" s="182"/>
      <c r="B595" s="184"/>
      <c r="C595" s="179"/>
      <c r="D595" s="180"/>
      <c r="E595" s="181"/>
      <c r="F595" s="179"/>
      <c r="G595" s="179"/>
      <c r="H595" s="179"/>
      <c r="I595" s="179"/>
      <c r="J595" s="406"/>
      <c r="K595" s="121"/>
      <c r="L595" s="120"/>
      <c r="M595" s="181"/>
    </row>
    <row r="596" ht="27.75" customHeight="1">
      <c r="A596" s="182"/>
      <c r="B596" s="183"/>
      <c r="C596" s="120"/>
      <c r="D596" s="177"/>
      <c r="E596" s="178"/>
      <c r="F596" s="120"/>
      <c r="G596" s="120"/>
      <c r="H596" s="120"/>
      <c r="I596" s="120"/>
      <c r="J596" s="405"/>
      <c r="K596" s="121"/>
      <c r="L596" s="120"/>
      <c r="M596" s="178"/>
    </row>
    <row r="597" ht="27.75" customHeight="1">
      <c r="A597" s="182"/>
      <c r="B597" s="184"/>
      <c r="C597" s="179"/>
      <c r="D597" s="180"/>
      <c r="E597" s="181"/>
      <c r="F597" s="179"/>
      <c r="G597" s="179"/>
      <c r="H597" s="179"/>
      <c r="I597" s="179"/>
      <c r="J597" s="406"/>
      <c r="K597" s="121"/>
      <c r="L597" s="120"/>
      <c r="M597" s="181"/>
    </row>
    <row r="598" ht="27.75" customHeight="1">
      <c r="A598" s="182"/>
      <c r="B598" s="183"/>
      <c r="C598" s="120"/>
      <c r="D598" s="177"/>
      <c r="E598" s="178"/>
      <c r="F598" s="120"/>
      <c r="G598" s="120"/>
      <c r="H598" s="120"/>
      <c r="I598" s="120"/>
      <c r="J598" s="405"/>
      <c r="K598" s="121"/>
      <c r="L598" s="120"/>
      <c r="M598" s="178"/>
    </row>
    <row r="599" ht="27.75" customHeight="1">
      <c r="A599" s="182"/>
      <c r="B599" s="184"/>
      <c r="C599" s="179"/>
      <c r="D599" s="180"/>
      <c r="E599" s="181"/>
      <c r="F599" s="179"/>
      <c r="G599" s="179"/>
      <c r="H599" s="179"/>
      <c r="I599" s="179"/>
      <c r="J599" s="406"/>
      <c r="K599" s="121"/>
      <c r="L599" s="120"/>
      <c r="M599" s="181"/>
    </row>
    <row r="600" ht="27.75" customHeight="1">
      <c r="A600" s="182"/>
      <c r="B600" s="183"/>
      <c r="C600" s="120"/>
      <c r="D600" s="177"/>
      <c r="E600" s="178"/>
      <c r="F600" s="120"/>
      <c r="G600" s="120"/>
      <c r="H600" s="120"/>
      <c r="I600" s="120"/>
      <c r="J600" s="405"/>
      <c r="K600" s="121"/>
      <c r="L600" s="120"/>
      <c r="M600" s="178"/>
    </row>
    <row r="601" ht="27.75" customHeight="1">
      <c r="A601" s="182"/>
      <c r="B601" s="184"/>
      <c r="C601" s="179"/>
      <c r="D601" s="180"/>
      <c r="E601" s="181"/>
      <c r="F601" s="179"/>
      <c r="G601" s="179"/>
      <c r="H601" s="179"/>
      <c r="I601" s="179"/>
      <c r="J601" s="406"/>
      <c r="K601" s="121"/>
      <c r="L601" s="120"/>
      <c r="M601" s="181"/>
    </row>
    <row r="602" ht="27.75" customHeight="1">
      <c r="A602" s="182"/>
      <c r="B602" s="183"/>
      <c r="C602" s="120"/>
      <c r="D602" s="177"/>
      <c r="E602" s="178"/>
      <c r="F602" s="120"/>
      <c r="G602" s="120"/>
      <c r="H602" s="120"/>
      <c r="I602" s="120"/>
      <c r="J602" s="405"/>
      <c r="K602" s="121"/>
      <c r="L602" s="120"/>
      <c r="M602" s="178"/>
    </row>
    <row r="603" ht="27.75" customHeight="1">
      <c r="A603" s="182"/>
      <c r="B603" s="184"/>
      <c r="C603" s="179"/>
      <c r="D603" s="180"/>
      <c r="E603" s="181"/>
      <c r="F603" s="179"/>
      <c r="G603" s="179"/>
      <c r="H603" s="179"/>
      <c r="I603" s="179"/>
      <c r="J603" s="406"/>
      <c r="K603" s="121"/>
      <c r="L603" s="120"/>
      <c r="M603" s="181"/>
    </row>
    <row r="604" ht="27.75" customHeight="1">
      <c r="A604" s="182"/>
      <c r="B604" s="183"/>
      <c r="C604" s="120"/>
      <c r="D604" s="177"/>
      <c r="E604" s="178"/>
      <c r="F604" s="120"/>
      <c r="G604" s="120"/>
      <c r="H604" s="120"/>
      <c r="I604" s="120"/>
      <c r="J604" s="405"/>
      <c r="K604" s="121"/>
      <c r="L604" s="120"/>
      <c r="M604" s="178"/>
    </row>
    <row r="605" ht="27.75" customHeight="1">
      <c r="A605" s="182"/>
      <c r="B605" s="184"/>
      <c r="C605" s="179"/>
      <c r="D605" s="180"/>
      <c r="E605" s="181"/>
      <c r="F605" s="179"/>
      <c r="G605" s="179"/>
      <c r="H605" s="179"/>
      <c r="I605" s="179"/>
      <c r="J605" s="406"/>
      <c r="K605" s="121"/>
      <c r="L605" s="120"/>
      <c r="M605" s="181"/>
    </row>
    <row r="606" ht="27.75" customHeight="1">
      <c r="A606" s="182"/>
      <c r="B606" s="183"/>
      <c r="C606" s="120"/>
      <c r="D606" s="177"/>
      <c r="E606" s="178"/>
      <c r="F606" s="120"/>
      <c r="G606" s="120"/>
      <c r="H606" s="120"/>
      <c r="I606" s="120"/>
      <c r="J606" s="405"/>
      <c r="K606" s="121"/>
      <c r="L606" s="120"/>
      <c r="M606" s="178"/>
    </row>
    <row r="607" ht="27.75" customHeight="1">
      <c r="A607" s="182"/>
      <c r="B607" s="184"/>
      <c r="C607" s="179"/>
      <c r="D607" s="180"/>
      <c r="E607" s="181"/>
      <c r="F607" s="179"/>
      <c r="G607" s="179"/>
      <c r="H607" s="179"/>
      <c r="I607" s="179"/>
      <c r="J607" s="406"/>
      <c r="K607" s="121"/>
      <c r="L607" s="120"/>
      <c r="M607" s="181"/>
    </row>
    <row r="608" ht="27.75" customHeight="1">
      <c r="A608" s="182"/>
      <c r="B608" s="183"/>
      <c r="C608" s="120"/>
      <c r="D608" s="177"/>
      <c r="E608" s="178"/>
      <c r="F608" s="120"/>
      <c r="G608" s="120"/>
      <c r="H608" s="120"/>
      <c r="I608" s="120"/>
      <c r="J608" s="405"/>
      <c r="K608" s="121"/>
      <c r="L608" s="120"/>
      <c r="M608" s="178"/>
    </row>
    <row r="609" ht="27.75" customHeight="1">
      <c r="A609" s="182"/>
      <c r="B609" s="184"/>
      <c r="C609" s="179"/>
      <c r="D609" s="180"/>
      <c r="E609" s="181"/>
      <c r="F609" s="179"/>
      <c r="G609" s="179"/>
      <c r="H609" s="179"/>
      <c r="I609" s="179"/>
      <c r="J609" s="406"/>
      <c r="K609" s="121"/>
      <c r="L609" s="120"/>
      <c r="M609" s="181"/>
    </row>
    <row r="610" ht="27.75" customHeight="1">
      <c r="A610" s="182"/>
      <c r="B610" s="183"/>
      <c r="C610" s="120"/>
      <c r="D610" s="177"/>
      <c r="E610" s="178"/>
      <c r="F610" s="120"/>
      <c r="G610" s="120"/>
      <c r="H610" s="120"/>
      <c r="I610" s="120"/>
      <c r="J610" s="405"/>
      <c r="K610" s="121"/>
      <c r="L610" s="120"/>
      <c r="M610" s="178"/>
    </row>
    <row r="611" ht="27.75" customHeight="1">
      <c r="A611" s="182"/>
      <c r="B611" s="184"/>
      <c r="C611" s="179"/>
      <c r="D611" s="180"/>
      <c r="E611" s="181"/>
      <c r="F611" s="179"/>
      <c r="G611" s="179"/>
      <c r="H611" s="179"/>
      <c r="I611" s="179"/>
      <c r="J611" s="406"/>
      <c r="K611" s="121"/>
      <c r="L611" s="120"/>
      <c r="M611" s="181"/>
    </row>
    <row r="612" ht="27.75" customHeight="1">
      <c r="A612" s="182"/>
      <c r="B612" s="183"/>
      <c r="C612" s="120"/>
      <c r="D612" s="177"/>
      <c r="E612" s="178"/>
      <c r="F612" s="120"/>
      <c r="G612" s="120"/>
      <c r="H612" s="120"/>
      <c r="I612" s="120"/>
      <c r="J612" s="405"/>
      <c r="K612" s="121"/>
      <c r="L612" s="120"/>
      <c r="M612" s="178"/>
    </row>
    <row r="613" ht="27.75" customHeight="1">
      <c r="A613" s="182"/>
      <c r="B613" s="184"/>
      <c r="C613" s="179"/>
      <c r="D613" s="180"/>
      <c r="E613" s="181"/>
      <c r="F613" s="179"/>
      <c r="G613" s="179"/>
      <c r="H613" s="179"/>
      <c r="I613" s="179"/>
      <c r="J613" s="406"/>
      <c r="K613" s="121"/>
      <c r="L613" s="120"/>
      <c r="M613" s="181"/>
    </row>
    <row r="614" ht="27.75" customHeight="1">
      <c r="A614" s="182"/>
      <c r="B614" s="183"/>
      <c r="C614" s="120"/>
      <c r="D614" s="177"/>
      <c r="E614" s="178"/>
      <c r="F614" s="120"/>
      <c r="G614" s="120"/>
      <c r="H614" s="120"/>
      <c r="I614" s="120"/>
      <c r="J614" s="405"/>
      <c r="K614" s="121"/>
      <c r="L614" s="120"/>
      <c r="M614" s="178"/>
    </row>
    <row r="615" ht="27.75" customHeight="1">
      <c r="A615" s="182"/>
      <c r="B615" s="184"/>
      <c r="C615" s="179"/>
      <c r="D615" s="180"/>
      <c r="E615" s="181"/>
      <c r="F615" s="179"/>
      <c r="G615" s="179"/>
      <c r="H615" s="179"/>
      <c r="I615" s="179"/>
      <c r="J615" s="406"/>
      <c r="K615" s="121"/>
      <c r="L615" s="120"/>
      <c r="M615" s="181"/>
    </row>
    <row r="616" ht="27.75" customHeight="1">
      <c r="A616" s="182"/>
      <c r="B616" s="183"/>
      <c r="C616" s="120"/>
      <c r="D616" s="177"/>
      <c r="E616" s="178"/>
      <c r="F616" s="120"/>
      <c r="G616" s="120"/>
      <c r="H616" s="120"/>
      <c r="I616" s="120"/>
      <c r="J616" s="405"/>
      <c r="K616" s="121"/>
      <c r="L616" s="120"/>
      <c r="M616" s="178"/>
    </row>
    <row r="617" ht="27.75" customHeight="1">
      <c r="A617" s="182"/>
      <c r="B617" s="184"/>
      <c r="C617" s="179"/>
      <c r="D617" s="180"/>
      <c r="E617" s="181"/>
      <c r="F617" s="179"/>
      <c r="G617" s="179"/>
      <c r="H617" s="179"/>
      <c r="I617" s="179"/>
      <c r="J617" s="406"/>
      <c r="K617" s="121"/>
      <c r="L617" s="120"/>
      <c r="M617" s="181"/>
    </row>
    <row r="618" ht="27.75" customHeight="1">
      <c r="A618" s="182"/>
      <c r="B618" s="183"/>
      <c r="C618" s="120"/>
      <c r="D618" s="177"/>
      <c r="E618" s="178"/>
      <c r="F618" s="120"/>
      <c r="G618" s="120"/>
      <c r="H618" s="120"/>
      <c r="I618" s="120"/>
      <c r="J618" s="405"/>
      <c r="K618" s="121"/>
      <c r="L618" s="120"/>
      <c r="M618" s="178"/>
    </row>
    <row r="619" ht="27.75" customHeight="1">
      <c r="A619" s="182"/>
      <c r="B619" s="184"/>
      <c r="C619" s="179"/>
      <c r="D619" s="180"/>
      <c r="E619" s="181"/>
      <c r="F619" s="179"/>
      <c r="G619" s="179"/>
      <c r="H619" s="179"/>
      <c r="I619" s="179"/>
      <c r="J619" s="406"/>
      <c r="K619" s="121"/>
      <c r="L619" s="120"/>
      <c r="M619" s="181"/>
    </row>
    <row r="620" ht="27.75" customHeight="1">
      <c r="A620" s="182"/>
      <c r="B620" s="183"/>
      <c r="C620" s="120"/>
      <c r="D620" s="177"/>
      <c r="E620" s="178"/>
      <c r="F620" s="120"/>
      <c r="G620" s="120"/>
      <c r="H620" s="120"/>
      <c r="I620" s="120"/>
      <c r="J620" s="405"/>
      <c r="K620" s="121"/>
      <c r="L620" s="120"/>
      <c r="M620" s="178"/>
    </row>
    <row r="621" ht="27.75" customHeight="1">
      <c r="A621" s="182"/>
      <c r="B621" s="184"/>
      <c r="C621" s="179"/>
      <c r="D621" s="180"/>
      <c r="E621" s="181"/>
      <c r="F621" s="179"/>
      <c r="G621" s="179"/>
      <c r="H621" s="179"/>
      <c r="I621" s="179"/>
      <c r="J621" s="406"/>
      <c r="K621" s="121"/>
      <c r="L621" s="120"/>
      <c r="M621" s="181"/>
    </row>
    <row r="622" ht="27.75" customHeight="1">
      <c r="A622" s="182"/>
      <c r="B622" s="183"/>
      <c r="C622" s="120"/>
      <c r="D622" s="177"/>
      <c r="E622" s="178"/>
      <c r="F622" s="120"/>
      <c r="G622" s="120"/>
      <c r="H622" s="120"/>
      <c r="I622" s="120"/>
      <c r="J622" s="405"/>
      <c r="K622" s="121"/>
      <c r="L622" s="120"/>
      <c r="M622" s="178"/>
    </row>
    <row r="623" ht="27.75" customHeight="1">
      <c r="A623" s="182"/>
      <c r="B623" s="184"/>
      <c r="C623" s="179"/>
      <c r="D623" s="180"/>
      <c r="E623" s="181"/>
      <c r="F623" s="179"/>
      <c r="G623" s="179"/>
      <c r="H623" s="179"/>
      <c r="I623" s="179"/>
      <c r="J623" s="406"/>
      <c r="K623" s="121"/>
      <c r="L623" s="120"/>
      <c r="M623" s="181"/>
    </row>
    <row r="624" ht="27.75" customHeight="1">
      <c r="A624" s="182"/>
      <c r="B624" s="183"/>
      <c r="C624" s="120"/>
      <c r="D624" s="177"/>
      <c r="E624" s="178"/>
      <c r="F624" s="120"/>
      <c r="G624" s="120"/>
      <c r="H624" s="120"/>
      <c r="I624" s="120"/>
      <c r="J624" s="405"/>
      <c r="K624" s="121"/>
      <c r="L624" s="120"/>
      <c r="M624" s="178"/>
    </row>
    <row r="625" ht="27.75" customHeight="1">
      <c r="A625" s="182"/>
      <c r="B625" s="184"/>
      <c r="C625" s="179"/>
      <c r="D625" s="180"/>
      <c r="E625" s="181"/>
      <c r="F625" s="179"/>
      <c r="G625" s="179"/>
      <c r="H625" s="179"/>
      <c r="I625" s="179"/>
      <c r="J625" s="406"/>
      <c r="K625" s="121"/>
      <c r="L625" s="120"/>
      <c r="M625" s="181"/>
    </row>
    <row r="626" ht="27.75" customHeight="1">
      <c r="A626" s="182"/>
      <c r="B626" s="183"/>
      <c r="C626" s="120"/>
      <c r="D626" s="177"/>
      <c r="E626" s="178"/>
      <c r="F626" s="120"/>
      <c r="G626" s="120"/>
      <c r="H626" s="120"/>
      <c r="I626" s="120"/>
      <c r="J626" s="405"/>
      <c r="K626" s="121"/>
      <c r="L626" s="120"/>
      <c r="M626" s="178"/>
    </row>
    <row r="627" ht="27.75" customHeight="1">
      <c r="A627" s="182"/>
      <c r="B627" s="184"/>
      <c r="C627" s="179"/>
      <c r="D627" s="180"/>
      <c r="E627" s="181"/>
      <c r="F627" s="179"/>
      <c r="G627" s="179"/>
      <c r="H627" s="179"/>
      <c r="I627" s="179"/>
      <c r="J627" s="406"/>
      <c r="K627" s="121"/>
      <c r="L627" s="120"/>
      <c r="M627" s="181"/>
    </row>
    <row r="628" ht="27.75" customHeight="1">
      <c r="A628" s="182"/>
      <c r="B628" s="183"/>
      <c r="C628" s="120"/>
      <c r="D628" s="177"/>
      <c r="E628" s="178"/>
      <c r="F628" s="120"/>
      <c r="G628" s="120"/>
      <c r="H628" s="120"/>
      <c r="I628" s="120"/>
      <c r="J628" s="405"/>
      <c r="K628" s="121"/>
      <c r="L628" s="120"/>
      <c r="M628" s="178"/>
    </row>
    <row r="629" ht="27.75" customHeight="1">
      <c r="A629" s="182"/>
      <c r="B629" s="184"/>
      <c r="C629" s="179"/>
      <c r="D629" s="180"/>
      <c r="E629" s="181"/>
      <c r="F629" s="179"/>
      <c r="G629" s="179"/>
      <c r="H629" s="179"/>
      <c r="I629" s="179"/>
      <c r="J629" s="406"/>
      <c r="K629" s="121"/>
      <c r="L629" s="120"/>
      <c r="M629" s="181"/>
    </row>
    <row r="630" ht="27.75" customHeight="1">
      <c r="A630" s="182"/>
      <c r="B630" s="183"/>
      <c r="C630" s="120"/>
      <c r="D630" s="177"/>
      <c r="E630" s="178"/>
      <c r="F630" s="120"/>
      <c r="G630" s="120"/>
      <c r="H630" s="120"/>
      <c r="I630" s="120"/>
      <c r="J630" s="405"/>
      <c r="K630" s="121"/>
      <c r="L630" s="120"/>
      <c r="M630" s="178"/>
    </row>
    <row r="631" ht="27.75" customHeight="1">
      <c r="A631" s="182"/>
      <c r="B631" s="184"/>
      <c r="C631" s="179"/>
      <c r="D631" s="180"/>
      <c r="E631" s="181"/>
      <c r="F631" s="179"/>
      <c r="G631" s="179"/>
      <c r="H631" s="179"/>
      <c r="I631" s="179"/>
      <c r="J631" s="406"/>
      <c r="K631" s="121"/>
      <c r="L631" s="120"/>
      <c r="M631" s="181"/>
    </row>
    <row r="632" ht="27.75" customHeight="1">
      <c r="A632" s="182"/>
      <c r="B632" s="183"/>
      <c r="C632" s="120"/>
      <c r="D632" s="177"/>
      <c r="E632" s="178"/>
      <c r="F632" s="120"/>
      <c r="G632" s="120"/>
      <c r="H632" s="120"/>
      <c r="I632" s="120"/>
      <c r="J632" s="405"/>
      <c r="K632" s="121"/>
      <c r="L632" s="120"/>
      <c r="M632" s="178"/>
    </row>
    <row r="633" ht="27.75" customHeight="1">
      <c r="A633" s="182"/>
      <c r="B633" s="184"/>
      <c r="C633" s="179"/>
      <c r="D633" s="180"/>
      <c r="E633" s="181"/>
      <c r="F633" s="179"/>
      <c r="G633" s="179"/>
      <c r="H633" s="179"/>
      <c r="I633" s="179"/>
      <c r="J633" s="406"/>
      <c r="K633" s="121"/>
      <c r="L633" s="120"/>
      <c r="M633" s="181"/>
    </row>
    <row r="634" ht="27.75" customHeight="1">
      <c r="A634" s="182"/>
      <c r="B634" s="183"/>
      <c r="C634" s="120"/>
      <c r="D634" s="177"/>
      <c r="E634" s="178"/>
      <c r="F634" s="120"/>
      <c r="G634" s="120"/>
      <c r="H634" s="120"/>
      <c r="I634" s="120"/>
      <c r="J634" s="405"/>
      <c r="K634" s="121"/>
      <c r="L634" s="120"/>
      <c r="M634" s="178"/>
    </row>
    <row r="635" ht="27.75" customHeight="1">
      <c r="A635" s="182"/>
      <c r="B635" s="184"/>
      <c r="C635" s="179"/>
      <c r="D635" s="180"/>
      <c r="E635" s="181"/>
      <c r="F635" s="179"/>
      <c r="G635" s="179"/>
      <c r="H635" s="179"/>
      <c r="I635" s="179"/>
      <c r="J635" s="406"/>
      <c r="K635" s="121"/>
      <c r="L635" s="120"/>
      <c r="M635" s="181"/>
    </row>
    <row r="636" ht="27.75" customHeight="1">
      <c r="A636" s="182"/>
      <c r="B636" s="183"/>
      <c r="C636" s="120"/>
      <c r="D636" s="177"/>
      <c r="E636" s="178"/>
      <c r="F636" s="120"/>
      <c r="G636" s="120"/>
      <c r="H636" s="120"/>
      <c r="I636" s="120"/>
      <c r="J636" s="405"/>
      <c r="K636" s="121"/>
      <c r="L636" s="120"/>
      <c r="M636" s="178"/>
    </row>
    <row r="637" ht="27.75" customHeight="1">
      <c r="A637" s="182"/>
      <c r="B637" s="184"/>
      <c r="C637" s="179"/>
      <c r="D637" s="180"/>
      <c r="E637" s="181"/>
      <c r="F637" s="179"/>
      <c r="G637" s="179"/>
      <c r="H637" s="179"/>
      <c r="I637" s="179"/>
      <c r="J637" s="406"/>
      <c r="K637" s="121"/>
      <c r="L637" s="120"/>
      <c r="M637" s="181"/>
    </row>
    <row r="638" ht="27.75" customHeight="1">
      <c r="A638" s="182"/>
      <c r="B638" s="183"/>
      <c r="C638" s="120"/>
      <c r="D638" s="177"/>
      <c r="E638" s="178"/>
      <c r="F638" s="120"/>
      <c r="G638" s="120"/>
      <c r="H638" s="120"/>
      <c r="I638" s="120"/>
      <c r="J638" s="405"/>
      <c r="K638" s="121"/>
      <c r="L638" s="120"/>
      <c r="M638" s="178"/>
    </row>
    <row r="639" ht="27.75" customHeight="1">
      <c r="A639" s="182"/>
      <c r="B639" s="184"/>
      <c r="C639" s="179"/>
      <c r="D639" s="180"/>
      <c r="E639" s="181"/>
      <c r="F639" s="179"/>
      <c r="G639" s="179"/>
      <c r="H639" s="179"/>
      <c r="I639" s="179"/>
      <c r="J639" s="406"/>
      <c r="K639" s="121"/>
      <c r="L639" s="120"/>
      <c r="M639" s="181"/>
    </row>
    <row r="640" ht="27.75" customHeight="1">
      <c r="A640" s="182"/>
      <c r="B640" s="183"/>
      <c r="C640" s="120"/>
      <c r="D640" s="177"/>
      <c r="E640" s="178"/>
      <c r="F640" s="120"/>
      <c r="G640" s="120"/>
      <c r="H640" s="120"/>
      <c r="I640" s="120"/>
      <c r="J640" s="405"/>
      <c r="K640" s="121"/>
      <c r="L640" s="120"/>
      <c r="M640" s="178"/>
    </row>
    <row r="641" ht="27.75" customHeight="1">
      <c r="A641" s="182"/>
      <c r="B641" s="184"/>
      <c r="C641" s="179"/>
      <c r="D641" s="180"/>
      <c r="E641" s="181"/>
      <c r="F641" s="179"/>
      <c r="G641" s="179"/>
      <c r="H641" s="179"/>
      <c r="I641" s="179"/>
      <c r="J641" s="406"/>
      <c r="K641" s="121"/>
      <c r="L641" s="120"/>
      <c r="M641" s="181"/>
    </row>
    <row r="642" ht="27.75" customHeight="1">
      <c r="A642" s="182"/>
      <c r="B642" s="183"/>
      <c r="C642" s="120"/>
      <c r="D642" s="177"/>
      <c r="E642" s="178"/>
      <c r="F642" s="120"/>
      <c r="G642" s="120"/>
      <c r="H642" s="120"/>
      <c r="I642" s="120"/>
      <c r="J642" s="405"/>
      <c r="K642" s="121"/>
      <c r="L642" s="120"/>
      <c r="M642" s="178"/>
    </row>
    <row r="643" ht="27.75" customHeight="1">
      <c r="A643" s="182"/>
      <c r="B643" s="184"/>
      <c r="C643" s="179"/>
      <c r="D643" s="180"/>
      <c r="E643" s="181"/>
      <c r="F643" s="179"/>
      <c r="G643" s="179"/>
      <c r="H643" s="179"/>
      <c r="I643" s="179"/>
      <c r="J643" s="406"/>
      <c r="K643" s="121"/>
      <c r="L643" s="120"/>
      <c r="M643" s="181"/>
    </row>
    <row r="644" ht="27.75" customHeight="1">
      <c r="A644" s="182"/>
      <c r="B644" s="183"/>
      <c r="C644" s="120"/>
      <c r="D644" s="177"/>
      <c r="E644" s="178"/>
      <c r="F644" s="120"/>
      <c r="G644" s="120"/>
      <c r="H644" s="120"/>
      <c r="I644" s="120"/>
      <c r="J644" s="405"/>
      <c r="K644" s="121"/>
      <c r="L644" s="120"/>
      <c r="M644" s="178"/>
    </row>
    <row r="645" ht="27.75" customHeight="1">
      <c r="A645" s="182"/>
      <c r="B645" s="184"/>
      <c r="C645" s="179"/>
      <c r="D645" s="180"/>
      <c r="E645" s="181"/>
      <c r="F645" s="179"/>
      <c r="G645" s="179"/>
      <c r="H645" s="179"/>
      <c r="I645" s="179"/>
      <c r="J645" s="406"/>
      <c r="K645" s="121"/>
      <c r="L645" s="120"/>
      <c r="M645" s="181"/>
    </row>
    <row r="646" ht="27.75" customHeight="1">
      <c r="A646" s="182"/>
      <c r="B646" s="183"/>
      <c r="C646" s="120"/>
      <c r="D646" s="177"/>
      <c r="E646" s="178"/>
      <c r="F646" s="120"/>
      <c r="G646" s="120"/>
      <c r="H646" s="120"/>
      <c r="I646" s="120"/>
      <c r="J646" s="405"/>
      <c r="K646" s="121"/>
      <c r="L646" s="120"/>
      <c r="M646" s="178"/>
    </row>
    <row r="647" ht="27.75" customHeight="1">
      <c r="A647" s="182"/>
      <c r="B647" s="184"/>
      <c r="C647" s="179"/>
      <c r="D647" s="180"/>
      <c r="E647" s="181"/>
      <c r="F647" s="179"/>
      <c r="G647" s="179"/>
      <c r="H647" s="179"/>
      <c r="I647" s="179"/>
      <c r="J647" s="406"/>
      <c r="K647" s="121"/>
      <c r="L647" s="120"/>
      <c r="M647" s="181"/>
    </row>
    <row r="648" ht="27.75" customHeight="1">
      <c r="A648" s="182"/>
      <c r="B648" s="183"/>
      <c r="C648" s="120"/>
      <c r="D648" s="177"/>
      <c r="E648" s="178"/>
      <c r="F648" s="120"/>
      <c r="G648" s="120"/>
      <c r="H648" s="120"/>
      <c r="I648" s="120"/>
      <c r="J648" s="405"/>
      <c r="K648" s="121"/>
      <c r="L648" s="120"/>
      <c r="M648" s="178"/>
    </row>
    <row r="649" ht="27.75" customHeight="1">
      <c r="A649" s="182"/>
      <c r="B649" s="184"/>
      <c r="C649" s="179"/>
      <c r="D649" s="180"/>
      <c r="E649" s="181"/>
      <c r="F649" s="179"/>
      <c r="G649" s="179"/>
      <c r="H649" s="179"/>
      <c r="I649" s="179"/>
      <c r="J649" s="406"/>
      <c r="K649" s="121"/>
      <c r="L649" s="120"/>
      <c r="M649" s="181"/>
    </row>
    <row r="650" ht="27.75" customHeight="1">
      <c r="A650" s="182"/>
      <c r="B650" s="183"/>
      <c r="C650" s="120"/>
      <c r="D650" s="177"/>
      <c r="E650" s="178"/>
      <c r="F650" s="120"/>
      <c r="G650" s="120"/>
      <c r="H650" s="120"/>
      <c r="I650" s="120"/>
      <c r="J650" s="405"/>
      <c r="K650" s="121"/>
      <c r="L650" s="120"/>
      <c r="M650" s="178"/>
    </row>
    <row r="651" ht="27.75" customHeight="1">
      <c r="A651" s="182"/>
      <c r="B651" s="184"/>
      <c r="C651" s="179"/>
      <c r="D651" s="180"/>
      <c r="E651" s="181"/>
      <c r="F651" s="179"/>
      <c r="G651" s="179"/>
      <c r="H651" s="179"/>
      <c r="I651" s="179"/>
      <c r="J651" s="406"/>
      <c r="K651" s="121"/>
      <c r="L651" s="120"/>
      <c r="M651" s="181"/>
    </row>
    <row r="652" ht="27.75" customHeight="1">
      <c r="A652" s="182"/>
      <c r="B652" s="183"/>
      <c r="C652" s="120"/>
      <c r="D652" s="177"/>
      <c r="E652" s="178"/>
      <c r="F652" s="120"/>
      <c r="G652" s="120"/>
      <c r="H652" s="120"/>
      <c r="I652" s="120"/>
      <c r="J652" s="405"/>
      <c r="K652" s="121"/>
      <c r="L652" s="120"/>
      <c r="M652" s="178"/>
    </row>
    <row r="653" ht="27.75" customHeight="1">
      <c r="A653" s="182"/>
      <c r="B653" s="184"/>
      <c r="C653" s="179"/>
      <c r="D653" s="180"/>
      <c r="E653" s="181"/>
      <c r="F653" s="179"/>
      <c r="G653" s="179"/>
      <c r="H653" s="179"/>
      <c r="I653" s="179"/>
      <c r="J653" s="406"/>
      <c r="K653" s="121"/>
      <c r="L653" s="120"/>
      <c r="M653" s="181"/>
    </row>
    <row r="654" ht="27.75" customHeight="1">
      <c r="A654" s="182"/>
      <c r="B654" s="183"/>
      <c r="C654" s="120"/>
      <c r="D654" s="177"/>
      <c r="E654" s="178"/>
      <c r="F654" s="120"/>
      <c r="G654" s="120"/>
      <c r="H654" s="120"/>
      <c r="I654" s="120"/>
      <c r="J654" s="405"/>
      <c r="K654" s="121"/>
      <c r="L654" s="120"/>
      <c r="M654" s="178"/>
    </row>
    <row r="655" ht="27.75" customHeight="1">
      <c r="A655" s="182"/>
      <c r="B655" s="184"/>
      <c r="C655" s="179"/>
      <c r="D655" s="180"/>
      <c r="E655" s="181"/>
      <c r="F655" s="179"/>
      <c r="G655" s="179"/>
      <c r="H655" s="179"/>
      <c r="I655" s="179"/>
      <c r="J655" s="406"/>
      <c r="K655" s="121"/>
      <c r="L655" s="120"/>
      <c r="M655" s="181"/>
    </row>
    <row r="656" ht="27.75" customHeight="1">
      <c r="A656" s="182"/>
      <c r="B656" s="183"/>
      <c r="C656" s="120"/>
      <c r="D656" s="177"/>
      <c r="E656" s="178"/>
      <c r="F656" s="120"/>
      <c r="G656" s="120"/>
      <c r="H656" s="120"/>
      <c r="I656" s="120"/>
      <c r="J656" s="405"/>
      <c r="K656" s="121"/>
      <c r="L656" s="120"/>
      <c r="M656" s="178"/>
    </row>
    <row r="657" ht="27.75" customHeight="1">
      <c r="A657" s="182"/>
      <c r="B657" s="184"/>
      <c r="C657" s="179"/>
      <c r="D657" s="180"/>
      <c r="E657" s="181"/>
      <c r="F657" s="179"/>
      <c r="G657" s="179"/>
      <c r="H657" s="179"/>
      <c r="I657" s="179"/>
      <c r="J657" s="406"/>
      <c r="K657" s="121"/>
      <c r="L657" s="120"/>
      <c r="M657" s="181"/>
    </row>
    <row r="658" ht="27.75" customHeight="1">
      <c r="A658" s="182"/>
      <c r="B658" s="183"/>
      <c r="C658" s="120"/>
      <c r="D658" s="177"/>
      <c r="E658" s="178"/>
      <c r="F658" s="120"/>
      <c r="G658" s="120"/>
      <c r="H658" s="120"/>
      <c r="I658" s="120"/>
      <c r="J658" s="405"/>
      <c r="K658" s="121"/>
      <c r="L658" s="120"/>
      <c r="M658" s="178"/>
    </row>
    <row r="659" ht="27.75" customHeight="1">
      <c r="A659" s="182"/>
      <c r="B659" s="184"/>
      <c r="C659" s="179"/>
      <c r="D659" s="180"/>
      <c r="E659" s="181"/>
      <c r="F659" s="179"/>
      <c r="G659" s="179"/>
      <c r="H659" s="179"/>
      <c r="I659" s="179"/>
      <c r="J659" s="406"/>
      <c r="K659" s="121"/>
      <c r="L659" s="120"/>
      <c r="M659" s="181"/>
    </row>
    <row r="660" ht="27.75" customHeight="1">
      <c r="A660" s="182"/>
      <c r="B660" s="183"/>
      <c r="C660" s="120"/>
      <c r="D660" s="177"/>
      <c r="E660" s="178"/>
      <c r="F660" s="120"/>
      <c r="G660" s="120"/>
      <c r="H660" s="120"/>
      <c r="I660" s="120"/>
      <c r="J660" s="405"/>
      <c r="K660" s="121"/>
      <c r="L660" s="120"/>
      <c r="M660" s="178"/>
    </row>
    <row r="661" ht="27.75" customHeight="1">
      <c r="A661" s="182"/>
      <c r="B661" s="184"/>
      <c r="C661" s="179"/>
      <c r="D661" s="180"/>
      <c r="E661" s="181"/>
      <c r="F661" s="179"/>
      <c r="G661" s="179"/>
      <c r="H661" s="179"/>
      <c r="I661" s="179"/>
      <c r="J661" s="406"/>
      <c r="K661" s="121"/>
      <c r="L661" s="120"/>
      <c r="M661" s="181"/>
    </row>
    <row r="662" ht="27.75" customHeight="1">
      <c r="A662" s="182"/>
      <c r="B662" s="183"/>
      <c r="C662" s="120"/>
      <c r="D662" s="177"/>
      <c r="E662" s="178"/>
      <c r="F662" s="120"/>
      <c r="G662" s="120"/>
      <c r="H662" s="120"/>
      <c r="I662" s="120"/>
      <c r="J662" s="405"/>
      <c r="K662" s="121"/>
      <c r="L662" s="120"/>
      <c r="M662" s="178"/>
    </row>
    <row r="663" ht="27.75" customHeight="1">
      <c r="A663" s="182"/>
      <c r="B663" s="184"/>
      <c r="C663" s="179"/>
      <c r="D663" s="180"/>
      <c r="E663" s="181"/>
      <c r="F663" s="179"/>
      <c r="G663" s="179"/>
      <c r="H663" s="179"/>
      <c r="I663" s="179"/>
      <c r="J663" s="406"/>
      <c r="K663" s="121"/>
      <c r="L663" s="120"/>
      <c r="M663" s="181"/>
    </row>
    <row r="664" ht="27.75" customHeight="1">
      <c r="A664" s="182"/>
      <c r="B664" s="183"/>
      <c r="C664" s="120"/>
      <c r="D664" s="177"/>
      <c r="E664" s="178"/>
      <c r="F664" s="120"/>
      <c r="G664" s="120"/>
      <c r="H664" s="120"/>
      <c r="I664" s="120"/>
      <c r="J664" s="405"/>
      <c r="K664" s="121"/>
      <c r="L664" s="120"/>
      <c r="M664" s="178"/>
    </row>
    <row r="665" ht="27.75" customHeight="1">
      <c r="A665" s="182"/>
      <c r="B665" s="184"/>
      <c r="C665" s="179"/>
      <c r="D665" s="180"/>
      <c r="E665" s="181"/>
      <c r="F665" s="179"/>
      <c r="G665" s="179"/>
      <c r="H665" s="179"/>
      <c r="I665" s="179"/>
      <c r="J665" s="406"/>
      <c r="K665" s="121"/>
      <c r="L665" s="120"/>
      <c r="M665" s="181"/>
    </row>
    <row r="666" ht="27.75" customHeight="1">
      <c r="A666" s="182"/>
      <c r="B666" s="183"/>
      <c r="C666" s="120"/>
      <c r="D666" s="177"/>
      <c r="E666" s="178"/>
      <c r="F666" s="120"/>
      <c r="G666" s="120"/>
      <c r="H666" s="120"/>
      <c r="I666" s="120"/>
      <c r="J666" s="405"/>
      <c r="K666" s="121"/>
      <c r="L666" s="120"/>
      <c r="M666" s="178"/>
    </row>
    <row r="667" ht="27.75" customHeight="1">
      <c r="A667" s="182"/>
      <c r="B667" s="184"/>
      <c r="C667" s="179"/>
      <c r="D667" s="180"/>
      <c r="E667" s="181"/>
      <c r="F667" s="179"/>
      <c r="G667" s="179"/>
      <c r="H667" s="179"/>
      <c r="I667" s="179"/>
      <c r="J667" s="406"/>
      <c r="K667" s="121"/>
      <c r="L667" s="120"/>
      <c r="M667" s="181"/>
    </row>
    <row r="668" ht="27.75" customHeight="1">
      <c r="A668" s="182"/>
      <c r="B668" s="183"/>
      <c r="C668" s="120"/>
      <c r="D668" s="177"/>
      <c r="E668" s="178"/>
      <c r="F668" s="120"/>
      <c r="G668" s="120"/>
      <c r="H668" s="120"/>
      <c r="I668" s="120"/>
      <c r="J668" s="405"/>
      <c r="K668" s="121"/>
      <c r="L668" s="120"/>
      <c r="M668" s="178"/>
    </row>
    <row r="669" ht="27.75" customHeight="1">
      <c r="A669" s="182"/>
      <c r="B669" s="184"/>
      <c r="C669" s="179"/>
      <c r="D669" s="180"/>
      <c r="E669" s="181"/>
      <c r="F669" s="179"/>
      <c r="G669" s="179"/>
      <c r="H669" s="179"/>
      <c r="I669" s="179"/>
      <c r="J669" s="406"/>
      <c r="K669" s="121"/>
      <c r="L669" s="120"/>
      <c r="M669" s="181"/>
    </row>
    <row r="670" ht="27.75" customHeight="1">
      <c r="A670" s="182"/>
      <c r="B670" s="183"/>
      <c r="C670" s="120"/>
      <c r="D670" s="177"/>
      <c r="E670" s="178"/>
      <c r="F670" s="120"/>
      <c r="G670" s="120"/>
      <c r="H670" s="120"/>
      <c r="I670" s="120"/>
      <c r="J670" s="405"/>
      <c r="K670" s="121"/>
      <c r="L670" s="120"/>
      <c r="M670" s="178"/>
    </row>
    <row r="671" ht="27.75" customHeight="1">
      <c r="A671" s="182"/>
      <c r="B671" s="184"/>
      <c r="C671" s="179"/>
      <c r="D671" s="180"/>
      <c r="E671" s="181"/>
      <c r="F671" s="179"/>
      <c r="G671" s="179"/>
      <c r="H671" s="179"/>
      <c r="I671" s="179"/>
      <c r="J671" s="406"/>
      <c r="K671" s="121"/>
      <c r="L671" s="120"/>
      <c r="M671" s="181"/>
    </row>
    <row r="672" ht="27.75" customHeight="1">
      <c r="A672" s="182"/>
      <c r="B672" s="183"/>
      <c r="C672" s="120"/>
      <c r="D672" s="177"/>
      <c r="E672" s="178"/>
      <c r="F672" s="120"/>
      <c r="G672" s="120"/>
      <c r="H672" s="120"/>
      <c r="I672" s="120"/>
      <c r="J672" s="405"/>
      <c r="K672" s="121"/>
      <c r="L672" s="120"/>
      <c r="M672" s="178"/>
    </row>
    <row r="673" ht="27.75" customHeight="1">
      <c r="A673" s="182"/>
      <c r="B673" s="184"/>
      <c r="C673" s="179"/>
      <c r="D673" s="180"/>
      <c r="E673" s="181"/>
      <c r="F673" s="179"/>
      <c r="G673" s="179"/>
      <c r="H673" s="179"/>
      <c r="I673" s="179"/>
      <c r="J673" s="406"/>
      <c r="K673" s="121"/>
      <c r="L673" s="120"/>
      <c r="M673" s="181"/>
    </row>
    <row r="674" ht="27.75" customHeight="1">
      <c r="A674" s="182"/>
      <c r="B674" s="183"/>
      <c r="C674" s="120"/>
      <c r="D674" s="177"/>
      <c r="E674" s="178"/>
      <c r="F674" s="120"/>
      <c r="G674" s="120"/>
      <c r="H674" s="120"/>
      <c r="I674" s="120"/>
      <c r="J674" s="405"/>
      <c r="K674" s="121"/>
      <c r="L674" s="120"/>
      <c r="M674" s="178"/>
    </row>
    <row r="675" ht="27.75" customHeight="1">
      <c r="A675" s="182"/>
      <c r="B675" s="184"/>
      <c r="C675" s="179"/>
      <c r="D675" s="180"/>
      <c r="E675" s="181"/>
      <c r="F675" s="179"/>
      <c r="G675" s="179"/>
      <c r="H675" s="179"/>
      <c r="I675" s="179"/>
      <c r="J675" s="406"/>
      <c r="K675" s="121"/>
      <c r="L675" s="120"/>
      <c r="M675" s="181"/>
    </row>
    <row r="676" ht="27.75" customHeight="1">
      <c r="A676" s="182"/>
      <c r="B676" s="183"/>
      <c r="C676" s="120"/>
      <c r="D676" s="177"/>
      <c r="E676" s="178"/>
      <c r="F676" s="120"/>
      <c r="G676" s="120"/>
      <c r="H676" s="120"/>
      <c r="I676" s="120"/>
      <c r="J676" s="405"/>
      <c r="K676" s="121"/>
      <c r="L676" s="120"/>
      <c r="M676" s="178"/>
    </row>
    <row r="677" ht="27.75" customHeight="1">
      <c r="A677" s="182"/>
      <c r="B677" s="184"/>
      <c r="C677" s="179"/>
      <c r="D677" s="180"/>
      <c r="E677" s="181"/>
      <c r="F677" s="179"/>
      <c r="G677" s="179"/>
      <c r="H677" s="179"/>
      <c r="I677" s="179"/>
      <c r="J677" s="406"/>
      <c r="K677" s="121"/>
      <c r="L677" s="120"/>
      <c r="M677" s="181"/>
    </row>
    <row r="678" ht="27.75" customHeight="1">
      <c r="A678" s="182"/>
      <c r="B678" s="183"/>
      <c r="C678" s="120"/>
      <c r="D678" s="177"/>
      <c r="E678" s="178"/>
      <c r="F678" s="120"/>
      <c r="G678" s="120"/>
      <c r="H678" s="120"/>
      <c r="I678" s="120"/>
      <c r="J678" s="405"/>
      <c r="K678" s="121"/>
      <c r="L678" s="120"/>
      <c r="M678" s="178"/>
    </row>
    <row r="679" ht="27.75" customHeight="1">
      <c r="A679" s="182"/>
      <c r="B679" s="184"/>
      <c r="C679" s="179"/>
      <c r="D679" s="180"/>
      <c r="E679" s="181"/>
      <c r="F679" s="179"/>
      <c r="G679" s="179"/>
      <c r="H679" s="179"/>
      <c r="I679" s="179"/>
      <c r="J679" s="406"/>
      <c r="K679" s="121"/>
      <c r="L679" s="120"/>
      <c r="M679" s="181"/>
    </row>
    <row r="680" ht="27.75" customHeight="1">
      <c r="A680" s="182"/>
      <c r="B680" s="183"/>
      <c r="C680" s="120"/>
      <c r="D680" s="177"/>
      <c r="E680" s="178"/>
      <c r="F680" s="120"/>
      <c r="G680" s="120"/>
      <c r="H680" s="120"/>
      <c r="I680" s="120"/>
      <c r="J680" s="405"/>
      <c r="K680" s="121"/>
      <c r="L680" s="120"/>
      <c r="M680" s="178"/>
    </row>
    <row r="681" ht="27.75" customHeight="1">
      <c r="A681" s="182"/>
      <c r="B681" s="184"/>
      <c r="C681" s="179"/>
      <c r="D681" s="180"/>
      <c r="E681" s="181"/>
      <c r="F681" s="179"/>
      <c r="G681" s="179"/>
      <c r="H681" s="179"/>
      <c r="I681" s="179"/>
      <c r="J681" s="406"/>
      <c r="K681" s="121"/>
      <c r="L681" s="120"/>
      <c r="M681" s="181"/>
    </row>
    <row r="682" ht="27.75" customHeight="1">
      <c r="A682" s="182"/>
      <c r="B682" s="183"/>
      <c r="C682" s="120"/>
      <c r="D682" s="177"/>
      <c r="E682" s="178"/>
      <c r="F682" s="120"/>
      <c r="G682" s="120"/>
      <c r="H682" s="120"/>
      <c r="I682" s="120"/>
      <c r="J682" s="405"/>
      <c r="K682" s="121"/>
      <c r="L682" s="120"/>
      <c r="M682" s="178"/>
    </row>
    <row r="683" ht="27.75" customHeight="1">
      <c r="A683" s="182"/>
      <c r="B683" s="184"/>
      <c r="C683" s="179"/>
      <c r="D683" s="180"/>
      <c r="E683" s="181"/>
      <c r="F683" s="179"/>
      <c r="G683" s="179"/>
      <c r="H683" s="179"/>
      <c r="I683" s="179"/>
      <c r="J683" s="406"/>
      <c r="K683" s="121"/>
      <c r="L683" s="120"/>
      <c r="M683" s="181"/>
    </row>
    <row r="684" ht="27.75" customHeight="1">
      <c r="A684" s="182"/>
      <c r="B684" s="183"/>
      <c r="C684" s="120"/>
      <c r="D684" s="177"/>
      <c r="E684" s="178"/>
      <c r="F684" s="120"/>
      <c r="G684" s="120"/>
      <c r="H684" s="120"/>
      <c r="I684" s="120"/>
      <c r="J684" s="405"/>
      <c r="K684" s="121"/>
      <c r="L684" s="120"/>
      <c r="M684" s="178"/>
    </row>
    <row r="685" ht="27.75" customHeight="1">
      <c r="A685" s="182"/>
      <c r="B685" s="184"/>
      <c r="C685" s="179"/>
      <c r="D685" s="180"/>
      <c r="E685" s="181"/>
      <c r="F685" s="179"/>
      <c r="G685" s="179"/>
      <c r="H685" s="179"/>
      <c r="I685" s="179"/>
      <c r="J685" s="406"/>
      <c r="K685" s="121"/>
      <c r="L685" s="120"/>
      <c r="M685" s="181"/>
    </row>
    <row r="686" ht="27.75" customHeight="1">
      <c r="A686" s="182"/>
      <c r="B686" s="183"/>
      <c r="C686" s="120"/>
      <c r="D686" s="177"/>
      <c r="E686" s="178"/>
      <c r="F686" s="120"/>
      <c r="G686" s="120"/>
      <c r="H686" s="120"/>
      <c r="I686" s="120"/>
      <c r="J686" s="405"/>
      <c r="K686" s="121"/>
      <c r="L686" s="120"/>
      <c r="M686" s="178"/>
    </row>
    <row r="687" ht="27.75" customHeight="1">
      <c r="A687" s="182"/>
      <c r="B687" s="184"/>
      <c r="C687" s="179"/>
      <c r="D687" s="180"/>
      <c r="E687" s="181"/>
      <c r="F687" s="179"/>
      <c r="G687" s="179"/>
      <c r="H687" s="179"/>
      <c r="I687" s="179"/>
      <c r="J687" s="406"/>
      <c r="K687" s="121"/>
      <c r="L687" s="120"/>
      <c r="M687" s="181"/>
    </row>
    <row r="688" ht="27.75" customHeight="1">
      <c r="A688" s="182"/>
      <c r="B688" s="183"/>
      <c r="C688" s="120"/>
      <c r="D688" s="177"/>
      <c r="E688" s="178"/>
      <c r="F688" s="120"/>
      <c r="G688" s="120"/>
      <c r="H688" s="120"/>
      <c r="I688" s="120"/>
      <c r="J688" s="405"/>
      <c r="K688" s="121"/>
      <c r="L688" s="120"/>
      <c r="M688" s="178"/>
    </row>
    <row r="689" ht="27.75" customHeight="1">
      <c r="A689" s="182"/>
      <c r="B689" s="184"/>
      <c r="C689" s="179"/>
      <c r="D689" s="180"/>
      <c r="E689" s="181"/>
      <c r="F689" s="179"/>
      <c r="G689" s="179"/>
      <c r="H689" s="179"/>
      <c r="I689" s="179"/>
      <c r="J689" s="406"/>
      <c r="K689" s="121"/>
      <c r="L689" s="120"/>
      <c r="M689" s="181"/>
    </row>
    <row r="690" ht="27.75" customHeight="1">
      <c r="A690" s="182"/>
      <c r="B690" s="183"/>
      <c r="C690" s="120"/>
      <c r="D690" s="177"/>
      <c r="E690" s="178"/>
      <c r="F690" s="120"/>
      <c r="G690" s="120"/>
      <c r="H690" s="120"/>
      <c r="I690" s="120"/>
      <c r="J690" s="405"/>
      <c r="K690" s="121"/>
      <c r="L690" s="120"/>
      <c r="M690" s="178"/>
    </row>
    <row r="691" ht="27.75" customHeight="1">
      <c r="A691" s="182"/>
      <c r="B691" s="184"/>
      <c r="C691" s="179"/>
      <c r="D691" s="180"/>
      <c r="E691" s="181"/>
      <c r="F691" s="179"/>
      <c r="G691" s="179"/>
      <c r="H691" s="179"/>
      <c r="I691" s="179"/>
      <c r="J691" s="406"/>
      <c r="K691" s="121"/>
      <c r="L691" s="120"/>
      <c r="M691" s="181"/>
    </row>
    <row r="692" ht="27.75" customHeight="1">
      <c r="A692" s="182"/>
      <c r="B692" s="183"/>
      <c r="C692" s="120"/>
      <c r="D692" s="177"/>
      <c r="E692" s="178"/>
      <c r="F692" s="120"/>
      <c r="G692" s="120"/>
      <c r="H692" s="120"/>
      <c r="I692" s="120"/>
      <c r="J692" s="405"/>
      <c r="K692" s="121"/>
      <c r="L692" s="120"/>
      <c r="M692" s="178"/>
    </row>
    <row r="693" ht="27.75" customHeight="1">
      <c r="A693" s="182"/>
      <c r="B693" s="184"/>
      <c r="C693" s="179"/>
      <c r="D693" s="180"/>
      <c r="E693" s="181"/>
      <c r="F693" s="179"/>
      <c r="G693" s="179"/>
      <c r="H693" s="179"/>
      <c r="I693" s="179"/>
      <c r="J693" s="406"/>
      <c r="K693" s="121"/>
      <c r="L693" s="120"/>
      <c r="M693" s="181"/>
    </row>
    <row r="694" ht="27.75" customHeight="1">
      <c r="A694" s="182"/>
      <c r="B694" s="183"/>
      <c r="C694" s="120"/>
      <c r="D694" s="177"/>
      <c r="E694" s="178"/>
      <c r="F694" s="120"/>
      <c r="G694" s="120"/>
      <c r="H694" s="120"/>
      <c r="I694" s="120"/>
      <c r="J694" s="405"/>
      <c r="K694" s="121"/>
      <c r="L694" s="120"/>
      <c r="M694" s="178"/>
    </row>
    <row r="695" ht="27.75" customHeight="1">
      <c r="A695" s="182"/>
      <c r="B695" s="184"/>
      <c r="C695" s="179"/>
      <c r="D695" s="180"/>
      <c r="E695" s="181"/>
      <c r="F695" s="179"/>
      <c r="G695" s="179"/>
      <c r="H695" s="179"/>
      <c r="I695" s="179"/>
      <c r="J695" s="406"/>
      <c r="K695" s="121"/>
      <c r="L695" s="120"/>
      <c r="M695" s="181"/>
    </row>
    <row r="696" ht="27.75" customHeight="1">
      <c r="A696" s="182"/>
      <c r="B696" s="183"/>
      <c r="C696" s="120"/>
      <c r="D696" s="177"/>
      <c r="E696" s="178"/>
      <c r="F696" s="120"/>
      <c r="G696" s="120"/>
      <c r="H696" s="120"/>
      <c r="I696" s="120"/>
      <c r="J696" s="405"/>
      <c r="K696" s="121"/>
      <c r="L696" s="120"/>
      <c r="M696" s="178"/>
    </row>
    <row r="697" ht="27.75" customHeight="1">
      <c r="A697" s="182"/>
      <c r="B697" s="184"/>
      <c r="C697" s="179"/>
      <c r="D697" s="180"/>
      <c r="E697" s="181"/>
      <c r="F697" s="179"/>
      <c r="G697" s="179"/>
      <c r="H697" s="179"/>
      <c r="I697" s="179"/>
      <c r="J697" s="406"/>
      <c r="K697" s="121"/>
      <c r="L697" s="120"/>
      <c r="M697" s="181"/>
    </row>
    <row r="698" ht="27.75" customHeight="1">
      <c r="A698" s="182"/>
      <c r="B698" s="183"/>
      <c r="C698" s="120"/>
      <c r="D698" s="177"/>
      <c r="E698" s="178"/>
      <c r="F698" s="120"/>
      <c r="G698" s="120"/>
      <c r="H698" s="120"/>
      <c r="I698" s="120"/>
      <c r="J698" s="405"/>
      <c r="K698" s="121"/>
      <c r="L698" s="120"/>
      <c r="M698" s="178"/>
    </row>
    <row r="699" ht="27.75" customHeight="1">
      <c r="A699" s="182"/>
      <c r="B699" s="184"/>
      <c r="C699" s="179"/>
      <c r="D699" s="180"/>
      <c r="E699" s="181"/>
      <c r="F699" s="179"/>
      <c r="G699" s="179"/>
      <c r="H699" s="179"/>
      <c r="I699" s="179"/>
      <c r="J699" s="406"/>
      <c r="K699" s="121"/>
      <c r="L699" s="120"/>
      <c r="M699" s="181"/>
    </row>
    <row r="700" ht="27.75" customHeight="1">
      <c r="A700" s="182"/>
      <c r="B700" s="183"/>
      <c r="C700" s="120"/>
      <c r="D700" s="177"/>
      <c r="E700" s="178"/>
      <c r="F700" s="120"/>
      <c r="G700" s="120"/>
      <c r="H700" s="120"/>
      <c r="I700" s="120"/>
      <c r="J700" s="405"/>
      <c r="K700" s="121"/>
      <c r="L700" s="120"/>
      <c r="M700" s="178"/>
    </row>
    <row r="701" ht="27.75" customHeight="1">
      <c r="A701" s="182"/>
      <c r="B701" s="184"/>
      <c r="C701" s="179"/>
      <c r="D701" s="180"/>
      <c r="E701" s="181"/>
      <c r="F701" s="179"/>
      <c r="G701" s="179"/>
      <c r="H701" s="179"/>
      <c r="I701" s="179"/>
      <c r="J701" s="406"/>
      <c r="K701" s="121"/>
      <c r="L701" s="120"/>
      <c r="M701" s="181"/>
    </row>
    <row r="702" ht="27.75" customHeight="1">
      <c r="A702" s="182"/>
      <c r="B702" s="183"/>
      <c r="C702" s="120"/>
      <c r="D702" s="177"/>
      <c r="E702" s="178"/>
      <c r="F702" s="120"/>
      <c r="G702" s="120"/>
      <c r="H702" s="120"/>
      <c r="I702" s="120"/>
      <c r="J702" s="405"/>
      <c r="K702" s="121"/>
      <c r="L702" s="120"/>
      <c r="M702" s="178"/>
    </row>
    <row r="703" ht="27.75" customHeight="1">
      <c r="A703" s="182"/>
      <c r="B703" s="184"/>
      <c r="C703" s="179"/>
      <c r="D703" s="180"/>
      <c r="E703" s="181"/>
      <c r="F703" s="179"/>
      <c r="G703" s="179"/>
      <c r="H703" s="179"/>
      <c r="I703" s="179"/>
      <c r="J703" s="406"/>
      <c r="K703" s="121"/>
      <c r="L703" s="120"/>
      <c r="M703" s="181"/>
    </row>
    <row r="704" ht="27.75" customHeight="1">
      <c r="A704" s="182"/>
      <c r="B704" s="183"/>
      <c r="C704" s="120"/>
      <c r="D704" s="177"/>
      <c r="E704" s="178"/>
      <c r="F704" s="120"/>
      <c r="G704" s="120"/>
      <c r="H704" s="120"/>
      <c r="I704" s="120"/>
      <c r="J704" s="405"/>
      <c r="K704" s="121"/>
      <c r="L704" s="120"/>
      <c r="M704" s="178"/>
    </row>
    <row r="705" ht="27.75" customHeight="1">
      <c r="A705" s="182"/>
      <c r="B705" s="184"/>
      <c r="C705" s="179"/>
      <c r="D705" s="180"/>
      <c r="E705" s="181"/>
      <c r="F705" s="179"/>
      <c r="G705" s="179"/>
      <c r="H705" s="179"/>
      <c r="I705" s="179"/>
      <c r="J705" s="406"/>
      <c r="K705" s="121"/>
      <c r="L705" s="120"/>
      <c r="M705" s="181"/>
    </row>
    <row r="706" ht="27.75" customHeight="1">
      <c r="A706" s="182"/>
      <c r="B706" s="183"/>
      <c r="C706" s="120"/>
      <c r="D706" s="177"/>
      <c r="E706" s="178"/>
      <c r="F706" s="120"/>
      <c r="G706" s="120"/>
      <c r="H706" s="120"/>
      <c r="I706" s="120"/>
      <c r="J706" s="405"/>
      <c r="K706" s="121"/>
      <c r="L706" s="120"/>
      <c r="M706" s="178"/>
    </row>
    <row r="707" ht="27.75" customHeight="1">
      <c r="A707" s="182"/>
      <c r="B707" s="184"/>
      <c r="C707" s="179"/>
      <c r="D707" s="180"/>
      <c r="E707" s="181"/>
      <c r="F707" s="179"/>
      <c r="G707" s="179"/>
      <c r="H707" s="179"/>
      <c r="I707" s="179"/>
      <c r="J707" s="406"/>
      <c r="K707" s="121"/>
      <c r="L707" s="120"/>
      <c r="M707" s="181"/>
    </row>
    <row r="708" ht="27.75" customHeight="1">
      <c r="A708" s="182"/>
      <c r="B708" s="183"/>
      <c r="C708" s="120"/>
      <c r="D708" s="177"/>
      <c r="E708" s="178"/>
      <c r="F708" s="120"/>
      <c r="G708" s="120"/>
      <c r="H708" s="120"/>
      <c r="I708" s="120"/>
      <c r="J708" s="405"/>
      <c r="K708" s="121"/>
      <c r="L708" s="120"/>
      <c r="M708" s="178"/>
    </row>
    <row r="709" ht="27.75" customHeight="1">
      <c r="A709" s="182"/>
      <c r="B709" s="184"/>
      <c r="C709" s="179"/>
      <c r="D709" s="180"/>
      <c r="E709" s="181"/>
      <c r="F709" s="179"/>
      <c r="G709" s="179"/>
      <c r="H709" s="179"/>
      <c r="I709" s="179"/>
      <c r="J709" s="406"/>
      <c r="K709" s="121"/>
      <c r="L709" s="120"/>
      <c r="M709" s="181"/>
    </row>
    <row r="710" ht="27.75" customHeight="1">
      <c r="A710" s="182"/>
      <c r="B710" s="183"/>
      <c r="C710" s="120"/>
      <c r="D710" s="177"/>
      <c r="E710" s="178"/>
      <c r="F710" s="120"/>
      <c r="G710" s="120"/>
      <c r="H710" s="120"/>
      <c r="I710" s="120"/>
      <c r="J710" s="405"/>
      <c r="K710" s="121"/>
      <c r="L710" s="120"/>
      <c r="M710" s="178"/>
    </row>
    <row r="711" ht="27.75" customHeight="1">
      <c r="A711" s="182"/>
      <c r="B711" s="184"/>
      <c r="C711" s="179"/>
      <c r="D711" s="180"/>
      <c r="E711" s="181"/>
      <c r="F711" s="179"/>
      <c r="G711" s="179"/>
      <c r="H711" s="179"/>
      <c r="I711" s="179"/>
      <c r="J711" s="406"/>
      <c r="K711" s="121"/>
      <c r="L711" s="120"/>
      <c r="M711" s="181"/>
    </row>
    <row r="712" ht="27.75" customHeight="1">
      <c r="A712" s="182"/>
      <c r="B712" s="183"/>
      <c r="C712" s="120"/>
      <c r="D712" s="177"/>
      <c r="E712" s="178"/>
      <c r="F712" s="120"/>
      <c r="G712" s="120"/>
      <c r="H712" s="120"/>
      <c r="I712" s="120"/>
      <c r="J712" s="405"/>
      <c r="K712" s="121"/>
      <c r="L712" s="120"/>
      <c r="M712" s="178"/>
    </row>
    <row r="713" ht="27.75" customHeight="1">
      <c r="A713" s="182"/>
      <c r="B713" s="184"/>
      <c r="C713" s="179"/>
      <c r="D713" s="180"/>
      <c r="E713" s="181"/>
      <c r="F713" s="179"/>
      <c r="G713" s="179"/>
      <c r="H713" s="179"/>
      <c r="I713" s="179"/>
      <c r="J713" s="406"/>
      <c r="K713" s="121"/>
      <c r="L713" s="120"/>
      <c r="M713" s="181"/>
    </row>
    <row r="714" ht="27.75" customHeight="1">
      <c r="A714" s="182"/>
      <c r="B714" s="183"/>
      <c r="C714" s="120"/>
      <c r="D714" s="177"/>
      <c r="E714" s="178"/>
      <c r="F714" s="120"/>
      <c r="G714" s="120"/>
      <c r="H714" s="120"/>
      <c r="I714" s="120"/>
      <c r="J714" s="405"/>
      <c r="K714" s="121"/>
      <c r="L714" s="120"/>
      <c r="M714" s="178"/>
    </row>
    <row r="715" ht="27.75" customHeight="1">
      <c r="A715" s="182"/>
      <c r="B715" s="184"/>
      <c r="C715" s="179"/>
      <c r="D715" s="180"/>
      <c r="E715" s="181"/>
      <c r="F715" s="179"/>
      <c r="G715" s="179"/>
      <c r="H715" s="179"/>
      <c r="I715" s="179"/>
      <c r="J715" s="406"/>
      <c r="K715" s="121"/>
      <c r="L715" s="120"/>
      <c r="M715" s="181"/>
    </row>
    <row r="716" ht="27.75" customHeight="1">
      <c r="A716" s="182"/>
      <c r="B716" s="183"/>
      <c r="C716" s="120"/>
      <c r="D716" s="177"/>
      <c r="E716" s="178"/>
      <c r="F716" s="120"/>
      <c r="G716" s="120"/>
      <c r="H716" s="120"/>
      <c r="I716" s="120"/>
      <c r="J716" s="405"/>
      <c r="K716" s="121"/>
      <c r="L716" s="120"/>
      <c r="M716" s="178"/>
    </row>
    <row r="717" ht="27.75" customHeight="1">
      <c r="A717" s="182"/>
      <c r="B717" s="184"/>
      <c r="C717" s="179"/>
      <c r="D717" s="180"/>
      <c r="E717" s="181"/>
      <c r="F717" s="179"/>
      <c r="G717" s="179"/>
      <c r="H717" s="179"/>
      <c r="I717" s="179"/>
      <c r="J717" s="406"/>
      <c r="K717" s="121"/>
      <c r="L717" s="120"/>
      <c r="M717" s="181"/>
    </row>
    <row r="718" ht="27.75" customHeight="1">
      <c r="A718" s="182"/>
      <c r="B718" s="183"/>
      <c r="C718" s="120"/>
      <c r="D718" s="177"/>
      <c r="E718" s="178"/>
      <c r="F718" s="120"/>
      <c r="G718" s="120"/>
      <c r="H718" s="120"/>
      <c r="I718" s="120"/>
      <c r="J718" s="405"/>
      <c r="K718" s="121"/>
      <c r="L718" s="120"/>
      <c r="M718" s="178"/>
    </row>
    <row r="719" ht="27.75" customHeight="1">
      <c r="A719" s="182"/>
      <c r="B719" s="184"/>
      <c r="C719" s="179"/>
      <c r="D719" s="180"/>
      <c r="E719" s="181"/>
      <c r="F719" s="179"/>
      <c r="G719" s="179"/>
      <c r="H719" s="179"/>
      <c r="I719" s="179"/>
      <c r="J719" s="406"/>
      <c r="K719" s="121"/>
      <c r="L719" s="120"/>
      <c r="M719" s="181"/>
    </row>
    <row r="720" ht="27.75" customHeight="1">
      <c r="A720" s="182"/>
      <c r="B720" s="183"/>
      <c r="C720" s="120"/>
      <c r="D720" s="177"/>
      <c r="E720" s="178"/>
      <c r="F720" s="120"/>
      <c r="G720" s="120"/>
      <c r="H720" s="120"/>
      <c r="I720" s="120"/>
      <c r="J720" s="405"/>
      <c r="K720" s="121"/>
      <c r="L720" s="120"/>
      <c r="M720" s="178"/>
    </row>
    <row r="721" ht="27.75" customHeight="1">
      <c r="A721" s="182"/>
      <c r="B721" s="184"/>
      <c r="C721" s="179"/>
      <c r="D721" s="180"/>
      <c r="E721" s="181"/>
      <c r="F721" s="179"/>
      <c r="G721" s="179"/>
      <c r="H721" s="179"/>
      <c r="I721" s="179"/>
      <c r="J721" s="406"/>
      <c r="K721" s="121"/>
      <c r="L721" s="120"/>
      <c r="M721" s="181"/>
    </row>
    <row r="722" ht="27.75" customHeight="1">
      <c r="A722" s="182"/>
      <c r="B722" s="183"/>
      <c r="C722" s="120"/>
      <c r="D722" s="177"/>
      <c r="E722" s="178"/>
      <c r="F722" s="120"/>
      <c r="G722" s="120"/>
      <c r="H722" s="120"/>
      <c r="I722" s="120"/>
      <c r="J722" s="405"/>
      <c r="K722" s="121"/>
      <c r="L722" s="120"/>
      <c r="M722" s="178"/>
    </row>
    <row r="723" ht="27.75" customHeight="1">
      <c r="A723" s="182"/>
      <c r="B723" s="184"/>
      <c r="C723" s="179"/>
      <c r="D723" s="180"/>
      <c r="E723" s="181"/>
      <c r="F723" s="179"/>
      <c r="G723" s="179"/>
      <c r="H723" s="179"/>
      <c r="I723" s="179"/>
      <c r="J723" s="406"/>
      <c r="K723" s="121"/>
      <c r="L723" s="120"/>
      <c r="M723" s="181"/>
    </row>
    <row r="724" ht="27.75" customHeight="1">
      <c r="A724" s="182"/>
      <c r="B724" s="183"/>
      <c r="C724" s="120"/>
      <c r="D724" s="177"/>
      <c r="E724" s="178"/>
      <c r="F724" s="120"/>
      <c r="G724" s="120"/>
      <c r="H724" s="120"/>
      <c r="I724" s="120"/>
      <c r="J724" s="405"/>
      <c r="K724" s="121"/>
      <c r="L724" s="120"/>
      <c r="M724" s="178"/>
    </row>
    <row r="725" ht="27.75" customHeight="1">
      <c r="A725" s="182"/>
      <c r="B725" s="184"/>
      <c r="C725" s="179"/>
      <c r="D725" s="180"/>
      <c r="E725" s="181"/>
      <c r="F725" s="179"/>
      <c r="G725" s="179"/>
      <c r="H725" s="179"/>
      <c r="I725" s="179"/>
      <c r="J725" s="406"/>
      <c r="K725" s="121"/>
      <c r="L725" s="120"/>
      <c r="M725" s="181"/>
    </row>
    <row r="726" ht="27.75" customHeight="1">
      <c r="A726" s="182"/>
      <c r="B726" s="183"/>
      <c r="C726" s="120"/>
      <c r="D726" s="177"/>
      <c r="E726" s="178"/>
      <c r="F726" s="120"/>
      <c r="G726" s="120"/>
      <c r="H726" s="120"/>
      <c r="I726" s="120"/>
      <c r="J726" s="405"/>
      <c r="K726" s="121"/>
      <c r="L726" s="120"/>
      <c r="M726" s="178"/>
    </row>
    <row r="727" ht="27.75" customHeight="1">
      <c r="A727" s="182"/>
      <c r="B727" s="184"/>
      <c r="C727" s="179"/>
      <c r="D727" s="180"/>
      <c r="E727" s="181"/>
      <c r="F727" s="179"/>
      <c r="G727" s="179"/>
      <c r="H727" s="179"/>
      <c r="I727" s="179"/>
      <c r="J727" s="406"/>
      <c r="K727" s="121"/>
      <c r="L727" s="120"/>
      <c r="M727" s="181"/>
    </row>
    <row r="728" ht="27.75" customHeight="1">
      <c r="A728" s="182"/>
      <c r="B728" s="183"/>
      <c r="C728" s="120"/>
      <c r="D728" s="177"/>
      <c r="E728" s="178"/>
      <c r="F728" s="120"/>
      <c r="G728" s="120"/>
      <c r="H728" s="120"/>
      <c r="I728" s="120"/>
      <c r="J728" s="405"/>
      <c r="K728" s="121"/>
      <c r="L728" s="120"/>
      <c r="M728" s="178"/>
    </row>
    <row r="729" ht="27.75" customHeight="1">
      <c r="A729" s="182"/>
      <c r="B729" s="184"/>
      <c r="C729" s="179"/>
      <c r="D729" s="180"/>
      <c r="E729" s="181"/>
      <c r="F729" s="179"/>
      <c r="G729" s="179"/>
      <c r="H729" s="179"/>
      <c r="I729" s="179"/>
      <c r="J729" s="406"/>
      <c r="K729" s="121"/>
      <c r="L729" s="120"/>
      <c r="M729" s="181"/>
    </row>
    <row r="730" ht="27.75" customHeight="1">
      <c r="A730" s="182"/>
      <c r="B730" s="183"/>
      <c r="C730" s="120"/>
      <c r="D730" s="177"/>
      <c r="E730" s="178"/>
      <c r="F730" s="120"/>
      <c r="G730" s="120"/>
      <c r="H730" s="120"/>
      <c r="I730" s="120"/>
      <c r="J730" s="405"/>
      <c r="K730" s="121"/>
      <c r="L730" s="120"/>
      <c r="M730" s="178"/>
    </row>
    <row r="731" ht="27.75" customHeight="1">
      <c r="A731" s="182"/>
      <c r="B731" s="184"/>
      <c r="C731" s="179"/>
      <c r="D731" s="180"/>
      <c r="E731" s="181"/>
      <c r="F731" s="179"/>
      <c r="G731" s="179"/>
      <c r="H731" s="179"/>
      <c r="I731" s="179"/>
      <c r="J731" s="406"/>
      <c r="K731" s="121"/>
      <c r="L731" s="120"/>
      <c r="M731" s="181"/>
    </row>
    <row r="732" ht="27.75" customHeight="1">
      <c r="A732" s="182"/>
      <c r="B732" s="183"/>
      <c r="C732" s="120"/>
      <c r="D732" s="177"/>
      <c r="E732" s="178"/>
      <c r="F732" s="120"/>
      <c r="G732" s="120"/>
      <c r="H732" s="120"/>
      <c r="I732" s="120"/>
      <c r="J732" s="405"/>
      <c r="K732" s="121"/>
      <c r="L732" s="120"/>
      <c r="M732" s="178"/>
    </row>
    <row r="733" ht="27.75" customHeight="1">
      <c r="A733" s="182"/>
      <c r="B733" s="184"/>
      <c r="C733" s="179"/>
      <c r="D733" s="180"/>
      <c r="E733" s="181"/>
      <c r="F733" s="179"/>
      <c r="G733" s="179"/>
      <c r="H733" s="179"/>
      <c r="I733" s="179"/>
      <c r="J733" s="406"/>
      <c r="K733" s="121"/>
      <c r="L733" s="120"/>
      <c r="M733" s="181"/>
    </row>
    <row r="734" ht="27.75" customHeight="1">
      <c r="A734" s="182"/>
      <c r="B734" s="183"/>
      <c r="C734" s="120"/>
      <c r="D734" s="177"/>
      <c r="E734" s="178"/>
      <c r="F734" s="120"/>
      <c r="G734" s="120"/>
      <c r="H734" s="120"/>
      <c r="I734" s="120"/>
      <c r="J734" s="405"/>
      <c r="K734" s="121"/>
      <c r="L734" s="120"/>
      <c r="M734" s="178"/>
    </row>
    <row r="735" ht="27.75" customHeight="1">
      <c r="A735" s="182"/>
      <c r="B735" s="184"/>
      <c r="C735" s="179"/>
      <c r="D735" s="180"/>
      <c r="E735" s="181"/>
      <c r="F735" s="179"/>
      <c r="G735" s="179"/>
      <c r="H735" s="179"/>
      <c r="I735" s="179"/>
      <c r="J735" s="406"/>
      <c r="K735" s="121"/>
      <c r="L735" s="120"/>
      <c r="M735" s="181"/>
    </row>
    <row r="736" ht="27.75" customHeight="1">
      <c r="A736" s="182"/>
      <c r="B736" s="183"/>
      <c r="C736" s="120"/>
      <c r="D736" s="177"/>
      <c r="E736" s="178"/>
      <c r="F736" s="120"/>
      <c r="G736" s="120"/>
      <c r="H736" s="120"/>
      <c r="I736" s="120"/>
      <c r="J736" s="405"/>
      <c r="K736" s="121"/>
      <c r="L736" s="120"/>
      <c r="M736" s="178"/>
    </row>
    <row r="737" ht="27.75" customHeight="1">
      <c r="A737" s="182"/>
      <c r="B737" s="184"/>
      <c r="C737" s="179"/>
      <c r="D737" s="180"/>
      <c r="E737" s="181"/>
      <c r="F737" s="179"/>
      <c r="G737" s="179"/>
      <c r="H737" s="179"/>
      <c r="I737" s="179"/>
      <c r="J737" s="406"/>
      <c r="K737" s="121"/>
      <c r="L737" s="120"/>
      <c r="M737" s="181"/>
    </row>
    <row r="738" ht="27.75" customHeight="1">
      <c r="A738" s="182"/>
      <c r="B738" s="183"/>
      <c r="C738" s="120"/>
      <c r="D738" s="177"/>
      <c r="E738" s="178"/>
      <c r="F738" s="120"/>
      <c r="G738" s="120"/>
      <c r="H738" s="120"/>
      <c r="I738" s="120"/>
      <c r="J738" s="405"/>
      <c r="K738" s="121"/>
      <c r="L738" s="120"/>
      <c r="M738" s="178"/>
    </row>
    <row r="739" ht="27.75" customHeight="1">
      <c r="A739" s="182"/>
      <c r="B739" s="184"/>
      <c r="C739" s="179"/>
      <c r="D739" s="180"/>
      <c r="E739" s="181"/>
      <c r="F739" s="179"/>
      <c r="G739" s="179"/>
      <c r="H739" s="179"/>
      <c r="I739" s="179"/>
      <c r="J739" s="406"/>
      <c r="K739" s="121"/>
      <c r="L739" s="120"/>
      <c r="M739" s="181"/>
    </row>
    <row r="740" ht="27.75" customHeight="1">
      <c r="A740" s="182"/>
      <c r="B740" s="183"/>
      <c r="C740" s="120"/>
      <c r="D740" s="177"/>
      <c r="E740" s="178"/>
      <c r="F740" s="120"/>
      <c r="G740" s="120"/>
      <c r="H740" s="120"/>
      <c r="I740" s="120"/>
      <c r="J740" s="405"/>
      <c r="K740" s="121"/>
      <c r="L740" s="120"/>
      <c r="M740" s="178"/>
    </row>
    <row r="741" ht="27.75" customHeight="1">
      <c r="A741" s="182"/>
      <c r="B741" s="184"/>
      <c r="C741" s="179"/>
      <c r="D741" s="180"/>
      <c r="E741" s="181"/>
      <c r="F741" s="179"/>
      <c r="G741" s="179"/>
      <c r="H741" s="179"/>
      <c r="I741" s="179"/>
      <c r="J741" s="406"/>
      <c r="K741" s="121"/>
      <c r="L741" s="120"/>
      <c r="M741" s="181"/>
    </row>
    <row r="742" ht="27.75" customHeight="1">
      <c r="A742" s="182"/>
      <c r="B742" s="183"/>
      <c r="C742" s="120"/>
      <c r="D742" s="177"/>
      <c r="E742" s="178"/>
      <c r="F742" s="120"/>
      <c r="G742" s="120"/>
      <c r="H742" s="120"/>
      <c r="I742" s="120"/>
      <c r="J742" s="405"/>
      <c r="K742" s="121"/>
      <c r="L742" s="120"/>
      <c r="M742" s="178"/>
    </row>
    <row r="743" ht="27.75" customHeight="1">
      <c r="A743" s="182"/>
      <c r="B743" s="184"/>
      <c r="C743" s="179"/>
      <c r="D743" s="180"/>
      <c r="E743" s="181"/>
      <c r="F743" s="179"/>
      <c r="G743" s="179"/>
      <c r="H743" s="179"/>
      <c r="I743" s="179"/>
      <c r="J743" s="406"/>
      <c r="K743" s="121"/>
      <c r="L743" s="120"/>
      <c r="M743" s="181"/>
    </row>
    <row r="744" ht="27.75" customHeight="1">
      <c r="A744" s="182"/>
      <c r="B744" s="183"/>
      <c r="C744" s="120"/>
      <c r="D744" s="177"/>
      <c r="E744" s="178"/>
      <c r="F744" s="120"/>
      <c r="G744" s="120"/>
      <c r="H744" s="120"/>
      <c r="I744" s="120"/>
      <c r="J744" s="405"/>
      <c r="K744" s="121"/>
      <c r="L744" s="120"/>
      <c r="M744" s="178"/>
    </row>
    <row r="745" ht="27.75" customHeight="1">
      <c r="A745" s="182"/>
      <c r="B745" s="184"/>
      <c r="C745" s="179"/>
      <c r="D745" s="180"/>
      <c r="E745" s="181"/>
      <c r="F745" s="179"/>
      <c r="G745" s="179"/>
      <c r="H745" s="179"/>
      <c r="I745" s="179"/>
      <c r="J745" s="406"/>
      <c r="K745" s="121"/>
      <c r="L745" s="120"/>
      <c r="M745" s="181"/>
    </row>
    <row r="746" ht="27.75" customHeight="1">
      <c r="A746" s="182"/>
      <c r="B746" s="183"/>
      <c r="C746" s="120"/>
      <c r="D746" s="177"/>
      <c r="E746" s="178"/>
      <c r="F746" s="120"/>
      <c r="G746" s="120"/>
      <c r="H746" s="120"/>
      <c r="I746" s="120"/>
      <c r="J746" s="405"/>
      <c r="K746" s="121"/>
      <c r="L746" s="120"/>
      <c r="M746" s="178"/>
    </row>
    <row r="747" ht="27.75" customHeight="1">
      <c r="A747" s="182"/>
      <c r="B747" s="184"/>
      <c r="C747" s="179"/>
      <c r="D747" s="180"/>
      <c r="E747" s="181"/>
      <c r="F747" s="179"/>
      <c r="G747" s="179"/>
      <c r="H747" s="179"/>
      <c r="I747" s="179"/>
      <c r="J747" s="406"/>
      <c r="K747" s="121"/>
      <c r="L747" s="120"/>
      <c r="M747" s="181"/>
    </row>
    <row r="748" ht="27.75" customHeight="1">
      <c r="A748" s="182"/>
      <c r="B748" s="183"/>
      <c r="C748" s="120"/>
      <c r="D748" s="177"/>
      <c r="E748" s="178"/>
      <c r="F748" s="120"/>
      <c r="G748" s="120"/>
      <c r="H748" s="120"/>
      <c r="I748" s="120"/>
      <c r="J748" s="405"/>
      <c r="K748" s="121"/>
      <c r="L748" s="120"/>
      <c r="M748" s="178"/>
    </row>
    <row r="749" ht="27.75" customHeight="1">
      <c r="A749" s="182"/>
      <c r="B749" s="184"/>
      <c r="C749" s="179"/>
      <c r="D749" s="180"/>
      <c r="E749" s="181"/>
      <c r="F749" s="179"/>
      <c r="G749" s="179"/>
      <c r="H749" s="179"/>
      <c r="I749" s="179"/>
      <c r="J749" s="406"/>
      <c r="K749" s="121"/>
      <c r="L749" s="120"/>
      <c r="M749" s="181"/>
    </row>
    <row r="750" ht="27.75" customHeight="1">
      <c r="A750" s="182"/>
      <c r="B750" s="183"/>
      <c r="C750" s="120"/>
      <c r="D750" s="177"/>
      <c r="E750" s="178"/>
      <c r="F750" s="120"/>
      <c r="G750" s="120"/>
      <c r="H750" s="120"/>
      <c r="I750" s="120"/>
      <c r="J750" s="405"/>
      <c r="K750" s="121"/>
      <c r="L750" s="120"/>
      <c r="M750" s="178"/>
    </row>
    <row r="751" ht="27.75" customHeight="1">
      <c r="A751" s="182"/>
      <c r="B751" s="184"/>
      <c r="C751" s="179"/>
      <c r="D751" s="180"/>
      <c r="E751" s="181"/>
      <c r="F751" s="179"/>
      <c r="G751" s="179"/>
      <c r="H751" s="179"/>
      <c r="I751" s="179"/>
      <c r="J751" s="406"/>
      <c r="K751" s="121"/>
      <c r="L751" s="120"/>
      <c r="M751" s="181"/>
    </row>
    <row r="752" ht="27.75" customHeight="1">
      <c r="A752" s="182"/>
      <c r="B752" s="183"/>
      <c r="C752" s="120"/>
      <c r="D752" s="177"/>
      <c r="E752" s="178"/>
      <c r="F752" s="120"/>
      <c r="G752" s="120"/>
      <c r="H752" s="120"/>
      <c r="I752" s="120"/>
      <c r="J752" s="405"/>
      <c r="K752" s="121"/>
      <c r="L752" s="120"/>
      <c r="M752" s="178"/>
    </row>
    <row r="753" ht="27.75" customHeight="1">
      <c r="A753" s="182"/>
      <c r="B753" s="184"/>
      <c r="C753" s="179"/>
      <c r="D753" s="180"/>
      <c r="E753" s="181"/>
      <c r="F753" s="179"/>
      <c r="G753" s="179"/>
      <c r="H753" s="179"/>
      <c r="I753" s="179"/>
      <c r="J753" s="406"/>
      <c r="K753" s="121"/>
      <c r="L753" s="120"/>
      <c r="M753" s="181"/>
    </row>
    <row r="754" ht="27.75" customHeight="1">
      <c r="A754" s="182"/>
      <c r="B754" s="183"/>
      <c r="C754" s="120"/>
      <c r="D754" s="177"/>
      <c r="E754" s="178"/>
      <c r="F754" s="120"/>
      <c r="G754" s="120"/>
      <c r="H754" s="120"/>
      <c r="I754" s="120"/>
      <c r="J754" s="405"/>
      <c r="K754" s="121"/>
      <c r="L754" s="120"/>
      <c r="M754" s="178"/>
    </row>
    <row r="755" ht="27.75" customHeight="1">
      <c r="A755" s="182"/>
      <c r="B755" s="184"/>
      <c r="C755" s="179"/>
      <c r="D755" s="180"/>
      <c r="E755" s="181"/>
      <c r="F755" s="179"/>
      <c r="G755" s="179"/>
      <c r="H755" s="179"/>
      <c r="I755" s="179"/>
      <c r="J755" s="406"/>
      <c r="K755" s="121"/>
      <c r="L755" s="120"/>
      <c r="M755" s="181"/>
    </row>
    <row r="756" ht="27.75" customHeight="1">
      <c r="A756" s="182"/>
      <c r="B756" s="183"/>
      <c r="C756" s="120"/>
      <c r="D756" s="177"/>
      <c r="E756" s="178"/>
      <c r="F756" s="120"/>
      <c r="G756" s="120"/>
      <c r="H756" s="120"/>
      <c r="I756" s="120"/>
      <c r="J756" s="405"/>
      <c r="K756" s="121"/>
      <c r="L756" s="120"/>
      <c r="M756" s="178"/>
    </row>
    <row r="757" ht="27.75" customHeight="1">
      <c r="A757" s="182"/>
      <c r="B757" s="184"/>
      <c r="C757" s="179"/>
      <c r="D757" s="180"/>
      <c r="E757" s="181"/>
      <c r="F757" s="179"/>
      <c r="G757" s="179"/>
      <c r="H757" s="179"/>
      <c r="I757" s="179"/>
      <c r="J757" s="406"/>
      <c r="K757" s="121"/>
      <c r="L757" s="120"/>
      <c r="M757" s="181"/>
    </row>
    <row r="758" ht="27.75" customHeight="1">
      <c r="A758" s="182"/>
      <c r="B758" s="183"/>
      <c r="C758" s="120"/>
      <c r="D758" s="177"/>
      <c r="E758" s="178"/>
      <c r="F758" s="120"/>
      <c r="G758" s="120"/>
      <c r="H758" s="120"/>
      <c r="I758" s="120"/>
      <c r="J758" s="405"/>
      <c r="K758" s="121"/>
      <c r="L758" s="120"/>
      <c r="M758" s="178"/>
    </row>
    <row r="759" ht="27.75" customHeight="1">
      <c r="A759" s="182"/>
      <c r="B759" s="184"/>
      <c r="C759" s="179"/>
      <c r="D759" s="180"/>
      <c r="E759" s="181"/>
      <c r="F759" s="179"/>
      <c r="G759" s="179"/>
      <c r="H759" s="179"/>
      <c r="I759" s="179"/>
      <c r="J759" s="406"/>
      <c r="K759" s="121"/>
      <c r="L759" s="120"/>
      <c r="M759" s="181"/>
    </row>
    <row r="760" ht="27.75" customHeight="1">
      <c r="A760" s="182"/>
      <c r="B760" s="183"/>
      <c r="C760" s="120"/>
      <c r="D760" s="177"/>
      <c r="E760" s="178"/>
      <c r="F760" s="120"/>
      <c r="G760" s="120"/>
      <c r="H760" s="120"/>
      <c r="I760" s="120"/>
      <c r="J760" s="405"/>
      <c r="K760" s="121"/>
      <c r="L760" s="120"/>
      <c r="M760" s="178"/>
    </row>
    <row r="761" ht="27.75" customHeight="1">
      <c r="A761" s="182"/>
      <c r="B761" s="184"/>
      <c r="C761" s="179"/>
      <c r="D761" s="180"/>
      <c r="E761" s="181"/>
      <c r="F761" s="179"/>
      <c r="G761" s="179"/>
      <c r="H761" s="179"/>
      <c r="I761" s="179"/>
      <c r="J761" s="406"/>
      <c r="K761" s="121"/>
      <c r="L761" s="120"/>
      <c r="M761" s="181"/>
    </row>
    <row r="762" ht="27.75" customHeight="1">
      <c r="A762" s="182"/>
      <c r="B762" s="183"/>
      <c r="C762" s="120"/>
      <c r="D762" s="177"/>
      <c r="E762" s="178"/>
      <c r="F762" s="120"/>
      <c r="G762" s="120"/>
      <c r="H762" s="120"/>
      <c r="I762" s="120"/>
      <c r="J762" s="405"/>
      <c r="K762" s="121"/>
      <c r="L762" s="120"/>
      <c r="M762" s="178"/>
    </row>
    <row r="763" ht="27.75" customHeight="1">
      <c r="A763" s="182"/>
      <c r="B763" s="184"/>
      <c r="C763" s="179"/>
      <c r="D763" s="180"/>
      <c r="E763" s="181"/>
      <c r="F763" s="179"/>
      <c r="G763" s="179"/>
      <c r="H763" s="179"/>
      <c r="I763" s="179"/>
      <c r="J763" s="406"/>
      <c r="K763" s="121"/>
      <c r="L763" s="120"/>
      <c r="M763" s="181"/>
    </row>
    <row r="764" ht="27.75" customHeight="1">
      <c r="A764" s="182"/>
      <c r="B764" s="183"/>
      <c r="C764" s="120"/>
      <c r="D764" s="177"/>
      <c r="E764" s="178"/>
      <c r="F764" s="120"/>
      <c r="G764" s="120"/>
      <c r="H764" s="120"/>
      <c r="I764" s="120"/>
      <c r="J764" s="405"/>
      <c r="K764" s="121"/>
      <c r="L764" s="120"/>
      <c r="M764" s="178"/>
    </row>
    <row r="765" ht="27.75" customHeight="1">
      <c r="A765" s="182"/>
      <c r="B765" s="184"/>
      <c r="C765" s="179"/>
      <c r="D765" s="180"/>
      <c r="E765" s="181"/>
      <c r="F765" s="179"/>
      <c r="G765" s="179"/>
      <c r="H765" s="179"/>
      <c r="I765" s="179"/>
      <c r="J765" s="406"/>
      <c r="K765" s="121"/>
      <c r="L765" s="120"/>
      <c r="M765" s="181"/>
    </row>
    <row r="766" ht="27.75" customHeight="1">
      <c r="A766" s="182"/>
      <c r="B766" s="183"/>
      <c r="C766" s="120"/>
      <c r="D766" s="177"/>
      <c r="E766" s="178"/>
      <c r="F766" s="120"/>
      <c r="G766" s="120"/>
      <c r="H766" s="120"/>
      <c r="I766" s="120"/>
      <c r="J766" s="405"/>
      <c r="K766" s="121"/>
      <c r="L766" s="120"/>
      <c r="M766" s="178"/>
    </row>
    <row r="767" ht="27.75" customHeight="1">
      <c r="A767" s="182"/>
      <c r="B767" s="184"/>
      <c r="C767" s="179"/>
      <c r="D767" s="180"/>
      <c r="E767" s="181"/>
      <c r="F767" s="179"/>
      <c r="G767" s="179"/>
      <c r="H767" s="179"/>
      <c r="I767" s="179"/>
      <c r="J767" s="406"/>
      <c r="K767" s="121"/>
      <c r="L767" s="120"/>
      <c r="M767" s="181"/>
    </row>
    <row r="768" ht="27.75" customHeight="1">
      <c r="A768" s="182"/>
      <c r="B768" s="183"/>
      <c r="C768" s="120"/>
      <c r="D768" s="177"/>
      <c r="E768" s="178"/>
      <c r="F768" s="120"/>
      <c r="G768" s="120"/>
      <c r="H768" s="120"/>
      <c r="I768" s="120"/>
      <c r="J768" s="405"/>
      <c r="K768" s="121"/>
      <c r="L768" s="120"/>
      <c r="M768" s="178"/>
    </row>
    <row r="769" ht="27.75" customHeight="1">
      <c r="A769" s="182"/>
      <c r="B769" s="184"/>
      <c r="C769" s="179"/>
      <c r="D769" s="180"/>
      <c r="E769" s="181"/>
      <c r="F769" s="179"/>
      <c r="G769" s="179"/>
      <c r="H769" s="179"/>
      <c r="I769" s="179"/>
      <c r="J769" s="406"/>
      <c r="K769" s="121"/>
      <c r="L769" s="120"/>
      <c r="M769" s="181"/>
    </row>
    <row r="770" ht="27.75" customHeight="1">
      <c r="A770" s="182"/>
      <c r="B770" s="183"/>
      <c r="C770" s="120"/>
      <c r="D770" s="177"/>
      <c r="E770" s="178"/>
      <c r="F770" s="120"/>
      <c r="G770" s="120"/>
      <c r="H770" s="120"/>
      <c r="I770" s="120"/>
      <c r="J770" s="405"/>
      <c r="K770" s="121"/>
      <c r="L770" s="120"/>
      <c r="M770" s="178"/>
    </row>
    <row r="771" ht="27.75" customHeight="1">
      <c r="A771" s="182"/>
      <c r="B771" s="184"/>
      <c r="C771" s="179"/>
      <c r="D771" s="180"/>
      <c r="E771" s="181"/>
      <c r="F771" s="179"/>
      <c r="G771" s="179"/>
      <c r="H771" s="179"/>
      <c r="I771" s="179"/>
      <c r="J771" s="406"/>
      <c r="K771" s="121"/>
      <c r="L771" s="120"/>
      <c r="M771" s="181"/>
    </row>
    <row r="772" ht="27.75" customHeight="1">
      <c r="A772" s="182"/>
      <c r="B772" s="183"/>
      <c r="C772" s="120"/>
      <c r="D772" s="177"/>
      <c r="E772" s="178"/>
      <c r="F772" s="120"/>
      <c r="G772" s="120"/>
      <c r="H772" s="120"/>
      <c r="I772" s="120"/>
      <c r="J772" s="405"/>
      <c r="K772" s="121"/>
      <c r="L772" s="120"/>
      <c r="M772" s="178"/>
    </row>
    <row r="773" ht="27.75" customHeight="1">
      <c r="A773" s="182"/>
      <c r="B773" s="184"/>
      <c r="C773" s="179"/>
      <c r="D773" s="180"/>
      <c r="E773" s="181"/>
      <c r="F773" s="179"/>
      <c r="G773" s="179"/>
      <c r="H773" s="179"/>
      <c r="I773" s="179"/>
      <c r="J773" s="406"/>
      <c r="K773" s="121"/>
      <c r="L773" s="120"/>
      <c r="M773" s="181"/>
    </row>
    <row r="774" ht="27.75" customHeight="1">
      <c r="A774" s="182"/>
      <c r="B774" s="183"/>
      <c r="C774" s="120"/>
      <c r="D774" s="177"/>
      <c r="E774" s="178"/>
      <c r="F774" s="120"/>
      <c r="G774" s="120"/>
      <c r="H774" s="120"/>
      <c r="I774" s="120"/>
      <c r="J774" s="405"/>
      <c r="K774" s="121"/>
      <c r="L774" s="120"/>
      <c r="M774" s="178"/>
    </row>
    <row r="775" ht="27.75" customHeight="1">
      <c r="A775" s="182"/>
      <c r="B775" s="184"/>
      <c r="C775" s="179"/>
      <c r="D775" s="180"/>
      <c r="E775" s="181"/>
      <c r="F775" s="179"/>
      <c r="G775" s="179"/>
      <c r="H775" s="179"/>
      <c r="I775" s="179"/>
      <c r="J775" s="406"/>
      <c r="K775" s="121"/>
      <c r="L775" s="120"/>
      <c r="M775" s="181"/>
    </row>
    <row r="776" ht="27.75" customHeight="1">
      <c r="A776" s="182"/>
      <c r="B776" s="183"/>
      <c r="C776" s="120"/>
      <c r="D776" s="177"/>
      <c r="E776" s="178"/>
      <c r="F776" s="120"/>
      <c r="G776" s="120"/>
      <c r="H776" s="120"/>
      <c r="I776" s="120"/>
      <c r="J776" s="405"/>
      <c r="K776" s="121"/>
      <c r="L776" s="120"/>
      <c r="M776" s="178"/>
    </row>
    <row r="777" ht="27.75" customHeight="1">
      <c r="A777" s="182"/>
      <c r="B777" s="184"/>
      <c r="C777" s="179"/>
      <c r="D777" s="180"/>
      <c r="E777" s="181"/>
      <c r="F777" s="179"/>
      <c r="G777" s="179"/>
      <c r="H777" s="179"/>
      <c r="I777" s="179"/>
      <c r="J777" s="406"/>
      <c r="K777" s="121"/>
      <c r="L777" s="120"/>
      <c r="M777" s="181"/>
    </row>
    <row r="778" ht="27.75" customHeight="1">
      <c r="A778" s="182"/>
      <c r="B778" s="183"/>
      <c r="C778" s="120"/>
      <c r="D778" s="177"/>
      <c r="E778" s="178"/>
      <c r="F778" s="120"/>
      <c r="G778" s="120"/>
      <c r="H778" s="120"/>
      <c r="I778" s="120"/>
      <c r="J778" s="405"/>
      <c r="K778" s="121"/>
      <c r="L778" s="120"/>
      <c r="M778" s="178"/>
    </row>
    <row r="779" ht="27.75" customHeight="1">
      <c r="A779" s="182"/>
      <c r="B779" s="184"/>
      <c r="C779" s="179"/>
      <c r="D779" s="180"/>
      <c r="E779" s="181"/>
      <c r="F779" s="179"/>
      <c r="G779" s="179"/>
      <c r="H779" s="179"/>
      <c r="I779" s="179"/>
      <c r="J779" s="406"/>
      <c r="K779" s="121"/>
      <c r="L779" s="120"/>
      <c r="M779" s="181"/>
    </row>
    <row r="780" ht="27.75" customHeight="1">
      <c r="A780" s="182"/>
      <c r="B780" s="183"/>
      <c r="C780" s="120"/>
      <c r="D780" s="177"/>
      <c r="E780" s="178"/>
      <c r="F780" s="120"/>
      <c r="G780" s="120"/>
      <c r="H780" s="120"/>
      <c r="I780" s="120"/>
      <c r="J780" s="405"/>
      <c r="K780" s="121"/>
      <c r="L780" s="120"/>
      <c r="M780" s="178"/>
    </row>
    <row r="781" ht="27.75" customHeight="1">
      <c r="A781" s="182"/>
      <c r="B781" s="184"/>
      <c r="C781" s="179"/>
      <c r="D781" s="180"/>
      <c r="E781" s="181"/>
      <c r="F781" s="179"/>
      <c r="G781" s="179"/>
      <c r="H781" s="179"/>
      <c r="I781" s="179"/>
      <c r="J781" s="406"/>
      <c r="K781" s="121"/>
      <c r="L781" s="120"/>
      <c r="M781" s="181"/>
    </row>
    <row r="782" ht="27.75" customHeight="1">
      <c r="A782" s="182"/>
      <c r="B782" s="183"/>
      <c r="C782" s="120"/>
      <c r="D782" s="177"/>
      <c r="E782" s="178"/>
      <c r="F782" s="120"/>
      <c r="G782" s="120"/>
      <c r="H782" s="120"/>
      <c r="I782" s="120"/>
      <c r="J782" s="405"/>
      <c r="K782" s="121"/>
      <c r="L782" s="120"/>
      <c r="M782" s="178"/>
    </row>
    <row r="783" ht="27.75" customHeight="1">
      <c r="A783" s="182"/>
      <c r="B783" s="184"/>
      <c r="C783" s="179"/>
      <c r="D783" s="180"/>
      <c r="E783" s="181"/>
      <c r="F783" s="179"/>
      <c r="G783" s="179"/>
      <c r="H783" s="179"/>
      <c r="I783" s="179"/>
      <c r="J783" s="406"/>
      <c r="K783" s="121"/>
      <c r="L783" s="120"/>
      <c r="M783" s="181"/>
    </row>
    <row r="784" ht="27.75" customHeight="1">
      <c r="A784" s="182"/>
      <c r="B784" s="183"/>
      <c r="C784" s="120"/>
      <c r="D784" s="177"/>
      <c r="E784" s="178"/>
      <c r="F784" s="120"/>
      <c r="G784" s="120"/>
      <c r="H784" s="120"/>
      <c r="I784" s="120"/>
      <c r="J784" s="405"/>
      <c r="K784" s="121"/>
      <c r="L784" s="120"/>
      <c r="M784" s="178"/>
    </row>
    <row r="785" ht="27.75" customHeight="1">
      <c r="A785" s="182"/>
      <c r="B785" s="184"/>
      <c r="C785" s="179"/>
      <c r="D785" s="180"/>
      <c r="E785" s="181"/>
      <c r="F785" s="179"/>
      <c r="G785" s="179"/>
      <c r="H785" s="179"/>
      <c r="I785" s="179"/>
      <c r="J785" s="406"/>
      <c r="K785" s="121"/>
      <c r="L785" s="120"/>
      <c r="M785" s="181"/>
    </row>
    <row r="786" ht="27.75" customHeight="1">
      <c r="A786" s="182"/>
      <c r="B786" s="183"/>
      <c r="C786" s="120"/>
      <c r="D786" s="177"/>
      <c r="E786" s="178"/>
      <c r="F786" s="120"/>
      <c r="G786" s="120"/>
      <c r="H786" s="120"/>
      <c r="I786" s="120"/>
      <c r="J786" s="405"/>
      <c r="K786" s="121"/>
      <c r="L786" s="120"/>
      <c r="M786" s="178"/>
    </row>
    <row r="787" ht="27.75" customHeight="1">
      <c r="A787" s="182"/>
      <c r="B787" s="184"/>
      <c r="C787" s="179"/>
      <c r="D787" s="180"/>
      <c r="E787" s="181"/>
      <c r="F787" s="179"/>
      <c r="G787" s="179"/>
      <c r="H787" s="179"/>
      <c r="I787" s="179"/>
      <c r="J787" s="406"/>
      <c r="K787" s="121"/>
      <c r="L787" s="120"/>
      <c r="M787" s="181"/>
    </row>
    <row r="788" ht="27.75" customHeight="1">
      <c r="A788" s="182"/>
      <c r="B788" s="183"/>
      <c r="C788" s="120"/>
      <c r="D788" s="177"/>
      <c r="E788" s="178"/>
      <c r="F788" s="120"/>
      <c r="G788" s="120"/>
      <c r="H788" s="120"/>
      <c r="I788" s="120"/>
      <c r="J788" s="405"/>
      <c r="K788" s="121"/>
      <c r="L788" s="120"/>
      <c r="M788" s="178"/>
    </row>
    <row r="789" ht="27.75" customHeight="1">
      <c r="A789" s="182"/>
      <c r="B789" s="184"/>
      <c r="C789" s="179"/>
      <c r="D789" s="180"/>
      <c r="E789" s="181"/>
      <c r="F789" s="179"/>
      <c r="G789" s="179"/>
      <c r="H789" s="179"/>
      <c r="I789" s="179"/>
      <c r="J789" s="406"/>
      <c r="K789" s="121"/>
      <c r="L789" s="120"/>
      <c r="M789" s="181"/>
    </row>
    <row r="790" ht="27.75" customHeight="1">
      <c r="A790" s="182"/>
      <c r="B790" s="183"/>
      <c r="C790" s="120"/>
      <c r="D790" s="177"/>
      <c r="E790" s="178"/>
      <c r="F790" s="120"/>
      <c r="G790" s="120"/>
      <c r="H790" s="120"/>
      <c r="I790" s="120"/>
      <c r="J790" s="405"/>
      <c r="K790" s="121"/>
      <c r="L790" s="120"/>
      <c r="M790" s="178"/>
    </row>
    <row r="791" ht="27.75" customHeight="1">
      <c r="A791" s="182"/>
      <c r="B791" s="184"/>
      <c r="C791" s="179"/>
      <c r="D791" s="180"/>
      <c r="E791" s="181"/>
      <c r="F791" s="179"/>
      <c r="G791" s="179"/>
      <c r="H791" s="179"/>
      <c r="I791" s="179"/>
      <c r="J791" s="406"/>
      <c r="K791" s="121"/>
      <c r="L791" s="120"/>
      <c r="M791" s="181"/>
    </row>
    <row r="792" ht="27.75" customHeight="1">
      <c r="A792" s="182"/>
      <c r="B792" s="183"/>
      <c r="C792" s="120"/>
      <c r="D792" s="177"/>
      <c r="E792" s="178"/>
      <c r="F792" s="120"/>
      <c r="G792" s="120"/>
      <c r="H792" s="120"/>
      <c r="I792" s="120"/>
      <c r="J792" s="405"/>
      <c r="K792" s="121"/>
      <c r="L792" s="120"/>
      <c r="M792" s="178"/>
    </row>
    <row r="793" ht="27.75" customHeight="1">
      <c r="A793" s="182"/>
      <c r="B793" s="184"/>
      <c r="C793" s="179"/>
      <c r="D793" s="180"/>
      <c r="E793" s="181"/>
      <c r="F793" s="179"/>
      <c r="G793" s="179"/>
      <c r="H793" s="179"/>
      <c r="I793" s="179"/>
      <c r="J793" s="406"/>
      <c r="K793" s="121"/>
      <c r="L793" s="120"/>
      <c r="M793" s="181"/>
    </row>
    <row r="794" ht="27.75" customHeight="1">
      <c r="A794" s="182"/>
      <c r="B794" s="183"/>
      <c r="C794" s="120"/>
      <c r="D794" s="177"/>
      <c r="E794" s="178"/>
      <c r="F794" s="120"/>
      <c r="G794" s="120"/>
      <c r="H794" s="120"/>
      <c r="I794" s="120"/>
      <c r="J794" s="405"/>
      <c r="K794" s="121"/>
      <c r="L794" s="120"/>
      <c r="M794" s="178"/>
    </row>
    <row r="795" ht="27.75" customHeight="1">
      <c r="A795" s="182"/>
      <c r="B795" s="184"/>
      <c r="C795" s="179"/>
      <c r="D795" s="180"/>
      <c r="E795" s="181"/>
      <c r="F795" s="179"/>
      <c r="G795" s="179"/>
      <c r="H795" s="179"/>
      <c r="I795" s="179"/>
      <c r="J795" s="406"/>
      <c r="K795" s="121"/>
      <c r="L795" s="120"/>
      <c r="M795" s="181"/>
    </row>
    <row r="796" ht="27.75" customHeight="1">
      <c r="A796" s="182"/>
      <c r="B796" s="183"/>
      <c r="C796" s="120"/>
      <c r="D796" s="177"/>
      <c r="E796" s="178"/>
      <c r="F796" s="120"/>
      <c r="G796" s="120"/>
      <c r="H796" s="120"/>
      <c r="I796" s="120"/>
      <c r="J796" s="405"/>
      <c r="K796" s="121"/>
      <c r="L796" s="120"/>
      <c r="M796" s="178"/>
    </row>
    <row r="797" ht="27.75" customHeight="1">
      <c r="A797" s="182"/>
      <c r="B797" s="184"/>
      <c r="C797" s="179"/>
      <c r="D797" s="180"/>
      <c r="E797" s="181"/>
      <c r="F797" s="179"/>
      <c r="G797" s="179"/>
      <c r="H797" s="179"/>
      <c r="I797" s="179"/>
      <c r="J797" s="406"/>
      <c r="K797" s="121"/>
      <c r="L797" s="120"/>
      <c r="M797" s="181"/>
    </row>
    <row r="798" ht="27.75" customHeight="1">
      <c r="A798" s="182"/>
      <c r="B798" s="183"/>
      <c r="C798" s="120"/>
      <c r="D798" s="177"/>
      <c r="E798" s="178"/>
      <c r="F798" s="120"/>
      <c r="G798" s="120"/>
      <c r="H798" s="120"/>
      <c r="I798" s="120"/>
      <c r="J798" s="405"/>
      <c r="K798" s="121"/>
      <c r="L798" s="120"/>
      <c r="M798" s="178"/>
    </row>
    <row r="799" ht="27.75" customHeight="1">
      <c r="A799" s="182"/>
      <c r="B799" s="184"/>
      <c r="C799" s="179"/>
      <c r="D799" s="180"/>
      <c r="E799" s="181"/>
      <c r="F799" s="179"/>
      <c r="G799" s="179"/>
      <c r="H799" s="179"/>
      <c r="I799" s="179"/>
      <c r="J799" s="406"/>
      <c r="K799" s="121"/>
      <c r="L799" s="120"/>
      <c r="M799" s="181"/>
    </row>
    <row r="800" ht="27.75" customHeight="1">
      <c r="A800" s="182"/>
      <c r="B800" s="183"/>
      <c r="C800" s="120"/>
      <c r="D800" s="177"/>
      <c r="E800" s="178"/>
      <c r="F800" s="120"/>
      <c r="G800" s="120"/>
      <c r="H800" s="120"/>
      <c r="I800" s="120"/>
      <c r="J800" s="405"/>
      <c r="K800" s="121"/>
      <c r="L800" s="120"/>
      <c r="M800" s="178"/>
    </row>
    <row r="801" ht="27.75" customHeight="1">
      <c r="A801" s="182"/>
      <c r="B801" s="184"/>
      <c r="C801" s="179"/>
      <c r="D801" s="180"/>
      <c r="E801" s="181"/>
      <c r="F801" s="179"/>
      <c r="G801" s="179"/>
      <c r="H801" s="179"/>
      <c r="I801" s="179"/>
      <c r="J801" s="406"/>
      <c r="K801" s="121"/>
      <c r="L801" s="120"/>
      <c r="M801" s="181"/>
    </row>
    <row r="802" ht="27.75" customHeight="1">
      <c r="A802" s="182"/>
      <c r="B802" s="183"/>
      <c r="C802" s="120"/>
      <c r="D802" s="177"/>
      <c r="E802" s="178"/>
      <c r="F802" s="120"/>
      <c r="G802" s="120"/>
      <c r="H802" s="120"/>
      <c r="I802" s="120"/>
      <c r="J802" s="405"/>
      <c r="K802" s="121"/>
      <c r="L802" s="120"/>
      <c r="M802" s="178"/>
    </row>
    <row r="803" ht="27.75" customHeight="1">
      <c r="A803" s="182"/>
      <c r="B803" s="184"/>
      <c r="C803" s="179"/>
      <c r="D803" s="180"/>
      <c r="E803" s="181"/>
      <c r="F803" s="179"/>
      <c r="G803" s="179"/>
      <c r="H803" s="179"/>
      <c r="I803" s="179"/>
      <c r="J803" s="406"/>
      <c r="K803" s="121"/>
      <c r="L803" s="120"/>
      <c r="M803" s="181"/>
    </row>
    <row r="804" ht="27.75" customHeight="1">
      <c r="A804" s="182"/>
      <c r="B804" s="183"/>
      <c r="C804" s="120"/>
      <c r="D804" s="177"/>
      <c r="E804" s="178"/>
      <c r="F804" s="120"/>
      <c r="G804" s="120"/>
      <c r="H804" s="120"/>
      <c r="I804" s="120"/>
      <c r="J804" s="405"/>
      <c r="K804" s="121"/>
      <c r="L804" s="120"/>
      <c r="M804" s="178"/>
    </row>
    <row r="805" ht="27.75" customHeight="1">
      <c r="A805" s="182"/>
      <c r="B805" s="184"/>
      <c r="C805" s="179"/>
      <c r="D805" s="180"/>
      <c r="E805" s="181"/>
      <c r="F805" s="179"/>
      <c r="G805" s="179"/>
      <c r="H805" s="179"/>
      <c r="I805" s="179"/>
      <c r="J805" s="406"/>
      <c r="K805" s="121"/>
      <c r="L805" s="120"/>
      <c r="M805" s="181"/>
    </row>
    <row r="806" ht="27.75" customHeight="1">
      <c r="A806" s="182"/>
      <c r="B806" s="183"/>
      <c r="C806" s="120"/>
      <c r="D806" s="177"/>
      <c r="E806" s="178"/>
      <c r="F806" s="120"/>
      <c r="G806" s="120"/>
      <c r="H806" s="120"/>
      <c r="I806" s="120"/>
      <c r="J806" s="405"/>
      <c r="K806" s="121"/>
      <c r="L806" s="120"/>
      <c r="M806" s="178"/>
    </row>
    <row r="807" ht="27.75" customHeight="1">
      <c r="A807" s="182"/>
      <c r="B807" s="184"/>
      <c r="C807" s="179"/>
      <c r="D807" s="180"/>
      <c r="E807" s="181"/>
      <c r="F807" s="179"/>
      <c r="G807" s="179"/>
      <c r="H807" s="179"/>
      <c r="I807" s="179"/>
      <c r="J807" s="406"/>
      <c r="K807" s="121"/>
      <c r="L807" s="120"/>
      <c r="M807" s="181"/>
    </row>
    <row r="808" ht="27.75" customHeight="1">
      <c r="A808" s="182"/>
      <c r="B808" s="183"/>
      <c r="C808" s="120"/>
      <c r="D808" s="177"/>
      <c r="E808" s="178"/>
      <c r="F808" s="120"/>
      <c r="G808" s="120"/>
      <c r="H808" s="120"/>
      <c r="I808" s="120"/>
      <c r="J808" s="405"/>
      <c r="K808" s="121"/>
      <c r="L808" s="120"/>
      <c r="M808" s="178"/>
    </row>
    <row r="809" ht="27.75" customHeight="1">
      <c r="A809" s="182"/>
      <c r="B809" s="184"/>
      <c r="C809" s="179"/>
      <c r="D809" s="180"/>
      <c r="E809" s="181"/>
      <c r="F809" s="179"/>
      <c r="G809" s="179"/>
      <c r="H809" s="179"/>
      <c r="I809" s="179"/>
      <c r="J809" s="406"/>
      <c r="K809" s="121"/>
      <c r="L809" s="120"/>
      <c r="M809" s="181"/>
    </row>
    <row r="810" ht="27.75" customHeight="1">
      <c r="A810" s="182"/>
      <c r="B810" s="183"/>
      <c r="C810" s="120"/>
      <c r="D810" s="177"/>
      <c r="E810" s="178"/>
      <c r="F810" s="120"/>
      <c r="G810" s="120"/>
      <c r="H810" s="120"/>
      <c r="I810" s="120"/>
      <c r="J810" s="405"/>
      <c r="K810" s="121"/>
      <c r="L810" s="120"/>
      <c r="M810" s="178"/>
    </row>
    <row r="811" ht="27.75" customHeight="1">
      <c r="A811" s="182"/>
      <c r="B811" s="184"/>
      <c r="C811" s="179"/>
      <c r="D811" s="180"/>
      <c r="E811" s="181"/>
      <c r="F811" s="179"/>
      <c r="G811" s="179"/>
      <c r="H811" s="179"/>
      <c r="I811" s="179"/>
      <c r="J811" s="406"/>
      <c r="K811" s="121"/>
      <c r="L811" s="120"/>
      <c r="M811" s="181"/>
    </row>
    <row r="812" ht="27.75" customHeight="1">
      <c r="A812" s="182"/>
      <c r="B812" s="183"/>
      <c r="C812" s="120"/>
      <c r="D812" s="177"/>
      <c r="E812" s="178"/>
      <c r="F812" s="120"/>
      <c r="G812" s="120"/>
      <c r="H812" s="120"/>
      <c r="I812" s="120"/>
      <c r="J812" s="405"/>
      <c r="K812" s="121"/>
      <c r="L812" s="120"/>
      <c r="M812" s="178"/>
    </row>
    <row r="813" ht="27.75" customHeight="1">
      <c r="A813" s="182"/>
      <c r="B813" s="184"/>
      <c r="C813" s="179"/>
      <c r="D813" s="180"/>
      <c r="E813" s="181"/>
      <c r="F813" s="179"/>
      <c r="G813" s="179"/>
      <c r="H813" s="179"/>
      <c r="I813" s="179"/>
      <c r="J813" s="406"/>
      <c r="K813" s="121"/>
      <c r="L813" s="120"/>
      <c r="M813" s="181"/>
    </row>
    <row r="814" ht="27.75" customHeight="1">
      <c r="A814" s="182"/>
      <c r="B814" s="183"/>
      <c r="C814" s="120"/>
      <c r="D814" s="177"/>
      <c r="E814" s="178"/>
      <c r="F814" s="120"/>
      <c r="G814" s="120"/>
      <c r="H814" s="120"/>
      <c r="I814" s="120"/>
      <c r="J814" s="405"/>
      <c r="K814" s="121"/>
      <c r="L814" s="120"/>
      <c r="M814" s="178"/>
    </row>
    <row r="815" ht="27.75" customHeight="1">
      <c r="A815" s="182"/>
      <c r="B815" s="184"/>
      <c r="C815" s="179"/>
      <c r="D815" s="180"/>
      <c r="E815" s="181"/>
      <c r="F815" s="179"/>
      <c r="G815" s="179"/>
      <c r="H815" s="179"/>
      <c r="I815" s="179"/>
      <c r="J815" s="406"/>
      <c r="K815" s="121"/>
      <c r="L815" s="120"/>
      <c r="M815" s="181"/>
    </row>
    <row r="816" ht="27.75" customHeight="1">
      <c r="A816" s="182"/>
      <c r="B816" s="183"/>
      <c r="C816" s="120"/>
      <c r="D816" s="177"/>
      <c r="E816" s="178"/>
      <c r="F816" s="120"/>
      <c r="G816" s="120"/>
      <c r="H816" s="120"/>
      <c r="I816" s="120"/>
      <c r="J816" s="405"/>
      <c r="K816" s="121"/>
      <c r="L816" s="120"/>
      <c r="M816" s="178"/>
    </row>
    <row r="817" ht="27.75" customHeight="1">
      <c r="A817" s="182"/>
      <c r="B817" s="184"/>
      <c r="C817" s="179"/>
      <c r="D817" s="180"/>
      <c r="E817" s="181"/>
      <c r="F817" s="179"/>
      <c r="G817" s="179"/>
      <c r="H817" s="179"/>
      <c r="I817" s="179"/>
      <c r="J817" s="406"/>
      <c r="K817" s="121"/>
      <c r="L817" s="120"/>
      <c r="M817" s="181"/>
    </row>
    <row r="818" ht="27.75" customHeight="1">
      <c r="A818" s="182"/>
      <c r="B818" s="183"/>
      <c r="C818" s="120"/>
      <c r="D818" s="177"/>
      <c r="E818" s="178"/>
      <c r="F818" s="120"/>
      <c r="G818" s="120"/>
      <c r="H818" s="120"/>
      <c r="I818" s="120"/>
      <c r="J818" s="405"/>
      <c r="K818" s="121"/>
      <c r="L818" s="120"/>
      <c r="M818" s="178"/>
    </row>
    <row r="819" ht="27.75" customHeight="1">
      <c r="A819" s="182"/>
      <c r="B819" s="184"/>
      <c r="C819" s="179"/>
      <c r="D819" s="180"/>
      <c r="E819" s="181"/>
      <c r="F819" s="179"/>
      <c r="G819" s="179"/>
      <c r="H819" s="179"/>
      <c r="I819" s="179"/>
      <c r="J819" s="406"/>
      <c r="K819" s="121"/>
      <c r="L819" s="120"/>
      <c r="M819" s="181"/>
    </row>
    <row r="820" ht="27.75" customHeight="1">
      <c r="A820" s="182"/>
      <c r="B820" s="183"/>
      <c r="C820" s="120"/>
      <c r="D820" s="177"/>
      <c r="E820" s="178"/>
      <c r="F820" s="120"/>
      <c r="G820" s="120"/>
      <c r="H820" s="120"/>
      <c r="I820" s="120"/>
      <c r="J820" s="405"/>
      <c r="K820" s="121"/>
      <c r="L820" s="120"/>
      <c r="M820" s="178"/>
    </row>
    <row r="821" ht="27.75" customHeight="1">
      <c r="A821" s="182"/>
      <c r="B821" s="184"/>
      <c r="C821" s="179"/>
      <c r="D821" s="180"/>
      <c r="E821" s="181"/>
      <c r="F821" s="179"/>
      <c r="G821" s="179"/>
      <c r="H821" s="179"/>
      <c r="I821" s="179"/>
      <c r="J821" s="406"/>
      <c r="K821" s="121"/>
      <c r="L821" s="120"/>
      <c r="M821" s="181"/>
    </row>
    <row r="822" ht="27.75" customHeight="1">
      <c r="A822" s="182"/>
      <c r="B822" s="183"/>
      <c r="C822" s="120"/>
      <c r="D822" s="177"/>
      <c r="E822" s="178"/>
      <c r="F822" s="120"/>
      <c r="G822" s="120"/>
      <c r="H822" s="120"/>
      <c r="I822" s="120"/>
      <c r="J822" s="405"/>
      <c r="K822" s="121"/>
      <c r="L822" s="120"/>
      <c r="M822" s="178"/>
    </row>
    <row r="823" ht="27.75" customHeight="1">
      <c r="A823" s="182"/>
      <c r="B823" s="184"/>
      <c r="C823" s="179"/>
      <c r="D823" s="180"/>
      <c r="E823" s="181"/>
      <c r="F823" s="179"/>
      <c r="G823" s="179"/>
      <c r="H823" s="179"/>
      <c r="I823" s="179"/>
      <c r="J823" s="406"/>
      <c r="K823" s="121"/>
      <c r="L823" s="120"/>
      <c r="M823" s="181"/>
    </row>
    <row r="824" ht="27.75" customHeight="1">
      <c r="A824" s="182"/>
      <c r="B824" s="183"/>
      <c r="C824" s="120"/>
      <c r="D824" s="177"/>
      <c r="E824" s="178"/>
      <c r="F824" s="120"/>
      <c r="G824" s="120"/>
      <c r="H824" s="120"/>
      <c r="I824" s="120"/>
      <c r="J824" s="405"/>
      <c r="K824" s="121"/>
      <c r="L824" s="120"/>
      <c r="M824" s="178"/>
    </row>
    <row r="825" ht="27.75" customHeight="1">
      <c r="A825" s="182"/>
      <c r="B825" s="184"/>
      <c r="C825" s="179"/>
      <c r="D825" s="180"/>
      <c r="E825" s="181"/>
      <c r="F825" s="179"/>
      <c r="G825" s="179"/>
      <c r="H825" s="179"/>
      <c r="I825" s="179"/>
      <c r="J825" s="406"/>
      <c r="K825" s="121"/>
      <c r="L825" s="120"/>
      <c r="M825" s="181"/>
    </row>
    <row r="826" ht="27.75" customHeight="1">
      <c r="A826" s="182"/>
      <c r="B826" s="183"/>
      <c r="C826" s="120"/>
      <c r="D826" s="177"/>
      <c r="E826" s="178"/>
      <c r="F826" s="120"/>
      <c r="G826" s="120"/>
      <c r="H826" s="120"/>
      <c r="I826" s="120"/>
      <c r="J826" s="405"/>
      <c r="K826" s="121"/>
      <c r="L826" s="120"/>
      <c r="M826" s="178"/>
    </row>
    <row r="827" ht="27.75" customHeight="1">
      <c r="A827" s="182"/>
      <c r="B827" s="184"/>
      <c r="C827" s="179"/>
      <c r="D827" s="180"/>
      <c r="E827" s="181"/>
      <c r="F827" s="179"/>
      <c r="G827" s="179"/>
      <c r="H827" s="179"/>
      <c r="I827" s="179"/>
      <c r="J827" s="406"/>
      <c r="K827" s="121"/>
      <c r="L827" s="120"/>
      <c r="M827" s="181"/>
    </row>
    <row r="828" ht="27.75" customHeight="1">
      <c r="A828" s="182"/>
      <c r="B828" s="183"/>
      <c r="C828" s="120"/>
      <c r="D828" s="177"/>
      <c r="E828" s="178"/>
      <c r="F828" s="120"/>
      <c r="G828" s="120"/>
      <c r="H828" s="120"/>
      <c r="I828" s="120"/>
      <c r="J828" s="405"/>
      <c r="K828" s="121"/>
      <c r="L828" s="120"/>
      <c r="M828" s="178"/>
    </row>
    <row r="829" ht="27.75" customHeight="1">
      <c r="A829" s="182"/>
      <c r="B829" s="184"/>
      <c r="C829" s="179"/>
      <c r="D829" s="180"/>
      <c r="E829" s="181"/>
      <c r="F829" s="179"/>
      <c r="G829" s="179"/>
      <c r="H829" s="179"/>
      <c r="I829" s="179"/>
      <c r="J829" s="406"/>
      <c r="K829" s="121"/>
      <c r="L829" s="120"/>
      <c r="M829" s="181"/>
    </row>
    <row r="830" ht="27.75" customHeight="1">
      <c r="A830" s="182"/>
      <c r="B830" s="183"/>
      <c r="C830" s="120"/>
      <c r="D830" s="177"/>
      <c r="E830" s="178"/>
      <c r="F830" s="120"/>
      <c r="G830" s="120"/>
      <c r="H830" s="120"/>
      <c r="I830" s="120"/>
      <c r="J830" s="405"/>
      <c r="K830" s="121"/>
      <c r="L830" s="120"/>
      <c r="M830" s="178"/>
    </row>
    <row r="831" ht="27.75" customHeight="1">
      <c r="A831" s="182"/>
      <c r="B831" s="184"/>
      <c r="C831" s="179"/>
      <c r="D831" s="180"/>
      <c r="E831" s="181"/>
      <c r="F831" s="179"/>
      <c r="G831" s="179"/>
      <c r="H831" s="179"/>
      <c r="I831" s="179"/>
      <c r="J831" s="406"/>
      <c r="K831" s="121"/>
      <c r="L831" s="120"/>
      <c r="M831" s="179"/>
    </row>
    <row r="832" ht="27.75" customHeight="1">
      <c r="A832" s="182"/>
      <c r="B832" s="183"/>
      <c r="C832" s="120"/>
      <c r="D832" s="177"/>
      <c r="E832" s="178"/>
      <c r="F832" s="120"/>
      <c r="G832" s="120"/>
      <c r="H832" s="120"/>
      <c r="I832" s="120"/>
      <c r="J832" s="405"/>
      <c r="K832" s="121"/>
      <c r="L832" s="120"/>
      <c r="M832" s="120"/>
    </row>
    <row r="833" ht="27.75" customHeight="1">
      <c r="A833" s="182"/>
      <c r="B833" s="184"/>
      <c r="C833" s="179"/>
      <c r="D833" s="180"/>
      <c r="E833" s="181"/>
      <c r="F833" s="179"/>
      <c r="G833" s="179"/>
      <c r="H833" s="179"/>
      <c r="I833" s="179"/>
      <c r="J833" s="406"/>
      <c r="K833" s="121"/>
      <c r="L833" s="120"/>
      <c r="M833" s="179"/>
    </row>
    <row r="834" ht="27.75" customHeight="1">
      <c r="A834" s="182"/>
      <c r="B834" s="183"/>
      <c r="C834" s="120"/>
      <c r="D834" s="177"/>
      <c r="E834" s="178"/>
      <c r="F834" s="120"/>
      <c r="G834" s="120"/>
      <c r="H834" s="120"/>
      <c r="I834" s="120"/>
      <c r="J834" s="405"/>
      <c r="K834" s="121"/>
      <c r="L834" s="120"/>
      <c r="M834" s="120"/>
    </row>
    <row r="835" ht="27.75" customHeight="1">
      <c r="A835" s="182"/>
      <c r="B835" s="184"/>
      <c r="C835" s="179"/>
      <c r="D835" s="180"/>
      <c r="E835" s="181"/>
      <c r="F835" s="179"/>
      <c r="G835" s="179"/>
      <c r="H835" s="179"/>
      <c r="I835" s="179"/>
      <c r="J835" s="406"/>
      <c r="K835" s="121"/>
      <c r="L835" s="120"/>
      <c r="M835" s="179"/>
    </row>
    <row r="836" ht="27.75" customHeight="1">
      <c r="A836" s="182"/>
      <c r="B836" s="183"/>
      <c r="C836" s="120"/>
      <c r="D836" s="177"/>
      <c r="E836" s="178"/>
      <c r="F836" s="120"/>
      <c r="G836" s="120"/>
      <c r="H836" s="120"/>
      <c r="I836" s="120"/>
      <c r="J836" s="405"/>
      <c r="K836" s="121"/>
      <c r="L836" s="120"/>
      <c r="M836" s="120"/>
    </row>
    <row r="837" ht="27.75" customHeight="1">
      <c r="A837" s="182"/>
      <c r="B837" s="184"/>
      <c r="C837" s="179"/>
      <c r="D837" s="180"/>
      <c r="E837" s="181"/>
      <c r="F837" s="179"/>
      <c r="G837" s="179"/>
      <c r="H837" s="179"/>
      <c r="I837" s="179"/>
      <c r="J837" s="406"/>
      <c r="K837" s="121"/>
      <c r="L837" s="120"/>
      <c r="M837" s="179"/>
    </row>
    <row r="838" ht="27.75" customHeight="1">
      <c r="A838" s="182"/>
      <c r="B838" s="183"/>
      <c r="C838" s="120"/>
      <c r="D838" s="177"/>
      <c r="E838" s="178"/>
      <c r="F838" s="120"/>
      <c r="G838" s="120"/>
      <c r="H838" s="120"/>
      <c r="I838" s="120"/>
      <c r="J838" s="405"/>
      <c r="K838" s="121"/>
      <c r="L838" s="120"/>
      <c r="M838" s="120"/>
    </row>
    <row r="839" ht="27.75" customHeight="1">
      <c r="A839" s="182"/>
      <c r="B839" s="184"/>
      <c r="C839" s="179"/>
      <c r="D839" s="180"/>
      <c r="E839" s="181"/>
      <c r="F839" s="179"/>
      <c r="G839" s="179"/>
      <c r="H839" s="179"/>
      <c r="I839" s="179"/>
      <c r="J839" s="406"/>
      <c r="K839" s="121"/>
      <c r="L839" s="120"/>
      <c r="M839" s="179"/>
    </row>
    <row r="840" ht="27.75" customHeight="1">
      <c r="A840" s="182"/>
      <c r="B840" s="183"/>
      <c r="C840" s="120"/>
      <c r="D840" s="177"/>
      <c r="E840" s="178"/>
      <c r="F840" s="120"/>
      <c r="G840" s="120"/>
      <c r="H840" s="120"/>
      <c r="I840" s="120"/>
      <c r="J840" s="405"/>
      <c r="K840" s="121"/>
      <c r="L840" s="120"/>
      <c r="M840" s="120"/>
    </row>
    <row r="841" ht="27.75" customHeight="1">
      <c r="A841" s="182"/>
      <c r="B841" s="184"/>
      <c r="C841" s="179"/>
      <c r="D841" s="180"/>
      <c r="E841" s="181"/>
      <c r="F841" s="179"/>
      <c r="G841" s="179"/>
      <c r="H841" s="179"/>
      <c r="I841" s="179"/>
      <c r="J841" s="406"/>
      <c r="K841" s="121"/>
      <c r="L841" s="120"/>
      <c r="M841" s="179"/>
    </row>
    <row r="842" ht="27.75" customHeight="1">
      <c r="A842" s="182"/>
      <c r="B842" s="183"/>
      <c r="C842" s="120"/>
      <c r="D842" s="177"/>
      <c r="E842" s="178"/>
      <c r="F842" s="120"/>
      <c r="G842" s="120"/>
      <c r="H842" s="120"/>
      <c r="I842" s="120"/>
      <c r="J842" s="405"/>
      <c r="K842" s="121"/>
      <c r="L842" s="120"/>
      <c r="M842" s="120"/>
    </row>
    <row r="843" ht="27.75" customHeight="1">
      <c r="A843" s="182"/>
      <c r="B843" s="184"/>
      <c r="C843" s="179"/>
      <c r="D843" s="180"/>
      <c r="E843" s="181"/>
      <c r="F843" s="179"/>
      <c r="G843" s="179"/>
      <c r="H843" s="179"/>
      <c r="I843" s="179"/>
      <c r="J843" s="406"/>
      <c r="K843" s="121"/>
      <c r="L843" s="120"/>
      <c r="M843" s="179"/>
    </row>
    <row r="844" ht="27.75" customHeight="1">
      <c r="A844" s="182"/>
      <c r="B844" s="183"/>
      <c r="C844" s="120"/>
      <c r="D844" s="177"/>
      <c r="E844" s="178"/>
      <c r="F844" s="120"/>
      <c r="G844" s="120"/>
      <c r="H844" s="120"/>
      <c r="I844" s="120"/>
      <c r="J844" s="405"/>
      <c r="K844" s="121"/>
      <c r="L844" s="120"/>
      <c r="M844" s="120"/>
    </row>
    <row r="845" ht="27.75" customHeight="1">
      <c r="A845" s="182"/>
      <c r="B845" s="184"/>
      <c r="C845" s="179"/>
      <c r="D845" s="180"/>
      <c r="E845" s="181"/>
      <c r="F845" s="179"/>
      <c r="G845" s="179"/>
      <c r="H845" s="179"/>
      <c r="I845" s="179"/>
      <c r="J845" s="406"/>
      <c r="K845" s="121"/>
      <c r="L845" s="120"/>
      <c r="M845" s="179"/>
    </row>
    <row r="846" ht="27.75" customHeight="1">
      <c r="A846" s="182"/>
      <c r="B846" s="183"/>
      <c r="C846" s="120"/>
      <c r="D846" s="177"/>
      <c r="E846" s="178"/>
      <c r="F846" s="120"/>
      <c r="G846" s="120"/>
      <c r="H846" s="120"/>
      <c r="I846" s="120"/>
      <c r="J846" s="405"/>
      <c r="K846" s="121"/>
      <c r="L846" s="120"/>
      <c r="M846" s="120"/>
    </row>
    <row r="847" ht="27.75" customHeight="1">
      <c r="A847" s="182"/>
      <c r="B847" s="184"/>
      <c r="C847" s="179"/>
      <c r="D847" s="180"/>
      <c r="E847" s="181"/>
      <c r="F847" s="179"/>
      <c r="G847" s="179"/>
      <c r="H847" s="179"/>
      <c r="I847" s="179"/>
      <c r="J847" s="406"/>
      <c r="K847" s="121"/>
      <c r="L847" s="120"/>
      <c r="M847" s="179"/>
    </row>
    <row r="848" ht="27.75" customHeight="1">
      <c r="A848" s="182"/>
      <c r="B848" s="183"/>
      <c r="C848" s="120"/>
      <c r="D848" s="177"/>
      <c r="E848" s="178"/>
      <c r="F848" s="120"/>
      <c r="G848" s="120"/>
      <c r="H848" s="120"/>
      <c r="I848" s="120"/>
      <c r="J848" s="405"/>
      <c r="K848" s="121"/>
      <c r="L848" s="120"/>
      <c r="M848" s="120"/>
    </row>
    <row r="849" ht="27.75" customHeight="1">
      <c r="A849" s="182"/>
      <c r="B849" s="184"/>
      <c r="C849" s="179"/>
      <c r="D849" s="180"/>
      <c r="E849" s="181"/>
      <c r="F849" s="179"/>
      <c r="G849" s="179"/>
      <c r="H849" s="179"/>
      <c r="I849" s="179"/>
      <c r="J849" s="406"/>
      <c r="K849" s="121"/>
      <c r="L849" s="120"/>
      <c r="M849" s="179"/>
    </row>
    <row r="850" ht="27.75" customHeight="1">
      <c r="A850" s="182"/>
      <c r="B850" s="183"/>
      <c r="C850" s="120"/>
      <c r="D850" s="177"/>
      <c r="E850" s="178"/>
      <c r="F850" s="120"/>
      <c r="G850" s="120"/>
      <c r="H850" s="120"/>
      <c r="I850" s="120"/>
      <c r="J850" s="405"/>
      <c r="K850" s="121"/>
      <c r="L850" s="120"/>
      <c r="M850" s="120"/>
    </row>
    <row r="851" ht="27.75" customHeight="1">
      <c r="A851" s="182"/>
      <c r="B851" s="184"/>
      <c r="C851" s="179"/>
      <c r="D851" s="180"/>
      <c r="E851" s="181"/>
      <c r="F851" s="179"/>
      <c r="G851" s="179"/>
      <c r="H851" s="179"/>
      <c r="I851" s="179"/>
      <c r="J851" s="406"/>
      <c r="K851" s="121"/>
      <c r="L851" s="120"/>
      <c r="M851" s="179"/>
    </row>
    <row r="852" ht="27.75" customHeight="1">
      <c r="A852" s="182"/>
      <c r="B852" s="183"/>
      <c r="C852" s="120"/>
      <c r="D852" s="177"/>
      <c r="E852" s="178"/>
      <c r="F852" s="120"/>
      <c r="G852" s="120"/>
      <c r="H852" s="120"/>
      <c r="I852" s="120"/>
      <c r="J852" s="405"/>
      <c r="K852" s="121"/>
      <c r="L852" s="120"/>
      <c r="M852" s="120"/>
    </row>
    <row r="853" ht="27.75" customHeight="1">
      <c r="A853" s="182"/>
      <c r="B853" s="184"/>
      <c r="C853" s="179"/>
      <c r="D853" s="180"/>
      <c r="E853" s="181"/>
      <c r="F853" s="179"/>
      <c r="G853" s="179"/>
      <c r="H853" s="179"/>
      <c r="I853" s="179"/>
      <c r="J853" s="406"/>
      <c r="K853" s="121"/>
      <c r="L853" s="120"/>
      <c r="M853" s="179"/>
    </row>
    <row r="854" ht="27.75" customHeight="1">
      <c r="A854" s="182"/>
      <c r="B854" s="183"/>
      <c r="C854" s="120"/>
      <c r="D854" s="177"/>
      <c r="E854" s="178"/>
      <c r="F854" s="120"/>
      <c r="G854" s="120"/>
      <c r="H854" s="120"/>
      <c r="I854" s="120"/>
      <c r="J854" s="405"/>
      <c r="K854" s="121"/>
      <c r="L854" s="120"/>
      <c r="M854" s="120"/>
    </row>
    <row r="855" ht="27.75" customHeight="1">
      <c r="A855" s="182"/>
      <c r="B855" s="184"/>
      <c r="C855" s="179"/>
      <c r="D855" s="180"/>
      <c r="E855" s="181"/>
      <c r="F855" s="179"/>
      <c r="G855" s="179"/>
      <c r="H855" s="179"/>
      <c r="I855" s="179"/>
      <c r="J855" s="406"/>
      <c r="K855" s="121"/>
      <c r="L855" s="120"/>
      <c r="M855" s="179"/>
    </row>
    <row r="856" ht="27.75" customHeight="1">
      <c r="A856" s="182"/>
      <c r="B856" s="183"/>
      <c r="C856" s="120"/>
      <c r="D856" s="177"/>
      <c r="E856" s="178"/>
      <c r="F856" s="120"/>
      <c r="G856" s="120"/>
      <c r="H856" s="120"/>
      <c r="I856" s="120"/>
      <c r="J856" s="405"/>
      <c r="K856" s="121"/>
      <c r="L856" s="120"/>
      <c r="M856" s="120"/>
    </row>
    <row r="857" ht="27.75" customHeight="1">
      <c r="A857" s="182"/>
      <c r="B857" s="184"/>
      <c r="C857" s="179"/>
      <c r="D857" s="180"/>
      <c r="E857" s="181"/>
      <c r="F857" s="179"/>
      <c r="G857" s="179"/>
      <c r="H857" s="179"/>
      <c r="I857" s="179"/>
      <c r="J857" s="406"/>
      <c r="K857" s="121"/>
      <c r="L857" s="120"/>
      <c r="M857" s="179"/>
    </row>
    <row r="858" ht="27.75" customHeight="1">
      <c r="A858" s="182"/>
      <c r="B858" s="183"/>
      <c r="C858" s="120"/>
      <c r="D858" s="177"/>
      <c r="E858" s="178"/>
      <c r="F858" s="120"/>
      <c r="G858" s="120"/>
      <c r="H858" s="120"/>
      <c r="I858" s="120"/>
      <c r="J858" s="405"/>
      <c r="K858" s="121"/>
      <c r="L858" s="120"/>
      <c r="M858" s="120"/>
    </row>
    <row r="859" ht="27.75" customHeight="1">
      <c r="A859" s="182"/>
      <c r="B859" s="184"/>
      <c r="C859" s="179"/>
      <c r="D859" s="180"/>
      <c r="E859" s="181"/>
      <c r="F859" s="179"/>
      <c r="G859" s="179"/>
      <c r="H859" s="179"/>
      <c r="I859" s="179"/>
      <c r="J859" s="406"/>
      <c r="K859" s="121"/>
      <c r="L859" s="120"/>
      <c r="M859" s="179"/>
    </row>
    <row r="860" ht="27.75" customHeight="1">
      <c r="A860" s="182"/>
      <c r="B860" s="183"/>
      <c r="C860" s="120"/>
      <c r="D860" s="177"/>
      <c r="E860" s="178"/>
      <c r="F860" s="120"/>
      <c r="G860" s="120"/>
      <c r="H860" s="120"/>
      <c r="I860" s="120"/>
      <c r="J860" s="405"/>
      <c r="K860" s="121"/>
      <c r="L860" s="120"/>
      <c r="M860" s="120"/>
    </row>
    <row r="861" ht="27.75" customHeight="1">
      <c r="A861" s="182"/>
      <c r="B861" s="184"/>
      <c r="C861" s="179"/>
      <c r="D861" s="180"/>
      <c r="E861" s="181"/>
      <c r="F861" s="179"/>
      <c r="G861" s="179"/>
      <c r="H861" s="179"/>
      <c r="I861" s="179"/>
      <c r="J861" s="406"/>
      <c r="K861" s="121"/>
      <c r="L861" s="120"/>
      <c r="M861" s="179"/>
    </row>
    <row r="862" ht="27.75" customHeight="1">
      <c r="A862" s="182"/>
      <c r="B862" s="183"/>
      <c r="C862" s="120"/>
      <c r="D862" s="177"/>
      <c r="E862" s="178"/>
      <c r="F862" s="120"/>
      <c r="G862" s="120"/>
      <c r="H862" s="120"/>
      <c r="I862" s="120"/>
      <c r="J862" s="405"/>
      <c r="K862" s="121"/>
      <c r="L862" s="120"/>
      <c r="M862" s="120"/>
    </row>
    <row r="863" ht="27.75" customHeight="1">
      <c r="A863" s="182"/>
      <c r="B863" s="184"/>
      <c r="C863" s="179"/>
      <c r="D863" s="180"/>
      <c r="E863" s="181"/>
      <c r="F863" s="179"/>
      <c r="G863" s="179"/>
      <c r="H863" s="179"/>
      <c r="I863" s="179"/>
      <c r="J863" s="406"/>
      <c r="K863" s="121"/>
      <c r="L863" s="120"/>
      <c r="M863" s="179"/>
    </row>
    <row r="864" ht="27.75" customHeight="1">
      <c r="A864" s="182"/>
      <c r="B864" s="183"/>
      <c r="C864" s="120"/>
      <c r="D864" s="177"/>
      <c r="E864" s="178"/>
      <c r="F864" s="120"/>
      <c r="G864" s="120"/>
      <c r="H864" s="120"/>
      <c r="I864" s="120"/>
      <c r="J864" s="405"/>
      <c r="K864" s="121"/>
      <c r="L864" s="120"/>
      <c r="M864" s="120"/>
    </row>
    <row r="865" ht="27.75" customHeight="1">
      <c r="A865" s="182"/>
      <c r="B865" s="184"/>
      <c r="C865" s="179"/>
      <c r="D865" s="180"/>
      <c r="E865" s="181"/>
      <c r="F865" s="179"/>
      <c r="G865" s="179"/>
      <c r="H865" s="179"/>
      <c r="I865" s="179"/>
      <c r="J865" s="406"/>
      <c r="K865" s="121"/>
      <c r="L865" s="120"/>
      <c r="M865" s="179"/>
    </row>
    <row r="866" ht="27.75" customHeight="1">
      <c r="A866" s="182"/>
      <c r="B866" s="183"/>
      <c r="C866" s="120"/>
      <c r="D866" s="177"/>
      <c r="E866" s="178"/>
      <c r="F866" s="120"/>
      <c r="G866" s="120"/>
      <c r="H866" s="120"/>
      <c r="I866" s="120"/>
      <c r="J866" s="405"/>
      <c r="K866" s="121"/>
      <c r="L866" s="120"/>
      <c r="M866" s="120"/>
    </row>
    <row r="867" ht="27.75" customHeight="1">
      <c r="A867" s="182"/>
      <c r="B867" s="184"/>
      <c r="C867" s="179"/>
      <c r="D867" s="180"/>
      <c r="E867" s="181"/>
      <c r="F867" s="179"/>
      <c r="G867" s="179"/>
      <c r="H867" s="179"/>
      <c r="I867" s="179"/>
      <c r="J867" s="406"/>
      <c r="K867" s="121"/>
      <c r="L867" s="120"/>
      <c r="M867" s="179"/>
    </row>
    <row r="868" ht="27.75" customHeight="1">
      <c r="A868" s="182"/>
      <c r="B868" s="183"/>
      <c r="C868" s="120"/>
      <c r="D868" s="177"/>
      <c r="E868" s="178"/>
      <c r="F868" s="120"/>
      <c r="G868" s="120"/>
      <c r="H868" s="120"/>
      <c r="I868" s="120"/>
      <c r="J868" s="405"/>
      <c r="K868" s="121"/>
      <c r="L868" s="120"/>
      <c r="M868" s="120"/>
    </row>
    <row r="869" ht="27.75" customHeight="1">
      <c r="A869" s="182"/>
      <c r="B869" s="184"/>
      <c r="C869" s="179"/>
      <c r="D869" s="180"/>
      <c r="E869" s="181"/>
      <c r="F869" s="179"/>
      <c r="G869" s="179"/>
      <c r="H869" s="179"/>
      <c r="I869" s="179"/>
      <c r="J869" s="406"/>
      <c r="K869" s="121"/>
      <c r="L869" s="120"/>
      <c r="M869" s="179"/>
    </row>
    <row r="870" ht="27.75" customHeight="1">
      <c r="A870" s="182"/>
      <c r="B870" s="183"/>
      <c r="C870" s="120"/>
      <c r="D870" s="177"/>
      <c r="E870" s="178"/>
      <c r="F870" s="120"/>
      <c r="G870" s="120"/>
      <c r="H870" s="120"/>
      <c r="I870" s="120"/>
      <c r="J870" s="405"/>
      <c r="K870" s="121"/>
      <c r="L870" s="120"/>
      <c r="M870" s="120"/>
    </row>
    <row r="871" ht="27.75" customHeight="1">
      <c r="A871" s="182"/>
      <c r="B871" s="184"/>
      <c r="C871" s="179"/>
      <c r="D871" s="180"/>
      <c r="E871" s="181"/>
      <c r="F871" s="179"/>
      <c r="G871" s="179"/>
      <c r="H871" s="179"/>
      <c r="I871" s="179"/>
      <c r="J871" s="406"/>
      <c r="K871" s="121"/>
      <c r="L871" s="120"/>
      <c r="M871" s="179"/>
    </row>
    <row r="872" ht="27.75" customHeight="1">
      <c r="A872" s="182"/>
      <c r="B872" s="183"/>
      <c r="C872" s="120"/>
      <c r="D872" s="177"/>
      <c r="E872" s="178"/>
      <c r="F872" s="120"/>
      <c r="G872" s="120"/>
      <c r="H872" s="120"/>
      <c r="I872" s="120"/>
      <c r="J872" s="405"/>
      <c r="K872" s="121"/>
      <c r="L872" s="120"/>
      <c r="M872" s="120"/>
    </row>
    <row r="873" ht="27.75" customHeight="1">
      <c r="A873" s="182"/>
      <c r="B873" s="184"/>
      <c r="C873" s="179"/>
      <c r="D873" s="180"/>
      <c r="E873" s="181"/>
      <c r="F873" s="179"/>
      <c r="G873" s="179"/>
      <c r="H873" s="179"/>
      <c r="I873" s="179"/>
      <c r="J873" s="406"/>
      <c r="K873" s="121"/>
      <c r="L873" s="120"/>
      <c r="M873" s="179"/>
    </row>
    <row r="874" ht="27.75" customHeight="1">
      <c r="A874" s="182"/>
      <c r="B874" s="183"/>
      <c r="C874" s="120"/>
      <c r="D874" s="177"/>
      <c r="E874" s="178"/>
      <c r="F874" s="120"/>
      <c r="G874" s="120"/>
      <c r="H874" s="120"/>
      <c r="I874" s="120"/>
      <c r="J874" s="405"/>
      <c r="K874" s="121"/>
      <c r="L874" s="120"/>
      <c r="M874" s="120"/>
    </row>
    <row r="875" ht="27.75" customHeight="1">
      <c r="A875" s="182"/>
      <c r="B875" s="184"/>
      <c r="C875" s="179"/>
      <c r="D875" s="180"/>
      <c r="E875" s="181"/>
      <c r="F875" s="179"/>
      <c r="G875" s="179"/>
      <c r="H875" s="179"/>
      <c r="I875" s="179"/>
      <c r="J875" s="406"/>
      <c r="K875" s="121"/>
      <c r="L875" s="120"/>
      <c r="M875" s="179"/>
    </row>
    <row r="876" ht="27.75" customHeight="1">
      <c r="A876" s="182"/>
      <c r="B876" s="183"/>
      <c r="C876" s="120"/>
      <c r="D876" s="177"/>
      <c r="E876" s="178"/>
      <c r="F876" s="120"/>
      <c r="G876" s="120"/>
      <c r="H876" s="120"/>
      <c r="I876" s="120"/>
      <c r="J876" s="405"/>
      <c r="K876" s="121"/>
      <c r="L876" s="120"/>
      <c r="M876" s="120"/>
    </row>
  </sheetData>
  <autoFilter ref="$A$1:$M$876">
    <sortState ref="A1:M876">
      <sortCondition ref="F1:F876"/>
    </sortState>
  </autoFilter>
  <conditionalFormatting sqref="B1:B876">
    <cfRule type="containsText" dxfId="0" priority="1" operator="containsText" text="ขาด">
      <formula>NOT(ISERROR(SEARCH(("ขาด"),(B1))))</formula>
    </cfRule>
  </conditionalFormatting>
  <conditionalFormatting sqref="B1:B876">
    <cfRule type="containsText" dxfId="1" priority="2" operator="containsText" text="1-3">
      <formula>NOT(ISERROR(SEARCH(("1-3"),(B1))))</formula>
    </cfRule>
  </conditionalFormatting>
  <conditionalFormatting sqref="B1:B876">
    <cfRule type="containsText" dxfId="2" priority="3" operator="containsText" text="4-5">
      <formula>NOT(ISERROR(SEARCH(("4-5"),(B1))))</formula>
    </cfRule>
  </conditionalFormatting>
  <conditionalFormatting sqref="B1:B876">
    <cfRule type="containsText" dxfId="3" priority="4" operator="containsText" text="6">
      <formula>NOT(ISERROR(SEARCH(("6"),(B1))))</formula>
    </cfRule>
  </conditionalFormatting>
  <conditionalFormatting sqref="B1:B876">
    <cfRule type="containsText" dxfId="4" priority="5" operator="containsText" text="ปกติ">
      <formula>NOT(ISERROR(SEARCH(("ปกติ"),(B1))))</formula>
    </cfRule>
  </conditionalFormatting>
  <conditionalFormatting sqref="B1:B876">
    <cfRule type="containsBlanks" dxfId="5" priority="6">
      <formula>LEN(TRIM(B1))=0</formula>
    </cfRule>
  </conditionalFormatting>
  <dataValidations>
    <dataValidation type="list" allowBlank="1" sqref="H2:H53 H65:H68">
      <formula1>'รายชื่อกรม'!$B$2:$B$19</formula1>
    </dataValidation>
    <dataValidation type="list" allowBlank="1" sqref="I2:J53 I65:J68">
      <formula1>'ชื่อบรษัทและยี่ห้อที่ขอยื่น'!$B$3:$B$150</formula1>
    </dataValidation>
    <dataValidation type="list" allowBlank="1" sqref="G2:G53 G65:G68">
      <formula1>'ประเภททะเบียน'!$C$3:$C$11</formula1>
    </dataValidation>
    <dataValidation type="list" allowBlank="1" sqref="M2:M53 M65:M68">
      <formula1>'ประเภททะเบียน'!$E$4:$E$21</formula1>
    </dataValidation>
  </dataValidation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65"/>
    <hyperlink r:id="rId54" ref="K66"/>
    <hyperlink r:id="rId55" ref="K67"/>
    <hyperlink r:id="rId56" ref="K6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2.38"/>
    <col customWidth="1" min="2" max="2" width="12.75"/>
    <col customWidth="1" min="3" max="3" width="16.0"/>
    <col customWidth="1" min="4" max="4" width="15.0"/>
    <col customWidth="1" min="5" max="6" width="17.38"/>
    <col customWidth="1" min="7" max="7" width="20.75"/>
    <col customWidth="1" min="8" max="9" width="16.75"/>
    <col customWidth="1" min="10" max="10" width="28.38"/>
    <col customWidth="1" min="11" max="11" width="19.0"/>
    <col customWidth="1" min="12" max="12" width="18.75"/>
    <col customWidth="1" min="13" max="13" width="16.5"/>
    <col customWidth="1" min="14" max="14" width="18.63"/>
  </cols>
  <sheetData>
    <row r="1" ht="27.75" customHeight="1">
      <c r="A1" s="105" t="s">
        <v>0</v>
      </c>
      <c r="B1" s="105" t="s">
        <v>1</v>
      </c>
      <c r="C1" s="106" t="s">
        <v>2684</v>
      </c>
      <c r="D1" s="106" t="s">
        <v>2685</v>
      </c>
      <c r="E1" s="106" t="s">
        <v>8</v>
      </c>
      <c r="F1" s="107" t="s">
        <v>2686</v>
      </c>
      <c r="G1" s="108" t="s">
        <v>440</v>
      </c>
      <c r="H1" s="107" t="s">
        <v>16</v>
      </c>
      <c r="I1" s="107" t="s">
        <v>2687</v>
      </c>
      <c r="J1" s="108" t="s">
        <v>2688</v>
      </c>
      <c r="K1" s="111" t="s">
        <v>442</v>
      </c>
      <c r="L1" s="108" t="s">
        <v>2689</v>
      </c>
      <c r="M1" s="110" t="s">
        <v>569</v>
      </c>
      <c r="N1" s="109" t="s">
        <v>18</v>
      </c>
    </row>
    <row r="2" ht="27.75" customHeight="1">
      <c r="A2" s="171" t="str">
        <f t="shared" ref="A2:A18" si="1">if(E2="","",if(E2&lt;today(),"ทะเบียนขาด "&amp;today()-E2&amp;" วัน",((DATEDIF(today(),E2,"y") &amp; " ปี " &amp; DATEDIF(today(),E2,"ym") &amp; " เดือน "&amp; DATEDIF(today(),E2,"md") &amp; " วัน"))&amp;" หรือเหลืออีก "&amp;ABS(today()-E2)&amp;" วัน"))</f>
        <v>4 ปี 7 เดือน 8 วัน หรือเหลืออีก 1681 วัน</v>
      </c>
      <c r="B2" s="113" t="str">
        <f t="shared" ref="B2:B770" si="2">if(E2="","",if(today()&gt;E2,G2&amp;" ขาด",if(abs(today()-E2)&lt;=119,G2&amp;" ใกล้หมดอายุ ภายใน 1-3 เดือน",if(and(abs(today()-E2)&gt;=120,abs(today()-E2)&lt;=150),G2&amp;" ใกล้หมดอายุ ภายใน 4-5 เดือน",if(and(abs(today()-E2)&gt;=151,abs(today()-E2)&lt;=180),G2&amp;" จะหมดอายุอีก 6 เดิอน",G2&amp;" ปกติ")))))</f>
        <v>ทะเบียนเครื่องหมายการค้า ปกติ</v>
      </c>
      <c r="C2" s="172" t="s">
        <v>2690</v>
      </c>
      <c r="D2" s="172">
        <v>768251.0</v>
      </c>
      <c r="E2" s="173">
        <v>47633.0</v>
      </c>
      <c r="F2" s="167" t="s">
        <v>2691</v>
      </c>
      <c r="G2" s="157" t="s">
        <v>2692</v>
      </c>
      <c r="H2" s="206" t="s">
        <v>2693</v>
      </c>
      <c r="I2" s="172" t="s">
        <v>2694</v>
      </c>
      <c r="J2" s="206" t="s">
        <v>2695</v>
      </c>
      <c r="K2" s="416" t="s">
        <v>2696</v>
      </c>
      <c r="L2" s="157"/>
      <c r="M2" s="189"/>
      <c r="N2" s="142"/>
    </row>
    <row r="3" ht="27.75" customHeight="1">
      <c r="A3" s="171" t="str">
        <f t="shared" si="1"/>
        <v>4 ปี 7 เดือน 22 วัน หรือเหลืออีก 1695 วัน</v>
      </c>
      <c r="B3" s="113" t="str">
        <f t="shared" si="2"/>
        <v>ทะเบียนเครื่องหมายการค้า ปกติ</v>
      </c>
      <c r="C3" s="172" t="s">
        <v>2697</v>
      </c>
      <c r="D3" s="172">
        <v>769778.0</v>
      </c>
      <c r="E3" s="173">
        <v>47647.0</v>
      </c>
      <c r="F3" s="167" t="s">
        <v>2691</v>
      </c>
      <c r="G3" s="157" t="s">
        <v>2692</v>
      </c>
      <c r="H3" s="206" t="s">
        <v>2693</v>
      </c>
      <c r="I3" s="172" t="s">
        <v>2694</v>
      </c>
      <c r="J3" s="206" t="s">
        <v>2698</v>
      </c>
      <c r="K3" s="417" t="s">
        <v>2699</v>
      </c>
      <c r="L3" s="157"/>
      <c r="M3" s="193"/>
      <c r="N3" s="142"/>
    </row>
    <row r="4" ht="27.75" customHeight="1">
      <c r="A4" s="171" t="str">
        <f t="shared" si="1"/>
        <v>4 ปี 3 เดือน 25 วัน หรือเหลืออีก 1578 วัน</v>
      </c>
      <c r="B4" s="113" t="str">
        <f t="shared" si="2"/>
        <v>ทะเบียนเครื่องหมายการค้า ปกติ</v>
      </c>
      <c r="C4" s="172" t="s">
        <v>2700</v>
      </c>
      <c r="D4" s="172">
        <v>759239.0</v>
      </c>
      <c r="E4" s="173">
        <v>47530.0</v>
      </c>
      <c r="F4" s="167" t="s">
        <v>2691</v>
      </c>
      <c r="G4" s="157" t="s">
        <v>2692</v>
      </c>
      <c r="H4" s="206" t="s">
        <v>2693</v>
      </c>
      <c r="I4" s="172" t="s">
        <v>2701</v>
      </c>
      <c r="J4" s="206" t="s">
        <v>2702</v>
      </c>
      <c r="K4" s="416" t="s">
        <v>2703</v>
      </c>
      <c r="L4" s="157"/>
      <c r="M4" s="189"/>
      <c r="N4" s="142"/>
    </row>
    <row r="5" ht="27.75" customHeight="1">
      <c r="A5" s="171" t="str">
        <f t="shared" si="1"/>
        <v>4 ปี 3 เดือน 25 วัน หรือเหลืออีก 1578 วัน</v>
      </c>
      <c r="B5" s="113" t="str">
        <f t="shared" si="2"/>
        <v>ทะเบียนเครื่องหมายการค้า ปกติ</v>
      </c>
      <c r="C5" s="172" t="s">
        <v>2704</v>
      </c>
      <c r="D5" s="172">
        <v>759236.0</v>
      </c>
      <c r="E5" s="173">
        <v>47530.0</v>
      </c>
      <c r="F5" s="167" t="s">
        <v>2691</v>
      </c>
      <c r="G5" s="157" t="s">
        <v>2692</v>
      </c>
      <c r="H5" s="206" t="s">
        <v>2693</v>
      </c>
      <c r="I5" s="172" t="s">
        <v>2705</v>
      </c>
      <c r="J5" s="206" t="s">
        <v>2702</v>
      </c>
      <c r="K5" s="416" t="s">
        <v>2706</v>
      </c>
      <c r="L5" s="157"/>
      <c r="M5" s="193"/>
      <c r="N5" s="142"/>
    </row>
    <row r="6" ht="27.75" customHeight="1">
      <c r="A6" s="171" t="str">
        <f t="shared" si="1"/>
        <v>4 ปี 3 เดือน 25 วัน หรือเหลืออีก 1578 วัน</v>
      </c>
      <c r="B6" s="113" t="str">
        <f t="shared" si="2"/>
        <v>ทะเบียนเครื่องหมายการค้า ปกติ</v>
      </c>
      <c r="C6" s="172" t="s">
        <v>2707</v>
      </c>
      <c r="D6" s="172">
        <v>759235.0</v>
      </c>
      <c r="E6" s="173">
        <v>47530.0</v>
      </c>
      <c r="F6" s="167" t="s">
        <v>2691</v>
      </c>
      <c r="G6" s="157" t="s">
        <v>2692</v>
      </c>
      <c r="H6" s="206" t="s">
        <v>2693</v>
      </c>
      <c r="I6" s="172" t="s">
        <v>2708</v>
      </c>
      <c r="J6" s="206" t="s">
        <v>2702</v>
      </c>
      <c r="K6" s="416" t="s">
        <v>2709</v>
      </c>
      <c r="L6" s="157"/>
      <c r="M6" s="193"/>
      <c r="N6" s="142"/>
    </row>
    <row r="7" ht="27.75" customHeight="1">
      <c r="A7" s="171" t="str">
        <f t="shared" si="1"/>
        <v>5 ปี 1 เดือน 20 วัน หรือเหลืออีก 1877 วัน</v>
      </c>
      <c r="B7" s="113" t="str">
        <f t="shared" si="2"/>
        <v>ทะเบียนเครื่องหมายการค้า ปกติ</v>
      </c>
      <c r="C7" s="172" t="s">
        <v>2710</v>
      </c>
      <c r="D7" s="172">
        <v>790380.0</v>
      </c>
      <c r="E7" s="173">
        <v>47829.0</v>
      </c>
      <c r="F7" s="167" t="s">
        <v>2691</v>
      </c>
      <c r="G7" s="157" t="s">
        <v>2692</v>
      </c>
      <c r="H7" s="206" t="s">
        <v>2693</v>
      </c>
      <c r="I7" s="172" t="s">
        <v>2711</v>
      </c>
      <c r="J7" s="206" t="s">
        <v>2712</v>
      </c>
      <c r="K7" s="416" t="s">
        <v>2713</v>
      </c>
      <c r="L7" s="157"/>
      <c r="M7" s="193"/>
      <c r="N7" s="142"/>
    </row>
    <row r="8" ht="27.75" customHeight="1">
      <c r="A8" s="171" t="str">
        <f t="shared" si="1"/>
        <v>5 ปี 1 เดือน 20 วัน หรือเหลืออีก 1877 วัน</v>
      </c>
      <c r="B8" s="113" t="str">
        <f t="shared" si="2"/>
        <v>ทะเบียนเครื่องหมายการค้า ปกติ</v>
      </c>
      <c r="C8" s="172" t="s">
        <v>2714</v>
      </c>
      <c r="D8" s="172">
        <v>790374.0</v>
      </c>
      <c r="E8" s="173">
        <v>47829.0</v>
      </c>
      <c r="F8" s="167" t="s">
        <v>2691</v>
      </c>
      <c r="G8" s="157" t="s">
        <v>2692</v>
      </c>
      <c r="H8" s="206" t="s">
        <v>2693</v>
      </c>
      <c r="I8" s="172" t="s">
        <v>2715</v>
      </c>
      <c r="J8" s="206" t="s">
        <v>2716</v>
      </c>
      <c r="K8" s="416" t="s">
        <v>2717</v>
      </c>
      <c r="L8" s="157"/>
      <c r="M8" s="193"/>
      <c r="N8" s="142"/>
    </row>
    <row r="9" ht="27.75" customHeight="1">
      <c r="A9" s="171" t="str">
        <f t="shared" si="1"/>
        <v>5 ปี 1 เดือน 20 วัน หรือเหลืออีก 1877 วัน</v>
      </c>
      <c r="B9" s="113" t="str">
        <f t="shared" si="2"/>
        <v>ทะเบียนเครื่องหมายการค้า ปกติ</v>
      </c>
      <c r="C9" s="172" t="s">
        <v>2718</v>
      </c>
      <c r="D9" s="172">
        <v>790376.0</v>
      </c>
      <c r="E9" s="173">
        <v>47829.0</v>
      </c>
      <c r="F9" s="167" t="s">
        <v>2691</v>
      </c>
      <c r="G9" s="157" t="s">
        <v>2692</v>
      </c>
      <c r="H9" s="206" t="s">
        <v>2693</v>
      </c>
      <c r="I9" s="172" t="s">
        <v>2719</v>
      </c>
      <c r="J9" s="206" t="s">
        <v>2716</v>
      </c>
      <c r="K9" s="416" t="s">
        <v>2720</v>
      </c>
      <c r="L9" s="157"/>
      <c r="M9" s="193"/>
      <c r="N9" s="142"/>
    </row>
    <row r="10" ht="27.75" customHeight="1">
      <c r="A10" s="171" t="str">
        <f t="shared" si="1"/>
        <v>5 ปี 1 เดือน 20 วัน หรือเหลืออีก 1877 วัน</v>
      </c>
      <c r="B10" s="113" t="str">
        <f t="shared" si="2"/>
        <v>ทะเบียนเครื่องหมายการค้า ปกติ</v>
      </c>
      <c r="C10" s="172" t="s">
        <v>2721</v>
      </c>
      <c r="D10" s="172">
        <v>790377.0</v>
      </c>
      <c r="E10" s="173">
        <v>47829.0</v>
      </c>
      <c r="F10" s="167" t="s">
        <v>2691</v>
      </c>
      <c r="G10" s="157" t="s">
        <v>2692</v>
      </c>
      <c r="H10" s="206" t="s">
        <v>2693</v>
      </c>
      <c r="I10" s="172" t="s">
        <v>2722</v>
      </c>
      <c r="J10" s="206" t="s">
        <v>2716</v>
      </c>
      <c r="K10" s="416" t="s">
        <v>2723</v>
      </c>
      <c r="L10" s="157"/>
      <c r="M10" s="193"/>
      <c r="N10" s="142"/>
    </row>
    <row r="11" ht="27.75" customHeight="1">
      <c r="A11" s="171" t="str">
        <f t="shared" si="1"/>
        <v>5 ปี 1 เดือน 20 วัน หรือเหลืออีก 1877 วัน</v>
      </c>
      <c r="B11" s="113" t="str">
        <f t="shared" si="2"/>
        <v>ทะเบียนเครื่องหมายการค้า ปกติ</v>
      </c>
      <c r="C11" s="172" t="s">
        <v>2724</v>
      </c>
      <c r="D11" s="172">
        <v>790371.0</v>
      </c>
      <c r="E11" s="173">
        <v>47829.0</v>
      </c>
      <c r="F11" s="167" t="s">
        <v>2691</v>
      </c>
      <c r="G11" s="157" t="s">
        <v>2692</v>
      </c>
      <c r="H11" s="206" t="s">
        <v>2693</v>
      </c>
      <c r="I11" s="172" t="s">
        <v>2725</v>
      </c>
      <c r="J11" s="206" t="s">
        <v>2716</v>
      </c>
      <c r="K11" s="416" t="s">
        <v>2726</v>
      </c>
      <c r="L11" s="157" t="s">
        <v>1129</v>
      </c>
      <c r="M11" s="193"/>
      <c r="N11" s="142"/>
    </row>
    <row r="12" ht="27.75" customHeight="1">
      <c r="A12" s="171" t="str">
        <f t="shared" si="1"/>
        <v>5 ปี 1 เดือน 20 วัน หรือเหลืออีก 1877 วัน</v>
      </c>
      <c r="B12" s="113" t="str">
        <f t="shared" si="2"/>
        <v>ทะเบียนเครื่องหมายการค้า ปกติ</v>
      </c>
      <c r="C12" s="172" t="s">
        <v>2727</v>
      </c>
      <c r="D12" s="172">
        <v>790369.0</v>
      </c>
      <c r="E12" s="173">
        <v>47829.0</v>
      </c>
      <c r="F12" s="167" t="s">
        <v>2691</v>
      </c>
      <c r="G12" s="157" t="s">
        <v>2692</v>
      </c>
      <c r="H12" s="206" t="s">
        <v>2693</v>
      </c>
      <c r="I12" s="172" t="s">
        <v>2728</v>
      </c>
      <c r="J12" s="206" t="s">
        <v>2729</v>
      </c>
      <c r="K12" s="416" t="s">
        <v>2730</v>
      </c>
      <c r="L12" s="157"/>
      <c r="M12" s="193"/>
      <c r="N12" s="142"/>
    </row>
    <row r="13" ht="27.75" customHeight="1">
      <c r="A13" s="171" t="str">
        <f t="shared" si="1"/>
        <v>5 ปี 1 เดือน 20 วัน หรือเหลืออีก 1877 วัน</v>
      </c>
      <c r="B13" s="113" t="str">
        <f t="shared" si="2"/>
        <v>ทะเบียนเครื่องหมายการค้า ปกติ</v>
      </c>
      <c r="C13" s="172" t="s">
        <v>2731</v>
      </c>
      <c r="D13" s="172">
        <v>790378.0</v>
      </c>
      <c r="E13" s="173">
        <v>47829.0</v>
      </c>
      <c r="F13" s="167" t="s">
        <v>2691</v>
      </c>
      <c r="G13" s="157" t="s">
        <v>2692</v>
      </c>
      <c r="H13" s="206" t="s">
        <v>2693</v>
      </c>
      <c r="I13" s="172" t="s">
        <v>2732</v>
      </c>
      <c r="J13" s="206" t="s">
        <v>2729</v>
      </c>
      <c r="K13" s="416" t="s">
        <v>2733</v>
      </c>
      <c r="L13" s="157"/>
      <c r="M13" s="193"/>
      <c r="N13" s="142"/>
    </row>
    <row r="14" ht="27.75" customHeight="1">
      <c r="A14" s="171" t="str">
        <f t="shared" si="1"/>
        <v>5 ปี 1 เดือน 20 วัน หรือเหลืออีก 1877 วัน</v>
      </c>
      <c r="B14" s="113" t="str">
        <f t="shared" si="2"/>
        <v>ทะเบียนเครื่องหมายการค้า ปกติ</v>
      </c>
      <c r="C14" s="172" t="s">
        <v>2734</v>
      </c>
      <c r="D14" s="172">
        <v>790368.0</v>
      </c>
      <c r="E14" s="173">
        <v>47829.0</v>
      </c>
      <c r="F14" s="167" t="s">
        <v>2691</v>
      </c>
      <c r="G14" s="157" t="s">
        <v>2692</v>
      </c>
      <c r="H14" s="206" t="s">
        <v>2693</v>
      </c>
      <c r="I14" s="172" t="s">
        <v>2735</v>
      </c>
      <c r="J14" s="206" t="s">
        <v>2716</v>
      </c>
      <c r="K14" s="416" t="s">
        <v>2736</v>
      </c>
      <c r="L14" s="157" t="s">
        <v>2737</v>
      </c>
      <c r="M14" s="189"/>
      <c r="N14" s="142"/>
    </row>
    <row r="15" ht="27.75" customHeight="1">
      <c r="A15" s="171" t="str">
        <f t="shared" si="1"/>
        <v>5 ปี 1 เดือน 20 วัน หรือเหลืออีก 1877 วัน</v>
      </c>
      <c r="B15" s="113" t="str">
        <f t="shared" si="2"/>
        <v>ทะเบียนเครื่องหมายการค้า ปกติ</v>
      </c>
      <c r="C15" s="172" t="s">
        <v>2738</v>
      </c>
      <c r="D15" s="172">
        <v>790375.0</v>
      </c>
      <c r="E15" s="173">
        <v>47829.0</v>
      </c>
      <c r="F15" s="167" t="s">
        <v>2691</v>
      </c>
      <c r="G15" s="157" t="s">
        <v>2692</v>
      </c>
      <c r="H15" s="206" t="s">
        <v>2693</v>
      </c>
      <c r="I15" s="172" t="s">
        <v>2739</v>
      </c>
      <c r="J15" s="206" t="s">
        <v>2729</v>
      </c>
      <c r="K15" s="416" t="s">
        <v>2740</v>
      </c>
      <c r="L15" s="157"/>
      <c r="M15" s="189"/>
      <c r="N15" s="142"/>
    </row>
    <row r="16" ht="27.75" customHeight="1">
      <c r="A16" s="171" t="str">
        <f t="shared" si="1"/>
        <v>5 ปี 1 เดือน 20 วัน หรือเหลืออีก 1877 วัน</v>
      </c>
      <c r="B16" s="113" t="str">
        <f t="shared" si="2"/>
        <v>ทะเบียนเครื่องหมายการค้า ปกติ</v>
      </c>
      <c r="C16" s="172" t="s">
        <v>2741</v>
      </c>
      <c r="D16" s="172">
        <v>790383.0</v>
      </c>
      <c r="E16" s="173">
        <v>47829.0</v>
      </c>
      <c r="F16" s="167" t="s">
        <v>2691</v>
      </c>
      <c r="G16" s="157" t="s">
        <v>2692</v>
      </c>
      <c r="H16" s="206" t="s">
        <v>2693</v>
      </c>
      <c r="I16" s="172" t="s">
        <v>2742</v>
      </c>
      <c r="J16" s="206" t="s">
        <v>2716</v>
      </c>
      <c r="K16" s="416" t="s">
        <v>2743</v>
      </c>
      <c r="L16" s="157"/>
      <c r="M16" s="189"/>
      <c r="N16" s="142"/>
    </row>
    <row r="17" ht="27.75" customHeight="1">
      <c r="A17" s="171" t="str">
        <f t="shared" si="1"/>
        <v>5 ปี 1 เดือน 20 วัน หรือเหลืออีก 1877 วัน</v>
      </c>
      <c r="B17" s="113" t="str">
        <f t="shared" si="2"/>
        <v>ทะเบียนเครื่องหมายการค้า ปกติ</v>
      </c>
      <c r="C17" s="172" t="s">
        <v>2744</v>
      </c>
      <c r="D17" s="172">
        <v>790373.0</v>
      </c>
      <c r="E17" s="173">
        <v>47829.0</v>
      </c>
      <c r="F17" s="167" t="s">
        <v>2691</v>
      </c>
      <c r="G17" s="157" t="s">
        <v>2692</v>
      </c>
      <c r="H17" s="206" t="s">
        <v>2693</v>
      </c>
      <c r="I17" s="172" t="s">
        <v>2745</v>
      </c>
      <c r="J17" s="206" t="s">
        <v>2716</v>
      </c>
      <c r="K17" s="416" t="s">
        <v>2746</v>
      </c>
      <c r="L17" s="157"/>
      <c r="M17" s="189"/>
      <c r="N17" s="142"/>
    </row>
    <row r="18" ht="27.75" customHeight="1">
      <c r="A18" s="171" t="str">
        <f t="shared" si="1"/>
        <v>5 ปี 1 เดือน 20 วัน หรือเหลืออีก 1877 วัน</v>
      </c>
      <c r="B18" s="113" t="str">
        <f t="shared" si="2"/>
        <v>ทะเบียนเครื่องหมายการค้า ปกติ</v>
      </c>
      <c r="C18" s="172" t="s">
        <v>2747</v>
      </c>
      <c r="D18" s="172">
        <v>790367.0</v>
      </c>
      <c r="E18" s="173">
        <v>47829.0</v>
      </c>
      <c r="F18" s="167" t="s">
        <v>2691</v>
      </c>
      <c r="G18" s="157" t="s">
        <v>2692</v>
      </c>
      <c r="H18" s="206" t="s">
        <v>2693</v>
      </c>
      <c r="I18" s="172" t="s">
        <v>2748</v>
      </c>
      <c r="J18" s="206" t="s">
        <v>2749</v>
      </c>
      <c r="K18" s="416" t="s">
        <v>2750</v>
      </c>
      <c r="L18" s="157" t="s">
        <v>2737</v>
      </c>
      <c r="M18" s="189"/>
      <c r="N18" s="142"/>
    </row>
    <row r="19" ht="27.75" customHeight="1">
      <c r="A19" s="171" t="str">
        <f>if(E19="","",if(E19&lt;today(),"ทะเบียนขาด "&amp;today()-E19&amp;" วัน",((DATEDIF(today(),E19,"y") &amp; " ปี " &amp; DATEDIF(today(),E19,"ym") &amp; " เดือน "&amp; DATEDIF(today(),E19,"md") &amp; " วัน"))&amp;" หรือเหลืออีก "&amp;today()-E19&amp;" วัน"))</f>
        <v>5 ปี 10 เดือน 28 วัน หรือเหลืออีก -2158 วัน</v>
      </c>
      <c r="B19" s="113" t="str">
        <f t="shared" si="2"/>
        <v>ทะเบียนเครื่องหมายการค้า ปกติ</v>
      </c>
      <c r="C19" s="172" t="s">
        <v>2751</v>
      </c>
      <c r="D19" s="172">
        <v>466330.0</v>
      </c>
      <c r="E19" s="173">
        <v>48110.0</v>
      </c>
      <c r="F19" s="167" t="s">
        <v>2691</v>
      </c>
      <c r="G19" s="157" t="s">
        <v>2692</v>
      </c>
      <c r="H19" s="206" t="s">
        <v>2693</v>
      </c>
      <c r="I19" s="172" t="s">
        <v>2752</v>
      </c>
      <c r="J19" s="206" t="s">
        <v>2753</v>
      </c>
      <c r="K19" s="416" t="s">
        <v>2754</v>
      </c>
      <c r="L19" s="157"/>
      <c r="M19" s="189"/>
      <c r="N19" s="142"/>
    </row>
    <row r="20" ht="27.75" customHeight="1">
      <c r="A20" s="171" t="str">
        <f t="shared" ref="A20:A84" si="3">if(E20="","",if(E20&lt;today(),"ทะเบียนขาด "&amp;today()-E20&amp;" วัน",((DATEDIF(today(),E20,"y") &amp; " ปี " &amp; DATEDIF(today(),E20,"ym") &amp; " เดือน "&amp; DATEDIF(today(),E20,"md") &amp; " วัน"))&amp;" หรือเหลืออีก "&amp;ABS(today()-E20)&amp;" วัน"))</f>
        <v>5 ปี 10 เดือน 29 วัน หรือเหลืออีก 2159 วัน</v>
      </c>
      <c r="B20" s="113" t="str">
        <f t="shared" si="2"/>
        <v>ทะเบียนเครื่องหมายการค้า ปกติ</v>
      </c>
      <c r="C20" s="172" t="s">
        <v>2755</v>
      </c>
      <c r="D20" s="172">
        <v>821288.0</v>
      </c>
      <c r="E20" s="173">
        <v>48111.0</v>
      </c>
      <c r="F20" s="167" t="s">
        <v>2691</v>
      </c>
      <c r="G20" s="157" t="s">
        <v>2692</v>
      </c>
      <c r="H20" s="206" t="s">
        <v>2693</v>
      </c>
      <c r="I20" s="172" t="s">
        <v>2756</v>
      </c>
      <c r="J20" s="206" t="s">
        <v>2757</v>
      </c>
      <c r="K20" s="416" t="s">
        <v>2758</v>
      </c>
      <c r="L20" s="157"/>
      <c r="M20" s="189"/>
      <c r="N20" s="142"/>
    </row>
    <row r="21" ht="27.75" customHeight="1">
      <c r="A21" s="171" t="str">
        <f t="shared" si="3"/>
        <v>6 ปี 4 เดือน 6 วัน หรือเหลืออีก 2320 วัน</v>
      </c>
      <c r="B21" s="113" t="str">
        <f t="shared" si="2"/>
        <v>ทะเบียนเครื่องหมายการค้า ปกติ</v>
      </c>
      <c r="C21" s="172" t="s">
        <v>2759</v>
      </c>
      <c r="D21" s="172">
        <v>837830.0</v>
      </c>
      <c r="E21" s="175">
        <v>48272.0</v>
      </c>
      <c r="F21" s="167" t="s">
        <v>2691</v>
      </c>
      <c r="G21" s="157" t="s">
        <v>2692</v>
      </c>
      <c r="H21" s="206" t="s">
        <v>2693</v>
      </c>
      <c r="I21" s="172" t="s">
        <v>2760</v>
      </c>
      <c r="J21" s="206" t="s">
        <v>2716</v>
      </c>
      <c r="K21" s="416" t="s">
        <v>2761</v>
      </c>
      <c r="L21" s="157"/>
      <c r="M21" s="189"/>
      <c r="N21" s="142"/>
    </row>
    <row r="22" ht="27.75" customHeight="1">
      <c r="A22" s="171" t="str">
        <f t="shared" si="3"/>
        <v>6 ปี 4 เดือน 6 วัน หรือเหลืออีก 2320 วัน</v>
      </c>
      <c r="B22" s="113" t="str">
        <f t="shared" si="2"/>
        <v>ทะเบียนเครื่องหมายการค้า ปกติ</v>
      </c>
      <c r="C22" s="172" t="s">
        <v>2762</v>
      </c>
      <c r="D22" s="172">
        <v>837829.0</v>
      </c>
      <c r="E22" s="175">
        <v>48272.0</v>
      </c>
      <c r="F22" s="167" t="s">
        <v>2691</v>
      </c>
      <c r="G22" s="157" t="s">
        <v>2692</v>
      </c>
      <c r="H22" s="206" t="s">
        <v>2693</v>
      </c>
      <c r="I22" s="172" t="s">
        <v>2763</v>
      </c>
      <c r="J22" s="206" t="s">
        <v>2764</v>
      </c>
      <c r="K22" s="416" t="s">
        <v>2765</v>
      </c>
      <c r="L22" s="157"/>
      <c r="M22" s="189"/>
      <c r="N22" s="142"/>
    </row>
    <row r="23" ht="27.75" customHeight="1">
      <c r="A23" s="171" t="str">
        <f t="shared" si="3"/>
        <v>6 ปี 4 เดือน 6 วัน หรือเหลืออีก 2320 วัน</v>
      </c>
      <c r="B23" s="113" t="str">
        <f t="shared" si="2"/>
        <v>ทะเบียนเครื่องหมายการค้า ปกติ</v>
      </c>
      <c r="C23" s="172" t="s">
        <v>2766</v>
      </c>
      <c r="D23" s="172">
        <v>837824.0</v>
      </c>
      <c r="E23" s="175">
        <v>48272.0</v>
      </c>
      <c r="F23" s="167" t="s">
        <v>2691</v>
      </c>
      <c r="G23" s="157" t="s">
        <v>2692</v>
      </c>
      <c r="H23" s="206" t="s">
        <v>2693</v>
      </c>
      <c r="I23" s="172" t="s">
        <v>2767</v>
      </c>
      <c r="J23" s="206" t="s">
        <v>2764</v>
      </c>
      <c r="K23" s="416" t="s">
        <v>2768</v>
      </c>
      <c r="L23" s="157" t="s">
        <v>392</v>
      </c>
      <c r="M23" s="193"/>
      <c r="N23" s="142"/>
    </row>
    <row r="24" ht="27.75" customHeight="1">
      <c r="A24" s="171" t="str">
        <f t="shared" si="3"/>
        <v>6 ปี 4 เดือน 6 วัน หรือเหลืออีก 2320 วัน</v>
      </c>
      <c r="B24" s="113" t="str">
        <f t="shared" si="2"/>
        <v>ทะเบียนเครื่องหมายการค้า ปกติ</v>
      </c>
      <c r="C24" s="172" t="s">
        <v>2769</v>
      </c>
      <c r="D24" s="172">
        <v>837827.0</v>
      </c>
      <c r="E24" s="175">
        <v>48272.0</v>
      </c>
      <c r="F24" s="167" t="s">
        <v>2691</v>
      </c>
      <c r="G24" s="157" t="s">
        <v>2692</v>
      </c>
      <c r="H24" s="206" t="s">
        <v>2693</v>
      </c>
      <c r="I24" s="172" t="s">
        <v>2770</v>
      </c>
      <c r="J24" s="206" t="s">
        <v>2729</v>
      </c>
      <c r="K24" s="416" t="s">
        <v>2771</v>
      </c>
      <c r="L24" s="157" t="s">
        <v>392</v>
      </c>
      <c r="M24" s="189"/>
      <c r="N24" s="142"/>
    </row>
    <row r="25" ht="27.75" customHeight="1">
      <c r="A25" s="171" t="str">
        <f t="shared" si="3"/>
        <v>7 ปี 5 เดือน 27 วัน หรือเหลืออีก 2735 วัน</v>
      </c>
      <c r="B25" s="113" t="str">
        <f t="shared" si="2"/>
        <v>ทะเบียนเครื่องหมายการค้า ปกติ</v>
      </c>
      <c r="C25" s="172" t="s">
        <v>2772</v>
      </c>
      <c r="D25" s="172">
        <v>889246.0</v>
      </c>
      <c r="E25" s="175">
        <v>48687.0</v>
      </c>
      <c r="F25" s="167" t="s">
        <v>2691</v>
      </c>
      <c r="G25" s="157" t="s">
        <v>2692</v>
      </c>
      <c r="H25" s="206" t="s">
        <v>2693</v>
      </c>
      <c r="I25" s="172" t="s">
        <v>2773</v>
      </c>
      <c r="J25" s="206" t="s">
        <v>2716</v>
      </c>
      <c r="K25" s="417" t="s">
        <v>2774</v>
      </c>
      <c r="L25" s="196" t="s">
        <v>1532</v>
      </c>
      <c r="M25" s="189"/>
      <c r="N25" s="142"/>
    </row>
    <row r="26" ht="27.75" customHeight="1">
      <c r="A26" s="171" t="str">
        <f t="shared" si="3"/>
        <v>7 ปี 5 เดือน 27 วัน หรือเหลืออีก 2735 วัน</v>
      </c>
      <c r="B26" s="113" t="str">
        <f t="shared" si="2"/>
        <v>ทะเบียนเครื่องหมายการค้า ปกติ</v>
      </c>
      <c r="C26" s="172" t="s">
        <v>2775</v>
      </c>
      <c r="D26" s="172">
        <v>889247.0</v>
      </c>
      <c r="E26" s="175">
        <v>48687.0</v>
      </c>
      <c r="F26" s="167" t="s">
        <v>2691</v>
      </c>
      <c r="G26" s="157" t="s">
        <v>2692</v>
      </c>
      <c r="H26" s="206" t="s">
        <v>2693</v>
      </c>
      <c r="I26" s="172" t="s">
        <v>2776</v>
      </c>
      <c r="J26" s="206" t="s">
        <v>2716</v>
      </c>
      <c r="K26" s="417" t="s">
        <v>2777</v>
      </c>
      <c r="L26" s="157" t="s">
        <v>2778</v>
      </c>
      <c r="M26" s="193"/>
      <c r="N26" s="142"/>
    </row>
    <row r="27" ht="27.75" customHeight="1">
      <c r="A27" s="171" t="str">
        <f t="shared" si="3"/>
        <v>7 ปี 11 เดือน 25 วัน หรือเหลืออีก 2917 วัน</v>
      </c>
      <c r="B27" s="113" t="str">
        <f t="shared" si="2"/>
        <v>ทะเบียนเครื่องหมายการค้า ปกติ</v>
      </c>
      <c r="C27" s="172" t="s">
        <v>2779</v>
      </c>
      <c r="D27" s="172">
        <v>913763.0</v>
      </c>
      <c r="E27" s="175">
        <v>48869.0</v>
      </c>
      <c r="F27" s="167" t="s">
        <v>2691</v>
      </c>
      <c r="G27" s="157" t="s">
        <v>2692</v>
      </c>
      <c r="H27" s="206" t="s">
        <v>2693</v>
      </c>
      <c r="I27" s="172" t="s">
        <v>2780</v>
      </c>
      <c r="J27" s="206" t="s">
        <v>2781</v>
      </c>
      <c r="K27" s="417" t="s">
        <v>2782</v>
      </c>
      <c r="L27" s="157"/>
      <c r="M27" s="418"/>
      <c r="N27" s="142"/>
    </row>
    <row r="28" ht="27.75" customHeight="1">
      <c r="A28" s="171" t="str">
        <f t="shared" si="3"/>
        <v>7 ปี 11 เดือน 25 วัน หรือเหลืออีก 2917 วัน</v>
      </c>
      <c r="B28" s="113" t="str">
        <f t="shared" si="2"/>
        <v>ทะเบียนเครื่องหมายการค้า ปกติ</v>
      </c>
      <c r="C28" s="172" t="s">
        <v>2783</v>
      </c>
      <c r="D28" s="172">
        <v>913761.0</v>
      </c>
      <c r="E28" s="175">
        <v>48869.0</v>
      </c>
      <c r="F28" s="167" t="s">
        <v>2691</v>
      </c>
      <c r="G28" s="157" t="s">
        <v>2692</v>
      </c>
      <c r="H28" s="206" t="s">
        <v>2693</v>
      </c>
      <c r="I28" s="172" t="s">
        <v>2784</v>
      </c>
      <c r="J28" s="206" t="s">
        <v>2781</v>
      </c>
      <c r="K28" s="417" t="s">
        <v>2785</v>
      </c>
      <c r="L28" s="157"/>
      <c r="M28" s="419"/>
      <c r="N28" s="142"/>
    </row>
    <row r="29" ht="27.75" customHeight="1">
      <c r="A29" s="171" t="str">
        <f t="shared" si="3"/>
        <v>7 ปี 11 เดือน 25 วัน หรือเหลืออีก 2917 วัน</v>
      </c>
      <c r="B29" s="113" t="str">
        <f t="shared" si="2"/>
        <v>ทะเบียนเครื่องหมายการค้า ปกติ</v>
      </c>
      <c r="C29" s="172" t="s">
        <v>2786</v>
      </c>
      <c r="D29" s="172">
        <v>913762.0</v>
      </c>
      <c r="E29" s="175">
        <v>48869.0</v>
      </c>
      <c r="F29" s="167" t="s">
        <v>2691</v>
      </c>
      <c r="G29" s="157" t="s">
        <v>2692</v>
      </c>
      <c r="H29" s="206" t="s">
        <v>2693</v>
      </c>
      <c r="I29" s="172" t="s">
        <v>2787</v>
      </c>
      <c r="J29" s="206" t="s">
        <v>2781</v>
      </c>
      <c r="K29" s="417" t="s">
        <v>2788</v>
      </c>
      <c r="L29" s="157"/>
      <c r="M29" s="419"/>
      <c r="N29" s="142"/>
    </row>
    <row r="30" ht="27.75" customHeight="1">
      <c r="A30" s="171" t="str">
        <f t="shared" si="3"/>
        <v>7 ปี 11 เดือน 25 วัน หรือเหลืออีก 2917 วัน</v>
      </c>
      <c r="B30" s="113" t="str">
        <f t="shared" si="2"/>
        <v>ทะเบียนเครื่องหมายการค้า ปกติ</v>
      </c>
      <c r="C30" s="172" t="s">
        <v>2789</v>
      </c>
      <c r="D30" s="172">
        <v>913764.0</v>
      </c>
      <c r="E30" s="175">
        <v>48869.0</v>
      </c>
      <c r="F30" s="167" t="s">
        <v>2691</v>
      </c>
      <c r="G30" s="157" t="s">
        <v>2692</v>
      </c>
      <c r="H30" s="206" t="s">
        <v>2693</v>
      </c>
      <c r="I30" s="172" t="s">
        <v>2790</v>
      </c>
      <c r="J30" s="206" t="s">
        <v>2781</v>
      </c>
      <c r="K30" s="417" t="s">
        <v>2791</v>
      </c>
      <c r="L30" s="157"/>
      <c r="M30" s="418"/>
      <c r="N30" s="142"/>
    </row>
    <row r="31" ht="27.75" customHeight="1">
      <c r="A31" s="171" t="str">
        <f t="shared" si="3"/>
        <v>8 ปี 1 เดือน 16 วัน หรือเหลืออีก 2969 วัน</v>
      </c>
      <c r="B31" s="113" t="str">
        <f t="shared" si="2"/>
        <v>ทะเบียนเครื่องหมายการค้า ปกติ</v>
      </c>
      <c r="C31" s="172" t="s">
        <v>2792</v>
      </c>
      <c r="D31" s="172">
        <v>538732.0</v>
      </c>
      <c r="E31" s="173">
        <v>48921.0</v>
      </c>
      <c r="F31" s="167" t="s">
        <v>2691</v>
      </c>
      <c r="G31" s="157" t="s">
        <v>2692</v>
      </c>
      <c r="H31" s="206" t="s">
        <v>2693</v>
      </c>
      <c r="I31" s="172" t="s">
        <v>2793</v>
      </c>
      <c r="J31" s="206" t="s">
        <v>2781</v>
      </c>
      <c r="K31" s="417" t="s">
        <v>2794</v>
      </c>
      <c r="L31" s="157"/>
      <c r="M31" s="418"/>
      <c r="N31" s="142"/>
    </row>
    <row r="32" ht="27.75" customHeight="1">
      <c r="A32" s="171" t="str">
        <f t="shared" si="3"/>
        <v>7 ปี 5 เดือน 2 วัน หรือเหลืออีก 2710 วัน</v>
      </c>
      <c r="B32" s="113" t="str">
        <f t="shared" si="2"/>
        <v>ทะเบียนเครื่องหมายการค้า ปกติ</v>
      </c>
      <c r="C32" s="172" t="s">
        <v>2795</v>
      </c>
      <c r="D32" s="172">
        <v>930995.0</v>
      </c>
      <c r="E32" s="175">
        <v>48662.0</v>
      </c>
      <c r="F32" s="167" t="s">
        <v>2691</v>
      </c>
      <c r="G32" s="157" t="s">
        <v>2692</v>
      </c>
      <c r="H32" s="206" t="s">
        <v>2693</v>
      </c>
      <c r="I32" s="172" t="s">
        <v>2796</v>
      </c>
      <c r="J32" s="206" t="s">
        <v>2797</v>
      </c>
      <c r="K32" s="417" t="s">
        <v>2798</v>
      </c>
      <c r="L32" s="157"/>
      <c r="M32" s="418"/>
      <c r="N32" s="142"/>
    </row>
    <row r="33" ht="27.75" customHeight="1">
      <c r="A33" s="171" t="str">
        <f t="shared" si="3"/>
        <v>8 ปี 8 เดือน 28 วัน หรือเหลืออีก 3193 วัน</v>
      </c>
      <c r="B33" s="113" t="str">
        <f t="shared" si="2"/>
        <v>ทะเบียนเครื่องหมายการค้า ปกติ</v>
      </c>
      <c r="C33" s="172">
        <v>1.61105525E8</v>
      </c>
      <c r="D33" s="172">
        <v>946345.0</v>
      </c>
      <c r="E33" s="175">
        <v>49145.0</v>
      </c>
      <c r="F33" s="167" t="s">
        <v>2691</v>
      </c>
      <c r="G33" s="157" t="s">
        <v>2692</v>
      </c>
      <c r="H33" s="206" t="s">
        <v>2693</v>
      </c>
      <c r="I33" s="172" t="s">
        <v>2799</v>
      </c>
      <c r="J33" s="206" t="s">
        <v>2797</v>
      </c>
      <c r="K33" s="417" t="s">
        <v>2800</v>
      </c>
      <c r="L33" s="157" t="s">
        <v>1013</v>
      </c>
      <c r="M33" s="418"/>
      <c r="N33" s="142"/>
    </row>
    <row r="34" ht="27.75" customHeight="1">
      <c r="A34" s="171" t="str">
        <f t="shared" si="3"/>
        <v>8 ปี 8 เดือน 28 วัน หรือเหลืออีก 3193 วัน</v>
      </c>
      <c r="B34" s="113" t="str">
        <f t="shared" si="2"/>
        <v>ทะเบียนเครื่องหมายการค้า ปกติ</v>
      </c>
      <c r="C34" s="172">
        <v>1.61102827E8</v>
      </c>
      <c r="D34" s="172">
        <v>946346.0</v>
      </c>
      <c r="E34" s="175">
        <v>49145.0</v>
      </c>
      <c r="F34" s="167" t="s">
        <v>2691</v>
      </c>
      <c r="G34" s="157" t="s">
        <v>2692</v>
      </c>
      <c r="H34" s="206" t="s">
        <v>2693</v>
      </c>
      <c r="I34" s="172" t="s">
        <v>2801</v>
      </c>
      <c r="J34" s="206" t="s">
        <v>2797</v>
      </c>
      <c r="K34" s="417" t="s">
        <v>2802</v>
      </c>
      <c r="L34" s="157"/>
      <c r="M34" s="418"/>
      <c r="N34" s="142"/>
    </row>
    <row r="35" ht="27.75" customHeight="1">
      <c r="A35" s="171" t="str">
        <f t="shared" si="3"/>
        <v>8 ปี 8 เดือน 28 วัน หรือเหลืออีก 3193 วัน</v>
      </c>
      <c r="B35" s="113" t="str">
        <f t="shared" si="2"/>
        <v>ทะเบียนเครื่องหมายการค้า ปกติ</v>
      </c>
      <c r="C35" s="172">
        <v>1.61102828E8</v>
      </c>
      <c r="D35" s="172">
        <v>946347.0</v>
      </c>
      <c r="E35" s="175">
        <v>49145.0</v>
      </c>
      <c r="F35" s="167" t="s">
        <v>2691</v>
      </c>
      <c r="G35" s="157" t="s">
        <v>2692</v>
      </c>
      <c r="H35" s="206" t="s">
        <v>2693</v>
      </c>
      <c r="I35" s="172" t="s">
        <v>2803</v>
      </c>
      <c r="J35" s="206" t="s">
        <v>2797</v>
      </c>
      <c r="K35" s="417" t="s">
        <v>2804</v>
      </c>
      <c r="L35" s="157"/>
      <c r="M35" s="418"/>
      <c r="N35" s="142"/>
    </row>
    <row r="36" ht="27.75" customHeight="1">
      <c r="A36" s="171" t="str">
        <f t="shared" si="3"/>
        <v>8 ปี 10 เดือน 2 วัน หรือเหลืออีก 3228 วัน</v>
      </c>
      <c r="B36" s="113" t="str">
        <f t="shared" si="2"/>
        <v>ทะเบียนเครื่องหมายการค้า ปกติ</v>
      </c>
      <c r="C36" s="172" t="s">
        <v>2805</v>
      </c>
      <c r="D36" s="172">
        <v>563306.0</v>
      </c>
      <c r="E36" s="175">
        <v>49180.0</v>
      </c>
      <c r="F36" s="167" t="s">
        <v>2691</v>
      </c>
      <c r="G36" s="157" t="s">
        <v>2692</v>
      </c>
      <c r="H36" s="206" t="s">
        <v>2693</v>
      </c>
      <c r="I36" s="172" t="s">
        <v>2806</v>
      </c>
      <c r="J36" s="206" t="s">
        <v>2753</v>
      </c>
      <c r="K36" s="417" t="s">
        <v>2807</v>
      </c>
      <c r="L36" s="157"/>
      <c r="M36" s="418"/>
      <c r="N36" s="142"/>
    </row>
    <row r="37" ht="27.75" customHeight="1">
      <c r="A37" s="171" t="str">
        <f t="shared" si="3"/>
        <v>8 ปี 10 เดือน 23 วัน หรือเหลืออีก 3249 วัน</v>
      </c>
      <c r="B37" s="113" t="str">
        <f t="shared" si="2"/>
        <v>ทะเบียนเครื่องหมายการค้า ปกติ</v>
      </c>
      <c r="C37" s="172" t="s">
        <v>2808</v>
      </c>
      <c r="D37" s="172">
        <v>565481.0</v>
      </c>
      <c r="E37" s="175">
        <v>49201.0</v>
      </c>
      <c r="F37" s="167" t="s">
        <v>2691</v>
      </c>
      <c r="G37" s="157" t="s">
        <v>2692</v>
      </c>
      <c r="H37" s="206" t="s">
        <v>2693</v>
      </c>
      <c r="I37" s="172" t="s">
        <v>2809</v>
      </c>
      <c r="J37" s="206" t="s">
        <v>2716</v>
      </c>
      <c r="K37" s="417" t="s">
        <v>2810</v>
      </c>
      <c r="L37" s="157"/>
      <c r="M37" s="418"/>
      <c r="N37" s="420"/>
    </row>
    <row r="38" ht="27.75" customHeight="1">
      <c r="A38" s="171" t="str">
        <f t="shared" si="3"/>
        <v>8 ปี 11 เดือน 14 วัน หรือเหลืออีก 3271 วัน</v>
      </c>
      <c r="B38" s="113" t="str">
        <f t="shared" si="2"/>
        <v>ทะเบียนเครื่องหมายการค้า ปกติ</v>
      </c>
      <c r="C38" s="172" t="s">
        <v>2811</v>
      </c>
      <c r="D38" s="172">
        <v>568203.0</v>
      </c>
      <c r="E38" s="175">
        <v>49223.0</v>
      </c>
      <c r="F38" s="167" t="s">
        <v>2691</v>
      </c>
      <c r="G38" s="157" t="s">
        <v>2692</v>
      </c>
      <c r="H38" s="206" t="s">
        <v>2693</v>
      </c>
      <c r="I38" s="172" t="s">
        <v>2806</v>
      </c>
      <c r="J38" s="206" t="s">
        <v>2812</v>
      </c>
      <c r="K38" s="417" t="s">
        <v>2813</v>
      </c>
      <c r="L38" s="157"/>
      <c r="M38" s="418"/>
      <c r="N38" s="142"/>
    </row>
    <row r="39" ht="27.75" customHeight="1">
      <c r="A39" s="171" t="str">
        <f t="shared" si="3"/>
        <v>8 ปี 11 เดือน 14 วัน หรือเหลืออีก 3271 วัน</v>
      </c>
      <c r="B39" s="113" t="str">
        <f t="shared" si="2"/>
        <v>ทะเบียนเครื่องหมายการค้า ปกติ</v>
      </c>
      <c r="C39" s="172" t="s">
        <v>2814</v>
      </c>
      <c r="D39" s="172">
        <v>568199.0</v>
      </c>
      <c r="E39" s="175">
        <v>49223.0</v>
      </c>
      <c r="F39" s="167" t="s">
        <v>2691</v>
      </c>
      <c r="G39" s="157" t="s">
        <v>2692</v>
      </c>
      <c r="H39" s="206" t="s">
        <v>2693</v>
      </c>
      <c r="I39" s="172" t="s">
        <v>2793</v>
      </c>
      <c r="J39" s="206" t="s">
        <v>2815</v>
      </c>
      <c r="K39" s="417" t="s">
        <v>2816</v>
      </c>
      <c r="L39" s="421"/>
      <c r="M39" s="418"/>
      <c r="N39" s="142"/>
    </row>
    <row r="40" ht="27.75" customHeight="1">
      <c r="A40" s="171" t="str">
        <f t="shared" si="3"/>
        <v>8 ปี 11 เดือน 14 วัน หรือเหลืออีก 3271 วัน</v>
      </c>
      <c r="B40" s="113" t="str">
        <f t="shared" si="2"/>
        <v>ทะเบียนเครื่องหมายการค้า ปกติ</v>
      </c>
      <c r="C40" s="172" t="s">
        <v>2817</v>
      </c>
      <c r="D40" s="172">
        <v>568198.0</v>
      </c>
      <c r="E40" s="175">
        <v>49223.0</v>
      </c>
      <c r="F40" s="167" t="s">
        <v>2691</v>
      </c>
      <c r="G40" s="157" t="s">
        <v>2692</v>
      </c>
      <c r="H40" s="206" t="s">
        <v>2693</v>
      </c>
      <c r="I40" s="172" t="s">
        <v>2793</v>
      </c>
      <c r="J40" s="206" t="s">
        <v>2818</v>
      </c>
      <c r="K40" s="417" t="s">
        <v>2819</v>
      </c>
      <c r="L40" s="157"/>
      <c r="M40" s="418"/>
      <c r="N40" s="142"/>
    </row>
    <row r="41" ht="27.75" customHeight="1">
      <c r="A41" s="171" t="str">
        <f t="shared" si="3"/>
        <v>8 ปี 11 เดือน 14 วัน หรือเหลืออีก 3271 วัน</v>
      </c>
      <c r="B41" s="113" t="str">
        <f t="shared" si="2"/>
        <v>ทะเบียนเครื่องหมายการค้า ปกติ</v>
      </c>
      <c r="C41" s="172" t="s">
        <v>2820</v>
      </c>
      <c r="D41" s="172">
        <v>568197.0</v>
      </c>
      <c r="E41" s="175">
        <v>49223.0</v>
      </c>
      <c r="F41" s="167" t="s">
        <v>2691</v>
      </c>
      <c r="G41" s="157" t="s">
        <v>2692</v>
      </c>
      <c r="H41" s="206" t="s">
        <v>2693</v>
      </c>
      <c r="I41" s="172" t="s">
        <v>2752</v>
      </c>
      <c r="J41" s="206" t="s">
        <v>2812</v>
      </c>
      <c r="K41" s="417" t="s">
        <v>2821</v>
      </c>
      <c r="L41" s="157"/>
      <c r="M41" s="418"/>
      <c r="N41" s="142"/>
    </row>
    <row r="42" ht="27.75" customHeight="1">
      <c r="A42" s="171" t="str">
        <f t="shared" si="3"/>
        <v>8 ปี 11 เดือน 14 วัน หรือเหลืออีก 3271 วัน</v>
      </c>
      <c r="B42" s="113" t="str">
        <f t="shared" si="2"/>
        <v>ทะเบียนเครื่องหมายการค้า ปกติ</v>
      </c>
      <c r="C42" s="172" t="s">
        <v>2822</v>
      </c>
      <c r="D42" s="172">
        <v>568196.0</v>
      </c>
      <c r="E42" s="175">
        <v>49223.0</v>
      </c>
      <c r="F42" s="167" t="s">
        <v>2691</v>
      </c>
      <c r="G42" s="157" t="s">
        <v>2692</v>
      </c>
      <c r="H42" s="206" t="s">
        <v>2693</v>
      </c>
      <c r="I42" s="172" t="s">
        <v>2752</v>
      </c>
      <c r="J42" s="206" t="s">
        <v>2823</v>
      </c>
      <c r="K42" s="417" t="s">
        <v>2824</v>
      </c>
      <c r="L42" s="157"/>
      <c r="M42" s="418"/>
      <c r="N42" s="142"/>
    </row>
    <row r="43" ht="27.75" customHeight="1">
      <c r="A43" s="171" t="str">
        <f t="shared" si="3"/>
        <v>9 ปี 0 เดือน 18 วัน หรือเหลืออีก 3305 วัน</v>
      </c>
      <c r="B43" s="113" t="str">
        <f t="shared" si="2"/>
        <v>ทะเบียนเครื่องหมายการค้า ปกติ</v>
      </c>
      <c r="C43" s="172" t="s">
        <v>2825</v>
      </c>
      <c r="D43" s="172">
        <v>571857.0</v>
      </c>
      <c r="E43" s="175">
        <v>49257.0</v>
      </c>
      <c r="F43" s="167" t="s">
        <v>2691</v>
      </c>
      <c r="G43" s="157" t="s">
        <v>2692</v>
      </c>
      <c r="H43" s="206" t="s">
        <v>2693</v>
      </c>
      <c r="I43" s="172" t="s">
        <v>2826</v>
      </c>
      <c r="J43" s="206" t="s">
        <v>2812</v>
      </c>
      <c r="K43" s="417" t="s">
        <v>2827</v>
      </c>
      <c r="L43" s="157"/>
      <c r="M43" s="418"/>
      <c r="N43" s="142"/>
    </row>
    <row r="44" ht="27.75" customHeight="1">
      <c r="A44" s="171" t="str">
        <f t="shared" si="3"/>
        <v>9 ปี 0 เดือน 18 วัน หรือเหลืออีก 3305 วัน</v>
      </c>
      <c r="B44" s="113" t="str">
        <f t="shared" si="2"/>
        <v>ทะเบียนเครื่องหมายการค้า ปกติ</v>
      </c>
      <c r="C44" s="172" t="s">
        <v>2828</v>
      </c>
      <c r="D44" s="172">
        <v>571860.0</v>
      </c>
      <c r="E44" s="175">
        <v>49257.0</v>
      </c>
      <c r="F44" s="167" t="s">
        <v>2691</v>
      </c>
      <c r="G44" s="157" t="s">
        <v>2692</v>
      </c>
      <c r="H44" s="206" t="s">
        <v>2693</v>
      </c>
      <c r="I44" s="172" t="s">
        <v>2826</v>
      </c>
      <c r="J44" s="206" t="s">
        <v>2818</v>
      </c>
      <c r="K44" s="417" t="s">
        <v>2829</v>
      </c>
      <c r="L44" s="157"/>
      <c r="M44" s="418"/>
      <c r="N44" s="142"/>
    </row>
    <row r="45" ht="27.75" customHeight="1">
      <c r="A45" s="171" t="str">
        <f t="shared" si="3"/>
        <v>9 ปี 0 เดือน 18 วัน หรือเหลืออีก 3305 วัน</v>
      </c>
      <c r="B45" s="113" t="str">
        <f t="shared" si="2"/>
        <v>ทะเบียนเครื่องหมายการค้า ปกติ</v>
      </c>
      <c r="C45" s="172" t="s">
        <v>2830</v>
      </c>
      <c r="D45" s="172">
        <v>571859.0</v>
      </c>
      <c r="E45" s="175">
        <v>49257.0</v>
      </c>
      <c r="F45" s="167" t="s">
        <v>2691</v>
      </c>
      <c r="G45" s="157" t="s">
        <v>2692</v>
      </c>
      <c r="H45" s="206" t="s">
        <v>2693</v>
      </c>
      <c r="I45" s="172" t="s">
        <v>2831</v>
      </c>
      <c r="J45" s="206" t="s">
        <v>2812</v>
      </c>
      <c r="K45" s="417" t="s">
        <v>2832</v>
      </c>
      <c r="L45" s="157"/>
      <c r="M45" s="418"/>
      <c r="N45" s="142"/>
    </row>
    <row r="46" ht="27.75" customHeight="1">
      <c r="A46" s="171" t="str">
        <f t="shared" si="3"/>
        <v>9 ปี 4 เดือน 21 วัน หรือเหลืออีก 3431 วัน</v>
      </c>
      <c r="B46" s="113" t="str">
        <f t="shared" si="2"/>
        <v>ทะเบียนเครื่องหมายการค้า ปกติ</v>
      </c>
      <c r="C46" s="172">
        <v>1.7110748E8</v>
      </c>
      <c r="D46" s="172">
        <v>978315.0</v>
      </c>
      <c r="E46" s="173">
        <v>49383.0</v>
      </c>
      <c r="F46" s="167" t="s">
        <v>2691</v>
      </c>
      <c r="G46" s="157" t="s">
        <v>2692</v>
      </c>
      <c r="H46" s="206" t="s">
        <v>2693</v>
      </c>
      <c r="I46" s="172" t="s">
        <v>2833</v>
      </c>
      <c r="J46" s="206" t="s">
        <v>2797</v>
      </c>
      <c r="K46" s="417" t="s">
        <v>2834</v>
      </c>
      <c r="L46" s="157"/>
      <c r="M46" s="418"/>
      <c r="N46" s="142"/>
    </row>
    <row r="47" ht="27.75" customHeight="1">
      <c r="A47" s="171" t="str">
        <f t="shared" si="3"/>
        <v>9 ปี 4 เดือน 21 วัน หรือเหลืออีก 3431 วัน</v>
      </c>
      <c r="B47" s="113" t="str">
        <f t="shared" si="2"/>
        <v>ทะเบียนเครื่องหมายการค้า ปกติ</v>
      </c>
      <c r="C47" s="172" t="s">
        <v>2835</v>
      </c>
      <c r="D47" s="172">
        <v>978316.0</v>
      </c>
      <c r="E47" s="173">
        <v>49383.0</v>
      </c>
      <c r="F47" s="167" t="s">
        <v>2691</v>
      </c>
      <c r="G47" s="157" t="s">
        <v>2692</v>
      </c>
      <c r="H47" s="206" t="s">
        <v>2693</v>
      </c>
      <c r="I47" s="172" t="s">
        <v>2833</v>
      </c>
      <c r="J47" s="206" t="s">
        <v>2823</v>
      </c>
      <c r="K47" s="417" t="s">
        <v>2836</v>
      </c>
      <c r="L47" s="157"/>
      <c r="M47" s="418"/>
      <c r="N47" s="142"/>
    </row>
    <row r="48" ht="27.75" customHeight="1">
      <c r="A48" s="171" t="str">
        <f t="shared" si="3"/>
        <v>9 ปี 4 เดือน 2 วัน หรือเหลืออีก 3412 วัน</v>
      </c>
      <c r="B48" s="113" t="str">
        <f t="shared" si="2"/>
        <v>ทะเบียนเครื่องหมายการค้า ปกติ</v>
      </c>
      <c r="C48" s="172" t="s">
        <v>2837</v>
      </c>
      <c r="D48" s="172">
        <v>582666.0</v>
      </c>
      <c r="E48" s="173">
        <v>49364.0</v>
      </c>
      <c r="F48" s="167" t="s">
        <v>2691</v>
      </c>
      <c r="G48" s="157" t="s">
        <v>2692</v>
      </c>
      <c r="H48" s="206" t="s">
        <v>2693</v>
      </c>
      <c r="I48" s="172" t="s">
        <v>2694</v>
      </c>
      <c r="J48" s="206" t="s">
        <v>2838</v>
      </c>
      <c r="K48" s="417" t="s">
        <v>2839</v>
      </c>
      <c r="L48" s="157"/>
      <c r="M48" s="418"/>
      <c r="N48" s="142"/>
    </row>
    <row r="49" ht="27.75" customHeight="1">
      <c r="A49" s="171" t="str">
        <f t="shared" si="3"/>
        <v>9 ปี 10 เดือน 16 วัน หรือเหลืออีก 3607 วัน</v>
      </c>
      <c r="B49" s="113" t="str">
        <f t="shared" si="2"/>
        <v>ทะเบียนเครื่องหมายการค้า ปกติ</v>
      </c>
      <c r="C49" s="172">
        <v>1.71107268E8</v>
      </c>
      <c r="D49" s="172">
        <v>1003403.0</v>
      </c>
      <c r="E49" s="173">
        <v>49559.0</v>
      </c>
      <c r="F49" s="167" t="s">
        <v>2840</v>
      </c>
      <c r="G49" s="157" t="s">
        <v>2692</v>
      </c>
      <c r="H49" s="206" t="s">
        <v>2693</v>
      </c>
      <c r="I49" s="172" t="s">
        <v>2841</v>
      </c>
      <c r="J49" s="206" t="s">
        <v>2716</v>
      </c>
      <c r="K49" s="417" t="s">
        <v>2842</v>
      </c>
      <c r="L49" s="157" t="s">
        <v>30</v>
      </c>
      <c r="M49" s="204"/>
      <c r="N49" s="422"/>
    </row>
    <row r="50" ht="27.75" customHeight="1">
      <c r="A50" s="171" t="str">
        <f t="shared" si="3"/>
        <v>9 ปี 10 เดือน 16 วัน หรือเหลืออีก 3607 วัน</v>
      </c>
      <c r="B50" s="113" t="str">
        <f t="shared" si="2"/>
        <v>ทะเบียนเครื่องหมายการค้า ปกติ</v>
      </c>
      <c r="C50" s="172">
        <v>1.71107278E8</v>
      </c>
      <c r="D50" s="172">
        <v>1003401.0</v>
      </c>
      <c r="E50" s="173">
        <v>49559.0</v>
      </c>
      <c r="F50" s="167" t="s">
        <v>2840</v>
      </c>
      <c r="G50" s="157" t="s">
        <v>2692</v>
      </c>
      <c r="H50" s="206" t="s">
        <v>2693</v>
      </c>
      <c r="I50" s="172" t="s">
        <v>2843</v>
      </c>
      <c r="J50" s="206" t="s">
        <v>2716</v>
      </c>
      <c r="K50" s="417" t="s">
        <v>2844</v>
      </c>
      <c r="L50" s="157" t="s">
        <v>30</v>
      </c>
      <c r="M50" s="204"/>
      <c r="N50" s="422"/>
    </row>
    <row r="51" ht="27.75" customHeight="1">
      <c r="A51" s="171" t="str">
        <f t="shared" si="3"/>
        <v>9 ปี 10 เดือน 16 วัน หรือเหลืออีก 3607 วัน</v>
      </c>
      <c r="B51" s="113" t="str">
        <f t="shared" si="2"/>
        <v>ทะเบียนเครื่องหมายการค้า ปกติ</v>
      </c>
      <c r="C51" s="172">
        <v>1.71107271E8</v>
      </c>
      <c r="D51" s="172">
        <v>1003402.0</v>
      </c>
      <c r="E51" s="173">
        <v>49559.0</v>
      </c>
      <c r="F51" s="167" t="s">
        <v>2840</v>
      </c>
      <c r="G51" s="157" t="s">
        <v>2692</v>
      </c>
      <c r="H51" s="206" t="s">
        <v>2693</v>
      </c>
      <c r="I51" s="172" t="s">
        <v>2845</v>
      </c>
      <c r="J51" s="206" t="s">
        <v>2716</v>
      </c>
      <c r="K51" s="417" t="s">
        <v>2846</v>
      </c>
      <c r="L51" s="157" t="s">
        <v>30</v>
      </c>
      <c r="M51" s="204"/>
      <c r="N51" s="422"/>
    </row>
    <row r="52" ht="27.75" customHeight="1">
      <c r="A52" s="171" t="str">
        <f t="shared" si="3"/>
        <v>9 ปี 10 เดือน 16 วัน หรือเหลืออีก 3607 วัน</v>
      </c>
      <c r="B52" s="113" t="str">
        <f t="shared" si="2"/>
        <v>ทะเบียนเครื่องหมายการค้า ปกติ</v>
      </c>
      <c r="C52" s="172">
        <v>1.71113633E8</v>
      </c>
      <c r="D52" s="172">
        <v>1003404.0</v>
      </c>
      <c r="E52" s="173">
        <v>49559.0</v>
      </c>
      <c r="F52" s="167" t="s">
        <v>2840</v>
      </c>
      <c r="G52" s="157" t="s">
        <v>2692</v>
      </c>
      <c r="H52" s="206" t="s">
        <v>2693</v>
      </c>
      <c r="I52" s="172" t="s">
        <v>2847</v>
      </c>
      <c r="J52" s="206" t="s">
        <v>2716</v>
      </c>
      <c r="K52" s="417" t="s">
        <v>2844</v>
      </c>
      <c r="L52" s="157" t="s">
        <v>30</v>
      </c>
      <c r="M52" s="204"/>
      <c r="N52" s="422"/>
    </row>
    <row r="53" ht="27.75" customHeight="1">
      <c r="A53" s="171" t="str">
        <f t="shared" si="3"/>
        <v>9 ปี 10 เดือน 16 วัน หรือเหลืออีก 3607 วัน</v>
      </c>
      <c r="B53" s="113" t="str">
        <f t="shared" si="2"/>
        <v>ทะเบียนเครื่องหมายการค้า ปกติ</v>
      </c>
      <c r="C53" s="172">
        <v>1.71113629E8</v>
      </c>
      <c r="D53" s="172">
        <v>1003405.0</v>
      </c>
      <c r="E53" s="173">
        <v>49559.0</v>
      </c>
      <c r="F53" s="167" t="s">
        <v>2840</v>
      </c>
      <c r="G53" s="157" t="s">
        <v>2692</v>
      </c>
      <c r="H53" s="206" t="s">
        <v>2693</v>
      </c>
      <c r="I53" s="172" t="s">
        <v>2848</v>
      </c>
      <c r="J53" s="206" t="s">
        <v>2716</v>
      </c>
      <c r="K53" s="417" t="s">
        <v>2849</v>
      </c>
      <c r="L53" s="157"/>
      <c r="M53" s="204"/>
      <c r="N53" s="422"/>
    </row>
    <row r="54" ht="27.75" customHeight="1">
      <c r="A54" s="171" t="str">
        <f t="shared" si="3"/>
        <v>9 ปี 10 เดือน 16 วัน หรือเหลืออีก 3607 วัน</v>
      </c>
      <c r="B54" s="113" t="str">
        <f t="shared" si="2"/>
        <v>ทะเบียนเครื่องหมายการค้า ปกติ</v>
      </c>
      <c r="C54" s="172">
        <v>1.71107481E8</v>
      </c>
      <c r="D54" s="172">
        <v>1003407.0</v>
      </c>
      <c r="E54" s="175">
        <v>49559.0</v>
      </c>
      <c r="F54" s="167" t="s">
        <v>2840</v>
      </c>
      <c r="G54" s="157" t="s">
        <v>2692</v>
      </c>
      <c r="H54" s="206" t="s">
        <v>2693</v>
      </c>
      <c r="I54" s="172" t="s">
        <v>2850</v>
      </c>
      <c r="J54" s="206" t="s">
        <v>2716</v>
      </c>
      <c r="K54" s="417" t="s">
        <v>2851</v>
      </c>
      <c r="L54" s="157" t="s">
        <v>30</v>
      </c>
      <c r="M54" s="204"/>
      <c r="N54" s="422"/>
    </row>
    <row r="55" ht="27.75" customHeight="1">
      <c r="A55" s="171" t="str">
        <f t="shared" si="3"/>
        <v>9 ปี 10 เดือน 16 วัน หรือเหลืออีก 3607 วัน</v>
      </c>
      <c r="B55" s="113" t="str">
        <f t="shared" si="2"/>
        <v>ทะเบียนเครื่องหมายการค้า ปกติ</v>
      </c>
      <c r="C55" s="172">
        <v>1.7113631E7</v>
      </c>
      <c r="D55" s="172">
        <v>1003406.0</v>
      </c>
      <c r="E55" s="173">
        <v>49559.0</v>
      </c>
      <c r="F55" s="167" t="s">
        <v>2840</v>
      </c>
      <c r="G55" s="157" t="s">
        <v>2692</v>
      </c>
      <c r="H55" s="206" t="s">
        <v>2693</v>
      </c>
      <c r="I55" s="172" t="s">
        <v>2852</v>
      </c>
      <c r="J55" s="206" t="s">
        <v>2716</v>
      </c>
      <c r="K55" s="417" t="s">
        <v>2853</v>
      </c>
      <c r="L55" s="157"/>
      <c r="M55" s="204"/>
      <c r="N55" s="422"/>
    </row>
    <row r="56" ht="27.75" customHeight="1">
      <c r="A56" s="171" t="str">
        <f t="shared" si="3"/>
        <v>0 ปี 4 เดือน 11 วัน หรือเหลืออีก 134 วัน</v>
      </c>
      <c r="B56" s="113" t="str">
        <f t="shared" si="2"/>
        <v>ทะเบียนเครื่องหมายการค้า ใกล้หมดอายุ ภายใน 4-5 เดือน</v>
      </c>
      <c r="C56" s="172" t="s">
        <v>2854</v>
      </c>
      <c r="D56" s="172">
        <v>619670.0</v>
      </c>
      <c r="E56" s="173">
        <v>46086.0</v>
      </c>
      <c r="F56" s="167" t="s">
        <v>2840</v>
      </c>
      <c r="G56" s="157" t="s">
        <v>2692</v>
      </c>
      <c r="H56" s="206" t="s">
        <v>2693</v>
      </c>
      <c r="I56" s="172" t="s">
        <v>2855</v>
      </c>
      <c r="J56" s="206" t="s">
        <v>2797</v>
      </c>
      <c r="K56" s="423" t="s">
        <v>2856</v>
      </c>
      <c r="L56" s="157" t="s">
        <v>30</v>
      </c>
      <c r="M56" s="193"/>
      <c r="N56" s="142"/>
    </row>
    <row r="57" ht="27.75" customHeight="1">
      <c r="A57" s="171" t="str">
        <f t="shared" si="3"/>
        <v>0 ปี 5 เดือน 13 วัน หรือเหลืออีก 164 วัน</v>
      </c>
      <c r="B57" s="113" t="str">
        <f t="shared" si="2"/>
        <v>ทะเบียนเครื่องหมายการค้า จะหมดอายุอีก 6 เดิอน</v>
      </c>
      <c r="C57" s="172">
        <v>2.01105184E8</v>
      </c>
      <c r="D57" s="172">
        <v>1035893.0</v>
      </c>
      <c r="E57" s="175">
        <v>46116.0</v>
      </c>
      <c r="F57" s="167" t="s">
        <v>536</v>
      </c>
      <c r="G57" s="157" t="s">
        <v>2692</v>
      </c>
      <c r="H57" s="206" t="s">
        <v>2693</v>
      </c>
      <c r="I57" s="333" t="s">
        <v>345</v>
      </c>
      <c r="J57" s="206" t="s">
        <v>2781</v>
      </c>
      <c r="K57" s="424" t="str">
        <f>HYPERLINK("https://drive.google.com/open?id=1NxX8gyYAFbBiO5Cwc8pi2Z-5LRoALqeD","https://drive.google.com/open?id=1NxX8gyYAFbBiO5Cwc8pi2Z-5LRoALqeD")</f>
        <v>https://drive.google.com/open?id=1NxX8gyYAFbBiO5Cwc8pi2Z-5LRoALqeD</v>
      </c>
      <c r="L57" s="196" t="s">
        <v>2857</v>
      </c>
      <c r="M57" s="193"/>
      <c r="N57" s="142"/>
    </row>
    <row r="58" ht="27.75" customHeight="1">
      <c r="A58" s="171" t="str">
        <f t="shared" si="3"/>
        <v>0 ปี 5 เดือน 13 วัน หรือเหลืออีก 164 วัน</v>
      </c>
      <c r="B58" s="113" t="str">
        <f t="shared" si="2"/>
        <v>ทะเบียนเครื่องหมายการค้า จะหมดอายุอีก 6 เดิอน</v>
      </c>
      <c r="C58" s="172">
        <v>1.71132429E8</v>
      </c>
      <c r="D58" s="172">
        <v>1035890.0</v>
      </c>
      <c r="E58" s="175">
        <v>46116.0</v>
      </c>
      <c r="F58" s="167" t="s">
        <v>2840</v>
      </c>
      <c r="G58" s="157" t="s">
        <v>2692</v>
      </c>
      <c r="H58" s="206" t="s">
        <v>2693</v>
      </c>
      <c r="I58" s="172" t="s">
        <v>2858</v>
      </c>
      <c r="J58" s="206" t="s">
        <v>2781</v>
      </c>
      <c r="K58" s="423" t="s">
        <v>2859</v>
      </c>
      <c r="L58" s="196" t="s">
        <v>826</v>
      </c>
      <c r="M58" s="193"/>
      <c r="N58" s="142"/>
    </row>
    <row r="59" ht="27.75" customHeight="1">
      <c r="A59" s="171" t="str">
        <f t="shared" si="3"/>
        <v>0 ปี 5 เดือน 13 วัน หรือเหลืออีก 164 วัน</v>
      </c>
      <c r="B59" s="113" t="str">
        <f t="shared" si="2"/>
        <v>ทะเบียนเครื่องหมายการค้า จะหมดอายุอีก 6 เดิอน</v>
      </c>
      <c r="C59" s="172">
        <v>1.71132428E8</v>
      </c>
      <c r="D59" s="172">
        <v>1035888.0</v>
      </c>
      <c r="E59" s="173">
        <v>46116.0</v>
      </c>
      <c r="F59" s="167" t="s">
        <v>2840</v>
      </c>
      <c r="G59" s="157" t="s">
        <v>2692</v>
      </c>
      <c r="H59" s="206" t="s">
        <v>2693</v>
      </c>
      <c r="I59" s="172" t="s">
        <v>2860</v>
      </c>
      <c r="J59" s="206" t="s">
        <v>2861</v>
      </c>
      <c r="K59" s="423" t="s">
        <v>2862</v>
      </c>
      <c r="L59" s="157"/>
      <c r="M59" s="193"/>
      <c r="N59" s="142"/>
    </row>
    <row r="60" ht="27.75" customHeight="1">
      <c r="A60" s="171" t="str">
        <f t="shared" si="3"/>
        <v>0 ปี 5 เดือน 13 วัน หรือเหลืออีก 164 วัน</v>
      </c>
      <c r="B60" s="113" t="str">
        <f t="shared" si="2"/>
        <v>ทะเบียนเครื่องหมายการค้า จะหมดอายุอีก 6 เดิอน</v>
      </c>
      <c r="C60" s="172">
        <v>1.71132427E8</v>
      </c>
      <c r="D60" s="172">
        <v>1035887.0</v>
      </c>
      <c r="E60" s="175">
        <v>46116.0</v>
      </c>
      <c r="F60" s="167" t="s">
        <v>2840</v>
      </c>
      <c r="G60" s="157" t="s">
        <v>2692</v>
      </c>
      <c r="H60" s="206" t="s">
        <v>2693</v>
      </c>
      <c r="I60" s="172" t="s">
        <v>2863</v>
      </c>
      <c r="J60" s="206" t="s">
        <v>2861</v>
      </c>
      <c r="K60" s="423" t="s">
        <v>2864</v>
      </c>
      <c r="L60" s="157"/>
      <c r="M60" s="193"/>
      <c r="N60" s="142"/>
    </row>
    <row r="61" ht="27.75" customHeight="1">
      <c r="A61" s="171" t="str">
        <f t="shared" si="3"/>
        <v>0 ปี 5 เดือน 13 วัน หรือเหลืออีก 164 วัน</v>
      </c>
      <c r="B61" s="113" t="str">
        <f t="shared" si="2"/>
        <v>ทะเบียนเครื่องหมายการค้า จะหมดอายุอีก 6 เดิอน</v>
      </c>
      <c r="C61" s="172">
        <v>1.7113243E8</v>
      </c>
      <c r="D61" s="172">
        <v>1035891.0</v>
      </c>
      <c r="E61" s="173">
        <v>46116.0</v>
      </c>
      <c r="F61" s="167" t="s">
        <v>2840</v>
      </c>
      <c r="G61" s="157" t="s">
        <v>2692</v>
      </c>
      <c r="H61" s="206" t="s">
        <v>2693</v>
      </c>
      <c r="I61" s="172" t="s">
        <v>2865</v>
      </c>
      <c r="J61" s="206" t="s">
        <v>2781</v>
      </c>
      <c r="K61" s="423" t="s">
        <v>2866</v>
      </c>
      <c r="L61" s="196" t="s">
        <v>2857</v>
      </c>
      <c r="M61" s="193"/>
      <c r="N61" s="142"/>
    </row>
    <row r="62" ht="27.75" customHeight="1">
      <c r="A62" s="171" t="str">
        <f t="shared" si="3"/>
        <v>0 ปี 5 เดือน 13 วัน หรือเหลืออีก 164 วัน</v>
      </c>
      <c r="B62" s="113" t="str">
        <f t="shared" si="2"/>
        <v>ทะเบียนเครื่องหมายการค้า จะหมดอายุอีก 6 เดิอน</v>
      </c>
      <c r="C62" s="172">
        <v>1.71132426E8</v>
      </c>
      <c r="D62" s="172">
        <v>1035886.0</v>
      </c>
      <c r="E62" s="175">
        <v>46116.0</v>
      </c>
      <c r="F62" s="167" t="s">
        <v>2840</v>
      </c>
      <c r="G62" s="157" t="s">
        <v>2692</v>
      </c>
      <c r="H62" s="206" t="s">
        <v>2693</v>
      </c>
      <c r="I62" s="172" t="s">
        <v>2867</v>
      </c>
      <c r="J62" s="206" t="s">
        <v>2861</v>
      </c>
      <c r="K62" s="423" t="s">
        <v>2868</v>
      </c>
      <c r="L62" s="157"/>
      <c r="M62" s="193"/>
      <c r="N62" s="142"/>
    </row>
    <row r="63" ht="27.75" customHeight="1">
      <c r="A63" s="171" t="str">
        <f t="shared" si="3"/>
        <v>0 ปี 5 เดือน 13 วัน หรือเหลืออีก 164 วัน</v>
      </c>
      <c r="B63" s="113" t="str">
        <f t="shared" si="2"/>
        <v>ทะเบียนเครื่องหมายการค้า จะหมดอายุอีก 6 เดิอน</v>
      </c>
      <c r="C63" s="172">
        <v>2.21119785E8</v>
      </c>
      <c r="D63" s="172">
        <v>1035892.0</v>
      </c>
      <c r="E63" s="175">
        <v>46116.0</v>
      </c>
      <c r="F63" s="167" t="s">
        <v>2691</v>
      </c>
      <c r="G63" s="157" t="s">
        <v>2692</v>
      </c>
      <c r="H63" s="206" t="s">
        <v>2693</v>
      </c>
      <c r="I63" s="172" t="s">
        <v>342</v>
      </c>
      <c r="J63" s="425" t="s">
        <v>2781</v>
      </c>
      <c r="K63" s="416" t="s">
        <v>2869</v>
      </c>
      <c r="L63" s="196" t="s">
        <v>2857</v>
      </c>
      <c r="M63" s="193"/>
      <c r="N63" s="142"/>
    </row>
    <row r="64" ht="27.75" customHeight="1">
      <c r="A64" s="171" t="str">
        <f t="shared" si="3"/>
        <v>0 ปี 8 เดือน 0 วัน หรือเหลืออีก 243 วัน</v>
      </c>
      <c r="B64" s="113" t="str">
        <f t="shared" si="2"/>
        <v>ทะเบียนเครื่องหมายการค้า ปกติ</v>
      </c>
      <c r="C64" s="172">
        <v>1.81110096E8</v>
      </c>
      <c r="D64" s="172">
        <v>1048095.0</v>
      </c>
      <c r="E64" s="175">
        <v>46195.0</v>
      </c>
      <c r="F64" s="167" t="s">
        <v>2691</v>
      </c>
      <c r="G64" s="157" t="s">
        <v>2692</v>
      </c>
      <c r="H64" s="206" t="s">
        <v>2693</v>
      </c>
      <c r="I64" s="172" t="s">
        <v>2870</v>
      </c>
      <c r="J64" s="206" t="s">
        <v>2871</v>
      </c>
      <c r="K64" s="424" t="str">
        <f>HYPERLINK("https://drive.google.com/open?id=1I58b75G943HBzsPrNG_JivvRPJfrkKVd","https://drive.google.com/open?id=1I58b75G943HBzsPrNG_JivvRPJfrkKVd")</f>
        <v>https://drive.google.com/open?id=1I58b75G943HBzsPrNG_JivvRPJfrkKVd</v>
      </c>
      <c r="L64" s="196" t="s">
        <v>30</v>
      </c>
      <c r="M64" s="193"/>
      <c r="N64" s="142"/>
    </row>
    <row r="65" ht="27.75" customHeight="1">
      <c r="A65" s="171" t="str">
        <f t="shared" si="3"/>
        <v>0 ปี 8 เดือน 0 วัน หรือเหลืออีก 243 วัน</v>
      </c>
      <c r="B65" s="113" t="str">
        <f t="shared" si="2"/>
        <v>ทะเบียนเครื่องหมายการค้า ปกติ</v>
      </c>
      <c r="C65" s="172">
        <v>1.81100734E8</v>
      </c>
      <c r="D65" s="172">
        <v>1048096.0</v>
      </c>
      <c r="E65" s="173">
        <v>46195.0</v>
      </c>
      <c r="F65" s="167" t="s">
        <v>2691</v>
      </c>
      <c r="G65" s="157" t="s">
        <v>2692</v>
      </c>
      <c r="H65" s="206" t="s">
        <v>2693</v>
      </c>
      <c r="I65" s="172" t="s">
        <v>2872</v>
      </c>
      <c r="J65" s="206" t="s">
        <v>2873</v>
      </c>
      <c r="K65" s="423" t="s">
        <v>2874</v>
      </c>
      <c r="L65" s="157"/>
      <c r="M65" s="193"/>
      <c r="N65" s="142"/>
    </row>
    <row r="66" ht="27.75" customHeight="1">
      <c r="A66" s="171" t="str">
        <f t="shared" si="3"/>
        <v>0 ปี 11 เดือน 17 วัน หรือเหลืออีก 352 วัน</v>
      </c>
      <c r="B66" s="113" t="str">
        <f t="shared" si="2"/>
        <v>ทะเบียนเครื่องหมายการค้า ปกติ</v>
      </c>
      <c r="C66" s="172" t="s">
        <v>2875</v>
      </c>
      <c r="D66" s="172">
        <v>641389.0</v>
      </c>
      <c r="E66" s="175">
        <v>46304.0</v>
      </c>
      <c r="F66" s="167" t="s">
        <v>2876</v>
      </c>
      <c r="G66" s="157" t="s">
        <v>2692</v>
      </c>
      <c r="H66" s="206" t="s">
        <v>2693</v>
      </c>
      <c r="I66" s="172" t="s">
        <v>2877</v>
      </c>
      <c r="J66" s="206" t="s">
        <v>2757</v>
      </c>
      <c r="K66" s="424" t="str">
        <f>HYPERLINK("https://drive.google.com/open?id=1eE9oRag6iDXDpMmULgUHqRmRpO9uRUp6","https://drive.google.com/open?id=1eE9oRag6iDXDpMmULgUHqRmRpO9uRUp6")</f>
        <v>https://drive.google.com/open?id=1eE9oRag6iDXDpMmULgUHqRmRpO9uRUp6</v>
      </c>
      <c r="L66" s="157"/>
      <c r="M66" s="193"/>
      <c r="N66" s="142"/>
    </row>
    <row r="67" ht="27.75" customHeight="1">
      <c r="A67" s="171" t="str">
        <f t="shared" si="3"/>
        <v>2 ปี 5 เดือน 10 วัน หรือเหลืออีก 892 วัน</v>
      </c>
      <c r="B67" s="113" t="str">
        <f t="shared" si="2"/>
        <v>ทะเบียนเครื่องหมายการค้า ปกติ</v>
      </c>
      <c r="C67" s="172" t="s">
        <v>2878</v>
      </c>
      <c r="D67" s="172">
        <v>691672.0</v>
      </c>
      <c r="E67" s="175">
        <v>46844.0</v>
      </c>
      <c r="F67" s="167" t="s">
        <v>2876</v>
      </c>
      <c r="G67" s="157" t="s">
        <v>2692</v>
      </c>
      <c r="H67" s="206" t="s">
        <v>2693</v>
      </c>
      <c r="I67" s="172" t="s">
        <v>2879</v>
      </c>
      <c r="J67" s="206" t="s">
        <v>2880</v>
      </c>
      <c r="K67" s="424" t="str">
        <f>HYPERLINK("https://drive.google.com/open?id=1ElrWuGka6cPMlO7WBogFiprR0Krhb5HX","https://drive.google.com/open?id=1ElrWuGka6cPMlO7WBogFiprR0Krhb5HX")</f>
        <v>https://drive.google.com/open?id=1ElrWuGka6cPMlO7WBogFiprR0Krhb5HX</v>
      </c>
      <c r="L67" s="157" t="s">
        <v>1166</v>
      </c>
      <c r="M67" s="193"/>
      <c r="N67" s="142"/>
    </row>
    <row r="68" ht="27.75" customHeight="1">
      <c r="A68" s="171" t="str">
        <f t="shared" si="3"/>
        <v>1 ปี 0 เดือน 25 วัน หรือเหลืออีก 390 วัน</v>
      </c>
      <c r="B68" s="113" t="str">
        <f t="shared" si="2"/>
        <v>ทะเบียนเครื่องหมายการค้า ปกติ</v>
      </c>
      <c r="C68" s="172">
        <v>1.91115638E8</v>
      </c>
      <c r="D68" s="172">
        <v>1.60115283E8</v>
      </c>
      <c r="E68" s="175">
        <v>46342.0</v>
      </c>
      <c r="F68" s="167" t="s">
        <v>536</v>
      </c>
      <c r="G68" s="157" t="s">
        <v>2692</v>
      </c>
      <c r="H68" s="206" t="s">
        <v>2693</v>
      </c>
      <c r="I68" s="333" t="s">
        <v>2881</v>
      </c>
      <c r="J68" s="206" t="s">
        <v>2716</v>
      </c>
      <c r="K68" s="424" t="str">
        <f>HYPERLINK("https://drive.google.com/open?id=1Sg763kIeeRPd_1y7uK7oNT6_ztrFtLNe","https://drive.google.com/open?id=1Sg763kIeeRPd_1y7uK7oNT6_ztrFtLNe")</f>
        <v>https://drive.google.com/open?id=1Sg763kIeeRPd_1y7uK7oNT6_ztrFtLNe</v>
      </c>
      <c r="L68" s="157"/>
      <c r="M68" s="193"/>
      <c r="N68" s="142"/>
    </row>
    <row r="69" ht="27.75" customHeight="1">
      <c r="A69" s="171" t="str">
        <f t="shared" si="3"/>
        <v>1 ปี 1 เดือน 27 วัน หรือเหลืออีก 423 วัน</v>
      </c>
      <c r="B69" s="113" t="str">
        <f t="shared" si="2"/>
        <v>ทะเบียนเครื่องหมายการค้า ปกติ</v>
      </c>
      <c r="C69" s="172" t="s">
        <v>2882</v>
      </c>
      <c r="D69" s="172">
        <v>648423.0</v>
      </c>
      <c r="E69" s="175">
        <v>46375.0</v>
      </c>
      <c r="F69" s="167" t="s">
        <v>2840</v>
      </c>
      <c r="G69" s="157" t="s">
        <v>2692</v>
      </c>
      <c r="H69" s="206" t="s">
        <v>2693</v>
      </c>
      <c r="I69" s="172" t="s">
        <v>2883</v>
      </c>
      <c r="J69" s="206" t="s">
        <v>2797</v>
      </c>
      <c r="K69" s="423" t="s">
        <v>2884</v>
      </c>
      <c r="L69" s="157" t="s">
        <v>425</v>
      </c>
      <c r="M69" s="193"/>
      <c r="N69" s="142"/>
    </row>
    <row r="70" ht="27.75" customHeight="1">
      <c r="A70" s="171" t="str">
        <f t="shared" si="3"/>
        <v>1 ปี 3 เดือน 11 วัน หรือเหลืออีก 468 วัน</v>
      </c>
      <c r="B70" s="113" t="str">
        <f t="shared" si="2"/>
        <v>ทะเบียนเครื่องหมายการค้า ปกติ</v>
      </c>
      <c r="C70" s="172">
        <v>1.81115918E8</v>
      </c>
      <c r="D70" s="172">
        <v>1.70103888E8</v>
      </c>
      <c r="E70" s="175">
        <v>46420.0</v>
      </c>
      <c r="F70" s="167" t="s">
        <v>2691</v>
      </c>
      <c r="G70" s="157" t="s">
        <v>2692</v>
      </c>
      <c r="H70" s="206" t="s">
        <v>2693</v>
      </c>
      <c r="I70" s="172" t="s">
        <v>2885</v>
      </c>
      <c r="J70" s="206" t="s">
        <v>2886</v>
      </c>
      <c r="K70" s="424" t="str">
        <f>HYPERLINK("https://drive.google.com/open?id=18BeUOxCX96htPFHVQ0AD7jXOgvkSKx_M","https://drive.google.com/open?id=18BeUOxCX96htPFHVQ0AD7jXOgvkSKx_M")</f>
        <v>https://drive.google.com/open?id=18BeUOxCX96htPFHVQ0AD7jXOgvkSKx_M</v>
      </c>
      <c r="L70" s="157"/>
      <c r="M70" s="193"/>
      <c r="N70" s="142"/>
    </row>
    <row r="71" ht="27.75" customHeight="1">
      <c r="A71" s="171" t="str">
        <f t="shared" si="3"/>
        <v>2 ปี 3 เดือน 6 วัน หรือเหลืออีก 828 วัน</v>
      </c>
      <c r="B71" s="113" t="str">
        <f t="shared" si="2"/>
        <v>ทะเบียนเครื่องหมายการค้า ปกติ</v>
      </c>
      <c r="C71" s="172">
        <v>1.91110041E8</v>
      </c>
      <c r="D71" s="172">
        <v>1.80102957E8</v>
      </c>
      <c r="E71" s="175">
        <v>46780.0</v>
      </c>
      <c r="F71" s="167" t="s">
        <v>2691</v>
      </c>
      <c r="G71" s="157" t="s">
        <v>2692</v>
      </c>
      <c r="H71" s="206" t="s">
        <v>2693</v>
      </c>
      <c r="I71" s="172" t="s">
        <v>2887</v>
      </c>
      <c r="J71" s="206" t="s">
        <v>2888</v>
      </c>
      <c r="K71" s="424" t="str">
        <f>HYPERLINK("https://drive.google.com/open?id=1uNUcofBXjtuXTbem78fHQAG-babVTV_T","https://drive.google.com/open?id=1uNUcofBXjtuXTbem78fHQAG-babVTV_T")</f>
        <v>https://drive.google.com/open?id=1uNUcofBXjtuXTbem78fHQAG-babVTV_T</v>
      </c>
      <c r="L71" s="157"/>
      <c r="M71" s="193"/>
      <c r="N71" s="142"/>
    </row>
    <row r="72" ht="27.75" customHeight="1">
      <c r="A72" s="171" t="str">
        <f t="shared" si="3"/>
        <v>2 ปี 3 เดือน 6 วัน หรือเหลืออีก 828 วัน</v>
      </c>
      <c r="B72" s="113" t="str">
        <f t="shared" si="2"/>
        <v>ทะเบียนเครื่องหมายการค้า ปกติ</v>
      </c>
      <c r="C72" s="172">
        <v>1.91110042E8</v>
      </c>
      <c r="D72" s="172">
        <v>1.80102959E8</v>
      </c>
      <c r="E72" s="175">
        <v>46780.0</v>
      </c>
      <c r="F72" s="167" t="s">
        <v>2691</v>
      </c>
      <c r="G72" s="157" t="s">
        <v>2692</v>
      </c>
      <c r="H72" s="206" t="s">
        <v>2693</v>
      </c>
      <c r="I72" s="172" t="s">
        <v>2889</v>
      </c>
      <c r="J72" s="206" t="s">
        <v>2890</v>
      </c>
      <c r="K72" s="424" t="str">
        <f>HYPERLINK("https://drive.google.com/open?id=1w9iZ50J9lTCzOBRazcm46Q4xRzIkBjNa","https://drive.google.com/open?id=1w9iZ50J9lTCzOBRazcm46Q4xRzIkBjNa")</f>
        <v>https://drive.google.com/open?id=1w9iZ50J9lTCzOBRazcm46Q4xRzIkBjNa</v>
      </c>
      <c r="L72" s="157" t="s">
        <v>48</v>
      </c>
      <c r="M72" s="193"/>
      <c r="N72" s="142"/>
    </row>
    <row r="73" ht="27.75" customHeight="1">
      <c r="A73" s="171" t="str">
        <f t="shared" si="3"/>
        <v>2 ปี 3 เดือน 6 วัน หรือเหลืออีก 828 วัน</v>
      </c>
      <c r="B73" s="113" t="str">
        <f t="shared" si="2"/>
        <v>ทะเบียนเครื่องหมายการค้า ปกติ</v>
      </c>
      <c r="C73" s="172">
        <v>1.91110039E8</v>
      </c>
      <c r="D73" s="172">
        <v>1.80102955E8</v>
      </c>
      <c r="E73" s="175">
        <v>46780.0</v>
      </c>
      <c r="F73" s="167" t="s">
        <v>2691</v>
      </c>
      <c r="G73" s="157" t="s">
        <v>2692</v>
      </c>
      <c r="H73" s="206" t="s">
        <v>2693</v>
      </c>
      <c r="I73" s="172" t="s">
        <v>2891</v>
      </c>
      <c r="J73" s="206" t="s">
        <v>2888</v>
      </c>
      <c r="K73" s="424" t="str">
        <f>HYPERLINK("https://drive.google.com/open?id=1z-Cjz044-rNAZEWSGuKWNrGBfFG047A-","https://drive.google.com/open?id=1z-Cjz044-rNAZEWSGuKWNrGBfFG047A-")</f>
        <v>https://drive.google.com/open?id=1z-Cjz044-rNAZEWSGuKWNrGBfFG047A-</v>
      </c>
      <c r="L73" s="157" t="s">
        <v>2892</v>
      </c>
      <c r="M73" s="193"/>
      <c r="N73" s="142"/>
    </row>
    <row r="74" ht="27.75" customHeight="1">
      <c r="A74" s="171" t="str">
        <f t="shared" si="3"/>
        <v>2 ปี 3 เดือน 6 วัน หรือเหลืออีก 828 วัน</v>
      </c>
      <c r="B74" s="113" t="str">
        <f t="shared" si="2"/>
        <v>ทะเบียนเครื่องหมายการค้า ปกติ</v>
      </c>
      <c r="C74" s="172">
        <v>1.9111004E8</v>
      </c>
      <c r="D74" s="172">
        <v>1.80102956E8</v>
      </c>
      <c r="E74" s="175">
        <v>46780.0</v>
      </c>
      <c r="F74" s="167" t="s">
        <v>2691</v>
      </c>
      <c r="G74" s="157" t="s">
        <v>2692</v>
      </c>
      <c r="H74" s="206" t="s">
        <v>2693</v>
      </c>
      <c r="I74" s="172" t="s">
        <v>2893</v>
      </c>
      <c r="J74" s="206" t="s">
        <v>2888</v>
      </c>
      <c r="K74" s="424" t="str">
        <f>HYPERLINK("https://drive.google.com/open?id=1Sf9w1xS1y3sXwNUlt_g_NQhRpjQNA_QQ","https://drive.google.com/open?id=1Sf9w1xS1y3sXwNUlt_g_NQhRpjQNA_QQ")</f>
        <v>https://drive.google.com/open?id=1Sf9w1xS1y3sXwNUlt_g_NQhRpjQNA_QQ</v>
      </c>
      <c r="L74" s="157"/>
      <c r="M74" s="193"/>
      <c r="N74" s="142"/>
    </row>
    <row r="75" ht="27.75" customHeight="1">
      <c r="A75" s="171" t="str">
        <f t="shared" si="3"/>
        <v>2 ปี 3 เดือน 6 วัน หรือเหลืออีก 828 วัน</v>
      </c>
      <c r="B75" s="113" t="str">
        <f t="shared" si="2"/>
        <v>ทะเบียนเครื่องหมายการค้า ปกติ</v>
      </c>
      <c r="C75" s="172">
        <v>1.91110037E8</v>
      </c>
      <c r="D75" s="172">
        <v>1.80102953E8</v>
      </c>
      <c r="E75" s="175">
        <v>46780.0</v>
      </c>
      <c r="F75" s="167" t="s">
        <v>2691</v>
      </c>
      <c r="G75" s="157" t="s">
        <v>2692</v>
      </c>
      <c r="H75" s="206" t="s">
        <v>2693</v>
      </c>
      <c r="I75" s="172" t="s">
        <v>2894</v>
      </c>
      <c r="J75" s="206" t="s">
        <v>2888</v>
      </c>
      <c r="K75" s="424" t="str">
        <f>HYPERLINK("https://drive.google.com/open?id=1bmvQ8BlopE9lOiSssc3il5a1UqxnhP9p","https://drive.google.com/open?id=1bmvQ8BlopE9lOiSssc3il5a1UqxnhP9p")</f>
        <v>https://drive.google.com/open?id=1bmvQ8BlopE9lOiSssc3il5a1UqxnhP9p</v>
      </c>
      <c r="L75" s="157"/>
      <c r="M75" s="193"/>
      <c r="N75" s="142"/>
    </row>
    <row r="76" ht="27.75" customHeight="1">
      <c r="A76" s="171" t="str">
        <f t="shared" si="3"/>
        <v>2 ปี 3 เดือน 6 วัน หรือเหลืออีก 828 วัน</v>
      </c>
      <c r="B76" s="113" t="str">
        <f t="shared" si="2"/>
        <v>ทะเบียนเครื่องหมายการค้า ปกติ</v>
      </c>
      <c r="C76" s="172">
        <v>1.91110036E8</v>
      </c>
      <c r="D76" s="172">
        <v>1.80102952E8</v>
      </c>
      <c r="E76" s="175">
        <v>46780.0</v>
      </c>
      <c r="F76" s="167" t="s">
        <v>2691</v>
      </c>
      <c r="G76" s="157" t="s">
        <v>2692</v>
      </c>
      <c r="H76" s="206" t="s">
        <v>2693</v>
      </c>
      <c r="I76" s="172" t="s">
        <v>2895</v>
      </c>
      <c r="J76" s="206" t="s">
        <v>2888</v>
      </c>
      <c r="K76" s="424" t="str">
        <f>HYPERLINK("https://drive.google.com/open?id=1gcUopWBhGr1Mn78C2EhTyLBNt8NLlHtQ","https://drive.google.com/open?id=1gcUopWBhGr1Mn78C2EhTyLBNt8NLlHtQ")</f>
        <v>https://drive.google.com/open?id=1gcUopWBhGr1Mn78C2EhTyLBNt8NLlHtQ</v>
      </c>
      <c r="L76" s="157" t="s">
        <v>1413</v>
      </c>
      <c r="M76" s="193"/>
      <c r="N76" s="142"/>
    </row>
    <row r="77" ht="27.75" customHeight="1">
      <c r="A77" s="171" t="str">
        <f t="shared" si="3"/>
        <v>2 ปี 3 เดือน 15 วัน หรือเหลืออีก 837 วัน</v>
      </c>
      <c r="B77" s="113" t="str">
        <f t="shared" si="2"/>
        <v>ทะเบียนเครื่องหมายการค้า ปกติ</v>
      </c>
      <c r="C77" s="172">
        <v>1.91110049E8</v>
      </c>
      <c r="D77" s="172">
        <v>1.80104027E8</v>
      </c>
      <c r="E77" s="175">
        <v>46789.0</v>
      </c>
      <c r="F77" s="167" t="s">
        <v>2691</v>
      </c>
      <c r="G77" s="157" t="s">
        <v>2692</v>
      </c>
      <c r="H77" s="206" t="s">
        <v>2693</v>
      </c>
      <c r="I77" s="172" t="s">
        <v>2896</v>
      </c>
      <c r="J77" s="206" t="s">
        <v>2897</v>
      </c>
      <c r="K77" s="424" t="str">
        <f>HYPERLINK("https://drive.google.com/open?id=1ypBYePid1Zcl-ODE--Oy-maXCPbaJQ-","https://drive.google.com/open?id=1ypBYePid1Zcl-ODE--Oy-maXCPbaJQ-")</f>
        <v>https://drive.google.com/open?id=1ypBYePid1Zcl-ODE--Oy-maXCPbaJQ-</v>
      </c>
      <c r="L77" s="157"/>
      <c r="M77" s="193"/>
      <c r="N77" s="142"/>
    </row>
    <row r="78" ht="27.75" customHeight="1">
      <c r="A78" s="171" t="str">
        <f t="shared" si="3"/>
        <v>2 ปี 3 เดือน 14 วัน หรือเหลืออีก 836 วัน</v>
      </c>
      <c r="B78" s="113" t="str">
        <f t="shared" si="2"/>
        <v>ทะเบียนเครื่องหมายการค้า ปกติ</v>
      </c>
      <c r="C78" s="172">
        <v>1.91110045E8</v>
      </c>
      <c r="D78" s="172">
        <v>1.80103901E8</v>
      </c>
      <c r="E78" s="175">
        <v>46788.0</v>
      </c>
      <c r="F78" s="167" t="s">
        <v>2691</v>
      </c>
      <c r="G78" s="157" t="s">
        <v>2692</v>
      </c>
      <c r="H78" s="206" t="s">
        <v>2693</v>
      </c>
      <c r="I78" s="333" t="s">
        <v>2898</v>
      </c>
      <c r="J78" s="206" t="s">
        <v>2899</v>
      </c>
      <c r="K78" s="424" t="str">
        <f>HYPERLINK("https://drive.google.com/open?id=1d26oVRGxb6ZwYNmbOOE6koIY819jIugW","https://drive.google.com/open?id=1d26oVRGxb6ZwYNmbOOE6koIY819jIugW")</f>
        <v>https://drive.google.com/open?id=1d26oVRGxb6ZwYNmbOOE6koIY819jIugW</v>
      </c>
      <c r="L78" s="157"/>
      <c r="M78" s="193"/>
      <c r="N78" s="142"/>
    </row>
    <row r="79" ht="27.75" customHeight="1">
      <c r="A79" s="171" t="str">
        <f t="shared" si="3"/>
        <v>2 ปี 3 เดือน 14 วัน หรือเหลืออีก 836 วัน</v>
      </c>
      <c r="B79" s="113" t="str">
        <f t="shared" si="2"/>
        <v>ทะเบียนเครื่องหมายการค้า ปกติ</v>
      </c>
      <c r="C79" s="172">
        <v>1.91110046E8</v>
      </c>
      <c r="D79" s="172">
        <v>1.80103902E8</v>
      </c>
      <c r="E79" s="175">
        <v>46788.0</v>
      </c>
      <c r="F79" s="167" t="s">
        <v>2691</v>
      </c>
      <c r="G79" s="157" t="s">
        <v>2692</v>
      </c>
      <c r="H79" s="206" t="s">
        <v>2693</v>
      </c>
      <c r="I79" s="333" t="s">
        <v>2900</v>
      </c>
      <c r="J79" s="206" t="s">
        <v>2901</v>
      </c>
      <c r="K79" s="424" t="str">
        <f>HYPERLINK("https://drive.google.com/open?id=1XqMPQ5twjucpWu0uXYq8NQ4Dn8zvdWia","https://drive.google.com/open?id=1XqMPQ5twjucpWu0uXYq8NQ4Dn8zvdWia")</f>
        <v>https://drive.google.com/open?id=1XqMPQ5twjucpWu0uXYq8NQ4Dn8zvdWia</v>
      </c>
      <c r="L79" s="157"/>
      <c r="M79" s="193"/>
      <c r="N79" s="142"/>
    </row>
    <row r="80" ht="27.75" customHeight="1">
      <c r="A80" s="171" t="str">
        <f t="shared" si="3"/>
        <v>2 ปี 3 เดือน 14 วัน หรือเหลืออีก 836 วัน</v>
      </c>
      <c r="B80" s="113" t="str">
        <f t="shared" si="2"/>
        <v>ทะเบียนเครื่องหมายการค้า ปกติ</v>
      </c>
      <c r="C80" s="172">
        <v>1.91110043E8</v>
      </c>
      <c r="D80" s="172">
        <v>1.80103899E8</v>
      </c>
      <c r="E80" s="175">
        <v>46788.0</v>
      </c>
      <c r="F80" s="167" t="s">
        <v>2691</v>
      </c>
      <c r="G80" s="157" t="s">
        <v>2692</v>
      </c>
      <c r="H80" s="206" t="s">
        <v>2693</v>
      </c>
      <c r="I80" s="172" t="s">
        <v>2902</v>
      </c>
      <c r="J80" s="206" t="s">
        <v>2903</v>
      </c>
      <c r="K80" s="424" t="str">
        <f>HYPERLINK("https://drive.google.com/open?id=1m8hPXqWYDITWwyk4IYtNqck2ApARZz5k","https://drive.google.com/open?id=1m8hPXqWYDITWwyk4IYtNqck2ApARZz5k")</f>
        <v>https://drive.google.com/open?id=1m8hPXqWYDITWwyk4IYtNqck2ApARZz5k</v>
      </c>
      <c r="L80" s="157"/>
      <c r="M80" s="193"/>
      <c r="N80" s="142"/>
    </row>
    <row r="81" ht="27.75" customHeight="1">
      <c r="A81" s="171" t="str">
        <f t="shared" si="3"/>
        <v>2 ปี 3 เดือน 14 วัน หรือเหลืออีก 836 วัน</v>
      </c>
      <c r="B81" s="113" t="str">
        <f t="shared" si="2"/>
        <v>ทะเบียนเครื่องหมายการค้า ปกติ</v>
      </c>
      <c r="C81" s="172">
        <v>1.91110044E8</v>
      </c>
      <c r="D81" s="172">
        <v>1.801039E8</v>
      </c>
      <c r="E81" s="175">
        <v>46788.0</v>
      </c>
      <c r="F81" s="167" t="s">
        <v>2691</v>
      </c>
      <c r="G81" s="157" t="s">
        <v>2692</v>
      </c>
      <c r="H81" s="206" t="s">
        <v>2693</v>
      </c>
      <c r="I81" s="172" t="s">
        <v>2904</v>
      </c>
      <c r="J81" s="206" t="s">
        <v>2903</v>
      </c>
      <c r="K81" s="424" t="str">
        <f>HYPERLINK("https://drive.google.com/open?id=14qLn8uv6KC9LbwM0rUQoHuyLRwDIZzz2","https://drive.google.com/open?id=14qLn8uv6KC9LbwM0rUQoHuyLRwDIZzz2")</f>
        <v>https://drive.google.com/open?id=14qLn8uv6KC9LbwM0rUQoHuyLRwDIZzz2</v>
      </c>
      <c r="L81" s="157"/>
      <c r="M81" s="193"/>
      <c r="N81" s="142"/>
    </row>
    <row r="82" ht="27.75" customHeight="1">
      <c r="A82" s="171" t="str">
        <f t="shared" si="3"/>
        <v>2 ปี 3 เดือน 14 วัน หรือเหลืออีก 836 วัน</v>
      </c>
      <c r="B82" s="113" t="str">
        <f t="shared" si="2"/>
        <v>ทะเบียนเครื่องหมายการค้า ปกติ</v>
      </c>
      <c r="C82" s="172">
        <v>1.91110963E8</v>
      </c>
      <c r="D82" s="172">
        <v>1.80103906E8</v>
      </c>
      <c r="E82" s="175">
        <v>46788.0</v>
      </c>
      <c r="F82" s="167" t="s">
        <v>2691</v>
      </c>
      <c r="G82" s="157" t="s">
        <v>2692</v>
      </c>
      <c r="H82" s="206" t="s">
        <v>2693</v>
      </c>
      <c r="I82" s="333" t="s">
        <v>2905</v>
      </c>
      <c r="J82" s="206" t="s">
        <v>2903</v>
      </c>
      <c r="K82" s="424" t="str">
        <f>HYPERLINK("https://drive.google.com/open?id=11pZibVpfoQbONCW-Ad3Fm9KpdePNo160","https://drive.google.com/open?id=11pZibVpfoQbONCW-Ad3Fm9KpdePNo160")</f>
        <v>https://drive.google.com/open?id=11pZibVpfoQbONCW-Ad3Fm9KpdePNo160</v>
      </c>
      <c r="L82" s="157"/>
      <c r="M82" s="193"/>
      <c r="N82" s="142"/>
    </row>
    <row r="83" ht="27.75" customHeight="1">
      <c r="A83" s="171" t="str">
        <f t="shared" si="3"/>
        <v>2 ปี 3 เดือน 15 วัน หรือเหลืออีก 837 วัน</v>
      </c>
      <c r="B83" s="113" t="str">
        <f t="shared" si="2"/>
        <v>ทะเบียนเครื่องหมายการค้า ปกติ</v>
      </c>
      <c r="C83" s="172">
        <v>1.91110047E8</v>
      </c>
      <c r="D83" s="172">
        <v>1.80104023E8</v>
      </c>
      <c r="E83" s="175">
        <v>46789.0</v>
      </c>
      <c r="F83" s="167" t="s">
        <v>2691</v>
      </c>
      <c r="G83" s="157" t="s">
        <v>2692</v>
      </c>
      <c r="H83" s="206" t="s">
        <v>2693</v>
      </c>
      <c r="I83" s="333" t="s">
        <v>2906</v>
      </c>
      <c r="J83" s="206" t="s">
        <v>2897</v>
      </c>
      <c r="K83" s="424" t="str">
        <f>HYPERLINK("https://drive.google.com/open?id=1fSeacns_omq_4CJBvAKmoSmZricn_-f2","https://drive.google.com/open?id=1fSeacns_omq_4CJBvAKmoSmZricn_-f2")</f>
        <v>https://drive.google.com/open?id=1fSeacns_omq_4CJBvAKmoSmZricn_-f2</v>
      </c>
      <c r="L83" s="157"/>
      <c r="M83" s="193"/>
      <c r="N83" s="142"/>
    </row>
    <row r="84" ht="27.75" customHeight="1">
      <c r="A84" s="171" t="str">
        <f t="shared" si="3"/>
        <v>2 ปี 3 เดือน 15 วัน หรือเหลืออีก 837 วัน</v>
      </c>
      <c r="B84" s="113" t="str">
        <f t="shared" si="2"/>
        <v>ทะเบียนเครื่องหมายการค้า ปกติ</v>
      </c>
      <c r="C84" s="172">
        <v>1.91110048E8</v>
      </c>
      <c r="D84" s="172">
        <v>1.80104025E8</v>
      </c>
      <c r="E84" s="175">
        <v>46789.0</v>
      </c>
      <c r="F84" s="167" t="s">
        <v>2691</v>
      </c>
      <c r="G84" s="157" t="s">
        <v>2692</v>
      </c>
      <c r="H84" s="206" t="s">
        <v>2693</v>
      </c>
      <c r="I84" s="333" t="s">
        <v>2907</v>
      </c>
      <c r="J84" s="206" t="s">
        <v>2897</v>
      </c>
      <c r="K84" s="424" t="str">
        <f>HYPERLINK("https://drive.google.com/open?id=1mAbvcb9gZU4joR4PxTMVk1wILgZBu5CX","https://drive.google.com/open?id=1mAbvcb9gZU4joR4PxTMVk1wILgZBu5CX")</f>
        <v>https://drive.google.com/open?id=1mAbvcb9gZU4joR4PxTMVk1wILgZBu5CX</v>
      </c>
      <c r="L84" s="157"/>
      <c r="M84" s="193"/>
      <c r="N84" s="142"/>
    </row>
    <row r="85" ht="27.75" customHeight="1">
      <c r="A85" s="171" t="str">
        <f>if(E85="","",if(E85&lt;today(),"ทะเบียนขาด "&amp;today()-E85&amp;" วัน",((DATEDIF(today(),E85,"y") &amp; " ปี " &amp; DATEDIF(today(),E85,"ym") &amp; " เดือน "&amp; DATEDIF(today(),E85,"md") &amp; " วัน"))&amp;" หรือเหลืออีก "&amp;today()-E85&amp;" วัน"))</f>
        <v>2 ปี 5 เดือน 10 วัน หรือเหลืออีก -892 วัน</v>
      </c>
      <c r="B85" s="113" t="str">
        <f t="shared" si="2"/>
        <v>ทะเบียนเครื่องหมายการค้า ปกติ</v>
      </c>
      <c r="C85" s="172" t="s">
        <v>2908</v>
      </c>
      <c r="D85" s="172">
        <v>691673.0</v>
      </c>
      <c r="E85" s="173">
        <v>46844.0</v>
      </c>
      <c r="F85" s="167" t="s">
        <v>2691</v>
      </c>
      <c r="G85" s="157" t="s">
        <v>2692</v>
      </c>
      <c r="H85" s="206" t="s">
        <v>2693</v>
      </c>
      <c r="I85" s="172" t="s">
        <v>2694</v>
      </c>
      <c r="J85" s="206" t="s">
        <v>2757</v>
      </c>
      <c r="K85" s="424" t="str">
        <f>HYPERLINK("https://drive.google.com/open?id=1RmzsCpcPfo1XA5U_ntc124ZxZAAc-dEW","https://drive.google.com/open?id=1RmzsCpcPfo1XA5U_ntc124ZxZAAc-dEW")</f>
        <v>https://drive.google.com/open?id=1RmzsCpcPfo1XA5U_ntc124ZxZAAc-dEW</v>
      </c>
      <c r="L85" s="157"/>
      <c r="M85" s="193"/>
      <c r="N85" s="142"/>
    </row>
    <row r="86" ht="27.75" customHeight="1">
      <c r="A86" s="171" t="str">
        <f t="shared" ref="A86:A770" si="4">if(E86="","",if(E86&lt;today(),"ทะเบียนขาด "&amp;today()-E86&amp;" วัน",((DATEDIF(today(),E86,"y") &amp; " ปี " &amp; DATEDIF(today(),E86,"ym") &amp; " เดือน "&amp; DATEDIF(today(),E86,"md") &amp; " วัน"))&amp;" หรือเหลืออีก "&amp;ABS(today()-E86)&amp;" วัน"))</f>
        <v>2 ปี 5 เดือน 17 วัน หรือเหลืออีก 899 วัน</v>
      </c>
      <c r="B86" s="113" t="str">
        <f t="shared" si="2"/>
        <v>ทะเบียนเครื่องหมายการค้า ปกติ</v>
      </c>
      <c r="C86" s="172">
        <v>1.9111564E8</v>
      </c>
      <c r="D86" s="172">
        <v>1.80110712E8</v>
      </c>
      <c r="E86" s="175">
        <v>46851.0</v>
      </c>
      <c r="F86" s="167" t="s">
        <v>2691</v>
      </c>
      <c r="G86" s="157" t="s">
        <v>2692</v>
      </c>
      <c r="H86" s="206" t="s">
        <v>2693</v>
      </c>
      <c r="I86" s="333" t="s">
        <v>1646</v>
      </c>
      <c r="J86" s="206" t="s">
        <v>2897</v>
      </c>
      <c r="K86" s="424" t="str">
        <f>HYPERLINK("https://drive.google.com/open?id=1cLMF5QAb-lGvkTtCptr5907qHXdqm9Do","https://drive.google.com/open?id=1cLMF5QAb-lGvkTtCptr5907qHXdqm9Do")</f>
        <v>https://drive.google.com/open?id=1cLMF5QAb-lGvkTtCptr5907qHXdqm9Do</v>
      </c>
      <c r="L86" s="157"/>
      <c r="M86" s="193"/>
      <c r="N86" s="142"/>
    </row>
    <row r="87" ht="27.75" customHeight="1">
      <c r="A87" s="171" t="str">
        <f t="shared" si="4"/>
        <v>2 ปี 5 เดือน 17 วัน หรือเหลืออีก 899 วัน</v>
      </c>
      <c r="B87" s="113" t="str">
        <f t="shared" si="2"/>
        <v>ทะเบียนเครื่องหมายการค้า ปกติ</v>
      </c>
      <c r="C87" s="172">
        <v>1.91115639E8</v>
      </c>
      <c r="D87" s="172">
        <v>1.80110707E8</v>
      </c>
      <c r="E87" s="175">
        <v>46851.0</v>
      </c>
      <c r="F87" s="167" t="s">
        <v>2691</v>
      </c>
      <c r="G87" s="157" t="s">
        <v>2692</v>
      </c>
      <c r="H87" s="206" t="s">
        <v>2693</v>
      </c>
      <c r="I87" s="333" t="s">
        <v>2909</v>
      </c>
      <c r="J87" s="206" t="s">
        <v>2910</v>
      </c>
      <c r="K87" s="424" t="str">
        <f>HYPERLINK("https://drive.google.com/open?id=132uu1e2ENUTl5PylgnbxeTzwR4-0gSwG","https://drive.google.com/open?id=132uu1e2ENUTl5PylgnbxeTzwR4-0gSwG")</f>
        <v>https://drive.google.com/open?id=132uu1e2ENUTl5PylgnbxeTzwR4-0gSwG</v>
      </c>
      <c r="L87" s="157"/>
      <c r="M87" s="193"/>
      <c r="N87" s="142"/>
    </row>
    <row r="88" ht="27.75" customHeight="1">
      <c r="A88" s="171" t="str">
        <f t="shared" si="4"/>
        <v>2 ปี 7 เดือน 23 วัน หรือเหลืออีก 966 วัน</v>
      </c>
      <c r="B88" s="113" t="str">
        <f t="shared" si="2"/>
        <v>ทะเบียนเครื่องหมายการค้า ปกติ</v>
      </c>
      <c r="C88" s="172">
        <v>1.91123647E8</v>
      </c>
      <c r="D88" s="172">
        <v>1.80118617E8</v>
      </c>
      <c r="E88" s="175">
        <v>46918.0</v>
      </c>
      <c r="F88" s="167" t="s">
        <v>2691</v>
      </c>
      <c r="G88" s="157" t="s">
        <v>2692</v>
      </c>
      <c r="H88" s="206" t="s">
        <v>2693</v>
      </c>
      <c r="I88" s="333" t="s">
        <v>2911</v>
      </c>
      <c r="J88" s="206" t="s">
        <v>2912</v>
      </c>
      <c r="K88" s="424" t="str">
        <f>HYPERLINK("https://drive.google.com/open?id=19zWu9boJY4EuWDsHvoLEDTWzuNuwsFbT","https://drive.google.com/open?id=19zWu9boJY4EuWDsHvoLEDTWzuNuwsFbT")</f>
        <v>https://drive.google.com/open?id=19zWu9boJY4EuWDsHvoLEDTWzuNuwsFbT</v>
      </c>
      <c r="L88" s="157" t="s">
        <v>2913</v>
      </c>
      <c r="M88" s="193"/>
      <c r="N88" s="142"/>
    </row>
    <row r="89" ht="27.75" customHeight="1">
      <c r="A89" s="171" t="str">
        <f t="shared" si="4"/>
        <v>2 ปี 7 เดือน 23 วัน หรือเหลืออีก 966 วัน</v>
      </c>
      <c r="B89" s="113" t="str">
        <f t="shared" si="2"/>
        <v>ทะเบียนเครื่องหมายการค้า ปกติ</v>
      </c>
      <c r="C89" s="172">
        <v>1.91123646E8</v>
      </c>
      <c r="D89" s="172">
        <v>1.80118615E8</v>
      </c>
      <c r="E89" s="175">
        <v>46918.0</v>
      </c>
      <c r="F89" s="167" t="s">
        <v>2691</v>
      </c>
      <c r="G89" s="157" t="s">
        <v>2692</v>
      </c>
      <c r="H89" s="206" t="s">
        <v>2693</v>
      </c>
      <c r="I89" s="333" t="s">
        <v>2914</v>
      </c>
      <c r="J89" s="206" t="s">
        <v>2915</v>
      </c>
      <c r="K89" s="424" t="str">
        <f>HYPERLINK("https://drive.google.com/open?id=1ypBYePid1Zcl-ODE--Oy-maXCPbaJQ--","https://drive.google.com/open?id=1ypBYePid1Zcl-ODE--Oy-maXCPbaJQ--")</f>
        <v>https://drive.google.com/open?id=1ypBYePid1Zcl-ODE--Oy-maXCPbaJQ--</v>
      </c>
      <c r="L89" s="157"/>
      <c r="M89" s="193"/>
      <c r="N89" s="142"/>
    </row>
    <row r="90" ht="27.75" customHeight="1">
      <c r="A90" s="171" t="str">
        <f t="shared" si="4"/>
        <v>2 ปี 9 เดือน 16 วัน หรือเหลืออีก 1020 วัน</v>
      </c>
      <c r="B90" s="113" t="str">
        <f t="shared" si="2"/>
        <v>ทะเบียนเครื่องหมายการค้า ปกติ</v>
      </c>
      <c r="C90" s="172">
        <v>2.01107535E8</v>
      </c>
      <c r="D90" s="172">
        <v>1.80125693E8</v>
      </c>
      <c r="E90" s="175">
        <v>46972.0</v>
      </c>
      <c r="F90" s="167" t="s">
        <v>2840</v>
      </c>
      <c r="G90" s="157" t="s">
        <v>2692</v>
      </c>
      <c r="H90" s="206" t="s">
        <v>2693</v>
      </c>
      <c r="I90" s="333" t="s">
        <v>2916</v>
      </c>
      <c r="J90" s="206" t="s">
        <v>2917</v>
      </c>
      <c r="K90" s="424" t="str">
        <f>HYPERLINK("https://drive.google.com/open?id=1NyN24AUNbL0q72sdb1OMdKxsFVAt2k0b","https://drive.google.com/open?id=1NyN24AUNbL0q72sdb1OMdKxsFVAt2k0b")</f>
        <v>https://drive.google.com/open?id=1NyN24AUNbL0q72sdb1OMdKxsFVAt2k0b</v>
      </c>
      <c r="L90" s="157"/>
      <c r="M90" s="193"/>
      <c r="N90" s="142"/>
    </row>
    <row r="91" ht="27.75" customHeight="1">
      <c r="A91" s="171" t="str">
        <f t="shared" si="4"/>
        <v>2 ปี 9 เดือน 16 วัน หรือเหลืออีก 1020 วัน</v>
      </c>
      <c r="B91" s="113" t="str">
        <f t="shared" si="2"/>
        <v>ทะเบียนเครื่องหมายการค้า ปกติ</v>
      </c>
      <c r="C91" s="172">
        <v>2.01107536E8</v>
      </c>
      <c r="D91" s="172">
        <v>1.80125696E8</v>
      </c>
      <c r="E91" s="175">
        <v>46972.0</v>
      </c>
      <c r="F91" s="167" t="s">
        <v>2840</v>
      </c>
      <c r="G91" s="157" t="s">
        <v>2692</v>
      </c>
      <c r="H91" s="206" t="s">
        <v>2693</v>
      </c>
      <c r="I91" s="333" t="s">
        <v>2918</v>
      </c>
      <c r="J91" s="206" t="s">
        <v>2917</v>
      </c>
      <c r="K91" s="424" t="str">
        <f>HYPERLINK("https://drive.google.com/open?id=1enuBWhWgevkzHMg9GPYSnbQOrEQuXEaf","https://drive.google.com/open?id=1enuBWhWgevkzHMg9GPYSnbQOrEQuXEaf")</f>
        <v>https://drive.google.com/open?id=1enuBWhWgevkzHMg9GPYSnbQOrEQuXEaf</v>
      </c>
      <c r="L91" s="157" t="s">
        <v>2913</v>
      </c>
      <c r="M91" s="193"/>
      <c r="N91" s="142"/>
    </row>
    <row r="92" ht="27.75" customHeight="1">
      <c r="A92" s="171" t="str">
        <f t="shared" si="4"/>
        <v>2 ปี 10 เดือน 7 วัน หรือเหลืออีก 1042 วัน</v>
      </c>
      <c r="B92" s="113" t="str">
        <f t="shared" si="2"/>
        <v>ทะเบียนเครื่องหมายการค้า ปกติ</v>
      </c>
      <c r="C92" s="172">
        <v>2.01105205E8</v>
      </c>
      <c r="D92" s="172">
        <v>1.80128818E8</v>
      </c>
      <c r="E92" s="175">
        <v>46994.0</v>
      </c>
      <c r="F92" s="167" t="s">
        <v>2691</v>
      </c>
      <c r="G92" s="157" t="s">
        <v>2692</v>
      </c>
      <c r="H92" s="206" t="s">
        <v>2693</v>
      </c>
      <c r="I92" s="333" t="s">
        <v>1366</v>
      </c>
      <c r="J92" s="206" t="s">
        <v>2797</v>
      </c>
      <c r="K92" s="424" t="str">
        <f>HYPERLINK("https://drive.google.com/open?id=1OKuoCf24Y0SyNNiNVZ2-o8JRzt5ozJPD","https://drive.google.com/open?id=1OKuoCf24Y0SyNNiNVZ2-o8JRzt5ozJPD")</f>
        <v>https://drive.google.com/open?id=1OKuoCf24Y0SyNNiNVZ2-o8JRzt5ozJPD</v>
      </c>
      <c r="L92" s="196" t="s">
        <v>2919</v>
      </c>
      <c r="M92" s="193"/>
      <c r="N92" s="142"/>
    </row>
    <row r="93" ht="27.75" customHeight="1">
      <c r="A93" s="171" t="str">
        <f t="shared" si="4"/>
        <v>2 ปี 10 เดือน 7 วัน หรือเหลืออีก 1042 วัน</v>
      </c>
      <c r="B93" s="113" t="str">
        <f t="shared" si="2"/>
        <v>ทะเบียนเครื่องหมายการค้า ปกติ</v>
      </c>
      <c r="C93" s="172">
        <v>2.01105204E8</v>
      </c>
      <c r="D93" s="172">
        <v>1.80128817E8</v>
      </c>
      <c r="E93" s="175">
        <v>46994.0</v>
      </c>
      <c r="F93" s="167" t="s">
        <v>2691</v>
      </c>
      <c r="G93" s="157" t="s">
        <v>2692</v>
      </c>
      <c r="H93" s="206" t="s">
        <v>2693</v>
      </c>
      <c r="I93" s="333" t="s">
        <v>701</v>
      </c>
      <c r="J93" s="206" t="s">
        <v>2797</v>
      </c>
      <c r="K93" s="424" t="str">
        <f>HYPERLINK("https://drive.google.com/open?id=1tZuEXfOSgSh8v5XGlW0btFyp184MovET","https://drive.google.com/open?id=1tZuEXfOSgSh8v5XGlW0btFyp184MovET")</f>
        <v>https://drive.google.com/open?id=1tZuEXfOSgSh8v5XGlW0btFyp184MovET</v>
      </c>
      <c r="L93" s="157" t="s">
        <v>2920</v>
      </c>
      <c r="M93" s="193"/>
      <c r="N93" s="142"/>
    </row>
    <row r="94" ht="57.0" customHeight="1">
      <c r="A94" s="171" t="str">
        <f t="shared" si="4"/>
        <v>2 ปี 10 เดือน 7 วัน หรือเหลืออีก 1042 วัน</v>
      </c>
      <c r="B94" s="113" t="str">
        <f t="shared" si="2"/>
        <v>ทะเบียนเครื่องหมายการค้า ปกติ</v>
      </c>
      <c r="C94" s="172">
        <v>2.01105203E8</v>
      </c>
      <c r="D94" s="172">
        <v>1.80128816E8</v>
      </c>
      <c r="E94" s="175">
        <v>46994.0</v>
      </c>
      <c r="F94" s="167" t="s">
        <v>2691</v>
      </c>
      <c r="G94" s="157" t="s">
        <v>2692</v>
      </c>
      <c r="H94" s="206" t="s">
        <v>2693</v>
      </c>
      <c r="I94" s="333" t="s">
        <v>2921</v>
      </c>
      <c r="J94" s="206" t="s">
        <v>2797</v>
      </c>
      <c r="K94" s="424" t="str">
        <f>HYPERLINK("https://drive.google.com/open?id=1-JbzU51Hrq2bjufVBEdZFXUNMMz75I9q","https://drive.google.com/open?id=1-JbzU51Hrq2bjufVBEdZFXUNMMz75I9q")</f>
        <v>https://drive.google.com/open?id=1-JbzU51Hrq2bjufVBEdZFXUNMMz75I9q</v>
      </c>
      <c r="L94" s="157"/>
      <c r="M94" s="193"/>
      <c r="N94" s="142"/>
    </row>
    <row r="95" ht="27.75" customHeight="1">
      <c r="A95" s="171" t="str">
        <f t="shared" si="4"/>
        <v>2 ปี 10 เดือน 7 วัน หรือเหลืออีก 1042 วัน</v>
      </c>
      <c r="B95" s="113" t="str">
        <f t="shared" si="2"/>
        <v>ทะเบียนเครื่องหมายการค้า ปกติ</v>
      </c>
      <c r="C95" s="172">
        <v>2.01105202E8</v>
      </c>
      <c r="D95" s="172">
        <v>1.80128815E8</v>
      </c>
      <c r="E95" s="175">
        <v>46994.0</v>
      </c>
      <c r="F95" s="167" t="s">
        <v>2691</v>
      </c>
      <c r="G95" s="157" t="s">
        <v>2692</v>
      </c>
      <c r="H95" s="206" t="s">
        <v>2693</v>
      </c>
      <c r="I95" s="333" t="s">
        <v>952</v>
      </c>
      <c r="J95" s="206" t="s">
        <v>2797</v>
      </c>
      <c r="K95" s="424" t="str">
        <f>HYPERLINK("https://drive.google.com/open?id=1zNoF-c6OI5gSRU2UQ1XoY8eZXrgZbNJ8","https://drive.google.com/open?id=1zNoF-c6OI5gSRU2UQ1XoY8eZXrgZbNJ8")</f>
        <v>https://drive.google.com/open?id=1zNoF-c6OI5gSRU2UQ1XoY8eZXrgZbNJ8</v>
      </c>
      <c r="L95" s="157" t="s">
        <v>2922</v>
      </c>
      <c r="M95" s="193"/>
      <c r="N95" s="142"/>
    </row>
    <row r="96" ht="27.75" customHeight="1">
      <c r="A96" s="171" t="str">
        <f t="shared" si="4"/>
        <v>2 ปี 10 เดือน 7 วัน หรือเหลืออีก 1042 วัน</v>
      </c>
      <c r="B96" s="113" t="str">
        <f t="shared" si="2"/>
        <v>ทะเบียนเครื่องหมายการค้า ปกติ</v>
      </c>
      <c r="C96" s="172">
        <v>2.01105201E8</v>
      </c>
      <c r="D96" s="172">
        <v>1.80128814E8</v>
      </c>
      <c r="E96" s="175">
        <v>46994.0</v>
      </c>
      <c r="F96" s="167" t="s">
        <v>2691</v>
      </c>
      <c r="G96" s="157" t="s">
        <v>2692</v>
      </c>
      <c r="H96" s="206" t="s">
        <v>2693</v>
      </c>
      <c r="I96" s="333" t="s">
        <v>2923</v>
      </c>
      <c r="J96" s="206" t="s">
        <v>2797</v>
      </c>
      <c r="K96" s="424" t="str">
        <f>HYPERLINK("https://drive.google.com/open?id=1YWBcvxxrdy2tZ13mTW8tvC_VcdjnidQD","https://drive.google.com/open?id=1YWBcvxxrdy2tZ13mTW8tvC_VcdjnidQD")</f>
        <v>https://drive.google.com/open?id=1YWBcvxxrdy2tZ13mTW8tvC_VcdjnidQD</v>
      </c>
      <c r="L96" s="157"/>
      <c r="M96" s="193"/>
      <c r="N96" s="142"/>
    </row>
    <row r="97" ht="27.75" customHeight="1">
      <c r="A97" s="171" t="str">
        <f t="shared" si="4"/>
        <v>2 ปี 10 เดือน 7 วัน หรือเหลืออีก 1042 วัน</v>
      </c>
      <c r="B97" s="113" t="str">
        <f t="shared" si="2"/>
        <v>ทะเบียนเครื่องหมายการค้า ปกติ</v>
      </c>
      <c r="C97" s="172">
        <v>2.011052E8</v>
      </c>
      <c r="D97" s="172">
        <v>1.80128813E8</v>
      </c>
      <c r="E97" s="175">
        <v>46994.0</v>
      </c>
      <c r="F97" s="167" t="s">
        <v>2691</v>
      </c>
      <c r="G97" s="157" t="s">
        <v>2692</v>
      </c>
      <c r="H97" s="206" t="s">
        <v>2693</v>
      </c>
      <c r="I97" s="333" t="s">
        <v>2924</v>
      </c>
      <c r="J97" s="206" t="s">
        <v>2797</v>
      </c>
      <c r="K97" s="424" t="str">
        <f>HYPERLINK("https://drive.google.com/open?id=1M55sRUMGC2GcoPDh2qG8NBLJDsy2mOv-","https://drive.google.com/open?id=1M55sRUMGC2GcoPDh2qG8NBLJDsy2mOv-")</f>
        <v>https://drive.google.com/open?id=1M55sRUMGC2GcoPDh2qG8NBLJDsy2mOv-</v>
      </c>
      <c r="L97" s="157"/>
      <c r="M97" s="193"/>
      <c r="N97" s="142"/>
    </row>
    <row r="98" ht="27.75" customHeight="1">
      <c r="A98" s="171" t="str">
        <f t="shared" si="4"/>
        <v>2 ปี 10 เดือน 7 วัน หรือเหลืออีก 1042 วัน</v>
      </c>
      <c r="B98" s="113" t="str">
        <f t="shared" si="2"/>
        <v>ทะเบียนเครื่องหมายการค้า ปกติ</v>
      </c>
      <c r="C98" s="172">
        <v>2.01105198E8</v>
      </c>
      <c r="D98" s="172">
        <v>1.80128809E8</v>
      </c>
      <c r="E98" s="175">
        <v>46994.0</v>
      </c>
      <c r="F98" s="167" t="s">
        <v>2691</v>
      </c>
      <c r="G98" s="157" t="s">
        <v>2692</v>
      </c>
      <c r="H98" s="206" t="s">
        <v>2693</v>
      </c>
      <c r="I98" s="333" t="s">
        <v>1362</v>
      </c>
      <c r="J98" s="206" t="s">
        <v>2797</v>
      </c>
      <c r="K98" s="424" t="str">
        <f>HYPERLINK("https://drive.google.com/open?id=1Ubbc6sINZyP5w469_7pXzHP_Cv5E5USl","https://drive.google.com/open?id=1Ubbc6sINZyP5w469_7pXzHP_Cv5E5USl")</f>
        <v>https://drive.google.com/open?id=1Ubbc6sINZyP5w469_7pXzHP_Cv5E5USl</v>
      </c>
      <c r="L98" s="196" t="s">
        <v>2925</v>
      </c>
      <c r="M98" s="193"/>
      <c r="N98" s="142"/>
    </row>
    <row r="99" ht="27.75" customHeight="1">
      <c r="A99" s="171" t="str">
        <f t="shared" si="4"/>
        <v>2 ปี 10 เดือน 7 วัน หรือเหลืออีก 1042 วัน</v>
      </c>
      <c r="B99" s="113" t="str">
        <f t="shared" si="2"/>
        <v>ทะเบียนเครื่องหมายการค้า ปกติ</v>
      </c>
      <c r="C99" s="172">
        <v>2.01105199E8</v>
      </c>
      <c r="D99" s="172">
        <v>1.80128812E8</v>
      </c>
      <c r="E99" s="175">
        <v>46994.0</v>
      </c>
      <c r="F99" s="167" t="s">
        <v>2691</v>
      </c>
      <c r="G99" s="157" t="s">
        <v>2692</v>
      </c>
      <c r="H99" s="206" t="s">
        <v>2693</v>
      </c>
      <c r="I99" s="333" t="s">
        <v>2926</v>
      </c>
      <c r="J99" s="206" t="s">
        <v>2797</v>
      </c>
      <c r="K99" s="424" t="str">
        <f>HYPERLINK("https://drive.google.com/open?id=1UHTPgcPAo5U_sjeY4oteCTugMBvdN-68","https://drive.google.com/open?id=1UHTPgcPAo5U_sjeY4oteCTugMBvdN-68")</f>
        <v>https://drive.google.com/open?id=1UHTPgcPAo5U_sjeY4oteCTugMBvdN-68</v>
      </c>
      <c r="L99" s="157"/>
      <c r="M99" s="193"/>
      <c r="N99" s="142"/>
    </row>
    <row r="100" ht="27.75" customHeight="1">
      <c r="A100" s="171" t="str">
        <f t="shared" si="4"/>
        <v>2 ปี 10 เดือน 7 วัน หรือเหลืออีก 1042 วัน</v>
      </c>
      <c r="B100" s="113" t="str">
        <f t="shared" si="2"/>
        <v>ทะเบียนเครื่องหมายการค้า ปกติ</v>
      </c>
      <c r="C100" s="172">
        <v>2.01105196E8</v>
      </c>
      <c r="D100" s="172">
        <v>1.80128805E8</v>
      </c>
      <c r="E100" s="175">
        <v>46994.0</v>
      </c>
      <c r="F100" s="167" t="s">
        <v>2691</v>
      </c>
      <c r="G100" s="157" t="s">
        <v>2692</v>
      </c>
      <c r="H100" s="206" t="s">
        <v>2693</v>
      </c>
      <c r="I100" s="333" t="s">
        <v>2927</v>
      </c>
      <c r="J100" s="206" t="s">
        <v>2797</v>
      </c>
      <c r="K100" s="424" t="str">
        <f>HYPERLINK("https://drive.google.com/open?id=1XVMzsF_J-LVP7QYlT3vyWXzp9_VKHFG4","https://drive.google.com/open?id=1XVMzsF_J-LVP7QYlT3vyWXzp9_VKHFG4")</f>
        <v>https://drive.google.com/open?id=1XVMzsF_J-LVP7QYlT3vyWXzp9_VKHFG4</v>
      </c>
      <c r="L100" s="157"/>
      <c r="M100" s="193"/>
      <c r="N100" s="142"/>
    </row>
    <row r="101" ht="27.75" customHeight="1">
      <c r="A101" s="171" t="str">
        <f t="shared" si="4"/>
        <v>2 ปี 10 เดือน 7 วัน หรือเหลืออีก 1042 วัน</v>
      </c>
      <c r="B101" s="113" t="str">
        <f t="shared" si="2"/>
        <v>ทะเบียนเครื่องหมายการค้า ปกติ</v>
      </c>
      <c r="C101" s="172">
        <v>2.01105197E8</v>
      </c>
      <c r="D101" s="172">
        <v>1.80128807E8</v>
      </c>
      <c r="E101" s="175">
        <v>46994.0</v>
      </c>
      <c r="F101" s="167" t="s">
        <v>2691</v>
      </c>
      <c r="G101" s="157" t="s">
        <v>2692</v>
      </c>
      <c r="H101" s="206" t="s">
        <v>2693</v>
      </c>
      <c r="I101" s="333" t="s">
        <v>956</v>
      </c>
      <c r="J101" s="206" t="s">
        <v>2797</v>
      </c>
      <c r="K101" s="424" t="str">
        <f>HYPERLINK("https://drive.google.com/open?id=1Ju619CBxmHrS9J_RWNgwKPy6l72lqxnh","https://drive.google.com/open?id=1Ju619CBxmHrS9J_RWNgwKPy6l72lqxnh")</f>
        <v>https://drive.google.com/open?id=1Ju619CBxmHrS9J_RWNgwKPy6l72lqxnh</v>
      </c>
      <c r="L101" s="157"/>
      <c r="M101" s="193"/>
      <c r="N101" s="142"/>
    </row>
    <row r="102" ht="27.75" customHeight="1">
      <c r="A102" s="171" t="str">
        <f t="shared" si="4"/>
        <v>2 ปี 10 เดือน 7 วัน หรือเหลืออีก 1042 วัน</v>
      </c>
      <c r="B102" s="113" t="str">
        <f t="shared" si="2"/>
        <v>ทะเบียนเครื่องหมายการค้า ปกติ</v>
      </c>
      <c r="C102" s="172">
        <v>2.01105195E8</v>
      </c>
      <c r="D102" s="172">
        <v>1.80128804E8</v>
      </c>
      <c r="E102" s="175">
        <v>46994.0</v>
      </c>
      <c r="F102" s="167" t="s">
        <v>2691</v>
      </c>
      <c r="G102" s="157" t="s">
        <v>2692</v>
      </c>
      <c r="H102" s="206" t="s">
        <v>2693</v>
      </c>
      <c r="I102" s="333" t="s">
        <v>2928</v>
      </c>
      <c r="J102" s="206" t="s">
        <v>2797</v>
      </c>
      <c r="K102" s="424" t="str">
        <f>HYPERLINK("https://drive.google.com/open?id=1q3IxsL8KtP51ftTnpUe9pE7x6pg8kfcS","https://drive.google.com/open?id=1q3IxsL8KtP51ftTnpUe9pE7x6pg8kfcS")</f>
        <v>https://drive.google.com/open?id=1q3IxsL8KtP51ftTnpUe9pE7x6pg8kfcS</v>
      </c>
      <c r="L102" s="157"/>
      <c r="M102" s="193"/>
      <c r="N102" s="142"/>
    </row>
    <row r="103" ht="27.75" customHeight="1">
      <c r="A103" s="171" t="str">
        <f t="shared" si="4"/>
        <v>2 ปี 10 เดือน 7 วัน หรือเหลืออีก 1042 วัน</v>
      </c>
      <c r="B103" s="113" t="str">
        <f t="shared" si="2"/>
        <v>ทะเบียนเครื่องหมายการค้า ปกติ</v>
      </c>
      <c r="C103" s="172">
        <v>2.01105194E8</v>
      </c>
      <c r="D103" s="172">
        <v>1.80128803E8</v>
      </c>
      <c r="E103" s="175">
        <v>46994.0</v>
      </c>
      <c r="F103" s="167" t="s">
        <v>2691</v>
      </c>
      <c r="G103" s="157" t="s">
        <v>2692</v>
      </c>
      <c r="H103" s="206" t="s">
        <v>2693</v>
      </c>
      <c r="I103" s="333" t="s">
        <v>2929</v>
      </c>
      <c r="J103" s="206" t="s">
        <v>2797</v>
      </c>
      <c r="K103" s="424" t="str">
        <f>HYPERLINK("https://drive.google.com/open?id=1NGyWo0fNsekDNoXpUS-xkYNNoBKUJqe0","https://drive.google.com/open?id=1NGyWo0fNsekDNoXpUS-xkYNNoBKUJqe0")</f>
        <v>https://drive.google.com/open?id=1NGyWo0fNsekDNoXpUS-xkYNNoBKUJqe0</v>
      </c>
      <c r="L103" s="157" t="s">
        <v>2930</v>
      </c>
      <c r="M103" s="193"/>
      <c r="N103" s="142"/>
    </row>
    <row r="104" ht="27.75" customHeight="1">
      <c r="A104" s="171" t="str">
        <f t="shared" si="4"/>
        <v>2 ปี 10 เดือน 7 วัน หรือเหลืออีก 1042 วัน</v>
      </c>
      <c r="B104" s="113" t="str">
        <f t="shared" si="2"/>
        <v>ทะเบียนเครื่องหมายการค้า ปกติ</v>
      </c>
      <c r="C104" s="172">
        <v>2.01105192E8</v>
      </c>
      <c r="D104" s="172">
        <v>1.801288E8</v>
      </c>
      <c r="E104" s="175">
        <v>46994.0</v>
      </c>
      <c r="F104" s="167" t="s">
        <v>2691</v>
      </c>
      <c r="G104" s="157" t="s">
        <v>2692</v>
      </c>
      <c r="H104" s="206" t="s">
        <v>2693</v>
      </c>
      <c r="I104" s="333" t="s">
        <v>946</v>
      </c>
      <c r="J104" s="206" t="s">
        <v>2797</v>
      </c>
      <c r="K104" s="424" t="str">
        <f>HYPERLINK("https://drive.google.com/open?id=10vCZpYlSnO1IAWghvvLT5GZtQ8Pbqh0z","https://drive.google.com/open?id=10vCZpYlSnO1IAWghvvLT5GZtQ8Pbqh0z")</f>
        <v>https://drive.google.com/open?id=10vCZpYlSnO1IAWghvvLT5GZtQ8Pbqh0z</v>
      </c>
      <c r="L104" s="157" t="s">
        <v>2931</v>
      </c>
      <c r="M104" s="193"/>
      <c r="N104" s="142"/>
    </row>
    <row r="105" ht="27.75" customHeight="1">
      <c r="A105" s="171" t="str">
        <f t="shared" si="4"/>
        <v>2 ปี 10 เดือน 7 วัน หรือเหลืออีก 1042 วัน</v>
      </c>
      <c r="B105" s="113" t="str">
        <f t="shared" si="2"/>
        <v>ทะเบียนเครื่องหมายการค้า ปกติ</v>
      </c>
      <c r="C105" s="172">
        <v>2.01105193E8</v>
      </c>
      <c r="D105" s="172">
        <v>1.80128801E8</v>
      </c>
      <c r="E105" s="175">
        <v>46994.0</v>
      </c>
      <c r="F105" s="167" t="s">
        <v>2691</v>
      </c>
      <c r="G105" s="157" t="s">
        <v>2692</v>
      </c>
      <c r="H105" s="206" t="s">
        <v>2693</v>
      </c>
      <c r="I105" s="333" t="s">
        <v>922</v>
      </c>
      <c r="J105" s="206" t="s">
        <v>2797</v>
      </c>
      <c r="K105" s="424" t="str">
        <f>HYPERLINK("https://drive.google.com/open?id=1ZgQF2aMUdMezUoIx4a89CurDjEFmbz1k","https://drive.google.com/open?id=1ZgQF2aMUdMezUoIx4a89CurDjEFmbz1k")</f>
        <v>https://drive.google.com/open?id=1ZgQF2aMUdMezUoIx4a89CurDjEFmbz1k</v>
      </c>
      <c r="L105" s="157"/>
      <c r="M105" s="193"/>
      <c r="N105" s="142"/>
    </row>
    <row r="106" ht="27.75" customHeight="1">
      <c r="A106" s="171" t="str">
        <f t="shared" si="4"/>
        <v>2 ปี 10 เดือน 7 วัน หรือเหลืออีก 1042 วัน</v>
      </c>
      <c r="B106" s="113" t="str">
        <f t="shared" si="2"/>
        <v>ทะเบียนเครื่องหมายการค้า ปกติ</v>
      </c>
      <c r="C106" s="172">
        <v>2.0110519E8</v>
      </c>
      <c r="D106" s="172">
        <v>1.80128798E8</v>
      </c>
      <c r="E106" s="175">
        <v>46994.0</v>
      </c>
      <c r="F106" s="167" t="s">
        <v>2691</v>
      </c>
      <c r="G106" s="157" t="s">
        <v>2692</v>
      </c>
      <c r="H106" s="206" t="s">
        <v>2693</v>
      </c>
      <c r="I106" s="333" t="s">
        <v>914</v>
      </c>
      <c r="J106" s="206" t="s">
        <v>2797</v>
      </c>
      <c r="K106" s="424" t="str">
        <f>HYPERLINK("https://drive.google.com/open?id=1tg7rVOgCyoF4Pu0eU8ZS2wHfCcKSoPyk","https://drive.google.com/open?id=1tg7rVOgCyoF4Pu0eU8ZS2wHfCcKSoPyk")</f>
        <v>https://drive.google.com/open?id=1tg7rVOgCyoF4Pu0eU8ZS2wHfCcKSoPyk</v>
      </c>
      <c r="L106" s="157"/>
      <c r="M106" s="193"/>
      <c r="N106" s="142"/>
    </row>
    <row r="107" ht="27.75" customHeight="1">
      <c r="A107" s="171" t="str">
        <f t="shared" si="4"/>
        <v>2 ปี 10 เดือน 7 วัน หรือเหลืออีก 1042 วัน</v>
      </c>
      <c r="B107" s="113" t="str">
        <f t="shared" si="2"/>
        <v>ทะเบียนเครื่องหมายการค้า ปกติ</v>
      </c>
      <c r="C107" s="172">
        <v>2.01105191E8</v>
      </c>
      <c r="D107" s="172">
        <v>1.80128799E8</v>
      </c>
      <c r="E107" s="175">
        <v>46994.0</v>
      </c>
      <c r="F107" s="167" t="s">
        <v>2691</v>
      </c>
      <c r="G107" s="157" t="s">
        <v>2692</v>
      </c>
      <c r="H107" s="206" t="s">
        <v>2693</v>
      </c>
      <c r="I107" s="333" t="s">
        <v>2932</v>
      </c>
      <c r="J107" s="206" t="s">
        <v>2797</v>
      </c>
      <c r="K107" s="424" t="str">
        <f>HYPERLINK("https://drive.google.com/open?id=1V076l8ktwPS-qF1-i2s4IGQ0F8EiqIIP","https://drive.google.com/open?id=1V076l8ktwPS-qF1-i2s4IGQ0F8EiqIIP")</f>
        <v>https://drive.google.com/open?id=1V076l8ktwPS-qF1-i2s4IGQ0F8EiqIIP</v>
      </c>
      <c r="L107" s="157"/>
      <c r="M107" s="193"/>
      <c r="N107" s="142"/>
    </row>
    <row r="108" ht="27.75" customHeight="1">
      <c r="A108" s="171" t="str">
        <f t="shared" si="4"/>
        <v>2 ปี 10 เดือน 7 วัน หรือเหลืออีก 1042 วัน</v>
      </c>
      <c r="B108" s="113" t="str">
        <f t="shared" si="2"/>
        <v>ทะเบียนเครื่องหมายการค้า ปกติ</v>
      </c>
      <c r="C108" s="172">
        <v>2.01105188E8</v>
      </c>
      <c r="D108" s="172">
        <v>1.80128793E8</v>
      </c>
      <c r="E108" s="175">
        <v>46994.0</v>
      </c>
      <c r="F108" s="167" t="s">
        <v>2691</v>
      </c>
      <c r="G108" s="157" t="s">
        <v>2692</v>
      </c>
      <c r="H108" s="206" t="s">
        <v>2693</v>
      </c>
      <c r="I108" s="333" t="s">
        <v>2933</v>
      </c>
      <c r="J108" s="206" t="s">
        <v>2912</v>
      </c>
      <c r="K108" s="424" t="str">
        <f>HYPERLINK("https://drive.google.com/open?id=1lHhcrcn6OMNoqcZzP9CFuXZXv3EYDbQp","https://drive.google.com/open?id=1lHhcrcn6OMNoqcZzP9CFuXZXv3EYDbQp")</f>
        <v>https://drive.google.com/open?id=1lHhcrcn6OMNoqcZzP9CFuXZXv3EYDbQp</v>
      </c>
      <c r="L108" s="157"/>
      <c r="M108" s="193"/>
      <c r="N108" s="142"/>
    </row>
    <row r="109" ht="27.75" customHeight="1">
      <c r="A109" s="171" t="str">
        <f t="shared" si="4"/>
        <v>2 ปี 10 เดือน 7 วัน หรือเหลืออีก 1042 วัน</v>
      </c>
      <c r="B109" s="113" t="str">
        <f t="shared" si="2"/>
        <v>ทะเบียนเครื่องหมายการค้า ปกติ</v>
      </c>
      <c r="C109" s="172">
        <v>2.01105189E8</v>
      </c>
      <c r="D109" s="172">
        <v>1.80128796E8</v>
      </c>
      <c r="E109" s="175">
        <v>46994.0</v>
      </c>
      <c r="F109" s="167" t="s">
        <v>2691</v>
      </c>
      <c r="G109" s="157" t="s">
        <v>2692</v>
      </c>
      <c r="H109" s="206" t="s">
        <v>2693</v>
      </c>
      <c r="I109" s="333" t="s">
        <v>2934</v>
      </c>
      <c r="J109" s="206" t="s">
        <v>2912</v>
      </c>
      <c r="K109" s="424" t="str">
        <f>HYPERLINK("https://drive.google.com/open?id=1skpgpp4U9mJtd-CWbd1hVdxRrh4ZFxJv","https://drive.google.com/open?id=1skpgpp4U9mJtd-CWbd1hVdxRrh4ZFxJv")</f>
        <v>https://drive.google.com/open?id=1skpgpp4U9mJtd-CWbd1hVdxRrh4ZFxJv</v>
      </c>
      <c r="L109" s="157"/>
      <c r="M109" s="193"/>
      <c r="N109" s="142"/>
    </row>
    <row r="110" ht="27.75" customHeight="1">
      <c r="A110" s="171" t="str">
        <f t="shared" si="4"/>
        <v>2 ปี 9 เดือน 29 วัน หรือเหลืออีก 1033 วัน</v>
      </c>
      <c r="B110" s="113" t="str">
        <f t="shared" si="2"/>
        <v>ทะเบียนเครื่องหมายการค้า ปกติ</v>
      </c>
      <c r="C110" s="172">
        <v>2.01105186E8</v>
      </c>
      <c r="D110" s="172">
        <v>1.80127334E8</v>
      </c>
      <c r="E110" s="175">
        <v>46985.0</v>
      </c>
      <c r="F110" s="167" t="s">
        <v>2691</v>
      </c>
      <c r="G110" s="157" t="s">
        <v>2692</v>
      </c>
      <c r="H110" s="206" t="s">
        <v>2693</v>
      </c>
      <c r="I110" s="333" t="s">
        <v>1686</v>
      </c>
      <c r="J110" s="206" t="s">
        <v>2797</v>
      </c>
      <c r="K110" s="424" t="str">
        <f>HYPERLINK("https://drive.google.com/open?id=10XI8aQ4WzqNn0Kf5fdHOCPP2Dpt9K_yU","https://drive.google.com/open?id=10XI8aQ4WzqNn0Kf5fdHOCPP2Dpt9K_yU")</f>
        <v>https://drive.google.com/open?id=10XI8aQ4WzqNn0Kf5fdHOCPP2Dpt9K_yU</v>
      </c>
      <c r="L110" s="157" t="s">
        <v>336</v>
      </c>
      <c r="M110" s="193"/>
      <c r="N110" s="142"/>
    </row>
    <row r="111" ht="27.75" customHeight="1">
      <c r="A111" s="171" t="str">
        <f t="shared" si="4"/>
        <v>2 ปี 9 เดือน 29 วัน หรือเหลืออีก 1033 วัน</v>
      </c>
      <c r="B111" s="113" t="str">
        <f t="shared" si="2"/>
        <v>ทะเบียนเครื่องหมายการค้า ปกติ</v>
      </c>
      <c r="C111" s="172">
        <v>2.01105185E8</v>
      </c>
      <c r="D111" s="172">
        <v>1.8012733E8</v>
      </c>
      <c r="E111" s="175">
        <v>46985.0</v>
      </c>
      <c r="F111" s="167" t="s">
        <v>2691</v>
      </c>
      <c r="G111" s="157" t="s">
        <v>2692</v>
      </c>
      <c r="H111" s="206" t="s">
        <v>2693</v>
      </c>
      <c r="I111" s="333" t="s">
        <v>1679</v>
      </c>
      <c r="J111" s="206" t="s">
        <v>2797</v>
      </c>
      <c r="K111" s="424" t="str">
        <f>HYPERLINK("https://drive.google.com/open?id=1lQCPjhwyXJ1iRWMIsavAZU3W0aghGRxd","https://drive.google.com/open?id=1lQCPjhwyXJ1iRWMIsavAZU3W0aghGRxd")</f>
        <v>https://drive.google.com/open?id=1lQCPjhwyXJ1iRWMIsavAZU3W0aghGRxd</v>
      </c>
      <c r="L111" s="157" t="s">
        <v>336</v>
      </c>
      <c r="M111" s="193"/>
      <c r="N111" s="142"/>
    </row>
    <row r="112" ht="27.75" customHeight="1">
      <c r="A112" s="171" t="str">
        <f t="shared" si="4"/>
        <v>2 ปี 10 เดือน 7 วัน หรือเหลืออีก 1042 วัน</v>
      </c>
      <c r="B112" s="113" t="str">
        <f t="shared" si="2"/>
        <v>ทะเบียนเครื่องหมายการค้า ปกติ</v>
      </c>
      <c r="C112" s="172">
        <v>2.01105187E8</v>
      </c>
      <c r="D112" s="172">
        <v>1.80128792E8</v>
      </c>
      <c r="E112" s="175">
        <v>46994.0</v>
      </c>
      <c r="F112" s="167" t="s">
        <v>2691</v>
      </c>
      <c r="G112" s="157" t="s">
        <v>2692</v>
      </c>
      <c r="H112" s="206" t="s">
        <v>2693</v>
      </c>
      <c r="I112" s="333" t="s">
        <v>2935</v>
      </c>
      <c r="J112" s="206" t="s">
        <v>2912</v>
      </c>
      <c r="K112" s="424" t="str">
        <f>HYPERLINK("https://drive.google.com/open?id=1VCEUqfkQuoJZnxEst6cktxPWu8lccvu6","https://drive.google.com/open?id=1VCEUqfkQuoJZnxEst6cktxPWu8lccvu6")</f>
        <v>https://drive.google.com/open?id=1VCEUqfkQuoJZnxEst6cktxPWu8lccvu6</v>
      </c>
      <c r="L112" s="157"/>
      <c r="M112" s="193"/>
      <c r="N112" s="142" t="s">
        <v>2936</v>
      </c>
    </row>
    <row r="113" ht="27.75" customHeight="1">
      <c r="A113" s="171" t="str">
        <f t="shared" si="4"/>
        <v>2 ปี 11 เดือน 12 วัน หรือเหลืออีก 1078 วัน</v>
      </c>
      <c r="B113" s="113" t="str">
        <f t="shared" si="2"/>
        <v>ทะเบียนเครื่องหมายการค้า ปกติ</v>
      </c>
      <c r="C113" s="172">
        <v>2.0110521E8</v>
      </c>
      <c r="D113" s="172">
        <v>1.80133589E8</v>
      </c>
      <c r="E113" s="175">
        <v>47030.0</v>
      </c>
      <c r="F113" s="167" t="s">
        <v>2691</v>
      </c>
      <c r="G113" s="157" t="s">
        <v>2692</v>
      </c>
      <c r="H113" s="206" t="s">
        <v>2693</v>
      </c>
      <c r="I113" s="333" t="s">
        <v>2937</v>
      </c>
      <c r="J113" s="206" t="s">
        <v>2912</v>
      </c>
      <c r="K113" s="424" t="str">
        <f>HYPERLINK("https://drive.google.com/open?id=1u_v_EEkxLtvnshXh_Lxmk1sWVsG9g-va","https://drive.google.com/open?id=1u_v_EEkxLtvnshXh_Lxmk1sWVsG9g-va")</f>
        <v>https://drive.google.com/open?id=1u_v_EEkxLtvnshXh_Lxmk1sWVsG9g-va</v>
      </c>
      <c r="L113" s="157" t="s">
        <v>2938</v>
      </c>
      <c r="M113" s="193"/>
      <c r="N113" s="142"/>
    </row>
    <row r="114" ht="27.75" customHeight="1">
      <c r="A114" s="171" t="str">
        <f t="shared" si="4"/>
        <v>2 ปี 10 เดือน 14 วัน หรือเหลืออีก 1049 วัน</v>
      </c>
      <c r="B114" s="113" t="str">
        <f t="shared" si="2"/>
        <v>ทะเบียนเครื่องหมายการค้า ปกติ</v>
      </c>
      <c r="C114" s="172">
        <v>2.01105209E8</v>
      </c>
      <c r="D114" s="172">
        <v>1.8012967E8</v>
      </c>
      <c r="E114" s="175">
        <v>47001.0</v>
      </c>
      <c r="F114" s="167" t="s">
        <v>2691</v>
      </c>
      <c r="G114" s="157" t="s">
        <v>2692</v>
      </c>
      <c r="H114" s="206" t="s">
        <v>2693</v>
      </c>
      <c r="I114" s="333" t="s">
        <v>2939</v>
      </c>
      <c r="J114" s="206" t="s">
        <v>2797</v>
      </c>
      <c r="K114" s="424" t="str">
        <f>HYPERLINK("https://drive.google.com/open?id=1-9wOulDxBitVxvjHP7NW3i4q3txpjZAC","https://drive.google.com/open?id=1-9wOulDxBitVxvjHP7NW3i4q3txpjZAC")</f>
        <v>https://drive.google.com/open?id=1-9wOulDxBitVxvjHP7NW3i4q3txpjZAC</v>
      </c>
      <c r="L114" s="157"/>
      <c r="M114" s="193"/>
      <c r="N114" s="142"/>
    </row>
    <row r="115" ht="27.75" customHeight="1">
      <c r="A115" s="171" t="str">
        <f t="shared" si="4"/>
        <v>2 ปี 10 เดือน 14 วัน หรือเหลืออีก 1049 วัน</v>
      </c>
      <c r="B115" s="113" t="str">
        <f t="shared" si="2"/>
        <v>ทะเบียนเครื่องหมายการค้า ปกติ</v>
      </c>
      <c r="C115" s="172">
        <v>2.01105206E8</v>
      </c>
      <c r="D115" s="172">
        <v>1.80129667E8</v>
      </c>
      <c r="E115" s="175">
        <v>47001.0</v>
      </c>
      <c r="F115" s="167" t="s">
        <v>2691</v>
      </c>
      <c r="G115" s="157" t="s">
        <v>2692</v>
      </c>
      <c r="H115" s="206" t="s">
        <v>2693</v>
      </c>
      <c r="I115" s="333" t="s">
        <v>2939</v>
      </c>
      <c r="J115" s="206" t="s">
        <v>2695</v>
      </c>
      <c r="K115" s="424" t="str">
        <f>HYPERLINK("https://drive.google.com/open?id=17Thyra4vZv58g4zRNiMxPMrQunE8EU4p","https://drive.google.com/open?id=17Thyra4vZv58g4zRNiMxPMrQunE8EU4p")</f>
        <v>https://drive.google.com/open?id=17Thyra4vZv58g4zRNiMxPMrQunE8EU4p</v>
      </c>
      <c r="L115" s="157"/>
      <c r="M115" s="193"/>
      <c r="N115" s="142"/>
    </row>
    <row r="116" ht="27.75" customHeight="1">
      <c r="A116" s="171" t="str">
        <f t="shared" si="4"/>
        <v>2 ปี 10 เดือน 14 วัน หรือเหลืออีก 1049 วัน</v>
      </c>
      <c r="B116" s="113" t="str">
        <f t="shared" si="2"/>
        <v>ทะเบียนเครื่องหมายการค้า ปกติ</v>
      </c>
      <c r="C116" s="172">
        <v>2.01105208E8</v>
      </c>
      <c r="D116" s="172">
        <v>1.80129669E8</v>
      </c>
      <c r="E116" s="175">
        <v>47001.0</v>
      </c>
      <c r="F116" s="167" t="s">
        <v>2691</v>
      </c>
      <c r="G116" s="157" t="s">
        <v>2692</v>
      </c>
      <c r="H116" s="206" t="s">
        <v>2693</v>
      </c>
      <c r="I116" s="333" t="s">
        <v>2940</v>
      </c>
      <c r="J116" s="206" t="s">
        <v>2695</v>
      </c>
      <c r="K116" s="424" t="str">
        <f>HYPERLINK("https://drive.google.com/open?id=1ZK_U48gKiI36EKwKGuTudFBFgvG3AamF","https://drive.google.com/open?id=1ZK_U48gKiI36EKwKGuTudFBFgvG3AamF")</f>
        <v>https://drive.google.com/open?id=1ZK_U48gKiI36EKwKGuTudFBFgvG3AamF</v>
      </c>
      <c r="L116" s="157"/>
      <c r="M116" s="193"/>
      <c r="N116" s="142"/>
    </row>
    <row r="117" ht="27.75" customHeight="1">
      <c r="A117" s="171" t="str">
        <f t="shared" si="4"/>
        <v>2 ปี 10 เดือน 14 วัน หรือเหลืออีก 1049 วัน</v>
      </c>
      <c r="B117" s="113" t="str">
        <f t="shared" si="2"/>
        <v>ทะเบียนเครื่องหมายการค้า ปกติ</v>
      </c>
      <c r="C117" s="172">
        <v>2.01105207E8</v>
      </c>
      <c r="D117" s="172">
        <v>1.80129668E8</v>
      </c>
      <c r="E117" s="175">
        <v>47001.0</v>
      </c>
      <c r="F117" s="167" t="s">
        <v>2691</v>
      </c>
      <c r="G117" s="157" t="s">
        <v>2692</v>
      </c>
      <c r="H117" s="206" t="s">
        <v>2693</v>
      </c>
      <c r="I117" s="333" t="s">
        <v>2940</v>
      </c>
      <c r="J117" s="206" t="s">
        <v>2797</v>
      </c>
      <c r="K117" s="424" t="str">
        <f>HYPERLINK("https://drive.google.com/open?id=1i8JcUpkl79LCTTU0YrpqzXahnb001jFP","https://drive.google.com/open?id=1i8JcUpkl79LCTTU0YrpqzXahnb001jFP")</f>
        <v>https://drive.google.com/open?id=1i8JcUpkl79LCTTU0YrpqzXahnb001jFP</v>
      </c>
      <c r="L117" s="157"/>
      <c r="M117" s="193"/>
      <c r="N117" s="142"/>
    </row>
    <row r="118" ht="27.75" customHeight="1">
      <c r="A118" s="171" t="str">
        <f t="shared" si="4"/>
        <v>3 ปี 5 เดือน 6 วัน หรือเหลืออีก 1253 วัน</v>
      </c>
      <c r="B118" s="113" t="str">
        <f t="shared" si="2"/>
        <v>ทะเบียนเครื่องหมายการค้า ปกติ</v>
      </c>
      <c r="C118" s="172">
        <v>2.01119011E8</v>
      </c>
      <c r="D118" s="172">
        <v>1.90112383E8</v>
      </c>
      <c r="E118" s="175">
        <v>47205.0</v>
      </c>
      <c r="F118" s="167" t="s">
        <v>2691</v>
      </c>
      <c r="G118" s="157" t="s">
        <v>2692</v>
      </c>
      <c r="H118" s="206" t="s">
        <v>2693</v>
      </c>
      <c r="I118" s="333" t="s">
        <v>2941</v>
      </c>
      <c r="J118" s="206" t="s">
        <v>2912</v>
      </c>
      <c r="K118" s="416" t="s">
        <v>2942</v>
      </c>
      <c r="L118" s="157"/>
      <c r="M118" s="193"/>
      <c r="N118" s="142"/>
    </row>
    <row r="119" ht="27.75" customHeight="1">
      <c r="A119" s="171" t="str">
        <f t="shared" si="4"/>
        <v>3 ปี 0 เดือน 23 วัน หรือเหลืออีก 1119 วัน</v>
      </c>
      <c r="B119" s="113" t="str">
        <f t="shared" si="2"/>
        <v>ทะเบียนเครื่องหมายการค้า ปกติ</v>
      </c>
      <c r="C119" s="172">
        <v>2.01107717E8</v>
      </c>
      <c r="D119" s="172">
        <v>1.80138608E8</v>
      </c>
      <c r="E119" s="175">
        <v>47071.0</v>
      </c>
      <c r="F119" s="167" t="s">
        <v>2691</v>
      </c>
      <c r="G119" s="157" t="s">
        <v>2692</v>
      </c>
      <c r="H119" s="206" t="s">
        <v>2693</v>
      </c>
      <c r="I119" s="333" t="s">
        <v>2943</v>
      </c>
      <c r="J119" s="206" t="s">
        <v>2797</v>
      </c>
      <c r="K119" s="424" t="str">
        <f>HYPERLINK("https://drive.google.com/open?id=1wDEuTGZSNFdyZes32ZnrabO8xIdjSw05","https://drive.google.com/open?id=1wDEuTGZSNFdyZes32ZnrabO8xIdjSw05")</f>
        <v>https://drive.google.com/open?id=1wDEuTGZSNFdyZes32ZnrabO8xIdjSw05</v>
      </c>
      <c r="L119" s="157"/>
      <c r="M119" s="193"/>
      <c r="N119" s="142"/>
    </row>
    <row r="120" ht="27.75" customHeight="1">
      <c r="A120" s="171" t="str">
        <f t="shared" si="4"/>
        <v>3 ปี 6 เดือน 28 วัน หรือเหลืออีก 1306 วัน</v>
      </c>
      <c r="B120" s="113" t="str">
        <f t="shared" si="2"/>
        <v>ทะเบียนเครื่องหมายการค้า ปกติ</v>
      </c>
      <c r="C120" s="172" t="s">
        <v>2944</v>
      </c>
      <c r="D120" s="172">
        <v>730081.0</v>
      </c>
      <c r="E120" s="173">
        <v>47258.0</v>
      </c>
      <c r="F120" s="167" t="s">
        <v>2840</v>
      </c>
      <c r="G120" s="157" t="s">
        <v>2692</v>
      </c>
      <c r="H120" s="206" t="s">
        <v>2693</v>
      </c>
      <c r="I120" s="172" t="s">
        <v>2945</v>
      </c>
      <c r="J120" s="206" t="s">
        <v>2757</v>
      </c>
      <c r="K120" s="416" t="s">
        <v>2946</v>
      </c>
      <c r="L120" s="157"/>
      <c r="M120" s="193"/>
      <c r="N120" s="142"/>
    </row>
    <row r="121" ht="27.75" customHeight="1">
      <c r="A121" s="171" t="str">
        <f t="shared" si="4"/>
        <v>3 ปี 6 เดือน 28 วัน หรือเหลืออีก 1306 วัน</v>
      </c>
      <c r="B121" s="113" t="str">
        <f t="shared" si="2"/>
        <v>ทะเบียนเครื่องหมายการค้า ปกติ</v>
      </c>
      <c r="C121" s="172" t="s">
        <v>2947</v>
      </c>
      <c r="D121" s="172">
        <v>730086.0</v>
      </c>
      <c r="E121" s="175">
        <v>47258.0</v>
      </c>
      <c r="F121" s="167" t="s">
        <v>2840</v>
      </c>
      <c r="G121" s="157" t="s">
        <v>2692</v>
      </c>
      <c r="H121" s="206" t="s">
        <v>2693</v>
      </c>
      <c r="I121" s="172" t="s">
        <v>2948</v>
      </c>
      <c r="J121" s="206" t="s">
        <v>2880</v>
      </c>
      <c r="K121" s="416" t="s">
        <v>2949</v>
      </c>
      <c r="L121" s="157" t="s">
        <v>2950</v>
      </c>
      <c r="M121" s="193"/>
      <c r="N121" s="142"/>
    </row>
    <row r="122" ht="27.75" customHeight="1">
      <c r="A122" s="171" t="str">
        <f t="shared" si="4"/>
        <v>3 ปี 6 เดือน 28 วัน หรือเหลืออีก 1306 วัน</v>
      </c>
      <c r="B122" s="113" t="str">
        <f t="shared" si="2"/>
        <v>ทะเบียนเครื่องหมายการค้า ปกติ</v>
      </c>
      <c r="C122" s="172" t="s">
        <v>2951</v>
      </c>
      <c r="D122" s="172">
        <v>730085.0</v>
      </c>
      <c r="E122" s="175">
        <v>47258.0</v>
      </c>
      <c r="F122" s="167" t="s">
        <v>2840</v>
      </c>
      <c r="G122" s="157" t="s">
        <v>2692</v>
      </c>
      <c r="H122" s="206" t="s">
        <v>2693</v>
      </c>
      <c r="I122" s="172" t="s">
        <v>2952</v>
      </c>
      <c r="J122" s="206" t="s">
        <v>2880</v>
      </c>
      <c r="K122" s="416" t="s">
        <v>2953</v>
      </c>
      <c r="L122" s="157" t="s">
        <v>2954</v>
      </c>
      <c r="M122" s="193"/>
      <c r="N122" s="142"/>
    </row>
    <row r="123" ht="27.75" customHeight="1">
      <c r="A123" s="171" t="str">
        <f t="shared" si="4"/>
        <v>3 ปี 6 เดือน 28 วัน หรือเหลืออีก 1306 วัน</v>
      </c>
      <c r="B123" s="113" t="str">
        <f t="shared" si="2"/>
        <v>ทะเบียนเครื่องหมายการค้า ปกติ</v>
      </c>
      <c r="C123" s="172" t="s">
        <v>2955</v>
      </c>
      <c r="D123" s="172">
        <v>730082.0</v>
      </c>
      <c r="E123" s="175">
        <v>47258.0</v>
      </c>
      <c r="F123" s="167" t="s">
        <v>2840</v>
      </c>
      <c r="G123" s="157" t="s">
        <v>2692</v>
      </c>
      <c r="H123" s="206" t="s">
        <v>2693</v>
      </c>
      <c r="I123" s="172" t="s">
        <v>2956</v>
      </c>
      <c r="J123" s="206" t="s">
        <v>2880</v>
      </c>
      <c r="K123" s="416" t="s">
        <v>2957</v>
      </c>
      <c r="L123" s="157"/>
      <c r="M123" s="193"/>
      <c r="N123" s="142"/>
    </row>
    <row r="124" ht="27.75" customHeight="1">
      <c r="A124" s="171" t="str">
        <f t="shared" si="4"/>
        <v>3 ปี 6 เดือน 28 วัน หรือเหลืออีก 1306 วัน</v>
      </c>
      <c r="B124" s="113" t="str">
        <f t="shared" si="2"/>
        <v>ทะเบียนเครื่องหมายการค้า ปกติ</v>
      </c>
      <c r="C124" s="172" t="s">
        <v>2958</v>
      </c>
      <c r="D124" s="172">
        <v>730084.0</v>
      </c>
      <c r="E124" s="175">
        <v>47258.0</v>
      </c>
      <c r="F124" s="167" t="s">
        <v>2840</v>
      </c>
      <c r="G124" s="157" t="s">
        <v>2692</v>
      </c>
      <c r="H124" s="206" t="s">
        <v>2693</v>
      </c>
      <c r="I124" s="172" t="s">
        <v>2959</v>
      </c>
      <c r="J124" s="206" t="s">
        <v>2757</v>
      </c>
      <c r="K124" s="416" t="s">
        <v>2960</v>
      </c>
      <c r="L124" s="157"/>
      <c r="M124" s="193"/>
      <c r="N124" s="142"/>
    </row>
    <row r="125" ht="27.75" customHeight="1">
      <c r="A125" s="171" t="str">
        <f t="shared" si="4"/>
        <v>3 ปี 8 เดือน 24 วัน หรือเหลืออีก 1363 วัน</v>
      </c>
      <c r="B125" s="113" t="str">
        <f t="shared" si="2"/>
        <v>ทะเบียนเครื่องหมายการค้า ปกติ</v>
      </c>
      <c r="C125" s="172" t="s">
        <v>2961</v>
      </c>
      <c r="D125" s="172">
        <v>736798.0</v>
      </c>
      <c r="E125" s="175">
        <v>47315.0</v>
      </c>
      <c r="F125" s="167" t="s">
        <v>2691</v>
      </c>
      <c r="G125" s="157" t="s">
        <v>2692</v>
      </c>
      <c r="H125" s="206" t="s">
        <v>2693</v>
      </c>
      <c r="I125" s="172" t="s">
        <v>2962</v>
      </c>
      <c r="J125" s="206" t="s">
        <v>2702</v>
      </c>
      <c r="K125" s="416" t="s">
        <v>2963</v>
      </c>
      <c r="L125" s="157"/>
      <c r="M125" s="193"/>
      <c r="N125" s="142"/>
    </row>
    <row r="126" ht="27.75" customHeight="1">
      <c r="A126" s="171" t="str">
        <f t="shared" si="4"/>
        <v>3 ปี 8 เดือน 7 วัน หรือเหลืออีก 1346 วัน</v>
      </c>
      <c r="B126" s="113" t="str">
        <f t="shared" si="2"/>
        <v>ทะเบียนเครื่องหมายการค้า ปกติ</v>
      </c>
      <c r="C126" s="172" t="s">
        <v>2964</v>
      </c>
      <c r="D126" s="172">
        <v>734731.0</v>
      </c>
      <c r="E126" s="175">
        <v>47298.0</v>
      </c>
      <c r="F126" s="167" t="s">
        <v>2840</v>
      </c>
      <c r="G126" s="157" t="s">
        <v>2692</v>
      </c>
      <c r="H126" s="206" t="s">
        <v>2693</v>
      </c>
      <c r="I126" s="172" t="s">
        <v>2965</v>
      </c>
      <c r="J126" s="206" t="s">
        <v>2966</v>
      </c>
      <c r="K126" s="416" t="s">
        <v>2967</v>
      </c>
      <c r="L126" s="157"/>
      <c r="M126" s="193"/>
      <c r="N126" s="142"/>
    </row>
    <row r="127" ht="27.75" customHeight="1">
      <c r="A127" s="171" t="str">
        <f t="shared" si="4"/>
        <v>3 ปี 8 เดือน 7 วัน หรือเหลืออีก 1346 วัน</v>
      </c>
      <c r="B127" s="113" t="str">
        <f t="shared" si="2"/>
        <v>ทะเบียนเครื่องหมายการค้า ปกติ</v>
      </c>
      <c r="C127" s="172" t="s">
        <v>2968</v>
      </c>
      <c r="D127" s="172">
        <v>734733.0</v>
      </c>
      <c r="E127" s="175">
        <v>47298.0</v>
      </c>
      <c r="F127" s="167" t="s">
        <v>2840</v>
      </c>
      <c r="G127" s="157" t="s">
        <v>2692</v>
      </c>
      <c r="H127" s="206" t="s">
        <v>2693</v>
      </c>
      <c r="I127" s="172" t="s">
        <v>2969</v>
      </c>
      <c r="J127" s="206" t="s">
        <v>2966</v>
      </c>
      <c r="K127" s="416" t="s">
        <v>2970</v>
      </c>
      <c r="L127" s="157"/>
      <c r="M127" s="193"/>
      <c r="N127" s="142"/>
    </row>
    <row r="128" ht="27.75" customHeight="1">
      <c r="A128" s="171" t="str">
        <f t="shared" si="4"/>
        <v>3 ปี 8 เดือน 7 วัน หรือเหลืออีก 1346 วัน</v>
      </c>
      <c r="B128" s="113" t="str">
        <f t="shared" si="2"/>
        <v>ทะเบียนเครื่องหมายการค้า ปกติ</v>
      </c>
      <c r="C128" s="172" t="s">
        <v>2971</v>
      </c>
      <c r="D128" s="172">
        <v>734737.0</v>
      </c>
      <c r="E128" s="173">
        <v>47298.0</v>
      </c>
      <c r="F128" s="167" t="s">
        <v>2840</v>
      </c>
      <c r="G128" s="157" t="s">
        <v>2692</v>
      </c>
      <c r="H128" s="206" t="s">
        <v>2693</v>
      </c>
      <c r="I128" s="172" t="s">
        <v>2972</v>
      </c>
      <c r="J128" s="206" t="s">
        <v>2966</v>
      </c>
      <c r="K128" s="416" t="s">
        <v>2973</v>
      </c>
      <c r="L128" s="157"/>
      <c r="M128" s="193"/>
      <c r="N128" s="142"/>
    </row>
    <row r="129" ht="27.75" customHeight="1">
      <c r="A129" s="171" t="str">
        <f t="shared" si="4"/>
        <v>3 ปี 11 เดือน 6 วัน หรือเหลืออีก 1437 วัน</v>
      </c>
      <c r="B129" s="113" t="str">
        <f t="shared" si="2"/>
        <v>ทะเบียนเครื่องหมายการค้า ปกติ</v>
      </c>
      <c r="C129" s="172" t="s">
        <v>2974</v>
      </c>
      <c r="D129" s="172">
        <v>745183.0</v>
      </c>
      <c r="E129" s="175">
        <v>47389.0</v>
      </c>
      <c r="F129" s="167" t="s">
        <v>2691</v>
      </c>
      <c r="G129" s="157" t="s">
        <v>2692</v>
      </c>
      <c r="H129" s="206" t="s">
        <v>2693</v>
      </c>
      <c r="I129" s="172" t="s">
        <v>2975</v>
      </c>
      <c r="J129" s="206" t="s">
        <v>2702</v>
      </c>
      <c r="K129" s="424" t="str">
        <f>HYPERLINK("https://drive.google.com/open?id=1XGqu7IelRJnywPIlkb1sJ8dRNWhKEtic","https://drive.google.com/open?id=1XGqu7IelRJnywPIlkb1sJ8dRNWhKEtic")</f>
        <v>https://drive.google.com/open?id=1XGqu7IelRJnywPIlkb1sJ8dRNWhKEtic</v>
      </c>
      <c r="L129" s="157"/>
      <c r="M129" s="193"/>
      <c r="N129" s="142"/>
    </row>
    <row r="130" ht="27.75" customHeight="1">
      <c r="A130" s="171" t="str">
        <f t="shared" si="4"/>
        <v>4 ปี 0 เดือน 28 วัน หรือเหลืออีก 1489 วัน</v>
      </c>
      <c r="B130" s="113" t="str">
        <f t="shared" si="2"/>
        <v>ทะเบียนเครื่องหมายการค้า ปกติ</v>
      </c>
      <c r="C130" s="172" t="s">
        <v>2976</v>
      </c>
      <c r="D130" s="172">
        <v>750570.0</v>
      </c>
      <c r="E130" s="173">
        <v>47441.0</v>
      </c>
      <c r="F130" s="167" t="s">
        <v>2977</v>
      </c>
      <c r="G130" s="157" t="s">
        <v>2692</v>
      </c>
      <c r="H130" s="206" t="s">
        <v>2693</v>
      </c>
      <c r="I130" s="172" t="s">
        <v>2978</v>
      </c>
      <c r="J130" s="206" t="s">
        <v>2890</v>
      </c>
      <c r="K130" s="417" t="s">
        <v>2979</v>
      </c>
      <c r="L130" s="157"/>
      <c r="M130" s="193"/>
      <c r="N130" s="114" t="s">
        <v>2980</v>
      </c>
    </row>
    <row r="131" ht="27.75" customHeight="1">
      <c r="A131" s="171" t="str">
        <f t="shared" si="4"/>
        <v>4 ปี 0 เดือน 28 วัน หรือเหลืออีก 1489 วัน</v>
      </c>
      <c r="B131" s="113" t="str">
        <f t="shared" si="2"/>
        <v>ทะเบียนเครื่องหมายการค้า ปกติ</v>
      </c>
      <c r="C131" s="172" t="s">
        <v>2981</v>
      </c>
      <c r="D131" s="172">
        <v>750565.0</v>
      </c>
      <c r="E131" s="175">
        <v>47441.0</v>
      </c>
      <c r="F131" s="167" t="s">
        <v>2691</v>
      </c>
      <c r="G131" s="157" t="s">
        <v>2692</v>
      </c>
      <c r="H131" s="206" t="s">
        <v>2693</v>
      </c>
      <c r="I131" s="172" t="s">
        <v>2978</v>
      </c>
      <c r="J131" s="206" t="s">
        <v>2982</v>
      </c>
      <c r="K131" s="424" t="str">
        <f>HYPERLINK("https://drive.google.com/open?id=1mN9o7yMAVXlLnVMi_sJ4YtWzUTU0aEBO","https://drive.google.com/open?id=1mN9o7yMAVXlLnVMi_sJ4YtWzUTU0aEBO")</f>
        <v>https://drive.google.com/open?id=1mN9o7yMAVXlLnVMi_sJ4YtWzUTU0aEBO</v>
      </c>
      <c r="L131" s="157"/>
      <c r="M131" s="193"/>
      <c r="N131" s="142"/>
    </row>
    <row r="132" ht="27.75" customHeight="1">
      <c r="A132" s="171" t="str">
        <f t="shared" si="4"/>
        <v>4 ปี 0 เดือน 28 วัน หรือเหลืออีก 1489 วัน</v>
      </c>
      <c r="B132" s="113" t="str">
        <f t="shared" si="2"/>
        <v>ทะเบียนเครื่องหมายการค้า ปกติ</v>
      </c>
      <c r="C132" s="172" t="s">
        <v>2983</v>
      </c>
      <c r="D132" s="172">
        <v>750567.0</v>
      </c>
      <c r="E132" s="175">
        <v>47441.0</v>
      </c>
      <c r="F132" s="167" t="s">
        <v>2977</v>
      </c>
      <c r="G132" s="157" t="s">
        <v>2692</v>
      </c>
      <c r="H132" s="206" t="s">
        <v>2693</v>
      </c>
      <c r="I132" s="172" t="s">
        <v>2984</v>
      </c>
      <c r="J132" s="206" t="s">
        <v>2890</v>
      </c>
      <c r="K132" s="417" t="s">
        <v>2985</v>
      </c>
      <c r="L132" s="157"/>
      <c r="M132" s="193"/>
      <c r="N132" s="114" t="s">
        <v>2980</v>
      </c>
    </row>
    <row r="133" ht="27.75" customHeight="1">
      <c r="A133" s="171" t="str">
        <f t="shared" si="4"/>
        <v>4 ปี 0 เดือน 28 วัน หรือเหลืออีก 1489 วัน</v>
      </c>
      <c r="B133" s="113" t="str">
        <f t="shared" si="2"/>
        <v>ทะเบียนเครื่องหมายการค้า ปกติ</v>
      </c>
      <c r="C133" s="172" t="s">
        <v>2986</v>
      </c>
      <c r="D133" s="172">
        <v>750568.0</v>
      </c>
      <c r="E133" s="175">
        <v>47441.0</v>
      </c>
      <c r="F133" s="167" t="s">
        <v>2691</v>
      </c>
      <c r="G133" s="157" t="s">
        <v>2692</v>
      </c>
      <c r="H133" s="206" t="s">
        <v>2693</v>
      </c>
      <c r="I133" s="172" t="s">
        <v>2984</v>
      </c>
      <c r="J133" s="206" t="s">
        <v>2982</v>
      </c>
      <c r="K133" s="416" t="s">
        <v>2987</v>
      </c>
      <c r="L133" s="157"/>
      <c r="M133" s="193"/>
      <c r="N133" s="142"/>
    </row>
    <row r="134" ht="27.75" customHeight="1">
      <c r="A134" s="171" t="str">
        <f t="shared" si="4"/>
        <v>4 ปี 0 เดือน 28 วัน หรือเหลืออีก 1489 วัน</v>
      </c>
      <c r="B134" s="113" t="str">
        <f t="shared" si="2"/>
        <v>ทะเบียนเครื่องหมายการค้า ปกติ</v>
      </c>
      <c r="C134" s="172" t="s">
        <v>2988</v>
      </c>
      <c r="D134" s="172">
        <v>750569.0</v>
      </c>
      <c r="E134" s="175">
        <v>47441.0</v>
      </c>
      <c r="F134" s="167" t="s">
        <v>2691</v>
      </c>
      <c r="G134" s="157" t="s">
        <v>2692</v>
      </c>
      <c r="H134" s="206" t="s">
        <v>2693</v>
      </c>
      <c r="I134" s="172" t="s">
        <v>2989</v>
      </c>
      <c r="J134" s="206" t="s">
        <v>2982</v>
      </c>
      <c r="K134" s="416" t="s">
        <v>2990</v>
      </c>
      <c r="L134" s="157"/>
      <c r="M134" s="193"/>
      <c r="N134" s="142"/>
    </row>
    <row r="135" ht="27.75" customHeight="1">
      <c r="A135" s="171" t="str">
        <f t="shared" si="4"/>
        <v>4 ปี 0 เดือน 28 วัน หรือเหลืออีก 1489 วัน</v>
      </c>
      <c r="B135" s="113" t="str">
        <f t="shared" si="2"/>
        <v>ทะเบียนเครื่องหมายการค้า ปกติ</v>
      </c>
      <c r="C135" s="172" t="s">
        <v>2991</v>
      </c>
      <c r="D135" s="172">
        <v>750566.0</v>
      </c>
      <c r="E135" s="175">
        <v>47441.0</v>
      </c>
      <c r="F135" s="167" t="s">
        <v>2691</v>
      </c>
      <c r="G135" s="157" t="s">
        <v>2692</v>
      </c>
      <c r="H135" s="206" t="s">
        <v>2693</v>
      </c>
      <c r="I135" s="172" t="s">
        <v>2989</v>
      </c>
      <c r="J135" s="206" t="s">
        <v>2890</v>
      </c>
      <c r="K135" s="416" t="s">
        <v>2992</v>
      </c>
      <c r="L135" s="157"/>
      <c r="M135" s="193"/>
      <c r="N135" s="142"/>
    </row>
    <row r="136" ht="27.75" customHeight="1">
      <c r="A136" s="171" t="str">
        <f t="shared" si="4"/>
        <v>2 ปี 10 เดือน 7 วัน หรือเหลืออีก 1042 วัน</v>
      </c>
      <c r="B136" s="113" t="str">
        <f t="shared" si="2"/>
        <v>ทะเบียนเครื่องหมายการค้า ปกติ</v>
      </c>
      <c r="C136" s="172">
        <v>2.01125537E8</v>
      </c>
      <c r="D136" s="172">
        <v>1.80128791E8</v>
      </c>
      <c r="E136" s="175">
        <v>46994.0</v>
      </c>
      <c r="F136" s="167" t="s">
        <v>2691</v>
      </c>
      <c r="G136" s="157" t="s">
        <v>2692</v>
      </c>
      <c r="H136" s="206" t="s">
        <v>2693</v>
      </c>
      <c r="I136" s="172" t="s">
        <v>2993</v>
      </c>
      <c r="J136" s="206" t="s">
        <v>2716</v>
      </c>
      <c r="K136" s="416" t="s">
        <v>2994</v>
      </c>
      <c r="L136" s="157"/>
      <c r="M136" s="193"/>
      <c r="N136" s="142" t="s">
        <v>2936</v>
      </c>
    </row>
    <row r="137" ht="27.75" customHeight="1">
      <c r="A137" s="171" t="str">
        <f t="shared" si="4"/>
        <v>2 ปี 10 เดือน 7 วัน หรือเหลืออีก 1042 วัน</v>
      </c>
      <c r="B137" s="113" t="str">
        <f t="shared" si="2"/>
        <v>ทะเบียนเครื่องหมายการค้า ปกติ</v>
      </c>
      <c r="C137" s="172">
        <v>2.01125538E8</v>
      </c>
      <c r="D137" s="172">
        <v>1.80128806E8</v>
      </c>
      <c r="E137" s="175">
        <v>46994.0</v>
      </c>
      <c r="F137" s="167" t="s">
        <v>2691</v>
      </c>
      <c r="G137" s="157" t="s">
        <v>2692</v>
      </c>
      <c r="H137" s="206" t="s">
        <v>2693</v>
      </c>
      <c r="I137" s="172" t="s">
        <v>2995</v>
      </c>
      <c r="J137" s="206" t="s">
        <v>2797</v>
      </c>
      <c r="K137" s="416" t="s">
        <v>2996</v>
      </c>
      <c r="L137" s="157"/>
      <c r="M137" s="193"/>
      <c r="N137" s="142"/>
    </row>
    <row r="138" ht="27.75" customHeight="1">
      <c r="A138" s="171" t="str">
        <f t="shared" si="4"/>
        <v>4 ปี 0 เดือน 23 วัน หรือเหลืออีก 1484 วัน</v>
      </c>
      <c r="B138" s="113" t="str">
        <f t="shared" si="2"/>
        <v>ทะเบียนเครื่องหมายการค้า ปกติ</v>
      </c>
      <c r="C138" s="172">
        <v>2.11102185E8</v>
      </c>
      <c r="D138" s="172">
        <v>1.90144072E8</v>
      </c>
      <c r="E138" s="175">
        <v>47436.0</v>
      </c>
      <c r="F138" s="167" t="s">
        <v>2691</v>
      </c>
      <c r="G138" s="157" t="s">
        <v>2692</v>
      </c>
      <c r="H138" s="206" t="s">
        <v>2693</v>
      </c>
      <c r="I138" s="172" t="s">
        <v>2997</v>
      </c>
      <c r="J138" s="206" t="s">
        <v>2998</v>
      </c>
      <c r="K138" s="416" t="s">
        <v>2999</v>
      </c>
      <c r="L138" s="157"/>
      <c r="M138" s="193"/>
      <c r="N138" s="142"/>
    </row>
    <row r="139" ht="27.75" customHeight="1">
      <c r="A139" s="171" t="str">
        <f t="shared" si="4"/>
        <v>4 ปี 0 เดือน 23 วัน หรือเหลืออีก 1484 วัน</v>
      </c>
      <c r="B139" s="113" t="str">
        <f t="shared" si="2"/>
        <v>ทะเบียนเครื่องหมายการค้า ปกติ</v>
      </c>
      <c r="C139" s="172">
        <v>2.11102182E8</v>
      </c>
      <c r="D139" s="172">
        <v>1.90144066E8</v>
      </c>
      <c r="E139" s="175">
        <v>47436.0</v>
      </c>
      <c r="F139" s="167" t="s">
        <v>2691</v>
      </c>
      <c r="G139" s="157" t="s">
        <v>2692</v>
      </c>
      <c r="H139" s="206" t="s">
        <v>2693</v>
      </c>
      <c r="I139" s="172" t="s">
        <v>3000</v>
      </c>
      <c r="J139" s="206" t="s">
        <v>2998</v>
      </c>
      <c r="K139" s="416" t="s">
        <v>3001</v>
      </c>
      <c r="L139" s="157"/>
      <c r="M139" s="193"/>
      <c r="N139" s="142"/>
    </row>
    <row r="140" ht="27.75" customHeight="1">
      <c r="A140" s="171" t="str">
        <f t="shared" si="4"/>
        <v>3 ปี 10 เดือน 5 วัน หรือเหลืออีก 1405 วัน</v>
      </c>
      <c r="B140" s="113" t="str">
        <f t="shared" si="2"/>
        <v>ทะเบียนเครื่องหมายการค้า ปกติ</v>
      </c>
      <c r="C140" s="172">
        <v>2.11102181E8</v>
      </c>
      <c r="D140" s="172">
        <v>1.90132878E8</v>
      </c>
      <c r="E140" s="175">
        <v>47357.0</v>
      </c>
      <c r="F140" s="167" t="s">
        <v>2691</v>
      </c>
      <c r="G140" s="157" t="s">
        <v>2692</v>
      </c>
      <c r="H140" s="206" t="s">
        <v>2693</v>
      </c>
      <c r="I140" s="172" t="s">
        <v>3002</v>
      </c>
      <c r="J140" s="206" t="s">
        <v>2797</v>
      </c>
      <c r="K140" s="416" t="s">
        <v>3003</v>
      </c>
      <c r="L140" s="157"/>
      <c r="M140" s="193"/>
      <c r="N140" s="142"/>
    </row>
    <row r="141" ht="27.75" customHeight="1">
      <c r="A141" s="171" t="str">
        <f t="shared" si="4"/>
        <v>4 ปี 0 เดือน 23 วัน หรือเหลืออีก 1484 วัน</v>
      </c>
      <c r="B141" s="113" t="str">
        <f t="shared" si="2"/>
        <v>ทะเบียนเครื่องหมายการค้า ปกติ</v>
      </c>
      <c r="C141" s="172">
        <v>2.11102186E8</v>
      </c>
      <c r="D141" s="172">
        <v>1.90144073E8</v>
      </c>
      <c r="E141" s="175">
        <v>47436.0</v>
      </c>
      <c r="F141" s="167" t="s">
        <v>2691</v>
      </c>
      <c r="G141" s="157" t="s">
        <v>2692</v>
      </c>
      <c r="H141" s="206" t="s">
        <v>2693</v>
      </c>
      <c r="I141" s="172" t="s">
        <v>1108</v>
      </c>
      <c r="J141" s="206" t="s">
        <v>3004</v>
      </c>
      <c r="K141" s="416" t="s">
        <v>3005</v>
      </c>
      <c r="L141" s="157"/>
      <c r="M141" s="193"/>
      <c r="N141" s="142"/>
    </row>
    <row r="142" ht="27.75" customHeight="1">
      <c r="A142" s="171" t="str">
        <f t="shared" si="4"/>
        <v>4 ปี 0 เดือน 23 วัน หรือเหลืออีก 1484 วัน</v>
      </c>
      <c r="B142" s="113" t="str">
        <f t="shared" si="2"/>
        <v>ทะเบียนเครื่องหมายการค้า ปกติ</v>
      </c>
      <c r="C142" s="172">
        <v>2.11102184E8</v>
      </c>
      <c r="D142" s="172">
        <v>1.90144071E8</v>
      </c>
      <c r="E142" s="175">
        <v>47436.0</v>
      </c>
      <c r="F142" s="167" t="s">
        <v>2691</v>
      </c>
      <c r="G142" s="157" t="s">
        <v>2692</v>
      </c>
      <c r="H142" s="206" t="s">
        <v>2693</v>
      </c>
      <c r="I142" s="172" t="s">
        <v>3006</v>
      </c>
      <c r="J142" s="206" t="s">
        <v>3004</v>
      </c>
      <c r="K142" s="416" t="s">
        <v>3007</v>
      </c>
      <c r="L142" s="157"/>
      <c r="M142" s="193"/>
      <c r="N142" s="142"/>
    </row>
    <row r="143" ht="27.75" customHeight="1">
      <c r="A143" s="171" t="str">
        <f t="shared" si="4"/>
        <v>4 ปี 0 เดือน 23 วัน หรือเหลืออีก 1484 วัน</v>
      </c>
      <c r="B143" s="113" t="str">
        <f t="shared" si="2"/>
        <v>ทะเบียนเครื่องหมายการค้า ปกติ</v>
      </c>
      <c r="C143" s="172">
        <v>2.11102183E8</v>
      </c>
      <c r="D143" s="172">
        <v>1.90144069E8</v>
      </c>
      <c r="E143" s="175">
        <v>47436.0</v>
      </c>
      <c r="F143" s="167" t="s">
        <v>2691</v>
      </c>
      <c r="G143" s="157" t="s">
        <v>2692</v>
      </c>
      <c r="H143" s="206" t="s">
        <v>2693</v>
      </c>
      <c r="I143" s="172" t="s">
        <v>3008</v>
      </c>
      <c r="J143" s="206" t="s">
        <v>3004</v>
      </c>
      <c r="K143" s="416" t="s">
        <v>3009</v>
      </c>
      <c r="L143" s="157"/>
      <c r="M143" s="193"/>
      <c r="N143" s="142"/>
    </row>
    <row r="144" ht="27.75" customHeight="1">
      <c r="A144" s="171" t="str">
        <f t="shared" si="4"/>
        <v>4 ปี 1 เดือน 20 วัน หรือเหลืออีก 1512 วัน</v>
      </c>
      <c r="B144" s="113" t="str">
        <f t="shared" si="2"/>
        <v>ทะเบียนเครื่องหมายการค้า ปกติ</v>
      </c>
      <c r="C144" s="172">
        <v>2.11103473E8</v>
      </c>
      <c r="D144" s="172">
        <v>1.90148588E8</v>
      </c>
      <c r="E144" s="175">
        <v>47464.0</v>
      </c>
      <c r="F144" s="167" t="s">
        <v>2691</v>
      </c>
      <c r="G144" s="157" t="s">
        <v>2692</v>
      </c>
      <c r="H144" s="206" t="s">
        <v>2693</v>
      </c>
      <c r="I144" s="172" t="s">
        <v>705</v>
      </c>
      <c r="J144" s="206" t="s">
        <v>2781</v>
      </c>
      <c r="K144" s="416" t="s">
        <v>3010</v>
      </c>
      <c r="L144" s="157" t="s">
        <v>2920</v>
      </c>
      <c r="M144" s="193"/>
      <c r="N144" s="142"/>
    </row>
    <row r="145" ht="27.75" customHeight="1">
      <c r="A145" s="171" t="str">
        <f t="shared" si="4"/>
        <v>4 ปี 1 เดือน 27 วัน หรือเหลืออีก 1519 วัน</v>
      </c>
      <c r="B145" s="113" t="str">
        <f t="shared" si="2"/>
        <v>ทะเบียนเครื่องหมายการค้า ปกติ</v>
      </c>
      <c r="C145" s="172">
        <v>2.11103474E8</v>
      </c>
      <c r="D145" s="172">
        <v>1.90149649E8</v>
      </c>
      <c r="E145" s="175">
        <v>47471.0</v>
      </c>
      <c r="F145" s="167" t="s">
        <v>2691</v>
      </c>
      <c r="G145" s="157" t="s">
        <v>2692</v>
      </c>
      <c r="H145" s="206" t="s">
        <v>2693</v>
      </c>
      <c r="I145" s="172" t="s">
        <v>3011</v>
      </c>
      <c r="J145" s="206" t="s">
        <v>2716</v>
      </c>
      <c r="K145" s="416" t="s">
        <v>3012</v>
      </c>
      <c r="L145" s="157"/>
      <c r="M145" s="193"/>
      <c r="N145" s="142"/>
    </row>
    <row r="146" ht="27.75" customHeight="1">
      <c r="A146" s="171" t="str">
        <f t="shared" si="4"/>
        <v>4 ปี 1 เดือน 27 วัน หรือเหลืออีก 1519 วัน</v>
      </c>
      <c r="B146" s="113" t="str">
        <f t="shared" si="2"/>
        <v>ทะเบียนเครื่องหมายการค้า ปกติ</v>
      </c>
      <c r="C146" s="172">
        <v>2.11106455E8</v>
      </c>
      <c r="D146" s="172">
        <v>1.9014965E8</v>
      </c>
      <c r="E146" s="175">
        <v>47471.0</v>
      </c>
      <c r="F146" s="167" t="s">
        <v>2691</v>
      </c>
      <c r="G146" s="157" t="s">
        <v>2692</v>
      </c>
      <c r="H146" s="206" t="s">
        <v>2693</v>
      </c>
      <c r="I146" s="172" t="s">
        <v>291</v>
      </c>
      <c r="J146" s="206" t="s">
        <v>2716</v>
      </c>
      <c r="K146" s="416" t="s">
        <v>3013</v>
      </c>
      <c r="L146" s="157"/>
      <c r="M146" s="193"/>
      <c r="N146" s="142"/>
    </row>
    <row r="147" ht="27.75" customHeight="1">
      <c r="A147" s="171" t="str">
        <f t="shared" si="4"/>
        <v>2 ปี 3 เดือน 6 วัน หรือเหลืออีก 828 วัน</v>
      </c>
      <c r="B147" s="113" t="str">
        <f t="shared" si="2"/>
        <v>ทะเบียนเครื่องหมายการค้า ปกติ</v>
      </c>
      <c r="C147" s="172">
        <v>2.11106453E8</v>
      </c>
      <c r="D147" s="172">
        <v>1.80102958E8</v>
      </c>
      <c r="E147" s="175">
        <v>46780.0</v>
      </c>
      <c r="F147" s="167" t="s">
        <v>2691</v>
      </c>
      <c r="G147" s="157" t="s">
        <v>2692</v>
      </c>
      <c r="H147" s="206" t="s">
        <v>2693</v>
      </c>
      <c r="I147" s="172" t="s">
        <v>3014</v>
      </c>
      <c r="J147" s="206" t="s">
        <v>2781</v>
      </c>
      <c r="K147" s="416" t="s">
        <v>3015</v>
      </c>
      <c r="L147" s="157"/>
      <c r="M147" s="193"/>
      <c r="N147" s="142"/>
    </row>
    <row r="148" ht="27.75" customHeight="1">
      <c r="A148" s="171" t="str">
        <f t="shared" si="4"/>
        <v>4 ปี 0 เดือน 26 วัน หรือเหลืออีก 1487 วัน</v>
      </c>
      <c r="B148" s="113" t="str">
        <f t="shared" si="2"/>
        <v>ทะเบียนเครื่องหมายการค้า ปกติ</v>
      </c>
      <c r="C148" s="172">
        <v>2.11106454E8</v>
      </c>
      <c r="D148" s="172">
        <v>1.90144065E8</v>
      </c>
      <c r="E148" s="175">
        <v>47439.0</v>
      </c>
      <c r="F148" s="167" t="s">
        <v>2691</v>
      </c>
      <c r="G148" s="157" t="s">
        <v>2692</v>
      </c>
      <c r="H148" s="206" t="s">
        <v>2693</v>
      </c>
      <c r="I148" s="172" t="s">
        <v>3016</v>
      </c>
      <c r="J148" s="206" t="s">
        <v>2781</v>
      </c>
      <c r="K148" s="416" t="s">
        <v>3017</v>
      </c>
      <c r="L148" s="157"/>
      <c r="M148" s="193"/>
      <c r="N148" s="142"/>
    </row>
    <row r="149" ht="27.75" customHeight="1">
      <c r="A149" s="171" t="str">
        <f t="shared" si="4"/>
        <v>4 ปี 4 เดือน 15 วัน หรือเหลืออีก 1599 วัน</v>
      </c>
      <c r="B149" s="113" t="str">
        <f t="shared" si="2"/>
        <v>ทะเบียนเครื่องหมายการค้า ปกติ</v>
      </c>
      <c r="C149" s="172">
        <v>2.11107191E8</v>
      </c>
      <c r="D149" s="172">
        <v>2.0010873E8</v>
      </c>
      <c r="E149" s="175">
        <v>47551.0</v>
      </c>
      <c r="F149" s="167" t="s">
        <v>2691</v>
      </c>
      <c r="G149" s="157" t="s">
        <v>2692</v>
      </c>
      <c r="H149" s="206" t="s">
        <v>2693</v>
      </c>
      <c r="I149" s="172" t="s">
        <v>2669</v>
      </c>
      <c r="J149" s="206" t="s">
        <v>2716</v>
      </c>
      <c r="K149" s="416" t="s">
        <v>3018</v>
      </c>
      <c r="L149" s="157"/>
      <c r="M149" s="193"/>
      <c r="N149" s="142"/>
    </row>
    <row r="150" ht="27.75" customHeight="1">
      <c r="A150" s="171" t="str">
        <f t="shared" si="4"/>
        <v>2 ปี 3 เดือน 14 วัน หรือเหลืออีก 836 วัน</v>
      </c>
      <c r="B150" s="113" t="str">
        <f t="shared" si="2"/>
        <v>ทะเบียนเครื่องหมายการค้า ปกติ</v>
      </c>
      <c r="C150" s="172">
        <v>2.1110719E8</v>
      </c>
      <c r="D150" s="172">
        <v>1.80103905E8</v>
      </c>
      <c r="E150" s="175">
        <v>46788.0</v>
      </c>
      <c r="F150" s="167" t="s">
        <v>2691</v>
      </c>
      <c r="G150" s="157" t="s">
        <v>2692</v>
      </c>
      <c r="H150" s="206" t="s">
        <v>2693</v>
      </c>
      <c r="I150" s="172" t="s">
        <v>3019</v>
      </c>
      <c r="J150" s="206" t="s">
        <v>2797</v>
      </c>
      <c r="K150" s="416" t="s">
        <v>3020</v>
      </c>
      <c r="L150" s="157"/>
      <c r="M150" s="193"/>
      <c r="N150" s="142"/>
    </row>
    <row r="151" ht="27.75" customHeight="1">
      <c r="A151" s="171" t="str">
        <f t="shared" si="4"/>
        <v>2 ปี 7 เดือน 23 วัน หรือเหลืออีก 966 วัน</v>
      </c>
      <c r="B151" s="113" t="str">
        <f t="shared" si="2"/>
        <v>ทะเบียนเครื่องหมายการค้า ปกติ</v>
      </c>
      <c r="C151" s="172">
        <v>2.11108033E8</v>
      </c>
      <c r="D151" s="172">
        <v>1.80118616E8</v>
      </c>
      <c r="E151" s="175">
        <v>46918.0</v>
      </c>
      <c r="F151" s="167" t="s">
        <v>2691</v>
      </c>
      <c r="G151" s="157" t="s">
        <v>2692</v>
      </c>
      <c r="H151" s="206" t="s">
        <v>2693</v>
      </c>
      <c r="I151" s="172" t="s">
        <v>3021</v>
      </c>
      <c r="J151" s="206" t="s">
        <v>2797</v>
      </c>
      <c r="K151" s="416" t="s">
        <v>3022</v>
      </c>
      <c r="L151" s="157"/>
      <c r="M151" s="193"/>
      <c r="N151" s="142"/>
    </row>
    <row r="152" ht="27.75" customHeight="1">
      <c r="A152" s="171" t="str">
        <f t="shared" si="4"/>
        <v>4 ปี 3 เดือน 20 วัน หรือเหลืออีก 1573 วัน</v>
      </c>
      <c r="B152" s="113" t="str">
        <f t="shared" si="2"/>
        <v>ทะเบียนเครื่องหมายการค้า ปกติ</v>
      </c>
      <c r="C152" s="172">
        <v>2.11108036E8</v>
      </c>
      <c r="D152" s="172">
        <v>2.00105129E8</v>
      </c>
      <c r="E152" s="175">
        <v>47525.0</v>
      </c>
      <c r="F152" s="167" t="s">
        <v>2691</v>
      </c>
      <c r="G152" s="157" t="s">
        <v>2692</v>
      </c>
      <c r="H152" s="206" t="s">
        <v>2693</v>
      </c>
      <c r="I152" s="172" t="s">
        <v>918</v>
      </c>
      <c r="J152" s="206" t="s">
        <v>2781</v>
      </c>
      <c r="K152" s="416" t="s">
        <v>3023</v>
      </c>
      <c r="L152" s="157"/>
      <c r="M152" s="193"/>
      <c r="N152" s="142"/>
    </row>
    <row r="153" ht="27.75" customHeight="1">
      <c r="A153" s="171" t="str">
        <f t="shared" si="4"/>
        <v>4 ปี 3 เดือน 20 วัน หรือเหลืออีก 1573 วัน</v>
      </c>
      <c r="B153" s="113" t="str">
        <f t="shared" si="2"/>
        <v>ทะเบียนเครื่องหมายการค้า ปกติ</v>
      </c>
      <c r="C153" s="172">
        <v>2.11108035E8</v>
      </c>
      <c r="D153" s="172">
        <v>2.00105128E8</v>
      </c>
      <c r="E153" s="175">
        <v>47525.0</v>
      </c>
      <c r="F153" s="167" t="s">
        <v>2691</v>
      </c>
      <c r="G153" s="157" t="s">
        <v>2692</v>
      </c>
      <c r="H153" s="206" t="s">
        <v>2693</v>
      </c>
      <c r="I153" s="172" t="s">
        <v>3024</v>
      </c>
      <c r="J153" s="206" t="s">
        <v>2716</v>
      </c>
      <c r="K153" s="416" t="s">
        <v>3025</v>
      </c>
      <c r="L153" s="157"/>
      <c r="M153" s="193"/>
      <c r="N153" s="142"/>
    </row>
    <row r="154" ht="27.75" customHeight="1">
      <c r="A154" s="171" t="str">
        <f t="shared" si="4"/>
        <v>4 ปี 3 เดือน 20 วัน หรือเหลืออีก 1573 วัน</v>
      </c>
      <c r="B154" s="113" t="str">
        <f t="shared" si="2"/>
        <v>ทะเบียนเครื่องหมายการค้า ปกติ</v>
      </c>
      <c r="C154" s="172">
        <v>2.11108034E8</v>
      </c>
      <c r="D154" s="172">
        <v>2.00105127E8</v>
      </c>
      <c r="E154" s="175">
        <v>47525.0</v>
      </c>
      <c r="F154" s="167" t="s">
        <v>2691</v>
      </c>
      <c r="G154" s="157" t="s">
        <v>2692</v>
      </c>
      <c r="H154" s="206" t="s">
        <v>2693</v>
      </c>
      <c r="I154" s="172" t="s">
        <v>3024</v>
      </c>
      <c r="J154" s="206" t="s">
        <v>2823</v>
      </c>
      <c r="K154" s="417" t="s">
        <v>3026</v>
      </c>
      <c r="L154" s="157"/>
      <c r="M154" s="193"/>
      <c r="N154" s="142"/>
    </row>
    <row r="155" ht="27.75" customHeight="1">
      <c r="A155" s="171" t="str">
        <f t="shared" si="4"/>
        <v>4 ปี 3 เดือน 20 วัน หรือเหลืออีก 1573 วัน</v>
      </c>
      <c r="B155" s="113" t="str">
        <f t="shared" si="2"/>
        <v>ทะเบียนเครื่องหมายการค้า ปกติ</v>
      </c>
      <c r="C155" s="172">
        <v>2.11108037E8</v>
      </c>
      <c r="D155" s="172">
        <v>2.0010513E8</v>
      </c>
      <c r="E155" s="175">
        <v>47525.0</v>
      </c>
      <c r="F155" s="167" t="s">
        <v>2691</v>
      </c>
      <c r="G155" s="157" t="s">
        <v>2692</v>
      </c>
      <c r="H155" s="206" t="s">
        <v>2693</v>
      </c>
      <c r="I155" s="172" t="s">
        <v>1554</v>
      </c>
      <c r="J155" s="206" t="s">
        <v>2716</v>
      </c>
      <c r="K155" s="416" t="s">
        <v>3027</v>
      </c>
      <c r="L155" s="157" t="s">
        <v>3028</v>
      </c>
      <c r="M155" s="193"/>
      <c r="N155" s="142"/>
    </row>
    <row r="156" ht="27.75" customHeight="1">
      <c r="A156" s="171" t="str">
        <f t="shared" si="4"/>
        <v>4 ปี 3 เดือน 20 วัน หรือเหลืออีก 1573 วัน</v>
      </c>
      <c r="B156" s="113" t="str">
        <f t="shared" si="2"/>
        <v>ทะเบียนเครื่องหมายการค้า ปกติ</v>
      </c>
      <c r="C156" s="172">
        <v>2.11108038E8</v>
      </c>
      <c r="D156" s="172">
        <v>2.00105131E8</v>
      </c>
      <c r="E156" s="175">
        <v>47525.0</v>
      </c>
      <c r="F156" s="167" t="s">
        <v>2691</v>
      </c>
      <c r="G156" s="157" t="s">
        <v>2692</v>
      </c>
      <c r="H156" s="206" t="s">
        <v>2693</v>
      </c>
      <c r="I156" s="172" t="s">
        <v>3029</v>
      </c>
      <c r="J156" s="206" t="s">
        <v>2716</v>
      </c>
      <c r="K156" s="416" t="s">
        <v>3030</v>
      </c>
      <c r="L156" s="157"/>
      <c r="M156" s="193"/>
      <c r="N156" s="142"/>
    </row>
    <row r="157" ht="27.75" customHeight="1">
      <c r="A157" s="171" t="str">
        <f t="shared" si="4"/>
        <v>4 ปี 10 เดือน 2 วัน หรือเหลืออีก 1767 วัน</v>
      </c>
      <c r="B157" s="113" t="str">
        <f t="shared" si="2"/>
        <v>ทะเบียนเครื่องหมายการค้า ปกติ</v>
      </c>
      <c r="C157" s="172">
        <v>2.11120811E8</v>
      </c>
      <c r="D157" s="172">
        <v>2.00131996E8</v>
      </c>
      <c r="E157" s="175">
        <v>47719.0</v>
      </c>
      <c r="F157" s="167" t="s">
        <v>2691</v>
      </c>
      <c r="G157" s="157" t="s">
        <v>2692</v>
      </c>
      <c r="H157" s="206" t="s">
        <v>2693</v>
      </c>
      <c r="I157" s="333" t="s">
        <v>3031</v>
      </c>
      <c r="J157" s="206" t="s">
        <v>2716</v>
      </c>
      <c r="K157" s="416" t="s">
        <v>3032</v>
      </c>
      <c r="L157" s="157" t="s">
        <v>3033</v>
      </c>
      <c r="M157" s="193"/>
      <c r="N157" s="142"/>
    </row>
    <row r="158" ht="27.75" customHeight="1">
      <c r="A158" s="171" t="str">
        <f t="shared" si="4"/>
        <v>4 ปี 10 เดือน 2 วัน หรือเหลืออีก 1767 วัน</v>
      </c>
      <c r="B158" s="113" t="str">
        <f t="shared" si="2"/>
        <v>ทะเบียนเครื่องหมายการค้า ปกติ</v>
      </c>
      <c r="C158" s="172">
        <v>2.11120758E8</v>
      </c>
      <c r="D158" s="172">
        <v>2.00131997E8</v>
      </c>
      <c r="E158" s="175">
        <v>47719.0</v>
      </c>
      <c r="F158" s="167" t="s">
        <v>2691</v>
      </c>
      <c r="G158" s="157" t="s">
        <v>2692</v>
      </c>
      <c r="H158" s="206" t="s">
        <v>2693</v>
      </c>
      <c r="I158" s="172" t="s">
        <v>3034</v>
      </c>
      <c r="J158" s="206" t="s">
        <v>2716</v>
      </c>
      <c r="K158" s="416" t="s">
        <v>3035</v>
      </c>
      <c r="L158" s="196" t="s">
        <v>3036</v>
      </c>
      <c r="M158" s="193"/>
      <c r="N158" s="142"/>
    </row>
    <row r="159" ht="27.75" customHeight="1">
      <c r="A159" s="171" t="str">
        <f t="shared" si="4"/>
        <v>4 ปี 10 เดือน 2 วัน หรือเหลืออีก 1767 วัน</v>
      </c>
      <c r="B159" s="113" t="str">
        <f t="shared" si="2"/>
        <v>ทะเบียนเครื่องหมายการค้า ปกติ</v>
      </c>
      <c r="C159" s="172">
        <v>2.11120754E8</v>
      </c>
      <c r="D159" s="172">
        <v>2.00131998E8</v>
      </c>
      <c r="E159" s="175">
        <v>47719.0</v>
      </c>
      <c r="F159" s="167" t="s">
        <v>2691</v>
      </c>
      <c r="G159" s="157" t="s">
        <v>2692</v>
      </c>
      <c r="H159" s="206" t="s">
        <v>2693</v>
      </c>
      <c r="I159" s="172" t="s">
        <v>2488</v>
      </c>
      <c r="J159" s="206" t="s">
        <v>2716</v>
      </c>
      <c r="K159" s="416" t="s">
        <v>3037</v>
      </c>
      <c r="L159" s="157"/>
      <c r="M159" s="193"/>
      <c r="N159" s="142"/>
    </row>
    <row r="160" ht="27.75" customHeight="1">
      <c r="A160" s="171" t="str">
        <f t="shared" si="4"/>
        <v>4 ปี 10 เดือน 2 วัน หรือเหลืออีก 1767 วัน</v>
      </c>
      <c r="B160" s="113" t="str">
        <f t="shared" si="2"/>
        <v>ทะเบียนเครื่องหมายการค้า ปกติ</v>
      </c>
      <c r="C160" s="172">
        <v>2.11120816E8</v>
      </c>
      <c r="D160" s="172">
        <v>2.00131999E8</v>
      </c>
      <c r="E160" s="175">
        <v>47719.0</v>
      </c>
      <c r="F160" s="167" t="s">
        <v>2691</v>
      </c>
      <c r="G160" s="157" t="s">
        <v>2692</v>
      </c>
      <c r="H160" s="206" t="s">
        <v>2693</v>
      </c>
      <c r="I160" s="172" t="s">
        <v>2529</v>
      </c>
      <c r="J160" s="206" t="s">
        <v>2716</v>
      </c>
      <c r="K160" s="416" t="s">
        <v>3038</v>
      </c>
      <c r="L160" s="157"/>
      <c r="M160" s="193"/>
      <c r="N160" s="142"/>
    </row>
    <row r="161" ht="27.75" customHeight="1">
      <c r="A161" s="171" t="str">
        <f t="shared" si="4"/>
        <v>4 ปี 10 เดือน 2 วัน หรือเหลืออีก 1767 วัน</v>
      </c>
      <c r="B161" s="113" t="str">
        <f t="shared" si="2"/>
        <v>ทะเบียนเครื่องหมายการค้า ปกติ</v>
      </c>
      <c r="C161" s="172">
        <v>2.11120847E8</v>
      </c>
      <c r="D161" s="172">
        <v>2.00132001E8</v>
      </c>
      <c r="E161" s="175">
        <v>47719.0</v>
      </c>
      <c r="F161" s="167" t="s">
        <v>2691</v>
      </c>
      <c r="G161" s="157" t="s">
        <v>2692</v>
      </c>
      <c r="H161" s="206" t="s">
        <v>2693</v>
      </c>
      <c r="I161" s="172" t="s">
        <v>1342</v>
      </c>
      <c r="J161" s="206" t="s">
        <v>3039</v>
      </c>
      <c r="K161" s="416" t="s">
        <v>3040</v>
      </c>
      <c r="L161" s="157" t="s">
        <v>1343</v>
      </c>
      <c r="M161" s="193"/>
      <c r="N161" s="142"/>
    </row>
    <row r="162" ht="27.75" customHeight="1">
      <c r="A162" s="171" t="str">
        <f t="shared" si="4"/>
        <v>4 ปี 10 เดือน 17 วัน หรือเหลืออีก 1782 วัน</v>
      </c>
      <c r="B162" s="113" t="str">
        <f t="shared" si="2"/>
        <v>ทะเบียนเครื่องหมายการค้า ปกติ</v>
      </c>
      <c r="C162" s="172">
        <v>2.21109421E8</v>
      </c>
      <c r="D162" s="172">
        <v>2.00133598E8</v>
      </c>
      <c r="E162" s="175">
        <v>47734.0</v>
      </c>
      <c r="F162" s="167" t="s">
        <v>2691</v>
      </c>
      <c r="G162" s="157" t="s">
        <v>2692</v>
      </c>
      <c r="H162" s="206" t="s">
        <v>2693</v>
      </c>
      <c r="I162" s="172" t="s">
        <v>76</v>
      </c>
      <c r="J162" s="425" t="s">
        <v>2716</v>
      </c>
      <c r="K162" s="416"/>
      <c r="L162" s="196"/>
      <c r="M162" s="193"/>
      <c r="N162" s="142"/>
    </row>
    <row r="163" ht="27.75" customHeight="1">
      <c r="A163" s="171" t="str">
        <f t="shared" si="4"/>
        <v>5 ปี 1 เดือน 16 วัน หรือเหลืออีก 1873 วัน</v>
      </c>
      <c r="B163" s="113" t="str">
        <f t="shared" si="2"/>
        <v>ทะเบียนเครื่องหมายการค้า ปกติ</v>
      </c>
      <c r="C163" s="172">
        <v>2.2110099E8</v>
      </c>
      <c r="D163" s="172">
        <v>2.00145413E8</v>
      </c>
      <c r="E163" s="175">
        <v>47825.0</v>
      </c>
      <c r="F163" s="167" t="s">
        <v>2691</v>
      </c>
      <c r="G163" s="157" t="s">
        <v>2692</v>
      </c>
      <c r="H163" s="206" t="s">
        <v>2693</v>
      </c>
      <c r="I163" s="172" t="s">
        <v>1542</v>
      </c>
      <c r="J163" s="425" t="s">
        <v>3041</v>
      </c>
      <c r="K163" s="416" t="s">
        <v>3042</v>
      </c>
      <c r="L163" s="196" t="s">
        <v>3043</v>
      </c>
      <c r="M163" s="193"/>
      <c r="N163" s="142"/>
    </row>
    <row r="164" ht="27.75" customHeight="1">
      <c r="A164" s="171" t="str">
        <f t="shared" si="4"/>
        <v>5 ปี 1 เดือน 3 วัน หรือเหลืออีก 1860 วัน</v>
      </c>
      <c r="B164" s="113" t="str">
        <f t="shared" si="2"/>
        <v>ทะเบียนเครื่องหมายการค้า ปกติ</v>
      </c>
      <c r="C164" s="172">
        <v>2.21100989E8</v>
      </c>
      <c r="D164" s="172">
        <v>2.00143679E8</v>
      </c>
      <c r="E164" s="175">
        <v>47812.0</v>
      </c>
      <c r="F164" s="167" t="s">
        <v>2691</v>
      </c>
      <c r="G164" s="157" t="s">
        <v>2692</v>
      </c>
      <c r="H164" s="206" t="s">
        <v>2693</v>
      </c>
      <c r="I164" s="172" t="s">
        <v>1694</v>
      </c>
      <c r="J164" s="425" t="s">
        <v>3041</v>
      </c>
      <c r="K164" s="416" t="s">
        <v>3044</v>
      </c>
      <c r="L164" s="196"/>
      <c r="M164" s="193"/>
      <c r="N164" s="142"/>
    </row>
    <row r="165" ht="27.75" customHeight="1">
      <c r="A165" s="171" t="str">
        <f t="shared" si="4"/>
        <v>2 ปี 3 เดือน 6 วัน หรือเหลืออีก 828 วัน</v>
      </c>
      <c r="B165" s="113" t="str">
        <f t="shared" si="2"/>
        <v>ทะเบียนเครื่องหมายการค้า ปกติ</v>
      </c>
      <c r="C165" s="172">
        <v>1.91110038E8</v>
      </c>
      <c r="D165" s="172">
        <v>1.80102954E8</v>
      </c>
      <c r="E165" s="175">
        <v>46780.0</v>
      </c>
      <c r="F165" s="167" t="s">
        <v>2691</v>
      </c>
      <c r="G165" s="157" t="s">
        <v>2692</v>
      </c>
      <c r="H165" s="206" t="s">
        <v>2693</v>
      </c>
      <c r="I165" s="172" t="s">
        <v>3045</v>
      </c>
      <c r="J165" s="206" t="s">
        <v>2888</v>
      </c>
      <c r="K165" s="424" t="str">
        <f>HYPERLINK("https://drive.google.com/open?id=17CPhJzU7vaamUvrPGbwDBNBQHBGycIck","https://drive.google.com/open?id=17CPhJzU7vaamUvrPGbwDBNBQHBGycIck")</f>
        <v>https://drive.google.com/open?id=17CPhJzU7vaamUvrPGbwDBNBQHBGycIck</v>
      </c>
      <c r="L165" s="157"/>
      <c r="M165" s="193"/>
      <c r="N165" s="142"/>
    </row>
    <row r="166" ht="27.75" customHeight="1">
      <c r="A166" s="171" t="str">
        <f t="shared" si="4"/>
        <v>5 ปี 5 เดือน 2 วัน หรือเหลืออีก 1979 วัน</v>
      </c>
      <c r="B166" s="113" t="str">
        <f t="shared" si="2"/>
        <v>ทะเบียนเครื่องหมายการค้า ปกติ</v>
      </c>
      <c r="C166" s="172">
        <v>2.21114645E8</v>
      </c>
      <c r="D166" s="172">
        <v>2.10111387E8</v>
      </c>
      <c r="E166" s="175">
        <v>47931.0</v>
      </c>
      <c r="F166" s="167" t="s">
        <v>2691</v>
      </c>
      <c r="G166" s="157" t="s">
        <v>2692</v>
      </c>
      <c r="H166" s="206" t="s">
        <v>2693</v>
      </c>
      <c r="I166" s="172" t="s">
        <v>650</v>
      </c>
      <c r="J166" s="425" t="s">
        <v>2797</v>
      </c>
      <c r="K166" s="416" t="s">
        <v>3046</v>
      </c>
      <c r="L166" s="196"/>
      <c r="M166" s="193"/>
      <c r="N166" s="142"/>
    </row>
    <row r="167" ht="27.75" customHeight="1">
      <c r="A167" s="171" t="str">
        <f t="shared" si="4"/>
        <v>5 ปี 7 เดือน 23 วัน หรือเหลืออีก 2061 วัน</v>
      </c>
      <c r="B167" s="113" t="str">
        <f t="shared" si="2"/>
        <v>ทะเบียนเครื่องหมายการค้า ปกติ</v>
      </c>
      <c r="C167" s="172">
        <v>2.21108804E8</v>
      </c>
      <c r="D167" s="172">
        <v>2.10121992E8</v>
      </c>
      <c r="E167" s="175">
        <v>48013.0</v>
      </c>
      <c r="F167" s="167" t="s">
        <v>2691</v>
      </c>
      <c r="G167" s="157" t="s">
        <v>2692</v>
      </c>
      <c r="H167" s="206" t="s">
        <v>2693</v>
      </c>
      <c r="I167" s="172" t="s">
        <v>971</v>
      </c>
      <c r="J167" s="425" t="s">
        <v>3047</v>
      </c>
      <c r="K167" s="416" t="s">
        <v>3048</v>
      </c>
      <c r="L167" s="196" t="s">
        <v>962</v>
      </c>
      <c r="M167" s="193"/>
      <c r="N167" s="142"/>
    </row>
    <row r="168" ht="27.75" customHeight="1">
      <c r="A168" s="171" t="str">
        <f t="shared" si="4"/>
        <v>5 ปี 7 เดือน 23 วัน หรือเหลืออีก 2061 วัน</v>
      </c>
      <c r="B168" s="113" t="str">
        <f t="shared" si="2"/>
        <v>ทะเบียนเครื่องหมายการค้า ปกติ</v>
      </c>
      <c r="C168" s="172">
        <v>2.21108803E8</v>
      </c>
      <c r="D168" s="172">
        <v>2.1012199E8</v>
      </c>
      <c r="E168" s="175">
        <v>48013.0</v>
      </c>
      <c r="F168" s="167" t="s">
        <v>2691</v>
      </c>
      <c r="G168" s="157" t="s">
        <v>2692</v>
      </c>
      <c r="H168" s="206" t="s">
        <v>2693</v>
      </c>
      <c r="I168" s="172" t="s">
        <v>3049</v>
      </c>
      <c r="J168" s="425" t="s">
        <v>3050</v>
      </c>
      <c r="K168" s="416" t="s">
        <v>3051</v>
      </c>
      <c r="L168" s="196"/>
      <c r="M168" s="193"/>
      <c r="N168" s="142"/>
    </row>
    <row r="169" ht="27.75" customHeight="1">
      <c r="A169" s="171" t="str">
        <f t="shared" si="4"/>
        <v>5 ปี 7 เดือน 23 วัน หรือเหลืออีก 2061 วัน</v>
      </c>
      <c r="B169" s="113" t="str">
        <f t="shared" si="2"/>
        <v>ทะเบียนเครื่องหมายการค้า ปกติ</v>
      </c>
      <c r="C169" s="172">
        <v>2.21108806E8</v>
      </c>
      <c r="D169" s="172">
        <v>2.10121995E8</v>
      </c>
      <c r="E169" s="175">
        <v>48013.0</v>
      </c>
      <c r="F169" s="167" t="s">
        <v>2691</v>
      </c>
      <c r="G169" s="157" t="s">
        <v>2692</v>
      </c>
      <c r="H169" s="206" t="s">
        <v>2693</v>
      </c>
      <c r="I169" s="172" t="s">
        <v>3052</v>
      </c>
      <c r="J169" s="425" t="s">
        <v>3050</v>
      </c>
      <c r="K169" s="416" t="s">
        <v>3053</v>
      </c>
      <c r="L169" s="196" t="s">
        <v>1184</v>
      </c>
      <c r="M169" s="193"/>
      <c r="N169" s="142"/>
    </row>
    <row r="170" ht="27.75" customHeight="1">
      <c r="A170" s="171" t="str">
        <f t="shared" si="4"/>
        <v>5 ปี 7 เดือน 23 วัน หรือเหลืออีก 2061 วัน</v>
      </c>
      <c r="B170" s="113" t="str">
        <f t="shared" si="2"/>
        <v>ทะเบียนเครื่องหมายการค้า ปกติ</v>
      </c>
      <c r="C170" s="172">
        <v>2.21108811E8</v>
      </c>
      <c r="D170" s="172">
        <v>2.10122007E8</v>
      </c>
      <c r="E170" s="175">
        <v>48013.0</v>
      </c>
      <c r="F170" s="167" t="s">
        <v>2691</v>
      </c>
      <c r="G170" s="157" t="s">
        <v>2692</v>
      </c>
      <c r="H170" s="206" t="s">
        <v>2693</v>
      </c>
      <c r="I170" s="172" t="s">
        <v>1550</v>
      </c>
      <c r="J170" s="425" t="s">
        <v>3050</v>
      </c>
      <c r="K170" s="416" t="s">
        <v>3054</v>
      </c>
      <c r="L170" s="196" t="s">
        <v>3055</v>
      </c>
      <c r="M170" s="193"/>
      <c r="N170" s="142"/>
    </row>
    <row r="171" ht="27.75" customHeight="1">
      <c r="A171" s="171" t="str">
        <f t="shared" si="4"/>
        <v>5 ปี 7 เดือน 23 วัน หรือเหลืออีก 2061 วัน</v>
      </c>
      <c r="B171" s="113" t="str">
        <f t="shared" si="2"/>
        <v>ทะเบียนเครื่องหมายการค้า ปกติ</v>
      </c>
      <c r="C171" s="172">
        <v>2.21108807E8</v>
      </c>
      <c r="D171" s="172">
        <v>2.10121996E8</v>
      </c>
      <c r="E171" s="175">
        <v>48013.0</v>
      </c>
      <c r="F171" s="167" t="s">
        <v>2691</v>
      </c>
      <c r="G171" s="157" t="s">
        <v>2692</v>
      </c>
      <c r="H171" s="206" t="s">
        <v>2693</v>
      </c>
      <c r="I171" s="172" t="s">
        <v>1188</v>
      </c>
      <c r="J171" s="425" t="s">
        <v>3050</v>
      </c>
      <c r="K171" s="416" t="s">
        <v>3056</v>
      </c>
      <c r="L171" s="196" t="s">
        <v>1184</v>
      </c>
      <c r="M171" s="193"/>
      <c r="N171" s="142"/>
    </row>
    <row r="172" ht="27.75" customHeight="1">
      <c r="A172" s="171" t="str">
        <f t="shared" si="4"/>
        <v>5 ปี 7 เดือน 23 วัน หรือเหลืออีก 2061 วัน</v>
      </c>
      <c r="B172" s="113" t="str">
        <f t="shared" si="2"/>
        <v>ทะเบียนเครื่องหมายการค้า ปกติ</v>
      </c>
      <c r="C172" s="172">
        <v>2.2110881E8</v>
      </c>
      <c r="D172" s="172">
        <v>2.10122001E8</v>
      </c>
      <c r="E172" s="175">
        <v>48013.0</v>
      </c>
      <c r="F172" s="167" t="s">
        <v>2691</v>
      </c>
      <c r="G172" s="157" t="s">
        <v>2692</v>
      </c>
      <c r="H172" s="206" t="s">
        <v>2693</v>
      </c>
      <c r="I172" s="172" t="s">
        <v>1208</v>
      </c>
      <c r="J172" s="425" t="s">
        <v>3050</v>
      </c>
      <c r="K172" s="416" t="s">
        <v>3057</v>
      </c>
      <c r="L172" s="196"/>
      <c r="M172" s="193"/>
      <c r="N172" s="142"/>
    </row>
    <row r="173" ht="27.75" customHeight="1">
      <c r="A173" s="171" t="str">
        <f t="shared" si="4"/>
        <v>5 ปี 7 เดือน 23 วัน หรือเหลืออีก 2061 วัน</v>
      </c>
      <c r="B173" s="113" t="str">
        <f t="shared" si="2"/>
        <v>ทะเบียนเครื่องหมายการค้า ปกติ</v>
      </c>
      <c r="C173" s="172">
        <v>2.21108814E8</v>
      </c>
      <c r="D173" s="172">
        <v>2.10122011E8</v>
      </c>
      <c r="E173" s="175">
        <v>48013.0</v>
      </c>
      <c r="F173" s="167" t="s">
        <v>2691</v>
      </c>
      <c r="G173" s="157" t="s">
        <v>2692</v>
      </c>
      <c r="H173" s="206" t="s">
        <v>2693</v>
      </c>
      <c r="I173" s="172" t="s">
        <v>1558</v>
      </c>
      <c r="J173" s="425" t="s">
        <v>3050</v>
      </c>
      <c r="K173" s="416" t="s">
        <v>3058</v>
      </c>
      <c r="L173" s="196"/>
      <c r="M173" s="193"/>
      <c r="N173" s="142"/>
    </row>
    <row r="174" ht="27.75" customHeight="1">
      <c r="A174" s="171" t="str">
        <f t="shared" si="4"/>
        <v>5 ปี 7 เดือน 23 วัน หรือเหลืออีก 2061 วัน</v>
      </c>
      <c r="B174" s="113" t="str">
        <f t="shared" si="2"/>
        <v>ทะเบียนเครื่องหมายการค้า ปกติ</v>
      </c>
      <c r="C174" s="172">
        <v>2.21108808E8</v>
      </c>
      <c r="D174" s="172">
        <v>2.10121998E8</v>
      </c>
      <c r="E174" s="175">
        <v>48013.0</v>
      </c>
      <c r="F174" s="167" t="s">
        <v>2691</v>
      </c>
      <c r="G174" s="157" t="s">
        <v>2692</v>
      </c>
      <c r="H174" s="206" t="s">
        <v>2693</v>
      </c>
      <c r="I174" s="172" t="s">
        <v>3059</v>
      </c>
      <c r="J174" s="425" t="s">
        <v>3050</v>
      </c>
      <c r="K174" s="416" t="s">
        <v>3060</v>
      </c>
      <c r="L174" s="196"/>
      <c r="M174" s="193"/>
      <c r="N174" s="142"/>
    </row>
    <row r="175" ht="27.75" customHeight="1">
      <c r="A175" s="171" t="str">
        <f t="shared" si="4"/>
        <v>5 ปี 7 เดือน 23 วัน หรือเหลืออีก 2061 วัน</v>
      </c>
      <c r="B175" s="113" t="str">
        <f t="shared" si="2"/>
        <v>ทะเบียนเครื่องหมายการค้า ปกติ</v>
      </c>
      <c r="C175" s="172">
        <v>2.21108805E8</v>
      </c>
      <c r="D175" s="172">
        <v>2.10121993E8</v>
      </c>
      <c r="E175" s="175">
        <v>48013.0</v>
      </c>
      <c r="F175" s="167" t="s">
        <v>2691</v>
      </c>
      <c r="G175" s="157" t="s">
        <v>2692</v>
      </c>
      <c r="H175" s="206" t="s">
        <v>2693</v>
      </c>
      <c r="I175" s="172" t="s">
        <v>967</v>
      </c>
      <c r="J175" s="425" t="s">
        <v>2781</v>
      </c>
      <c r="K175" s="416" t="s">
        <v>3061</v>
      </c>
      <c r="L175" s="196"/>
      <c r="M175" s="193"/>
      <c r="N175" s="142"/>
    </row>
    <row r="176" ht="27.75" customHeight="1">
      <c r="A176" s="171" t="str">
        <f t="shared" si="4"/>
        <v>5 ปี 7 เดือน 23 วัน หรือเหลืออีก 2061 วัน</v>
      </c>
      <c r="B176" s="113" t="str">
        <f t="shared" si="2"/>
        <v>ทะเบียนเครื่องหมายการค้า ปกติ</v>
      </c>
      <c r="C176" s="172">
        <v>2.21108812E8</v>
      </c>
      <c r="D176" s="172">
        <v>2.10122009E8</v>
      </c>
      <c r="E176" s="175">
        <v>48013.0</v>
      </c>
      <c r="F176" s="167" t="s">
        <v>2691</v>
      </c>
      <c r="G176" s="157" t="s">
        <v>2692</v>
      </c>
      <c r="H176" s="206" t="s">
        <v>2693</v>
      </c>
      <c r="I176" s="172" t="s">
        <v>2057</v>
      </c>
      <c r="J176" s="425" t="s">
        <v>2716</v>
      </c>
      <c r="K176" s="416" t="s">
        <v>3062</v>
      </c>
      <c r="L176" s="196" t="s">
        <v>3063</v>
      </c>
      <c r="M176" s="193"/>
      <c r="N176" s="142"/>
    </row>
    <row r="177" ht="27.75" customHeight="1">
      <c r="A177" s="171" t="str">
        <f t="shared" si="4"/>
        <v>5 ปี 7 เดือน 23 วัน หรือเหลืออีก 2061 วัน</v>
      </c>
      <c r="B177" s="113" t="str">
        <f t="shared" si="2"/>
        <v>ทะเบียนเครื่องหมายการค้า ปกติ</v>
      </c>
      <c r="C177" s="172">
        <v>2.21108809E8</v>
      </c>
      <c r="D177" s="172">
        <v>2.10122E8</v>
      </c>
      <c r="E177" s="175">
        <v>48013.0</v>
      </c>
      <c r="F177" s="167" t="s">
        <v>2691</v>
      </c>
      <c r="G177" s="157" t="s">
        <v>2692</v>
      </c>
      <c r="H177" s="206" t="s">
        <v>2693</v>
      </c>
      <c r="I177" s="172" t="s">
        <v>1204</v>
      </c>
      <c r="J177" s="425" t="s">
        <v>2716</v>
      </c>
      <c r="K177" s="416" t="s">
        <v>3064</v>
      </c>
      <c r="L177" s="196" t="s">
        <v>1197</v>
      </c>
      <c r="M177" s="193"/>
      <c r="N177" s="142"/>
    </row>
    <row r="178" ht="27.75" customHeight="1">
      <c r="A178" s="171" t="str">
        <f t="shared" si="4"/>
        <v>5 ปี 7 เดือน 23 วัน หรือเหลืออีก 2061 วัน</v>
      </c>
      <c r="B178" s="113" t="str">
        <f t="shared" si="2"/>
        <v>ทะเบียนเครื่องหมายการค้า ปกติ</v>
      </c>
      <c r="C178" s="172">
        <v>2.10121989E8</v>
      </c>
      <c r="D178" s="172">
        <v>2.10121989E8</v>
      </c>
      <c r="E178" s="175">
        <v>48013.0</v>
      </c>
      <c r="F178" s="167" t="s">
        <v>2691</v>
      </c>
      <c r="G178" s="157" t="s">
        <v>2692</v>
      </c>
      <c r="H178" s="206" t="s">
        <v>2693</v>
      </c>
      <c r="I178" s="172" t="s">
        <v>1442</v>
      </c>
      <c r="J178" s="425" t="s">
        <v>3065</v>
      </c>
      <c r="K178" s="416" t="s">
        <v>3066</v>
      </c>
      <c r="L178" s="196" t="s">
        <v>1430</v>
      </c>
      <c r="M178" s="193"/>
      <c r="N178" s="142"/>
    </row>
    <row r="179" ht="27.75" customHeight="1">
      <c r="A179" s="171" t="str">
        <f t="shared" si="4"/>
        <v>5 ปี 7 เดือน 23 วัน หรือเหลืออีก 2061 วัน</v>
      </c>
      <c r="B179" s="113" t="str">
        <f t="shared" si="2"/>
        <v>ทะเบียนเครื่องหมายการค้า ปกติ</v>
      </c>
      <c r="C179" s="172">
        <v>2.21121783E8</v>
      </c>
      <c r="D179" s="172">
        <v>2.10121991E8</v>
      </c>
      <c r="E179" s="175">
        <v>48013.0</v>
      </c>
      <c r="F179" s="167" t="s">
        <v>2691</v>
      </c>
      <c r="G179" s="157" t="s">
        <v>2692</v>
      </c>
      <c r="H179" s="206" t="s">
        <v>2693</v>
      </c>
      <c r="I179" s="172" t="s">
        <v>3067</v>
      </c>
      <c r="J179" s="425" t="s">
        <v>2716</v>
      </c>
      <c r="K179" s="416" t="s">
        <v>3068</v>
      </c>
      <c r="L179" s="196" t="s">
        <v>3069</v>
      </c>
      <c r="M179" s="193"/>
      <c r="N179" s="142"/>
    </row>
    <row r="180" ht="27.75" customHeight="1">
      <c r="A180" s="171" t="str">
        <f t="shared" si="4"/>
        <v>5 ปี 7 เดือน 23 วัน หรือเหลืออีก 2061 วัน</v>
      </c>
      <c r="B180" s="113" t="str">
        <f t="shared" si="2"/>
        <v>ทะเบียนเครื่องหมายการค้า ปกติ</v>
      </c>
      <c r="C180" s="172">
        <v>2.21121784E8</v>
      </c>
      <c r="D180" s="172">
        <v>2.10121999E8</v>
      </c>
      <c r="E180" s="175">
        <v>48013.0</v>
      </c>
      <c r="F180" s="167" t="s">
        <v>2691</v>
      </c>
      <c r="G180" s="157" t="s">
        <v>2692</v>
      </c>
      <c r="H180" s="206" t="s">
        <v>2693</v>
      </c>
      <c r="I180" s="172" t="s">
        <v>1315</v>
      </c>
      <c r="J180" s="425" t="s">
        <v>3065</v>
      </c>
      <c r="K180" s="416" t="s">
        <v>3070</v>
      </c>
      <c r="L180" s="196" t="s">
        <v>1307</v>
      </c>
      <c r="M180" s="193"/>
      <c r="N180" s="142"/>
    </row>
    <row r="181" ht="27.75" customHeight="1">
      <c r="A181" s="171" t="str">
        <f t="shared" si="4"/>
        <v>5 ปี 7 เดือน 23 วัน หรือเหลืออีก 2061 วัน</v>
      </c>
      <c r="B181" s="113" t="str">
        <f t="shared" si="2"/>
        <v>ทะเบียนเครื่องหมายการค้า ปกติ</v>
      </c>
      <c r="C181" s="172">
        <v>2.21121785E8</v>
      </c>
      <c r="D181" s="172">
        <v>2.10122002E8</v>
      </c>
      <c r="E181" s="175">
        <v>48013.0</v>
      </c>
      <c r="F181" s="167" t="s">
        <v>2691</v>
      </c>
      <c r="G181" s="157" t="s">
        <v>2692</v>
      </c>
      <c r="H181" s="206" t="s">
        <v>2693</v>
      </c>
      <c r="I181" s="172" t="s">
        <v>1586</v>
      </c>
      <c r="J181" s="425" t="s">
        <v>2764</v>
      </c>
      <c r="K181" s="416" t="s">
        <v>3071</v>
      </c>
      <c r="L181" s="196" t="s">
        <v>1579</v>
      </c>
      <c r="M181" s="193"/>
      <c r="N181" s="142"/>
    </row>
    <row r="182" ht="27.75" customHeight="1">
      <c r="A182" s="171" t="str">
        <f t="shared" si="4"/>
        <v>5 ปี 7 เดือน 23 วัน หรือเหลืออีก 2061 วัน</v>
      </c>
      <c r="B182" s="113" t="str">
        <f t="shared" si="2"/>
        <v>ทะเบียนเครื่องหมายการค้า ปกติ</v>
      </c>
      <c r="C182" s="172">
        <v>2.21121786E8</v>
      </c>
      <c r="D182" s="172">
        <v>2.10122003E8</v>
      </c>
      <c r="E182" s="175">
        <v>48013.0</v>
      </c>
      <c r="F182" s="167" t="s">
        <v>2691</v>
      </c>
      <c r="G182" s="157" t="s">
        <v>2692</v>
      </c>
      <c r="H182" s="206" t="s">
        <v>2693</v>
      </c>
      <c r="I182" s="172" t="s">
        <v>3072</v>
      </c>
      <c r="J182" s="425" t="s">
        <v>2716</v>
      </c>
      <c r="K182" s="416" t="s">
        <v>3073</v>
      </c>
      <c r="L182" s="196" t="s">
        <v>2503</v>
      </c>
      <c r="M182" s="193"/>
      <c r="N182" s="142"/>
    </row>
    <row r="183" ht="27.75" customHeight="1">
      <c r="A183" s="171" t="str">
        <f t="shared" si="4"/>
        <v>5 ปี 7 เดือน 23 วัน หรือเหลืออีก 2061 วัน</v>
      </c>
      <c r="B183" s="113" t="str">
        <f t="shared" si="2"/>
        <v>ทะเบียนเครื่องหมายการค้า ปกติ</v>
      </c>
      <c r="C183" s="172">
        <v>2.21121787E8</v>
      </c>
      <c r="D183" s="172">
        <v>2.10122005E8</v>
      </c>
      <c r="E183" s="175">
        <v>48013.0</v>
      </c>
      <c r="F183" s="167" t="s">
        <v>2691</v>
      </c>
      <c r="G183" s="157" t="s">
        <v>2692</v>
      </c>
      <c r="H183" s="206" t="s">
        <v>2693</v>
      </c>
      <c r="I183" s="172" t="s">
        <v>1379</v>
      </c>
      <c r="J183" s="425" t="s">
        <v>3065</v>
      </c>
      <c r="K183" s="416" t="s">
        <v>3074</v>
      </c>
      <c r="L183" s="196" t="s">
        <v>3075</v>
      </c>
      <c r="M183" s="193"/>
      <c r="N183" s="142"/>
    </row>
    <row r="184" ht="27.75" customHeight="1">
      <c r="A184" s="171" t="str">
        <f t="shared" si="4"/>
        <v>5 ปี 7 เดือน 23 วัน หรือเหลืออีก 2061 วัน</v>
      </c>
      <c r="B184" s="113" t="str">
        <f t="shared" si="2"/>
        <v>ทะเบียนเครื่องหมายการค้า ปกติ</v>
      </c>
      <c r="C184" s="172">
        <v>2.21121788E8</v>
      </c>
      <c r="D184" s="172">
        <v>2.10122006E8</v>
      </c>
      <c r="E184" s="175">
        <v>48013.0</v>
      </c>
      <c r="F184" s="167" t="s">
        <v>2691</v>
      </c>
      <c r="G184" s="157" t="s">
        <v>2692</v>
      </c>
      <c r="H184" s="206" t="s">
        <v>2693</v>
      </c>
      <c r="I184" s="172" t="s">
        <v>1375</v>
      </c>
      <c r="J184" s="425" t="s">
        <v>3065</v>
      </c>
      <c r="K184" s="416" t="s">
        <v>3076</v>
      </c>
      <c r="L184" s="196" t="s">
        <v>3075</v>
      </c>
      <c r="M184" s="193"/>
      <c r="N184" s="142"/>
    </row>
    <row r="185" ht="27.75" customHeight="1">
      <c r="A185" s="171" t="str">
        <f t="shared" si="4"/>
        <v>5 ปี 7 เดือน 23 วัน หรือเหลืออีก 2061 วัน</v>
      </c>
      <c r="B185" s="113" t="str">
        <f t="shared" si="2"/>
        <v>ทะเบียนเครื่องหมายการค้า ปกติ</v>
      </c>
      <c r="C185" s="172">
        <v>2.21121789E8</v>
      </c>
      <c r="D185" s="172">
        <v>2.10122008E8</v>
      </c>
      <c r="E185" s="175">
        <v>48013.0</v>
      </c>
      <c r="F185" s="167" t="s">
        <v>2691</v>
      </c>
      <c r="G185" s="157" t="s">
        <v>2692</v>
      </c>
      <c r="H185" s="206" t="s">
        <v>2693</v>
      </c>
      <c r="I185" s="172" t="s">
        <v>3077</v>
      </c>
      <c r="J185" s="425" t="s">
        <v>3065</v>
      </c>
      <c r="K185" s="416" t="s">
        <v>3078</v>
      </c>
      <c r="L185" s="196" t="s">
        <v>1307</v>
      </c>
      <c r="M185" s="193"/>
      <c r="N185" s="142"/>
    </row>
    <row r="186" ht="27.75" customHeight="1">
      <c r="A186" s="171" t="str">
        <f t="shared" si="4"/>
        <v>5 ปี 7 เดือน 23 วัน หรือเหลืออีก 2061 วัน</v>
      </c>
      <c r="B186" s="113" t="str">
        <f t="shared" si="2"/>
        <v>ทะเบียนเครื่องหมายการค้า ปกติ</v>
      </c>
      <c r="C186" s="172">
        <v>2.2112179E8</v>
      </c>
      <c r="D186" s="172">
        <v>2.10122012E8</v>
      </c>
      <c r="E186" s="175">
        <v>48013.0</v>
      </c>
      <c r="F186" s="167" t="s">
        <v>2691</v>
      </c>
      <c r="G186" s="157" t="s">
        <v>2692</v>
      </c>
      <c r="H186" s="206" t="s">
        <v>2693</v>
      </c>
      <c r="I186" s="172" t="s">
        <v>1649</v>
      </c>
      <c r="J186" s="425" t="s">
        <v>3065</v>
      </c>
      <c r="K186" s="416" t="s">
        <v>3079</v>
      </c>
      <c r="L186" s="196" t="s">
        <v>3080</v>
      </c>
      <c r="M186" s="193"/>
      <c r="N186" s="142"/>
    </row>
    <row r="187" ht="27.75" customHeight="1">
      <c r="A187" s="171" t="str">
        <f t="shared" si="4"/>
        <v>5 ปี 7 เดือน 23 วัน หรือเหลืออีก 2061 วัน</v>
      </c>
      <c r="B187" s="113" t="str">
        <f t="shared" si="2"/>
        <v>ทะเบียนเครื่องหมายการค้า ปกติ</v>
      </c>
      <c r="C187" s="172">
        <v>2.21108813E8</v>
      </c>
      <c r="D187" s="172">
        <v>2.1012201E8</v>
      </c>
      <c r="E187" s="175">
        <v>48013.0</v>
      </c>
      <c r="F187" s="167" t="s">
        <v>2691</v>
      </c>
      <c r="G187" s="157" t="s">
        <v>2692</v>
      </c>
      <c r="H187" s="206" t="s">
        <v>2693</v>
      </c>
      <c r="I187" s="172" t="s">
        <v>996</v>
      </c>
      <c r="J187" s="425" t="s">
        <v>2716</v>
      </c>
      <c r="K187" s="416" t="s">
        <v>3081</v>
      </c>
      <c r="L187" s="196" t="s">
        <v>356</v>
      </c>
      <c r="M187" s="193"/>
      <c r="N187" s="142"/>
    </row>
    <row r="188" ht="27.75" customHeight="1">
      <c r="A188" s="171" t="str">
        <f t="shared" si="4"/>
        <v>5 ปี 11 เดือน 26 วัน หรือเหลืออีก 2187 วัน</v>
      </c>
      <c r="B188" s="113" t="str">
        <f t="shared" si="2"/>
        <v>ทะเบียนเครื่องหมายการค้า ปกติ</v>
      </c>
      <c r="C188" s="172">
        <v>2.21119786E8</v>
      </c>
      <c r="D188" s="172">
        <v>2.10137836E8</v>
      </c>
      <c r="E188" s="175">
        <v>48139.0</v>
      </c>
      <c r="F188" s="167" t="s">
        <v>2691</v>
      </c>
      <c r="G188" s="157" t="s">
        <v>2692</v>
      </c>
      <c r="H188" s="206" t="s">
        <v>2693</v>
      </c>
      <c r="I188" s="172" t="s">
        <v>1827</v>
      </c>
      <c r="J188" s="425" t="s">
        <v>2716</v>
      </c>
      <c r="K188" s="416" t="s">
        <v>3082</v>
      </c>
      <c r="L188" s="196" t="s">
        <v>1828</v>
      </c>
      <c r="M188" s="193"/>
      <c r="N188" s="142"/>
    </row>
    <row r="189" ht="27.75" customHeight="1">
      <c r="A189" s="171" t="str">
        <f t="shared" si="4"/>
        <v>5 ปี 11 เดือน 26 วัน หรือเหลืออีก 2187 วัน</v>
      </c>
      <c r="B189" s="113" t="str">
        <f t="shared" si="2"/>
        <v>ทะเบียนเครื่องหมายการค้า ปกติ</v>
      </c>
      <c r="C189" s="172">
        <v>2.21119787E8</v>
      </c>
      <c r="D189" s="172">
        <v>2.10137837E8</v>
      </c>
      <c r="E189" s="175">
        <v>48139.0</v>
      </c>
      <c r="F189" s="167" t="s">
        <v>2691</v>
      </c>
      <c r="G189" s="157" t="s">
        <v>2692</v>
      </c>
      <c r="H189" s="206" t="s">
        <v>2693</v>
      </c>
      <c r="I189" s="172" t="s">
        <v>3083</v>
      </c>
      <c r="J189" s="425" t="s">
        <v>2716</v>
      </c>
      <c r="K189" s="416" t="s">
        <v>3084</v>
      </c>
      <c r="L189" s="196"/>
      <c r="M189" s="193"/>
      <c r="N189" s="142"/>
    </row>
    <row r="190" ht="27.75" customHeight="1">
      <c r="A190" s="171" t="str">
        <f t="shared" si="4"/>
        <v>5 ปี 11 เดือน 26 วัน หรือเหลืออีก 2187 วัน</v>
      </c>
      <c r="B190" s="113" t="str">
        <f t="shared" si="2"/>
        <v>ทะเบียนเครื่องหมายการค้า ปกติ</v>
      </c>
      <c r="C190" s="172">
        <v>2.21119788E8</v>
      </c>
      <c r="D190" s="172">
        <v>2.10137839E8</v>
      </c>
      <c r="E190" s="175">
        <v>48139.0</v>
      </c>
      <c r="F190" s="167" t="s">
        <v>2691</v>
      </c>
      <c r="G190" s="157" t="s">
        <v>2692</v>
      </c>
      <c r="H190" s="206" t="s">
        <v>2693</v>
      </c>
      <c r="I190" s="172" t="s">
        <v>1170</v>
      </c>
      <c r="J190" s="425" t="s">
        <v>2716</v>
      </c>
      <c r="K190" s="416" t="s">
        <v>3085</v>
      </c>
      <c r="L190" s="196" t="s">
        <v>1166</v>
      </c>
      <c r="M190" s="193"/>
      <c r="N190" s="142"/>
    </row>
    <row r="191" ht="27.75" customHeight="1">
      <c r="A191" s="171" t="str">
        <f t="shared" si="4"/>
        <v>5 ปี 11 เดือน 26 วัน หรือเหลืออีก 2187 วัน</v>
      </c>
      <c r="B191" s="113" t="str">
        <f t="shared" si="2"/>
        <v>ทะเบียนเครื่องหมายการค้า ปกติ</v>
      </c>
      <c r="C191" s="172">
        <v>2.21119789E8</v>
      </c>
      <c r="D191" s="172">
        <v>2.1013784E8</v>
      </c>
      <c r="E191" s="175">
        <v>48139.0</v>
      </c>
      <c r="F191" s="167" t="s">
        <v>2691</v>
      </c>
      <c r="G191" s="157" t="s">
        <v>2692</v>
      </c>
      <c r="H191" s="206" t="s">
        <v>2693</v>
      </c>
      <c r="I191" s="172" t="s">
        <v>1094</v>
      </c>
      <c r="J191" s="425" t="s">
        <v>2716</v>
      </c>
      <c r="K191" s="416" t="s">
        <v>3086</v>
      </c>
      <c r="L191" s="196" t="s">
        <v>1082</v>
      </c>
      <c r="M191" s="193"/>
      <c r="N191" s="142"/>
    </row>
    <row r="192" ht="27.75" customHeight="1">
      <c r="A192" s="171" t="str">
        <f t="shared" si="4"/>
        <v>5 ปี 11 เดือน 26 วัน หรือเหลืออีก 2187 วัน</v>
      </c>
      <c r="B192" s="113" t="str">
        <f t="shared" si="2"/>
        <v>ทะเบียนเครื่องหมายการค้า ปกติ</v>
      </c>
      <c r="C192" s="172">
        <v>2.21121791E8</v>
      </c>
      <c r="D192" s="172">
        <v>2.10137834E8</v>
      </c>
      <c r="E192" s="175">
        <v>48139.0</v>
      </c>
      <c r="F192" s="167" t="s">
        <v>2691</v>
      </c>
      <c r="G192" s="157" t="s">
        <v>2692</v>
      </c>
      <c r="H192" s="206" t="s">
        <v>2693</v>
      </c>
      <c r="I192" s="172" t="s">
        <v>2125</v>
      </c>
      <c r="J192" s="425" t="s">
        <v>2716</v>
      </c>
      <c r="K192" s="416" t="s">
        <v>3087</v>
      </c>
      <c r="L192" s="196" t="s">
        <v>3088</v>
      </c>
      <c r="M192" s="193"/>
      <c r="N192" s="142"/>
    </row>
    <row r="193" ht="27.75" customHeight="1">
      <c r="A193" s="171" t="str">
        <f t="shared" si="4"/>
        <v>5 ปี 11 เดือน 26 วัน หรือเหลืออีก 2187 วัน</v>
      </c>
      <c r="B193" s="113" t="str">
        <f t="shared" si="2"/>
        <v>ทะเบียนเครื่องหมายการค้า ปกติ</v>
      </c>
      <c r="C193" s="172">
        <v>2.21121792E8</v>
      </c>
      <c r="D193" s="172">
        <v>2.10137835E8</v>
      </c>
      <c r="E193" s="175">
        <v>48139.0</v>
      </c>
      <c r="F193" s="167" t="s">
        <v>2691</v>
      </c>
      <c r="G193" s="157" t="s">
        <v>2692</v>
      </c>
      <c r="H193" s="206" t="s">
        <v>2693</v>
      </c>
      <c r="I193" s="172" t="s">
        <v>2128</v>
      </c>
      <c r="J193" s="425" t="s">
        <v>2716</v>
      </c>
      <c r="K193" s="416" t="s">
        <v>3089</v>
      </c>
      <c r="L193" s="196" t="s">
        <v>2122</v>
      </c>
      <c r="M193" s="193"/>
      <c r="N193" s="142"/>
    </row>
    <row r="194" ht="27.75" customHeight="1">
      <c r="A194" s="171" t="str">
        <f t="shared" si="4"/>
        <v>2 ปี 10 เดือน 7 วัน หรือเหลืออีก 1042 วัน</v>
      </c>
      <c r="B194" s="113" t="str">
        <f t="shared" si="2"/>
        <v>ทะเบียนเครื่องหมายการค้า ปกติ</v>
      </c>
      <c r="C194" s="172">
        <v>2.21124217E8</v>
      </c>
      <c r="D194" s="172">
        <v>1.80128819E8</v>
      </c>
      <c r="E194" s="175">
        <v>46994.0</v>
      </c>
      <c r="F194" s="167" t="s">
        <v>2691</v>
      </c>
      <c r="G194" s="157" t="s">
        <v>2692</v>
      </c>
      <c r="H194" s="206" t="s">
        <v>2693</v>
      </c>
      <c r="I194" s="172" t="s">
        <v>3090</v>
      </c>
      <c r="J194" s="425" t="s">
        <v>2797</v>
      </c>
      <c r="K194" s="417" t="s">
        <v>3091</v>
      </c>
      <c r="L194" s="196"/>
      <c r="M194" s="193"/>
      <c r="N194" s="142"/>
    </row>
    <row r="195" ht="27.75" customHeight="1">
      <c r="A195" s="171" t="str">
        <f t="shared" si="4"/>
        <v>5 ปี 11 เดือน 26 วัน หรือเหลืออีก 2187 วัน</v>
      </c>
      <c r="B195" s="113" t="str">
        <f t="shared" si="2"/>
        <v>ทะเบียนเครื่องหมายการค้า ปกติ</v>
      </c>
      <c r="C195" s="172">
        <v>2.21124222E8</v>
      </c>
      <c r="D195" s="172">
        <v>2.10137845E8</v>
      </c>
      <c r="E195" s="175">
        <v>48139.0</v>
      </c>
      <c r="F195" s="167" t="s">
        <v>2691</v>
      </c>
      <c r="G195" s="157" t="s">
        <v>2692</v>
      </c>
      <c r="H195" s="206" t="s">
        <v>2693</v>
      </c>
      <c r="I195" s="333" t="s">
        <v>3092</v>
      </c>
      <c r="J195" s="425" t="s">
        <v>3065</v>
      </c>
      <c r="K195" s="417" t="s">
        <v>3093</v>
      </c>
      <c r="L195" s="196"/>
      <c r="M195" s="193"/>
      <c r="N195" s="142"/>
    </row>
    <row r="196" ht="27.75" customHeight="1">
      <c r="A196" s="171" t="str">
        <f t="shared" si="4"/>
        <v>5 ปี 11 เดือน 26 วัน หรือเหลืออีก 2187 วัน</v>
      </c>
      <c r="B196" s="113" t="str">
        <f t="shared" si="2"/>
        <v>ทะเบียนเครื่องหมายการค้า ปกติ</v>
      </c>
      <c r="C196" s="172">
        <v>2.21124219E8</v>
      </c>
      <c r="D196" s="172">
        <v>2.10137841E8</v>
      </c>
      <c r="E196" s="175">
        <v>48139.0</v>
      </c>
      <c r="F196" s="167" t="s">
        <v>2691</v>
      </c>
      <c r="G196" s="157" t="s">
        <v>2692</v>
      </c>
      <c r="H196" s="206" t="s">
        <v>2693</v>
      </c>
      <c r="I196" s="333" t="s">
        <v>3094</v>
      </c>
      <c r="J196" s="425" t="s">
        <v>3065</v>
      </c>
      <c r="K196" s="417" t="s">
        <v>3095</v>
      </c>
      <c r="L196" s="196"/>
      <c r="M196" s="193"/>
      <c r="N196" s="142"/>
    </row>
    <row r="197" ht="27.75" customHeight="1">
      <c r="A197" s="171" t="str">
        <f t="shared" si="4"/>
        <v>5 ปี 11 เดือน 26 วัน หรือเหลืออีก 2187 วัน</v>
      </c>
      <c r="B197" s="113" t="str">
        <f t="shared" si="2"/>
        <v>ทะเบียนเครื่องหมายการค้า ปกติ</v>
      </c>
      <c r="C197" s="172">
        <v>2.2112422E8</v>
      </c>
      <c r="D197" s="172">
        <v>2.10137842E8</v>
      </c>
      <c r="E197" s="175">
        <v>48139.0</v>
      </c>
      <c r="F197" s="167" t="s">
        <v>2691</v>
      </c>
      <c r="G197" s="157" t="s">
        <v>2692</v>
      </c>
      <c r="H197" s="206" t="s">
        <v>2693</v>
      </c>
      <c r="I197" s="333" t="s">
        <v>1425</v>
      </c>
      <c r="J197" s="425" t="s">
        <v>3065</v>
      </c>
      <c r="K197" s="417" t="s">
        <v>3096</v>
      </c>
      <c r="L197" s="196" t="s">
        <v>1413</v>
      </c>
      <c r="M197" s="193"/>
      <c r="N197" s="142"/>
    </row>
    <row r="198" ht="27.75" customHeight="1">
      <c r="A198" s="171" t="str">
        <f t="shared" si="4"/>
        <v>5 ปี 11 เดือน 26 วัน หรือเหลืออีก 2187 วัน</v>
      </c>
      <c r="B198" s="113" t="str">
        <f t="shared" si="2"/>
        <v>ทะเบียนเครื่องหมายการค้า ปกติ</v>
      </c>
      <c r="C198" s="172">
        <v>2.21124218E8</v>
      </c>
      <c r="D198" s="172">
        <v>2.10137833E8</v>
      </c>
      <c r="E198" s="175">
        <v>48139.0</v>
      </c>
      <c r="F198" s="167" t="s">
        <v>2691</v>
      </c>
      <c r="G198" s="157" t="s">
        <v>2692</v>
      </c>
      <c r="H198" s="206" t="s">
        <v>2693</v>
      </c>
      <c r="I198" s="333" t="s">
        <v>1566</v>
      </c>
      <c r="J198" s="425" t="s">
        <v>3097</v>
      </c>
      <c r="K198" s="417" t="s">
        <v>3098</v>
      </c>
      <c r="L198" s="196" t="s">
        <v>3099</v>
      </c>
      <c r="M198" s="193"/>
      <c r="N198" s="142"/>
    </row>
    <row r="199" ht="27.75" customHeight="1">
      <c r="A199" s="171" t="str">
        <f t="shared" si="4"/>
        <v>5 ปี 11 เดือน 26 วัน หรือเหลืออีก 2187 วัน</v>
      </c>
      <c r="B199" s="113" t="str">
        <f t="shared" si="2"/>
        <v>ทะเบียนเครื่องหมายการค้า ปกติ</v>
      </c>
      <c r="C199" s="172">
        <v>2.21124221E8</v>
      </c>
      <c r="D199" s="172">
        <v>2.10137844E8</v>
      </c>
      <c r="E199" s="175">
        <v>48139.0</v>
      </c>
      <c r="F199" s="167" t="s">
        <v>2691</v>
      </c>
      <c r="G199" s="157" t="s">
        <v>2692</v>
      </c>
      <c r="H199" s="206" t="s">
        <v>2693</v>
      </c>
      <c r="I199" s="333" t="s">
        <v>1331</v>
      </c>
      <c r="J199" s="425" t="s">
        <v>3065</v>
      </c>
      <c r="K199" s="417" t="s">
        <v>3100</v>
      </c>
      <c r="L199" s="196" t="s">
        <v>1332</v>
      </c>
      <c r="M199" s="193"/>
      <c r="N199" s="142"/>
    </row>
    <row r="200" ht="27.75" customHeight="1">
      <c r="A200" s="171" t="str">
        <f t="shared" si="4"/>
        <v>0 ปี 8 เดือน 0 วัน หรือเหลืออีก 243 วัน</v>
      </c>
      <c r="B200" s="113" t="str">
        <f t="shared" si="2"/>
        <v>ทะเบียนเครื่องหมายการค้า ปกติ</v>
      </c>
      <c r="C200" s="172">
        <v>2.31101636E8</v>
      </c>
      <c r="D200" s="172">
        <v>1048097.0</v>
      </c>
      <c r="E200" s="175">
        <v>46195.0</v>
      </c>
      <c r="F200" s="167" t="s">
        <v>2691</v>
      </c>
      <c r="G200" s="157" t="s">
        <v>2692</v>
      </c>
      <c r="H200" s="206" t="s">
        <v>2693</v>
      </c>
      <c r="I200" s="333" t="s">
        <v>227</v>
      </c>
      <c r="J200" s="425" t="s">
        <v>3101</v>
      </c>
      <c r="K200" s="417" t="s">
        <v>3102</v>
      </c>
      <c r="L200" s="196" t="s">
        <v>3103</v>
      </c>
      <c r="M200" s="193"/>
      <c r="N200" s="422"/>
    </row>
    <row r="201" ht="27.75" customHeight="1">
      <c r="A201" s="171" t="str">
        <f t="shared" si="4"/>
        <v>6 ปี 8 เดือน 6 วัน หรือเหลืออีก 2441 วัน</v>
      </c>
      <c r="B201" s="113" t="str">
        <f t="shared" si="2"/>
        <v>ทะเบียนเครื่องหมายการค้า ปกติ</v>
      </c>
      <c r="C201" s="172">
        <v>2.31105925E8</v>
      </c>
      <c r="D201" s="172">
        <v>2.2012269E8</v>
      </c>
      <c r="E201" s="175">
        <v>48393.0</v>
      </c>
      <c r="F201" s="167" t="s">
        <v>2691</v>
      </c>
      <c r="G201" s="157" t="s">
        <v>2692</v>
      </c>
      <c r="H201" s="206" t="s">
        <v>2693</v>
      </c>
      <c r="I201" s="333" t="s">
        <v>1459</v>
      </c>
      <c r="J201" s="425" t="s">
        <v>3039</v>
      </c>
      <c r="K201" s="417" t="s">
        <v>3104</v>
      </c>
      <c r="L201" s="196" t="s">
        <v>1451</v>
      </c>
      <c r="M201" s="193"/>
      <c r="N201" s="422"/>
    </row>
    <row r="202" ht="27.75" customHeight="1">
      <c r="A202" s="171" t="str">
        <f t="shared" si="4"/>
        <v>6 ปี 8 เดือน 6 วัน หรือเหลืออีก 2441 วัน</v>
      </c>
      <c r="B202" s="113" t="str">
        <f t="shared" si="2"/>
        <v>ทะเบียนเครื่องหมายการค้า ปกติ</v>
      </c>
      <c r="C202" s="172">
        <v>2.31105924E8</v>
      </c>
      <c r="D202" s="172">
        <v>2.20122688E8</v>
      </c>
      <c r="E202" s="175">
        <v>48393.0</v>
      </c>
      <c r="F202" s="167" t="s">
        <v>2691</v>
      </c>
      <c r="G202" s="157" t="s">
        <v>2692</v>
      </c>
      <c r="H202" s="206" t="s">
        <v>2693</v>
      </c>
      <c r="I202" s="333" t="s">
        <v>887</v>
      </c>
      <c r="J202" s="425" t="s">
        <v>3047</v>
      </c>
      <c r="K202" s="417" t="s">
        <v>3105</v>
      </c>
      <c r="L202" s="196" t="s">
        <v>3106</v>
      </c>
      <c r="M202" s="193"/>
      <c r="N202" s="422"/>
    </row>
    <row r="203" ht="27.75" customHeight="1">
      <c r="A203" s="171" t="str">
        <f t="shared" si="4"/>
        <v>6 ปี 8 เดือน 6 วัน หรือเหลืออีก 2441 วัน</v>
      </c>
      <c r="B203" s="113" t="str">
        <f t="shared" si="2"/>
        <v>ทะเบียนเครื่องหมายการค้า ปกติ</v>
      </c>
      <c r="C203" s="172">
        <v>2.31105923E8</v>
      </c>
      <c r="D203" s="172">
        <v>2.20122687E8</v>
      </c>
      <c r="E203" s="175">
        <v>48393.0</v>
      </c>
      <c r="F203" s="167" t="s">
        <v>2691</v>
      </c>
      <c r="G203" s="157" t="s">
        <v>2692</v>
      </c>
      <c r="H203" s="206" t="s">
        <v>2693</v>
      </c>
      <c r="I203" s="333" t="s">
        <v>880</v>
      </c>
      <c r="J203" s="425" t="s">
        <v>3047</v>
      </c>
      <c r="K203" s="417" t="s">
        <v>3107</v>
      </c>
      <c r="L203" s="196" t="s">
        <v>3106</v>
      </c>
      <c r="M203" s="193"/>
      <c r="N203" s="422"/>
    </row>
    <row r="204" ht="27.75" customHeight="1">
      <c r="A204" s="171" t="str">
        <f t="shared" si="4"/>
        <v>6 ปี 8 เดือน 6 วัน หรือเหลืออีก 2441 วัน</v>
      </c>
      <c r="B204" s="113" t="str">
        <f t="shared" si="2"/>
        <v>ทะเบียนเครื่องหมายการค้า ปกติ</v>
      </c>
      <c r="C204" s="172">
        <v>2.31105922E8</v>
      </c>
      <c r="D204" s="172">
        <v>2.20122686E8</v>
      </c>
      <c r="E204" s="175">
        <v>48393.0</v>
      </c>
      <c r="F204" s="167" t="s">
        <v>2691</v>
      </c>
      <c r="G204" s="157" t="s">
        <v>2692</v>
      </c>
      <c r="H204" s="206" t="s">
        <v>2693</v>
      </c>
      <c r="I204" s="333" t="s">
        <v>884</v>
      </c>
      <c r="J204" s="425" t="s">
        <v>3047</v>
      </c>
      <c r="K204" s="417" t="s">
        <v>3108</v>
      </c>
      <c r="L204" s="196" t="s">
        <v>3106</v>
      </c>
      <c r="M204" s="193"/>
      <c r="N204" s="422"/>
    </row>
    <row r="205" ht="27.75" customHeight="1">
      <c r="A205" s="171" t="str">
        <f t="shared" si="4"/>
        <v>6 ปี 8 เดือน 6 วัน หรือเหลืออีก 2441 วัน</v>
      </c>
      <c r="B205" s="113" t="str">
        <f t="shared" si="2"/>
        <v>ทะเบียนเครื่องหมายการค้า ปกติ</v>
      </c>
      <c r="C205" s="172">
        <v>2.31105921E8</v>
      </c>
      <c r="D205" s="172">
        <v>2.20122685E8</v>
      </c>
      <c r="E205" s="175">
        <v>48393.0</v>
      </c>
      <c r="F205" s="167" t="s">
        <v>2691</v>
      </c>
      <c r="G205" s="157" t="s">
        <v>2692</v>
      </c>
      <c r="H205" s="206" t="s">
        <v>2693</v>
      </c>
      <c r="I205" s="333" t="s">
        <v>3109</v>
      </c>
      <c r="J205" s="425" t="s">
        <v>3050</v>
      </c>
      <c r="K205" s="417" t="s">
        <v>3110</v>
      </c>
      <c r="L205" s="196"/>
      <c r="M205" s="193"/>
      <c r="N205" s="422"/>
    </row>
    <row r="206" ht="27.75" customHeight="1">
      <c r="A206" s="171" t="str">
        <f t="shared" si="4"/>
        <v>6 ปี 8 เดือน 6 วัน หรือเหลืออีก 2441 วัน</v>
      </c>
      <c r="B206" s="113" t="str">
        <f t="shared" si="2"/>
        <v>ทะเบียนเครื่องหมายการค้า ปกติ</v>
      </c>
      <c r="C206" s="172">
        <v>2.3110592E8</v>
      </c>
      <c r="D206" s="172">
        <v>2.20122684E8</v>
      </c>
      <c r="E206" s="175">
        <v>48393.0</v>
      </c>
      <c r="F206" s="167" t="s">
        <v>2691</v>
      </c>
      <c r="G206" s="157" t="s">
        <v>2692</v>
      </c>
      <c r="H206" s="206" t="s">
        <v>2693</v>
      </c>
      <c r="I206" s="333" t="s">
        <v>3111</v>
      </c>
      <c r="J206" s="425" t="s">
        <v>3050</v>
      </c>
      <c r="K206" s="417" t="s">
        <v>3112</v>
      </c>
      <c r="L206" s="196" t="s">
        <v>1332</v>
      </c>
      <c r="M206" s="193"/>
      <c r="N206" s="422"/>
    </row>
    <row r="207" ht="27.75" customHeight="1">
      <c r="A207" s="171" t="str">
        <f t="shared" si="4"/>
        <v>6 ปี 8 เดือน 6 วัน หรือเหลืออีก 2441 วัน</v>
      </c>
      <c r="B207" s="113" t="str">
        <f t="shared" si="2"/>
        <v>ทะเบียนเครื่องหมายการค้า ปกติ</v>
      </c>
      <c r="C207" s="172">
        <v>2.31105919E8</v>
      </c>
      <c r="D207" s="172">
        <v>2.20122683E8</v>
      </c>
      <c r="E207" s="175">
        <v>48393.0</v>
      </c>
      <c r="F207" s="167" t="s">
        <v>2691</v>
      </c>
      <c r="G207" s="157" t="s">
        <v>2692</v>
      </c>
      <c r="H207" s="206" t="s">
        <v>2693</v>
      </c>
      <c r="I207" s="333" t="s">
        <v>3113</v>
      </c>
      <c r="J207" s="425" t="s">
        <v>3050</v>
      </c>
      <c r="K207" s="417" t="s">
        <v>3114</v>
      </c>
      <c r="L207" s="196"/>
      <c r="M207" s="193"/>
      <c r="N207" s="422"/>
    </row>
    <row r="208" ht="27.75" customHeight="1">
      <c r="A208" s="171" t="str">
        <f t="shared" si="4"/>
        <v>6 ปี 8 เดือน 6 วัน หรือเหลืออีก 2441 วัน</v>
      </c>
      <c r="B208" s="113" t="str">
        <f t="shared" si="2"/>
        <v>ทะเบียนเครื่องหมายการค้า ปกติ</v>
      </c>
      <c r="C208" s="172">
        <v>2.31105918E8</v>
      </c>
      <c r="D208" s="172">
        <v>2.20122682E8</v>
      </c>
      <c r="E208" s="175">
        <v>48393.0</v>
      </c>
      <c r="F208" s="167" t="s">
        <v>2691</v>
      </c>
      <c r="G208" s="157" t="s">
        <v>2692</v>
      </c>
      <c r="H208" s="206" t="s">
        <v>2693</v>
      </c>
      <c r="I208" s="333" t="s">
        <v>3115</v>
      </c>
      <c r="J208" s="425" t="s">
        <v>3050</v>
      </c>
      <c r="K208" s="417" t="s">
        <v>3116</v>
      </c>
      <c r="L208" s="196" t="s">
        <v>2930</v>
      </c>
      <c r="M208" s="193"/>
      <c r="N208" s="422"/>
    </row>
    <row r="209" ht="27.75" customHeight="1">
      <c r="A209" s="171" t="str">
        <f t="shared" si="4"/>
        <v>6 ปี 8 เดือน 6 วัน หรือเหลืออีก 2441 วัน</v>
      </c>
      <c r="B209" s="113" t="str">
        <f t="shared" si="2"/>
        <v>ทะเบียนเครื่องหมายการค้า ปกติ</v>
      </c>
      <c r="C209" s="172">
        <v>2.31105917E8</v>
      </c>
      <c r="D209" s="172">
        <v>2.20122681E8</v>
      </c>
      <c r="E209" s="175">
        <v>48393.0</v>
      </c>
      <c r="F209" s="167" t="s">
        <v>2691</v>
      </c>
      <c r="G209" s="157" t="s">
        <v>2692</v>
      </c>
      <c r="H209" s="206" t="s">
        <v>2693</v>
      </c>
      <c r="I209" s="333" t="s">
        <v>3117</v>
      </c>
      <c r="J209" s="425" t="s">
        <v>3050</v>
      </c>
      <c r="K209" s="417" t="s">
        <v>3118</v>
      </c>
      <c r="L209" s="196"/>
      <c r="M209" s="193"/>
      <c r="N209" s="422"/>
    </row>
    <row r="210" ht="27.75" customHeight="1">
      <c r="A210" s="171" t="str">
        <f t="shared" si="4"/>
        <v>6 ปี 8 เดือน 6 วัน หรือเหลืออีก 2441 วัน</v>
      </c>
      <c r="B210" s="113" t="str">
        <f t="shared" si="2"/>
        <v>ทะเบียนเครื่องหมายการค้า ปกติ</v>
      </c>
      <c r="C210" s="172">
        <v>2.31105916E8</v>
      </c>
      <c r="D210" s="172">
        <v>2.2012268E8</v>
      </c>
      <c r="E210" s="175">
        <v>48393.0</v>
      </c>
      <c r="F210" s="167" t="s">
        <v>2691</v>
      </c>
      <c r="G210" s="157" t="s">
        <v>2692</v>
      </c>
      <c r="H210" s="206" t="s">
        <v>2693</v>
      </c>
      <c r="I210" s="333" t="s">
        <v>3119</v>
      </c>
      <c r="J210" s="425" t="s">
        <v>3050</v>
      </c>
      <c r="K210" s="417" t="s">
        <v>3120</v>
      </c>
      <c r="L210" s="196" t="s">
        <v>1496</v>
      </c>
      <c r="M210" s="193"/>
      <c r="N210" s="422"/>
    </row>
    <row r="211" ht="27.75" customHeight="1">
      <c r="A211" s="171" t="str">
        <f t="shared" si="4"/>
        <v>6 ปี 8 เดือน 6 วัน หรือเหลืออีก 2441 วัน</v>
      </c>
      <c r="B211" s="113" t="str">
        <f t="shared" si="2"/>
        <v>ทะเบียนเครื่องหมายการค้า ปกติ</v>
      </c>
      <c r="C211" s="172">
        <v>2.31105915E8</v>
      </c>
      <c r="D211" s="172">
        <v>2.20122679E8</v>
      </c>
      <c r="E211" s="175">
        <v>48393.0</v>
      </c>
      <c r="F211" s="167" t="s">
        <v>2691</v>
      </c>
      <c r="G211" s="157" t="s">
        <v>2692</v>
      </c>
      <c r="H211" s="206" t="s">
        <v>2693</v>
      </c>
      <c r="I211" s="333" t="s">
        <v>3121</v>
      </c>
      <c r="J211" s="425" t="s">
        <v>3050</v>
      </c>
      <c r="K211" s="417" t="s">
        <v>3122</v>
      </c>
      <c r="L211" s="196"/>
      <c r="M211" s="193"/>
      <c r="N211" s="422"/>
    </row>
    <row r="212" ht="27.75" customHeight="1">
      <c r="A212" s="171" t="str">
        <f t="shared" si="4"/>
        <v>6 ปี 8 เดือน 6 วัน หรือเหลืออีก 2441 วัน</v>
      </c>
      <c r="B212" s="113" t="str">
        <f t="shared" si="2"/>
        <v>ทะเบียนเครื่องหมายการค้า ปกติ</v>
      </c>
      <c r="C212" s="172">
        <v>2.31105914E8</v>
      </c>
      <c r="D212" s="172">
        <v>2.20122678E8</v>
      </c>
      <c r="E212" s="175">
        <v>48393.0</v>
      </c>
      <c r="F212" s="167" t="s">
        <v>2691</v>
      </c>
      <c r="G212" s="157" t="s">
        <v>2692</v>
      </c>
      <c r="H212" s="206" t="s">
        <v>2693</v>
      </c>
      <c r="I212" s="333" t="s">
        <v>3123</v>
      </c>
      <c r="J212" s="425" t="s">
        <v>3050</v>
      </c>
      <c r="K212" s="417" t="s">
        <v>3124</v>
      </c>
      <c r="L212" s="196" t="s">
        <v>2930</v>
      </c>
      <c r="M212" s="193"/>
      <c r="N212" s="422"/>
    </row>
    <row r="213" ht="27.75" customHeight="1">
      <c r="A213" s="171" t="str">
        <f t="shared" si="4"/>
        <v>6 ปี 8 เดือน 6 วัน หรือเหลืออีก 2441 วัน</v>
      </c>
      <c r="B213" s="113" t="str">
        <f t="shared" si="2"/>
        <v>ทะเบียนเครื่องหมายการค้า ปกติ</v>
      </c>
      <c r="C213" s="172">
        <v>2.31105913E8</v>
      </c>
      <c r="D213" s="172">
        <v>2.20122677E8</v>
      </c>
      <c r="E213" s="175">
        <v>48393.0</v>
      </c>
      <c r="F213" s="167" t="s">
        <v>2691</v>
      </c>
      <c r="G213" s="157" t="s">
        <v>2692</v>
      </c>
      <c r="H213" s="206" t="s">
        <v>2693</v>
      </c>
      <c r="I213" s="333" t="s">
        <v>3125</v>
      </c>
      <c r="J213" s="425" t="s">
        <v>3050</v>
      </c>
      <c r="K213" s="417" t="s">
        <v>3126</v>
      </c>
      <c r="L213" s="196"/>
      <c r="M213" s="193"/>
      <c r="N213" s="422"/>
    </row>
    <row r="214" ht="27.75" customHeight="1">
      <c r="A214" s="171" t="str">
        <f t="shared" si="4"/>
        <v>6 ปี 8 เดือน 6 วัน หรือเหลืออีก 2441 วัน</v>
      </c>
      <c r="B214" s="113" t="str">
        <f t="shared" si="2"/>
        <v>ทะเบียนเครื่องหมายการค้า ปกติ</v>
      </c>
      <c r="C214" s="172">
        <v>2.31105912E8</v>
      </c>
      <c r="D214" s="172">
        <v>2.20122676E8</v>
      </c>
      <c r="E214" s="175">
        <v>48393.0</v>
      </c>
      <c r="F214" s="167" t="s">
        <v>2691</v>
      </c>
      <c r="G214" s="157" t="s">
        <v>2692</v>
      </c>
      <c r="H214" s="206" t="s">
        <v>2693</v>
      </c>
      <c r="I214" s="333" t="s">
        <v>3127</v>
      </c>
      <c r="J214" s="425" t="s">
        <v>3050</v>
      </c>
      <c r="K214" s="417" t="s">
        <v>3128</v>
      </c>
      <c r="L214" s="196" t="s">
        <v>1496</v>
      </c>
      <c r="M214" s="193"/>
      <c r="N214" s="422"/>
    </row>
    <row r="215" ht="27.75" customHeight="1">
      <c r="A215" s="171" t="str">
        <f t="shared" si="4"/>
        <v>6 ปี 8 เดือน 6 วัน หรือเหลืออีก 2441 วัน</v>
      </c>
      <c r="B215" s="113" t="str">
        <f t="shared" si="2"/>
        <v>ทะเบียนเครื่องหมายการค้า ปกติ</v>
      </c>
      <c r="C215" s="172">
        <v>2.31105911E8</v>
      </c>
      <c r="D215" s="172">
        <v>2.20122675E8</v>
      </c>
      <c r="E215" s="175">
        <v>48393.0</v>
      </c>
      <c r="F215" s="167" t="s">
        <v>2691</v>
      </c>
      <c r="G215" s="157" t="s">
        <v>2692</v>
      </c>
      <c r="H215" s="206" t="s">
        <v>2693</v>
      </c>
      <c r="I215" s="333" t="s">
        <v>3129</v>
      </c>
      <c r="J215" s="425" t="s">
        <v>3050</v>
      </c>
      <c r="K215" s="417" t="s">
        <v>3130</v>
      </c>
      <c r="L215" s="196"/>
      <c r="M215" s="193"/>
      <c r="N215" s="422"/>
    </row>
    <row r="216" ht="27.75" customHeight="1">
      <c r="A216" s="171" t="str">
        <f t="shared" si="4"/>
        <v>6 ปี 8 เดือน 6 วัน หรือเหลืออีก 2441 วัน</v>
      </c>
      <c r="B216" s="113" t="str">
        <f t="shared" si="2"/>
        <v>ทะเบียนเครื่องหมายการค้า ปกติ</v>
      </c>
      <c r="C216" s="172">
        <v>2.3110591E8</v>
      </c>
      <c r="D216" s="172">
        <v>2.20122674E8</v>
      </c>
      <c r="E216" s="175">
        <v>48393.0</v>
      </c>
      <c r="F216" s="167" t="s">
        <v>2691</v>
      </c>
      <c r="G216" s="157" t="s">
        <v>2692</v>
      </c>
      <c r="H216" s="206" t="s">
        <v>2693</v>
      </c>
      <c r="I216" s="333" t="s">
        <v>3131</v>
      </c>
      <c r="J216" s="425" t="s">
        <v>3050</v>
      </c>
      <c r="K216" s="417" t="s">
        <v>3132</v>
      </c>
      <c r="L216" s="196"/>
      <c r="M216" s="193"/>
      <c r="N216" s="422"/>
    </row>
    <row r="217" ht="27.75" customHeight="1">
      <c r="A217" s="171" t="str">
        <f t="shared" si="4"/>
        <v>6 ปี 6 เดือน 3 วัน หรือเหลืออีก 2377 วัน</v>
      </c>
      <c r="B217" s="113" t="str">
        <f t="shared" si="2"/>
        <v>ทะเบียนเครื่องหมายการค้า ปกติ</v>
      </c>
      <c r="C217" s="172">
        <v>2.31107304E8</v>
      </c>
      <c r="D217" s="172">
        <v>2.20114665E8</v>
      </c>
      <c r="E217" s="175">
        <v>48329.0</v>
      </c>
      <c r="F217" s="167" t="s">
        <v>2691</v>
      </c>
      <c r="G217" s="157" t="s">
        <v>2692</v>
      </c>
      <c r="H217" s="206" t="s">
        <v>2693</v>
      </c>
      <c r="I217" s="333" t="s">
        <v>3133</v>
      </c>
      <c r="J217" s="425" t="s">
        <v>3134</v>
      </c>
      <c r="K217" s="417" t="s">
        <v>3135</v>
      </c>
      <c r="L217" s="196"/>
      <c r="M217" s="193"/>
      <c r="N217" s="422"/>
    </row>
    <row r="218" ht="27.75" customHeight="1">
      <c r="A218" s="171" t="str">
        <f t="shared" si="4"/>
        <v>6 ปี 6 เดือน 3 วัน หรือเหลืออีก 2377 วัน</v>
      </c>
      <c r="B218" s="113" t="str">
        <f t="shared" si="2"/>
        <v>ทะเบียนเครื่องหมายการค้า ปกติ</v>
      </c>
      <c r="C218" s="172">
        <v>2.31107305E8</v>
      </c>
      <c r="D218" s="172">
        <v>2.20114666E8</v>
      </c>
      <c r="E218" s="175">
        <v>48329.0</v>
      </c>
      <c r="F218" s="167" t="s">
        <v>2691</v>
      </c>
      <c r="G218" s="157" t="s">
        <v>2692</v>
      </c>
      <c r="H218" s="206" t="s">
        <v>2693</v>
      </c>
      <c r="I218" s="333" t="s">
        <v>3136</v>
      </c>
      <c r="J218" s="425" t="s">
        <v>3134</v>
      </c>
      <c r="K218" s="417" t="s">
        <v>3137</v>
      </c>
      <c r="L218" s="196" t="s">
        <v>2930</v>
      </c>
      <c r="M218" s="193"/>
      <c r="N218" s="422"/>
    </row>
    <row r="219" ht="27.75" customHeight="1">
      <c r="A219" s="171" t="str">
        <f t="shared" si="4"/>
        <v>6 ปี 6 เดือน 3 วัน หรือเหลืออีก 2377 วัน</v>
      </c>
      <c r="B219" s="113" t="str">
        <f t="shared" si="2"/>
        <v>ทะเบียนเครื่องหมายการค้า ปกติ</v>
      </c>
      <c r="C219" s="172">
        <v>2.31107306E8</v>
      </c>
      <c r="D219" s="172">
        <v>2.20114667E8</v>
      </c>
      <c r="E219" s="175">
        <v>48329.0</v>
      </c>
      <c r="F219" s="167" t="s">
        <v>2691</v>
      </c>
      <c r="G219" s="157" t="s">
        <v>2692</v>
      </c>
      <c r="H219" s="206" t="s">
        <v>2693</v>
      </c>
      <c r="I219" s="333" t="s">
        <v>3138</v>
      </c>
      <c r="J219" s="425" t="s">
        <v>3134</v>
      </c>
      <c r="K219" s="417" t="s">
        <v>3139</v>
      </c>
      <c r="L219" s="196"/>
      <c r="M219" s="193"/>
      <c r="N219" s="422"/>
    </row>
    <row r="220" ht="27.75" customHeight="1">
      <c r="A220" s="171" t="str">
        <f t="shared" si="4"/>
        <v>6 ปี 6 เดือน 3 วัน หรือเหลืออีก 2377 วัน</v>
      </c>
      <c r="B220" s="113" t="str">
        <f t="shared" si="2"/>
        <v>ทะเบียนเครื่องหมายการค้า ปกติ</v>
      </c>
      <c r="C220" s="172">
        <v>2.31107307E8</v>
      </c>
      <c r="D220" s="172">
        <v>2.20114668E8</v>
      </c>
      <c r="E220" s="175">
        <v>48329.0</v>
      </c>
      <c r="F220" s="167" t="s">
        <v>2691</v>
      </c>
      <c r="G220" s="157" t="s">
        <v>2692</v>
      </c>
      <c r="H220" s="206" t="s">
        <v>2693</v>
      </c>
      <c r="I220" s="333" t="s">
        <v>3140</v>
      </c>
      <c r="J220" s="425" t="s">
        <v>3134</v>
      </c>
      <c r="K220" s="417" t="s">
        <v>3141</v>
      </c>
      <c r="L220" s="196"/>
      <c r="M220" s="193"/>
      <c r="N220" s="422"/>
    </row>
    <row r="221" ht="27.75" customHeight="1">
      <c r="A221" s="171" t="str">
        <f t="shared" si="4"/>
        <v>6 ปี 6 เดือน 3 วัน หรือเหลืออีก 2377 วัน</v>
      </c>
      <c r="B221" s="113" t="str">
        <f t="shared" si="2"/>
        <v>ทะเบียนเครื่องหมายการค้า ปกติ</v>
      </c>
      <c r="C221" s="172">
        <v>2.31107308E8</v>
      </c>
      <c r="D221" s="172">
        <v>2.20114669E8</v>
      </c>
      <c r="E221" s="175">
        <v>48329.0</v>
      </c>
      <c r="F221" s="167" t="s">
        <v>2691</v>
      </c>
      <c r="G221" s="157" t="s">
        <v>2692</v>
      </c>
      <c r="H221" s="206" t="s">
        <v>2693</v>
      </c>
      <c r="I221" s="333" t="s">
        <v>3142</v>
      </c>
      <c r="J221" s="425" t="s">
        <v>3134</v>
      </c>
      <c r="K221" s="417" t="s">
        <v>3143</v>
      </c>
      <c r="L221" s="196"/>
      <c r="M221" s="193"/>
      <c r="N221" s="422"/>
    </row>
    <row r="222" ht="27.75" customHeight="1">
      <c r="A222" s="171" t="str">
        <f t="shared" si="4"/>
        <v>6 ปี 6 เดือน 3 วัน หรือเหลืออีก 2377 วัน</v>
      </c>
      <c r="B222" s="113" t="str">
        <f t="shared" si="2"/>
        <v>ทะเบียนเครื่องหมายการค้า ปกติ</v>
      </c>
      <c r="C222" s="172">
        <v>2.31107309E8</v>
      </c>
      <c r="D222" s="172">
        <v>2.2011467E8</v>
      </c>
      <c r="E222" s="175">
        <v>48329.0</v>
      </c>
      <c r="F222" s="167" t="s">
        <v>2691</v>
      </c>
      <c r="G222" s="157" t="s">
        <v>2692</v>
      </c>
      <c r="H222" s="206" t="s">
        <v>2693</v>
      </c>
      <c r="I222" s="333" t="s">
        <v>3144</v>
      </c>
      <c r="J222" s="425" t="s">
        <v>3134</v>
      </c>
      <c r="K222" s="417" t="s">
        <v>3145</v>
      </c>
      <c r="L222" s="196"/>
      <c r="M222" s="193"/>
      <c r="N222" s="422"/>
    </row>
    <row r="223" ht="27.75" customHeight="1">
      <c r="A223" s="171" t="str">
        <f t="shared" si="4"/>
        <v>6 ปี 6 เดือน 3 วัน หรือเหลืออีก 2377 วัน</v>
      </c>
      <c r="B223" s="113" t="str">
        <f t="shared" si="2"/>
        <v>ทะเบียนเครื่องหมายการค้า ปกติ</v>
      </c>
      <c r="C223" s="172">
        <v>2.3110731E8</v>
      </c>
      <c r="D223" s="172">
        <v>2.20114671E8</v>
      </c>
      <c r="E223" s="175">
        <v>48329.0</v>
      </c>
      <c r="F223" s="167" t="s">
        <v>2691</v>
      </c>
      <c r="G223" s="157" t="s">
        <v>2692</v>
      </c>
      <c r="H223" s="206" t="s">
        <v>2693</v>
      </c>
      <c r="I223" s="333" t="s">
        <v>3146</v>
      </c>
      <c r="J223" s="425" t="s">
        <v>3134</v>
      </c>
      <c r="K223" s="417" t="s">
        <v>3147</v>
      </c>
      <c r="L223" s="196"/>
      <c r="M223" s="193"/>
      <c r="N223" s="422"/>
    </row>
    <row r="224" ht="27.75" customHeight="1">
      <c r="A224" s="171" t="str">
        <f t="shared" si="4"/>
        <v>6 ปี 6 เดือน 3 วัน หรือเหลืออีก 2377 วัน</v>
      </c>
      <c r="B224" s="113" t="str">
        <f t="shared" si="2"/>
        <v>ทะเบียนเครื่องหมายการค้า ปกติ</v>
      </c>
      <c r="C224" s="172">
        <v>2.31107311E8</v>
      </c>
      <c r="D224" s="172">
        <v>2.20114672E8</v>
      </c>
      <c r="E224" s="175">
        <v>48329.0</v>
      </c>
      <c r="F224" s="167" t="s">
        <v>2691</v>
      </c>
      <c r="G224" s="157" t="s">
        <v>2692</v>
      </c>
      <c r="H224" s="206" t="s">
        <v>2693</v>
      </c>
      <c r="I224" s="333" t="s">
        <v>3148</v>
      </c>
      <c r="J224" s="425" t="s">
        <v>3134</v>
      </c>
      <c r="K224" s="417" t="s">
        <v>3149</v>
      </c>
      <c r="L224" s="196"/>
      <c r="M224" s="193"/>
      <c r="N224" s="422"/>
    </row>
    <row r="225" ht="27.75" customHeight="1">
      <c r="A225" s="171" t="str">
        <f t="shared" si="4"/>
        <v>6 ปี 6 เดือน 3 วัน หรือเหลืออีก 2377 วัน</v>
      </c>
      <c r="B225" s="113" t="str">
        <f t="shared" si="2"/>
        <v>ทะเบียนเครื่องหมายการค้า ปกติ</v>
      </c>
      <c r="C225" s="172">
        <v>2.31107312E8</v>
      </c>
      <c r="D225" s="172">
        <v>2.20114673E8</v>
      </c>
      <c r="E225" s="175">
        <v>48329.0</v>
      </c>
      <c r="F225" s="167" t="s">
        <v>2691</v>
      </c>
      <c r="G225" s="157" t="s">
        <v>2692</v>
      </c>
      <c r="H225" s="206" t="s">
        <v>2693</v>
      </c>
      <c r="I225" s="333" t="s">
        <v>3150</v>
      </c>
      <c r="J225" s="425" t="s">
        <v>3134</v>
      </c>
      <c r="K225" s="417" t="s">
        <v>3151</v>
      </c>
      <c r="L225" s="196"/>
      <c r="M225" s="193"/>
      <c r="N225" s="422"/>
    </row>
    <row r="226" ht="27.75" customHeight="1">
      <c r="A226" s="171" t="str">
        <f t="shared" si="4"/>
        <v>6 ปี 6 เดือน 3 วัน หรือเหลืออีก 2377 วัน</v>
      </c>
      <c r="B226" s="113" t="str">
        <f t="shared" si="2"/>
        <v>ทะเบียนเครื่องหมายการค้า ปกติ</v>
      </c>
      <c r="C226" s="172">
        <v>2.31107313E8</v>
      </c>
      <c r="D226" s="172">
        <v>2.20114674E8</v>
      </c>
      <c r="E226" s="175">
        <v>48329.0</v>
      </c>
      <c r="F226" s="167" t="s">
        <v>2691</v>
      </c>
      <c r="G226" s="157" t="s">
        <v>2692</v>
      </c>
      <c r="H226" s="206" t="s">
        <v>2693</v>
      </c>
      <c r="I226" s="333" t="s">
        <v>3152</v>
      </c>
      <c r="J226" s="425" t="s">
        <v>3134</v>
      </c>
      <c r="K226" s="417" t="s">
        <v>3153</v>
      </c>
      <c r="L226" s="196" t="s">
        <v>1320</v>
      </c>
      <c r="M226" s="193"/>
      <c r="N226" s="422"/>
    </row>
    <row r="227" ht="27.75" customHeight="1">
      <c r="A227" s="171" t="str">
        <f t="shared" si="4"/>
        <v>6 ปี 6 เดือน 3 วัน หรือเหลืออีก 2377 วัน</v>
      </c>
      <c r="B227" s="113" t="str">
        <f t="shared" si="2"/>
        <v>ทะเบียนเครื่องหมายการค้า ปกติ</v>
      </c>
      <c r="C227" s="172">
        <v>2.31107314E8</v>
      </c>
      <c r="D227" s="172">
        <v>2.20114675E8</v>
      </c>
      <c r="E227" s="175">
        <v>48329.0</v>
      </c>
      <c r="F227" s="167" t="s">
        <v>2691</v>
      </c>
      <c r="G227" s="157" t="s">
        <v>2692</v>
      </c>
      <c r="H227" s="206" t="s">
        <v>2693</v>
      </c>
      <c r="I227" s="333" t="s">
        <v>3154</v>
      </c>
      <c r="J227" s="425" t="s">
        <v>3134</v>
      </c>
      <c r="K227" s="417" t="s">
        <v>3155</v>
      </c>
      <c r="L227" s="196"/>
      <c r="M227" s="193"/>
      <c r="N227" s="422"/>
    </row>
    <row r="228" ht="27.75" customHeight="1">
      <c r="A228" s="171" t="str">
        <f t="shared" si="4"/>
        <v>6 ปี 6 เดือน 3 วัน หรือเหลืออีก 2377 วัน</v>
      </c>
      <c r="B228" s="113" t="str">
        <f t="shared" si="2"/>
        <v>ทะเบียนเครื่องหมายการค้า ปกติ</v>
      </c>
      <c r="C228" s="172">
        <v>2.31107315E8</v>
      </c>
      <c r="D228" s="172">
        <v>2.20114676E8</v>
      </c>
      <c r="E228" s="175">
        <v>48329.0</v>
      </c>
      <c r="F228" s="167" t="s">
        <v>2691</v>
      </c>
      <c r="G228" s="157" t="s">
        <v>2692</v>
      </c>
      <c r="H228" s="206" t="s">
        <v>2693</v>
      </c>
      <c r="I228" s="333" t="s">
        <v>3156</v>
      </c>
      <c r="J228" s="425" t="s">
        <v>3134</v>
      </c>
      <c r="K228" s="417" t="s">
        <v>3157</v>
      </c>
      <c r="L228" s="196" t="s">
        <v>714</v>
      </c>
      <c r="M228" s="193"/>
      <c r="N228" s="422"/>
    </row>
    <row r="229" ht="27.75" customHeight="1">
      <c r="A229" s="171" t="str">
        <f t="shared" si="4"/>
        <v>6 ปี 6 เดือน 3 วัน หรือเหลืออีก 2377 วัน</v>
      </c>
      <c r="B229" s="113" t="str">
        <f t="shared" si="2"/>
        <v>ทะเบียนเครื่องหมายการค้า ปกติ</v>
      </c>
      <c r="C229" s="172">
        <v>2.31107316E8</v>
      </c>
      <c r="D229" s="172">
        <v>2.20114677E8</v>
      </c>
      <c r="E229" s="175">
        <v>48329.0</v>
      </c>
      <c r="F229" s="167" t="s">
        <v>2691</v>
      </c>
      <c r="G229" s="157" t="s">
        <v>2692</v>
      </c>
      <c r="H229" s="206" t="s">
        <v>2693</v>
      </c>
      <c r="I229" s="333" t="s">
        <v>3158</v>
      </c>
      <c r="J229" s="425" t="s">
        <v>3134</v>
      </c>
      <c r="K229" s="417" t="s">
        <v>3159</v>
      </c>
      <c r="L229" s="196"/>
      <c r="M229" s="193"/>
      <c r="N229" s="422"/>
    </row>
    <row r="230" ht="27.75" customHeight="1">
      <c r="A230" s="171" t="str">
        <f t="shared" si="4"/>
        <v>6 ปี 6 เดือน 3 วัน หรือเหลืออีก 2377 วัน</v>
      </c>
      <c r="B230" s="113" t="str">
        <f t="shared" si="2"/>
        <v>ทะเบียนเครื่องหมายการค้า ปกติ</v>
      </c>
      <c r="C230" s="172">
        <v>2.31107317E8</v>
      </c>
      <c r="D230" s="172">
        <v>2.20114678E8</v>
      </c>
      <c r="E230" s="175">
        <v>48329.0</v>
      </c>
      <c r="F230" s="167" t="s">
        <v>2691</v>
      </c>
      <c r="G230" s="157" t="s">
        <v>2692</v>
      </c>
      <c r="H230" s="206" t="s">
        <v>2693</v>
      </c>
      <c r="I230" s="333" t="s">
        <v>3160</v>
      </c>
      <c r="J230" s="425" t="s">
        <v>3134</v>
      </c>
      <c r="K230" s="417" t="s">
        <v>3161</v>
      </c>
      <c r="L230" s="196"/>
      <c r="M230" s="193"/>
      <c r="N230" s="422"/>
    </row>
    <row r="231" ht="27.75" customHeight="1">
      <c r="A231" s="171" t="str">
        <f t="shared" si="4"/>
        <v>6 ปี 6 เดือน 3 วัน หรือเหลืออีก 2377 วัน</v>
      </c>
      <c r="B231" s="113" t="str">
        <f t="shared" si="2"/>
        <v>ทะเบียนเครื่องหมายการค้า ปกติ</v>
      </c>
      <c r="C231" s="172">
        <v>2.31107318E8</v>
      </c>
      <c r="D231" s="172">
        <v>2.20114679E8</v>
      </c>
      <c r="E231" s="175">
        <v>48329.0</v>
      </c>
      <c r="F231" s="167" t="s">
        <v>2691</v>
      </c>
      <c r="G231" s="157" t="s">
        <v>2692</v>
      </c>
      <c r="H231" s="206" t="s">
        <v>2693</v>
      </c>
      <c r="I231" s="333" t="s">
        <v>3162</v>
      </c>
      <c r="J231" s="425" t="s">
        <v>3134</v>
      </c>
      <c r="K231" s="417" t="s">
        <v>3163</v>
      </c>
      <c r="L231" s="196"/>
      <c r="M231" s="193"/>
      <c r="N231" s="422"/>
    </row>
    <row r="232" ht="27.75" customHeight="1">
      <c r="A232" s="171" t="str">
        <f t="shared" si="4"/>
        <v>6 ปี 6 เดือน 3 วัน หรือเหลืออีก 2377 วัน</v>
      </c>
      <c r="B232" s="113" t="str">
        <f t="shared" si="2"/>
        <v>ทะเบียนเครื่องหมายการค้า ปกติ</v>
      </c>
      <c r="C232" s="172">
        <v>2.31107319E8</v>
      </c>
      <c r="D232" s="172">
        <v>2.2011468E8</v>
      </c>
      <c r="E232" s="175">
        <v>48329.0</v>
      </c>
      <c r="F232" s="167" t="s">
        <v>2691</v>
      </c>
      <c r="G232" s="157" t="s">
        <v>2692</v>
      </c>
      <c r="H232" s="206" t="s">
        <v>2693</v>
      </c>
      <c r="I232" s="333" t="s">
        <v>3164</v>
      </c>
      <c r="J232" s="425" t="s">
        <v>3134</v>
      </c>
      <c r="K232" s="417" t="s">
        <v>3165</v>
      </c>
      <c r="L232" s="196"/>
      <c r="M232" s="193"/>
      <c r="N232" s="422"/>
    </row>
    <row r="233" ht="27.75" customHeight="1">
      <c r="A233" s="171" t="str">
        <f t="shared" si="4"/>
        <v>6 ปี 6 เดือน 3 วัน หรือเหลืออีก 2377 วัน</v>
      </c>
      <c r="B233" s="113" t="str">
        <f t="shared" si="2"/>
        <v>ทะเบียนเครื่องหมายการค้า ปกติ</v>
      </c>
      <c r="C233" s="172">
        <v>2.3110732E8</v>
      </c>
      <c r="D233" s="172">
        <v>2.20114681E8</v>
      </c>
      <c r="E233" s="175">
        <v>48329.0</v>
      </c>
      <c r="F233" s="167" t="s">
        <v>2691</v>
      </c>
      <c r="G233" s="157" t="s">
        <v>2692</v>
      </c>
      <c r="H233" s="206" t="s">
        <v>2693</v>
      </c>
      <c r="I233" s="333" t="s">
        <v>3166</v>
      </c>
      <c r="J233" s="425" t="s">
        <v>3134</v>
      </c>
      <c r="K233" s="417" t="s">
        <v>3167</v>
      </c>
      <c r="L233" s="196"/>
      <c r="M233" s="193"/>
      <c r="N233" s="422"/>
    </row>
    <row r="234" ht="27.75" customHeight="1">
      <c r="A234" s="171" t="str">
        <f t="shared" si="4"/>
        <v>6 ปี 6 เดือน 3 วัน หรือเหลืออีก 2377 วัน</v>
      </c>
      <c r="B234" s="113" t="str">
        <f t="shared" si="2"/>
        <v>ทะเบียนเครื่องหมายการค้า ปกติ</v>
      </c>
      <c r="C234" s="172">
        <v>2.31107321E8</v>
      </c>
      <c r="D234" s="172">
        <v>2.20114682E8</v>
      </c>
      <c r="E234" s="175">
        <v>48329.0</v>
      </c>
      <c r="F234" s="167" t="s">
        <v>2691</v>
      </c>
      <c r="G234" s="157" t="s">
        <v>2692</v>
      </c>
      <c r="H234" s="206" t="s">
        <v>2693</v>
      </c>
      <c r="I234" s="333" t="s">
        <v>3168</v>
      </c>
      <c r="J234" s="425" t="s">
        <v>3134</v>
      </c>
      <c r="K234" s="417" t="s">
        <v>3169</v>
      </c>
      <c r="L234" s="196"/>
      <c r="M234" s="193"/>
      <c r="N234" s="422"/>
    </row>
    <row r="235" ht="27.75" customHeight="1">
      <c r="A235" s="171" t="str">
        <f t="shared" si="4"/>
        <v>6 ปี 6 เดือน 3 วัน หรือเหลืออีก 2377 วัน</v>
      </c>
      <c r="B235" s="113" t="str">
        <f t="shared" si="2"/>
        <v>ทะเบียนเครื่องหมายการค้า ปกติ</v>
      </c>
      <c r="C235" s="172">
        <v>2.31107322E8</v>
      </c>
      <c r="D235" s="172">
        <v>2.20114683E8</v>
      </c>
      <c r="E235" s="175">
        <v>48329.0</v>
      </c>
      <c r="F235" s="167" t="s">
        <v>2691</v>
      </c>
      <c r="G235" s="157" t="s">
        <v>2692</v>
      </c>
      <c r="H235" s="206" t="s">
        <v>2693</v>
      </c>
      <c r="I235" s="333" t="s">
        <v>3170</v>
      </c>
      <c r="J235" s="425" t="s">
        <v>3134</v>
      </c>
      <c r="K235" s="417" t="s">
        <v>3171</v>
      </c>
      <c r="L235" s="196"/>
      <c r="M235" s="193"/>
      <c r="N235" s="422"/>
    </row>
    <row r="236" ht="27.75" customHeight="1">
      <c r="A236" s="171" t="str">
        <f t="shared" si="4"/>
        <v>6 ปี 6 เดือน 3 วัน หรือเหลืออีก 2377 วัน</v>
      </c>
      <c r="B236" s="113" t="str">
        <f t="shared" si="2"/>
        <v>ทะเบียนเครื่องหมายการค้า ปกติ</v>
      </c>
      <c r="C236" s="172">
        <v>2.31107323E8</v>
      </c>
      <c r="D236" s="172">
        <v>2.20114684E8</v>
      </c>
      <c r="E236" s="175">
        <v>48329.0</v>
      </c>
      <c r="F236" s="167" t="s">
        <v>2691</v>
      </c>
      <c r="G236" s="157" t="s">
        <v>2692</v>
      </c>
      <c r="H236" s="206" t="s">
        <v>2693</v>
      </c>
      <c r="I236" s="333" t="s">
        <v>3172</v>
      </c>
      <c r="J236" s="425" t="s">
        <v>3134</v>
      </c>
      <c r="K236" s="417" t="s">
        <v>3173</v>
      </c>
      <c r="L236" s="196"/>
      <c r="M236" s="193"/>
      <c r="N236" s="422"/>
    </row>
    <row r="237" ht="27.75" customHeight="1">
      <c r="A237" s="171" t="str">
        <f t="shared" si="4"/>
        <v>6 ปี 9 เดือน 4 วัน หรือเหลืออีก 2469 วัน</v>
      </c>
      <c r="B237" s="113" t="str">
        <f t="shared" si="2"/>
        <v>ทะเบียนเครื่องหมายการค้า ปกติ</v>
      </c>
      <c r="C237" s="172">
        <v>2.31108792E8</v>
      </c>
      <c r="D237" s="172">
        <v>2.20126308E8</v>
      </c>
      <c r="E237" s="175">
        <v>48421.0</v>
      </c>
      <c r="F237" s="167" t="s">
        <v>2691</v>
      </c>
      <c r="G237" s="157" t="s">
        <v>2692</v>
      </c>
      <c r="H237" s="206" t="s">
        <v>2693</v>
      </c>
      <c r="I237" s="333" t="s">
        <v>3174</v>
      </c>
      <c r="J237" s="425" t="s">
        <v>3050</v>
      </c>
      <c r="K237" s="417" t="s">
        <v>3175</v>
      </c>
      <c r="L237" s="196"/>
      <c r="M237" s="193"/>
      <c r="N237" s="422"/>
    </row>
    <row r="238" ht="27.75" customHeight="1">
      <c r="A238" s="171" t="str">
        <f t="shared" si="4"/>
        <v>6 ปี 9 เดือน 4 วัน หรือเหลืออีก 2469 วัน</v>
      </c>
      <c r="B238" s="113" t="str">
        <f t="shared" si="2"/>
        <v>ทะเบียนเครื่องหมายการค้า ปกติ</v>
      </c>
      <c r="C238" s="172">
        <v>2.31108793E8</v>
      </c>
      <c r="D238" s="172">
        <v>2.20126309E8</v>
      </c>
      <c r="E238" s="175">
        <v>48421.0</v>
      </c>
      <c r="F238" s="167" t="s">
        <v>2691</v>
      </c>
      <c r="G238" s="157" t="s">
        <v>2692</v>
      </c>
      <c r="H238" s="206" t="s">
        <v>2693</v>
      </c>
      <c r="I238" s="333" t="s">
        <v>3176</v>
      </c>
      <c r="J238" s="425" t="s">
        <v>3050</v>
      </c>
      <c r="K238" s="417" t="s">
        <v>3177</v>
      </c>
      <c r="L238" s="196"/>
      <c r="M238" s="193"/>
      <c r="N238" s="422"/>
    </row>
    <row r="239" ht="27.75" customHeight="1">
      <c r="A239" s="171" t="str">
        <f t="shared" si="4"/>
        <v>6 ปี 9 เดือน 4 วัน หรือเหลืออีก 2469 วัน</v>
      </c>
      <c r="B239" s="113" t="str">
        <f t="shared" si="2"/>
        <v>ทะเบียนเครื่องหมายการค้า ปกติ</v>
      </c>
      <c r="C239" s="172">
        <v>2.31108794E8</v>
      </c>
      <c r="D239" s="172">
        <v>2.2012631E8</v>
      </c>
      <c r="E239" s="175">
        <v>48421.0</v>
      </c>
      <c r="F239" s="167" t="s">
        <v>2691</v>
      </c>
      <c r="G239" s="157" t="s">
        <v>2692</v>
      </c>
      <c r="H239" s="206" t="s">
        <v>2693</v>
      </c>
      <c r="I239" s="333" t="s">
        <v>3178</v>
      </c>
      <c r="J239" s="425" t="s">
        <v>3050</v>
      </c>
      <c r="K239" s="417" t="s">
        <v>3179</v>
      </c>
      <c r="L239" s="196"/>
      <c r="M239" s="193"/>
      <c r="N239" s="422"/>
    </row>
    <row r="240" ht="27.75" customHeight="1">
      <c r="A240" s="171" t="str">
        <f t="shared" si="4"/>
        <v>6 ปี 8 เดือน 28 วัน หรือเหลืออีก 2463 วัน</v>
      </c>
      <c r="B240" s="113" t="str">
        <f t="shared" si="2"/>
        <v>ทะเบียนเครื่องหมายการค้า ปกติ</v>
      </c>
      <c r="C240" s="172">
        <v>2.31108787E8</v>
      </c>
      <c r="D240" s="172">
        <v>2.20125509E8</v>
      </c>
      <c r="E240" s="175">
        <v>48415.0</v>
      </c>
      <c r="F240" s="167" t="s">
        <v>2691</v>
      </c>
      <c r="G240" s="157" t="s">
        <v>2692</v>
      </c>
      <c r="H240" s="206" t="s">
        <v>2693</v>
      </c>
      <c r="I240" s="333" t="s">
        <v>2039</v>
      </c>
      <c r="J240" s="425" t="s">
        <v>3050</v>
      </c>
      <c r="K240" s="417" t="s">
        <v>3180</v>
      </c>
      <c r="L240" s="196" t="s">
        <v>3181</v>
      </c>
      <c r="M240" s="193"/>
      <c r="N240" s="422"/>
    </row>
    <row r="241" ht="27.75" customHeight="1">
      <c r="A241" s="171" t="str">
        <f t="shared" si="4"/>
        <v>6 ปี 8 เดือน 28 วัน หรือเหลืออีก 2463 วัน</v>
      </c>
      <c r="B241" s="113" t="str">
        <f t="shared" si="2"/>
        <v>ทะเบียนเครื่องหมายการค้า ปกติ</v>
      </c>
      <c r="C241" s="172">
        <v>2.31108788E8</v>
      </c>
      <c r="D241" s="172">
        <v>2.2012551E8</v>
      </c>
      <c r="E241" s="175">
        <v>48415.0</v>
      </c>
      <c r="F241" s="167" t="s">
        <v>2691</v>
      </c>
      <c r="G241" s="157" t="s">
        <v>2692</v>
      </c>
      <c r="H241" s="206" t="s">
        <v>2693</v>
      </c>
      <c r="I241" s="333" t="s">
        <v>1225</v>
      </c>
      <c r="J241" s="425" t="s">
        <v>3050</v>
      </c>
      <c r="K241" s="417" t="s">
        <v>3182</v>
      </c>
      <c r="L241" s="196"/>
      <c r="M241" s="193"/>
      <c r="N241" s="422"/>
    </row>
    <row r="242" ht="27.75" customHeight="1">
      <c r="A242" s="171" t="str">
        <f t="shared" si="4"/>
        <v>6 ปี 8 เดือน 28 วัน หรือเหลืออีก 2463 วัน</v>
      </c>
      <c r="B242" s="113" t="str">
        <f t="shared" si="2"/>
        <v>ทะเบียนเครื่องหมายการค้า ปกติ</v>
      </c>
      <c r="C242" s="172">
        <v>2.31108789E8</v>
      </c>
      <c r="D242" s="172">
        <v>2.20125511E8</v>
      </c>
      <c r="E242" s="175">
        <v>48415.0</v>
      </c>
      <c r="F242" s="167" t="s">
        <v>2691</v>
      </c>
      <c r="G242" s="157" t="s">
        <v>2692</v>
      </c>
      <c r="H242" s="206" t="s">
        <v>2693</v>
      </c>
      <c r="I242" s="333" t="s">
        <v>3183</v>
      </c>
      <c r="J242" s="425" t="s">
        <v>3050</v>
      </c>
      <c r="K242" s="417" t="s">
        <v>3184</v>
      </c>
      <c r="L242" s="196" t="s">
        <v>1320</v>
      </c>
      <c r="M242" s="193"/>
      <c r="N242" s="422"/>
    </row>
    <row r="243" ht="27.75" customHeight="1">
      <c r="A243" s="171" t="str">
        <f t="shared" si="4"/>
        <v>6 ปี 8 เดือน 28 วัน หรือเหลืออีก 2463 วัน</v>
      </c>
      <c r="B243" s="113" t="str">
        <f t="shared" si="2"/>
        <v>ทะเบียนเครื่องหมายการค้า ปกติ</v>
      </c>
      <c r="C243" s="172">
        <v>2.3110879E8</v>
      </c>
      <c r="D243" s="172">
        <v>2.20125512E8</v>
      </c>
      <c r="E243" s="175">
        <v>48415.0</v>
      </c>
      <c r="F243" s="167" t="s">
        <v>2691</v>
      </c>
      <c r="G243" s="157" t="s">
        <v>2692</v>
      </c>
      <c r="H243" s="206" t="s">
        <v>2693</v>
      </c>
      <c r="I243" s="333" t="s">
        <v>3185</v>
      </c>
      <c r="J243" s="425" t="s">
        <v>3050</v>
      </c>
      <c r="K243" s="417" t="s">
        <v>3186</v>
      </c>
      <c r="L243" s="196"/>
      <c r="M243" s="193"/>
      <c r="N243" s="422"/>
    </row>
    <row r="244" ht="27.75" customHeight="1">
      <c r="A244" s="171" t="str">
        <f t="shared" si="4"/>
        <v>6 ปี 8 เดือน 28 วัน หรือเหลืออีก 2463 วัน</v>
      </c>
      <c r="B244" s="113" t="str">
        <f t="shared" si="2"/>
        <v>ทะเบียนเครื่องหมายการค้า ปกติ</v>
      </c>
      <c r="C244" s="172">
        <v>2.31108791E8</v>
      </c>
      <c r="D244" s="172">
        <v>2.20125513E8</v>
      </c>
      <c r="E244" s="175">
        <v>48415.0</v>
      </c>
      <c r="F244" s="167" t="s">
        <v>2691</v>
      </c>
      <c r="G244" s="157" t="s">
        <v>2692</v>
      </c>
      <c r="H244" s="206" t="s">
        <v>2693</v>
      </c>
      <c r="I244" s="333" t="s">
        <v>3187</v>
      </c>
      <c r="J244" s="425" t="s">
        <v>3050</v>
      </c>
      <c r="K244" s="417" t="s">
        <v>3188</v>
      </c>
      <c r="L244" s="196" t="s">
        <v>3189</v>
      </c>
      <c r="M244" s="193"/>
      <c r="N244" s="422"/>
    </row>
    <row r="245" ht="27.75" customHeight="1">
      <c r="A245" s="171" t="str">
        <f t="shared" si="4"/>
        <v>6 ปี 9 เดือน 27 วัน หรือเหลืออีก 2492 วัน</v>
      </c>
      <c r="B245" s="113" t="str">
        <f t="shared" si="2"/>
        <v>ทะเบียนเครื่องหมายการค้า ปกติ</v>
      </c>
      <c r="C245" s="172">
        <v>2.31110549E8</v>
      </c>
      <c r="D245" s="172">
        <v>2.2128256E7</v>
      </c>
      <c r="E245" s="175">
        <v>48444.0</v>
      </c>
      <c r="F245" s="167" t="s">
        <v>2691</v>
      </c>
      <c r="G245" s="157" t="s">
        <v>2692</v>
      </c>
      <c r="H245" s="206" t="s">
        <v>2693</v>
      </c>
      <c r="I245" s="333" t="s">
        <v>3190</v>
      </c>
      <c r="J245" s="425" t="s">
        <v>3050</v>
      </c>
      <c r="K245" s="417" t="s">
        <v>3191</v>
      </c>
      <c r="L245" s="196"/>
      <c r="M245" s="193"/>
      <c r="N245" s="422"/>
    </row>
    <row r="246" ht="27.75" customHeight="1">
      <c r="A246" s="171" t="str">
        <f t="shared" si="4"/>
        <v>6 ปี 10 เดือน 7 วัน หรือเหลืออีก 2503 วัน</v>
      </c>
      <c r="B246" s="113" t="str">
        <f t="shared" si="2"/>
        <v>ทะเบียนเครื่องหมายการค้า ปกติ</v>
      </c>
      <c r="C246" s="172">
        <v>2.3111055E8</v>
      </c>
      <c r="D246" s="172">
        <v>2.20129561E8</v>
      </c>
      <c r="E246" s="175">
        <v>48455.0</v>
      </c>
      <c r="F246" s="167" t="s">
        <v>2691</v>
      </c>
      <c r="G246" s="157" t="s">
        <v>2692</v>
      </c>
      <c r="H246" s="206" t="s">
        <v>2693</v>
      </c>
      <c r="I246" s="333" t="s">
        <v>3192</v>
      </c>
      <c r="J246" s="425" t="s">
        <v>3050</v>
      </c>
      <c r="K246" s="417" t="s">
        <v>3193</v>
      </c>
      <c r="L246" s="196"/>
      <c r="M246" s="193"/>
      <c r="N246" s="422"/>
    </row>
    <row r="247" ht="27.75" customHeight="1">
      <c r="A247" s="171" t="str">
        <f t="shared" si="4"/>
        <v>6 ปี 10 เดือน 7 วัน หรือเหลืออีก 2503 วัน</v>
      </c>
      <c r="B247" s="113" t="str">
        <f t="shared" si="2"/>
        <v>ทะเบียนเครื่องหมายการค้า ปกติ</v>
      </c>
      <c r="C247" s="172">
        <v>2.31110551E8</v>
      </c>
      <c r="D247" s="172">
        <v>2.20129562E8</v>
      </c>
      <c r="E247" s="175">
        <v>48455.0</v>
      </c>
      <c r="F247" s="167" t="s">
        <v>2691</v>
      </c>
      <c r="G247" s="157" t="s">
        <v>2692</v>
      </c>
      <c r="H247" s="206" t="s">
        <v>2693</v>
      </c>
      <c r="I247" s="333" t="s">
        <v>3194</v>
      </c>
      <c r="J247" s="425" t="s">
        <v>3050</v>
      </c>
      <c r="K247" s="417" t="s">
        <v>3195</v>
      </c>
      <c r="L247" s="196"/>
      <c r="M247" s="193"/>
      <c r="N247" s="422"/>
    </row>
    <row r="248" ht="27.75" customHeight="1">
      <c r="A248" s="171" t="str">
        <f t="shared" si="4"/>
        <v>6 ปี 10 เดือน 7 วัน หรือเหลืออีก 2503 วัน</v>
      </c>
      <c r="B248" s="113" t="str">
        <f t="shared" si="2"/>
        <v>ทะเบียนเครื่องหมายการค้า ปกติ</v>
      </c>
      <c r="C248" s="172">
        <v>2.31110552E8</v>
      </c>
      <c r="D248" s="172">
        <v>2.20129566E8</v>
      </c>
      <c r="E248" s="175">
        <v>48455.0</v>
      </c>
      <c r="F248" s="167" t="s">
        <v>2691</v>
      </c>
      <c r="G248" s="157" t="s">
        <v>2692</v>
      </c>
      <c r="H248" s="206" t="s">
        <v>2693</v>
      </c>
      <c r="I248" s="333" t="s">
        <v>3196</v>
      </c>
      <c r="J248" s="425" t="s">
        <v>3050</v>
      </c>
      <c r="K248" s="417" t="s">
        <v>3197</v>
      </c>
      <c r="L248" s="196"/>
      <c r="M248" s="193"/>
      <c r="N248" s="422"/>
    </row>
    <row r="249" ht="27.75" customHeight="1">
      <c r="A249" s="171" t="str">
        <f t="shared" si="4"/>
        <v>2 ปี 9 เดือน 16 วัน หรือเหลืออีก 1020 วัน</v>
      </c>
      <c r="B249" s="113" t="str">
        <f t="shared" si="2"/>
        <v>ทะเบียนเครื่องหมายการค้า ปกติ</v>
      </c>
      <c r="C249" s="172">
        <v>2.31112151E8</v>
      </c>
      <c r="D249" s="172">
        <v>1.80125695E8</v>
      </c>
      <c r="E249" s="175">
        <v>46972.0</v>
      </c>
      <c r="F249" s="167" t="s">
        <v>2691</v>
      </c>
      <c r="G249" s="157" t="s">
        <v>2692</v>
      </c>
      <c r="H249" s="206" t="s">
        <v>2693</v>
      </c>
      <c r="I249" s="333" t="s">
        <v>3198</v>
      </c>
      <c r="J249" s="425" t="s">
        <v>3199</v>
      </c>
      <c r="K249" s="417" t="s">
        <v>3200</v>
      </c>
      <c r="L249" s="196" t="s">
        <v>149</v>
      </c>
      <c r="M249" s="193"/>
      <c r="N249" s="422"/>
    </row>
    <row r="250" ht="27.75" customHeight="1">
      <c r="A250" s="171" t="str">
        <f t="shared" si="4"/>
        <v>6 ปี 8 เดือน 28 วัน หรือเหลืออีก 2463 วัน</v>
      </c>
      <c r="B250" s="113" t="str">
        <f t="shared" si="2"/>
        <v>ทะเบียนเครื่องหมายการค้า ปกติ</v>
      </c>
      <c r="C250" s="172">
        <v>2.31112152E8</v>
      </c>
      <c r="D250" s="172">
        <v>2.20125506E8</v>
      </c>
      <c r="E250" s="175">
        <v>48415.0</v>
      </c>
      <c r="F250" s="167" t="s">
        <v>2691</v>
      </c>
      <c r="G250" s="157" t="s">
        <v>2692</v>
      </c>
      <c r="H250" s="206" t="s">
        <v>2693</v>
      </c>
      <c r="I250" s="333" t="s">
        <v>1473</v>
      </c>
      <c r="J250" s="425" t="s">
        <v>3201</v>
      </c>
      <c r="K250" s="417" t="s">
        <v>3202</v>
      </c>
      <c r="L250" s="196" t="s">
        <v>1463</v>
      </c>
      <c r="M250" s="193"/>
      <c r="N250" s="422"/>
    </row>
    <row r="251" ht="27.75" customHeight="1">
      <c r="A251" s="171" t="str">
        <f t="shared" si="4"/>
        <v>6 ปี 8 เดือน 28 วัน หรือเหลืออีก 2463 วัน</v>
      </c>
      <c r="B251" s="113" t="str">
        <f t="shared" si="2"/>
        <v>ทะเบียนเครื่องหมายการค้า ปกติ</v>
      </c>
      <c r="C251" s="172">
        <v>2.31112153E8</v>
      </c>
      <c r="D251" s="172">
        <v>2.20125507E8</v>
      </c>
      <c r="E251" s="175">
        <v>48415.0</v>
      </c>
      <c r="F251" s="167" t="s">
        <v>2691</v>
      </c>
      <c r="G251" s="157" t="s">
        <v>2692</v>
      </c>
      <c r="H251" s="206" t="s">
        <v>2693</v>
      </c>
      <c r="I251" s="333" t="s">
        <v>1468</v>
      </c>
      <c r="J251" s="425" t="s">
        <v>3201</v>
      </c>
      <c r="K251" s="417" t="s">
        <v>3203</v>
      </c>
      <c r="L251" s="196" t="s">
        <v>1463</v>
      </c>
      <c r="M251" s="193"/>
      <c r="N251" s="422"/>
    </row>
    <row r="252" ht="27.75" customHeight="1">
      <c r="A252" s="171" t="str">
        <f t="shared" si="4"/>
        <v>6 ปี 9 เดือน 27 วัน หรือเหลืออีก 2492 วัน</v>
      </c>
      <c r="B252" s="113" t="str">
        <f t="shared" si="2"/>
        <v>ทะเบียนเครื่องหมายการค้า ปกติ</v>
      </c>
      <c r="C252" s="172">
        <v>2.31112154E8</v>
      </c>
      <c r="D252" s="172">
        <v>2.20128257E8</v>
      </c>
      <c r="E252" s="175">
        <v>48444.0</v>
      </c>
      <c r="F252" s="167" t="s">
        <v>2691</v>
      </c>
      <c r="G252" s="157" t="s">
        <v>2692</v>
      </c>
      <c r="H252" s="206" t="s">
        <v>2693</v>
      </c>
      <c r="I252" s="333" t="s">
        <v>3204</v>
      </c>
      <c r="J252" s="425" t="s">
        <v>3050</v>
      </c>
      <c r="K252" s="417" t="s">
        <v>3205</v>
      </c>
      <c r="L252" s="196"/>
      <c r="M252" s="193"/>
      <c r="N252" s="422"/>
    </row>
    <row r="253" ht="27.75" customHeight="1">
      <c r="A253" s="171" t="str">
        <f t="shared" si="4"/>
        <v>6 ปี 9 เดือน 27 วัน หรือเหลืออีก 2492 วัน</v>
      </c>
      <c r="B253" s="113" t="str">
        <f t="shared" si="2"/>
        <v>ทะเบียนเครื่องหมายการค้า ปกติ</v>
      </c>
      <c r="C253" s="172">
        <v>2.31112155E8</v>
      </c>
      <c r="D253" s="172">
        <v>2.20128258E8</v>
      </c>
      <c r="E253" s="175">
        <v>48444.0</v>
      </c>
      <c r="F253" s="167" t="s">
        <v>2691</v>
      </c>
      <c r="G253" s="157" t="s">
        <v>2692</v>
      </c>
      <c r="H253" s="206" t="s">
        <v>2693</v>
      </c>
      <c r="I253" s="333" t="s">
        <v>3206</v>
      </c>
      <c r="J253" s="425" t="s">
        <v>3050</v>
      </c>
      <c r="K253" s="417" t="s">
        <v>3207</v>
      </c>
      <c r="L253" s="196"/>
      <c r="M253" s="193"/>
      <c r="N253" s="422"/>
    </row>
    <row r="254" ht="27.75" customHeight="1">
      <c r="A254" s="171" t="str">
        <f t="shared" si="4"/>
        <v>6 ปี 9 เดือน 27 วัน หรือเหลืออีก 2492 วัน</v>
      </c>
      <c r="B254" s="113" t="str">
        <f t="shared" si="2"/>
        <v>ทะเบียนเครื่องหมายการค้า ปกติ</v>
      </c>
      <c r="C254" s="172">
        <v>2.31112156E8</v>
      </c>
      <c r="D254" s="172">
        <v>2.20128259E8</v>
      </c>
      <c r="E254" s="175">
        <v>48444.0</v>
      </c>
      <c r="F254" s="167" t="s">
        <v>2691</v>
      </c>
      <c r="G254" s="157" t="s">
        <v>2692</v>
      </c>
      <c r="H254" s="206" t="s">
        <v>2693</v>
      </c>
      <c r="I254" s="333" t="s">
        <v>3208</v>
      </c>
      <c r="J254" s="425" t="s">
        <v>3050</v>
      </c>
      <c r="K254" s="417" t="s">
        <v>3209</v>
      </c>
      <c r="L254" s="196"/>
      <c r="M254" s="193"/>
      <c r="N254" s="422"/>
    </row>
    <row r="255" ht="27.75" customHeight="1">
      <c r="A255" s="171" t="str">
        <f t="shared" si="4"/>
        <v>6 ปี 9 เดือน 27 วัน หรือเหลืออีก 2492 วัน</v>
      </c>
      <c r="B255" s="113" t="str">
        <f t="shared" si="2"/>
        <v>ทะเบียนเครื่องหมายการค้า ปกติ</v>
      </c>
      <c r="C255" s="172">
        <v>2.31112157E8</v>
      </c>
      <c r="D255" s="172">
        <v>2.2012826E8</v>
      </c>
      <c r="E255" s="175">
        <v>48444.0</v>
      </c>
      <c r="F255" s="167" t="s">
        <v>2691</v>
      </c>
      <c r="G255" s="157" t="s">
        <v>2692</v>
      </c>
      <c r="H255" s="206" t="s">
        <v>2693</v>
      </c>
      <c r="I255" s="333" t="s">
        <v>3210</v>
      </c>
      <c r="J255" s="425" t="s">
        <v>3050</v>
      </c>
      <c r="K255" s="417" t="s">
        <v>3211</v>
      </c>
      <c r="L255" s="196"/>
      <c r="M255" s="193"/>
      <c r="N255" s="422"/>
    </row>
    <row r="256" ht="27.75" customHeight="1">
      <c r="A256" s="171" t="str">
        <f t="shared" si="4"/>
        <v>6 ปี 9 เดือน 27 วัน หรือเหลืออีก 2492 วัน</v>
      </c>
      <c r="B256" s="113" t="str">
        <f t="shared" si="2"/>
        <v>ทะเบียนเครื่องหมายการค้า ปกติ</v>
      </c>
      <c r="C256" s="172">
        <v>2.31112158E8</v>
      </c>
      <c r="D256" s="172">
        <v>2.20128261E8</v>
      </c>
      <c r="E256" s="175">
        <v>48444.0</v>
      </c>
      <c r="F256" s="167" t="s">
        <v>2691</v>
      </c>
      <c r="G256" s="157" t="s">
        <v>2692</v>
      </c>
      <c r="H256" s="206" t="s">
        <v>2693</v>
      </c>
      <c r="I256" s="333" t="s">
        <v>3212</v>
      </c>
      <c r="J256" s="425" t="s">
        <v>3050</v>
      </c>
      <c r="K256" s="417" t="s">
        <v>3213</v>
      </c>
      <c r="L256" s="196"/>
      <c r="M256" s="193"/>
      <c r="N256" s="422"/>
    </row>
    <row r="257" ht="27.75" customHeight="1">
      <c r="A257" s="171" t="str">
        <f t="shared" si="4"/>
        <v>6 ปี 9 เดือน 27 วัน หรือเหลืออีก 2492 วัน</v>
      </c>
      <c r="B257" s="113" t="str">
        <f t="shared" si="2"/>
        <v>ทะเบียนเครื่องหมายการค้า ปกติ</v>
      </c>
      <c r="C257" s="172">
        <v>2.31112159E8</v>
      </c>
      <c r="D257" s="172">
        <v>2.20128262E8</v>
      </c>
      <c r="E257" s="175">
        <v>48444.0</v>
      </c>
      <c r="F257" s="167" t="s">
        <v>2691</v>
      </c>
      <c r="G257" s="157" t="s">
        <v>2692</v>
      </c>
      <c r="H257" s="206" t="s">
        <v>2693</v>
      </c>
      <c r="I257" s="333" t="s">
        <v>3214</v>
      </c>
      <c r="J257" s="425" t="s">
        <v>3050</v>
      </c>
      <c r="K257" s="417" t="s">
        <v>3215</v>
      </c>
      <c r="L257" s="196"/>
      <c r="M257" s="193"/>
      <c r="N257" s="422"/>
    </row>
    <row r="258" ht="27.75" customHeight="1">
      <c r="A258" s="171" t="str">
        <f t="shared" si="4"/>
        <v>6 ปี 9 เดือน 27 วัน หรือเหลืออีก 2492 วัน</v>
      </c>
      <c r="B258" s="113" t="str">
        <f t="shared" si="2"/>
        <v>ทะเบียนเครื่องหมายการค้า ปกติ</v>
      </c>
      <c r="C258" s="172">
        <v>2.3111216E8</v>
      </c>
      <c r="D258" s="172">
        <v>2.20128263E8</v>
      </c>
      <c r="E258" s="175">
        <v>48444.0</v>
      </c>
      <c r="F258" s="167" t="s">
        <v>2691</v>
      </c>
      <c r="G258" s="157" t="s">
        <v>2692</v>
      </c>
      <c r="H258" s="206" t="s">
        <v>2693</v>
      </c>
      <c r="I258" s="333" t="s">
        <v>3216</v>
      </c>
      <c r="J258" s="425" t="s">
        <v>3050</v>
      </c>
      <c r="K258" s="417" t="s">
        <v>3217</v>
      </c>
      <c r="L258" s="196"/>
      <c r="M258" s="193"/>
      <c r="N258" s="422"/>
    </row>
    <row r="259" ht="27.75" customHeight="1">
      <c r="A259" s="171" t="str">
        <f t="shared" si="4"/>
        <v>6 ปี 9 เดือน 27 วัน หรือเหลืออีก 2492 วัน</v>
      </c>
      <c r="B259" s="113" t="str">
        <f t="shared" si="2"/>
        <v>ทะเบียนเครื่องหมายการค้า ปกติ</v>
      </c>
      <c r="C259" s="172">
        <v>2.31112161E8</v>
      </c>
      <c r="D259" s="172">
        <v>2.20128264E8</v>
      </c>
      <c r="E259" s="175">
        <v>48444.0</v>
      </c>
      <c r="F259" s="167" t="s">
        <v>2691</v>
      </c>
      <c r="G259" s="157" t="s">
        <v>2692</v>
      </c>
      <c r="H259" s="206" t="s">
        <v>2693</v>
      </c>
      <c r="I259" s="333" t="s">
        <v>3218</v>
      </c>
      <c r="J259" s="425" t="s">
        <v>3050</v>
      </c>
      <c r="K259" s="417" t="s">
        <v>3219</v>
      </c>
      <c r="L259" s="196"/>
      <c r="M259" s="193"/>
      <c r="N259" s="422"/>
    </row>
    <row r="260" ht="27.75" customHeight="1">
      <c r="A260" s="171" t="str">
        <f t="shared" si="4"/>
        <v>6 ปี 9 เดือน 27 วัน หรือเหลืออีก 2492 วัน</v>
      </c>
      <c r="B260" s="113" t="str">
        <f t="shared" si="2"/>
        <v>ทะเบียนเครื่องหมายการค้า ปกติ</v>
      </c>
      <c r="C260" s="172">
        <v>2.31112162E8</v>
      </c>
      <c r="D260" s="172">
        <v>2.20128265E8</v>
      </c>
      <c r="E260" s="175">
        <v>48444.0</v>
      </c>
      <c r="F260" s="167" t="s">
        <v>2691</v>
      </c>
      <c r="G260" s="157" t="s">
        <v>2692</v>
      </c>
      <c r="H260" s="206" t="s">
        <v>2693</v>
      </c>
      <c r="I260" s="333" t="s">
        <v>3220</v>
      </c>
      <c r="J260" s="425" t="s">
        <v>3050</v>
      </c>
      <c r="K260" s="417" t="s">
        <v>3221</v>
      </c>
      <c r="L260" s="196"/>
      <c r="M260" s="193"/>
      <c r="N260" s="422"/>
    </row>
    <row r="261" ht="27.75" customHeight="1">
      <c r="A261" s="171" t="str">
        <f t="shared" si="4"/>
        <v>6 ปี 9 เดือน 27 วัน หรือเหลืออีก 2492 วัน</v>
      </c>
      <c r="B261" s="113" t="str">
        <f t="shared" si="2"/>
        <v>ทะเบียนเครื่องหมายการค้า ปกติ</v>
      </c>
      <c r="C261" s="172">
        <v>2.31112163E8</v>
      </c>
      <c r="D261" s="172">
        <v>2.20128266E8</v>
      </c>
      <c r="E261" s="175">
        <v>48444.0</v>
      </c>
      <c r="F261" s="167" t="s">
        <v>2691</v>
      </c>
      <c r="G261" s="157" t="s">
        <v>2692</v>
      </c>
      <c r="H261" s="206" t="s">
        <v>2693</v>
      </c>
      <c r="I261" s="333" t="s">
        <v>3222</v>
      </c>
      <c r="J261" s="425" t="s">
        <v>3050</v>
      </c>
      <c r="K261" s="417" t="s">
        <v>3223</v>
      </c>
      <c r="L261" s="196"/>
      <c r="M261" s="193"/>
      <c r="N261" s="422"/>
    </row>
    <row r="262" ht="27.75" customHeight="1">
      <c r="A262" s="171" t="str">
        <f t="shared" si="4"/>
        <v>6 ปี 9 เดือน 27 วัน หรือเหลืออีก 2492 วัน</v>
      </c>
      <c r="B262" s="113" t="str">
        <f t="shared" si="2"/>
        <v>ทะเบียนเครื่องหมายการค้า ปกติ</v>
      </c>
      <c r="C262" s="172">
        <v>2.31112164E8</v>
      </c>
      <c r="D262" s="172">
        <v>2.20128267E8</v>
      </c>
      <c r="E262" s="175">
        <v>48444.0</v>
      </c>
      <c r="F262" s="167" t="s">
        <v>2691</v>
      </c>
      <c r="G262" s="157" t="s">
        <v>2692</v>
      </c>
      <c r="H262" s="206" t="s">
        <v>2693</v>
      </c>
      <c r="I262" s="333" t="s">
        <v>3224</v>
      </c>
      <c r="J262" s="425" t="s">
        <v>3050</v>
      </c>
      <c r="K262" s="417" t="s">
        <v>3225</v>
      </c>
      <c r="L262" s="196"/>
      <c r="M262" s="193"/>
      <c r="N262" s="422"/>
    </row>
    <row r="263" ht="27.75" customHeight="1">
      <c r="A263" s="171" t="str">
        <f t="shared" si="4"/>
        <v>6 ปี 9 เดือน 27 วัน หรือเหลืออีก 2492 วัน</v>
      </c>
      <c r="B263" s="113" t="str">
        <f t="shared" si="2"/>
        <v>ทะเบียนเครื่องหมายการค้า ปกติ</v>
      </c>
      <c r="C263" s="172">
        <v>2.31112165E8</v>
      </c>
      <c r="D263" s="172">
        <v>2.20128268E8</v>
      </c>
      <c r="E263" s="175">
        <v>48444.0</v>
      </c>
      <c r="F263" s="167" t="s">
        <v>2691</v>
      </c>
      <c r="G263" s="157" t="s">
        <v>2692</v>
      </c>
      <c r="H263" s="206" t="s">
        <v>2693</v>
      </c>
      <c r="I263" s="333" t="s">
        <v>3226</v>
      </c>
      <c r="J263" s="425" t="s">
        <v>3050</v>
      </c>
      <c r="K263" s="417" t="s">
        <v>3227</v>
      </c>
      <c r="L263" s="196"/>
      <c r="M263" s="193"/>
      <c r="N263" s="422"/>
    </row>
    <row r="264" ht="27.75" customHeight="1">
      <c r="A264" s="171" t="str">
        <f t="shared" si="4"/>
        <v>6 ปี 4 เดือน 22 วัน หรือเหลืออีก 2336 วัน</v>
      </c>
      <c r="B264" s="113" t="str">
        <f t="shared" si="2"/>
        <v>ทะเบียนเครื่องหมายการค้า ปกติ</v>
      </c>
      <c r="C264" s="172">
        <v>2.31115632E8</v>
      </c>
      <c r="D264" s="172">
        <v>2.20109712E8</v>
      </c>
      <c r="E264" s="175">
        <v>48288.0</v>
      </c>
      <c r="F264" s="167" t="s">
        <v>2691</v>
      </c>
      <c r="G264" s="157" t="s">
        <v>2692</v>
      </c>
      <c r="H264" s="206" t="s">
        <v>2693</v>
      </c>
      <c r="I264" s="333" t="s">
        <v>1601</v>
      </c>
      <c r="J264" s="425" t="s">
        <v>3228</v>
      </c>
      <c r="K264" s="417" t="s">
        <v>3229</v>
      </c>
      <c r="L264" s="196" t="s">
        <v>1596</v>
      </c>
      <c r="M264" s="193"/>
      <c r="N264" s="422"/>
    </row>
    <row r="265" ht="27.75" customHeight="1">
      <c r="A265" s="171" t="str">
        <f t="shared" si="4"/>
        <v>6 ปี 4 เดือน 22 วัน หรือเหลืออีก 2336 วัน</v>
      </c>
      <c r="B265" s="113" t="str">
        <f t="shared" si="2"/>
        <v>ทะเบียนเครื่องหมายการค้า ปกติ</v>
      </c>
      <c r="C265" s="172">
        <v>2.31115633E8</v>
      </c>
      <c r="D265" s="172">
        <v>2.20109713E8</v>
      </c>
      <c r="E265" s="175">
        <v>48288.0</v>
      </c>
      <c r="F265" s="167" t="s">
        <v>2691</v>
      </c>
      <c r="G265" s="157" t="s">
        <v>2692</v>
      </c>
      <c r="H265" s="206" t="s">
        <v>2693</v>
      </c>
      <c r="I265" s="333" t="s">
        <v>1605</v>
      </c>
      <c r="J265" s="425" t="s">
        <v>3228</v>
      </c>
      <c r="K265" s="417" t="s">
        <v>3230</v>
      </c>
      <c r="L265" s="196" t="s">
        <v>1596</v>
      </c>
      <c r="M265" s="193"/>
      <c r="N265" s="422"/>
    </row>
    <row r="266" ht="27.75" customHeight="1">
      <c r="A266" s="171" t="str">
        <f t="shared" si="4"/>
        <v>6 ปี 4 เดือน 22 วัน หรือเหลืออีก 2336 วัน</v>
      </c>
      <c r="B266" s="113" t="str">
        <f t="shared" si="2"/>
        <v>ทะเบียนเครื่องหมายการค้า ปกติ</v>
      </c>
      <c r="C266" s="172">
        <v>2.31115634E8</v>
      </c>
      <c r="D266" s="172">
        <v>2.20109714E8</v>
      </c>
      <c r="E266" s="175">
        <v>48288.0</v>
      </c>
      <c r="F266" s="167" t="s">
        <v>2691</v>
      </c>
      <c r="G266" s="157" t="s">
        <v>2692</v>
      </c>
      <c r="H266" s="206" t="s">
        <v>2693</v>
      </c>
      <c r="I266" s="333" t="s">
        <v>1455</v>
      </c>
      <c r="J266" s="425" t="s">
        <v>3231</v>
      </c>
      <c r="K266" s="417" t="s">
        <v>3232</v>
      </c>
      <c r="L266" s="196" t="s">
        <v>3233</v>
      </c>
      <c r="M266" s="193"/>
      <c r="N266" s="422"/>
    </row>
    <row r="267" ht="27.75" customHeight="1">
      <c r="A267" s="171" t="str">
        <f t="shared" si="4"/>
        <v>6 ปี 4 เดือน 22 วัน หรือเหลืออีก 2336 วัน</v>
      </c>
      <c r="B267" s="113" t="str">
        <f t="shared" si="2"/>
        <v>ทะเบียนเครื่องหมายการค้า ปกติ</v>
      </c>
      <c r="C267" s="172">
        <v>2.31115635E8</v>
      </c>
      <c r="D267" s="172">
        <v>2.20109715E8</v>
      </c>
      <c r="E267" s="175">
        <v>48288.0</v>
      </c>
      <c r="F267" s="167" t="s">
        <v>2691</v>
      </c>
      <c r="G267" s="157" t="s">
        <v>2692</v>
      </c>
      <c r="H267" s="206" t="s">
        <v>2693</v>
      </c>
      <c r="I267" s="333" t="s">
        <v>1570</v>
      </c>
      <c r="J267" s="425" t="s">
        <v>3231</v>
      </c>
      <c r="K267" s="417" t="s">
        <v>3234</v>
      </c>
      <c r="L267" s="196" t="s">
        <v>3099</v>
      </c>
      <c r="M267" s="193"/>
      <c r="N267" s="422"/>
    </row>
    <row r="268" ht="27.75" customHeight="1">
      <c r="A268" s="171" t="str">
        <f t="shared" si="4"/>
        <v>6 ปี 4 เดือน 22 วัน หรือเหลืออีก 2336 วัน</v>
      </c>
      <c r="B268" s="113" t="str">
        <f t="shared" si="2"/>
        <v>ทะเบียนเครื่องหมายการค้า ปกติ</v>
      </c>
      <c r="C268" s="172">
        <v>2.31115636E8</v>
      </c>
      <c r="D268" s="172">
        <v>2.20109716E8</v>
      </c>
      <c r="E268" s="175">
        <v>48288.0</v>
      </c>
      <c r="F268" s="167" t="s">
        <v>2691</v>
      </c>
      <c r="G268" s="157" t="s">
        <v>2692</v>
      </c>
      <c r="H268" s="206" t="s">
        <v>2693</v>
      </c>
      <c r="I268" s="333" t="s">
        <v>1241</v>
      </c>
      <c r="J268" s="425" t="s">
        <v>3235</v>
      </c>
      <c r="K268" s="417" t="s">
        <v>3236</v>
      </c>
      <c r="L268" s="196" t="s">
        <v>3237</v>
      </c>
      <c r="M268" s="193"/>
      <c r="N268" s="422"/>
    </row>
    <row r="269" ht="27.75" customHeight="1">
      <c r="A269" s="171" t="str">
        <f t="shared" si="4"/>
        <v>6 ปี 4 เดือน 22 วัน หรือเหลืออีก 2336 วัน</v>
      </c>
      <c r="B269" s="113" t="str">
        <f t="shared" si="2"/>
        <v>ทะเบียนเครื่องหมายการค้า ปกติ</v>
      </c>
      <c r="C269" s="172">
        <v>2.31115637E8</v>
      </c>
      <c r="D269" s="172">
        <v>2.20109718E8</v>
      </c>
      <c r="E269" s="175">
        <v>48288.0</v>
      </c>
      <c r="F269" s="167" t="s">
        <v>2691</v>
      </c>
      <c r="G269" s="157" t="s">
        <v>2692</v>
      </c>
      <c r="H269" s="206" t="s">
        <v>2693</v>
      </c>
      <c r="I269" s="333" t="s">
        <v>3238</v>
      </c>
      <c r="J269" s="425" t="s">
        <v>3235</v>
      </c>
      <c r="K269" s="417" t="s">
        <v>3239</v>
      </c>
      <c r="L269" s="196"/>
      <c r="M269" s="193"/>
      <c r="N269" s="422"/>
    </row>
    <row r="270" ht="27.75" customHeight="1">
      <c r="A270" s="171" t="str">
        <f t="shared" si="4"/>
        <v>6 ปี 4 เดือน 22 วัน หรือเหลืออีก 2336 วัน</v>
      </c>
      <c r="B270" s="113" t="str">
        <f t="shared" si="2"/>
        <v>ทะเบียนเครื่องหมายการค้า ปกติ</v>
      </c>
      <c r="C270" s="172">
        <v>2.31115638E8</v>
      </c>
      <c r="D270" s="172">
        <v>2.20109719E8</v>
      </c>
      <c r="E270" s="175">
        <v>48288.0</v>
      </c>
      <c r="F270" s="167" t="s">
        <v>2691</v>
      </c>
      <c r="G270" s="157" t="s">
        <v>2692</v>
      </c>
      <c r="H270" s="206" t="s">
        <v>2693</v>
      </c>
      <c r="I270" s="333" t="s">
        <v>1174</v>
      </c>
      <c r="J270" s="425" t="s">
        <v>3235</v>
      </c>
      <c r="K270" s="417" t="s">
        <v>3240</v>
      </c>
      <c r="L270" s="196" t="s">
        <v>1166</v>
      </c>
      <c r="M270" s="193"/>
      <c r="N270" s="422"/>
    </row>
    <row r="271" ht="27.75" customHeight="1">
      <c r="A271" s="171" t="str">
        <f t="shared" si="4"/>
        <v>6 ปี 4 เดือน 22 วัน หรือเหลืออีก 2336 วัน</v>
      </c>
      <c r="B271" s="113" t="str">
        <f t="shared" si="2"/>
        <v>ทะเบียนเครื่องหมายการค้า ปกติ</v>
      </c>
      <c r="C271" s="172">
        <v>2.31115639E8</v>
      </c>
      <c r="D271" s="172">
        <v>2.2010972E8</v>
      </c>
      <c r="E271" s="175">
        <v>48288.0</v>
      </c>
      <c r="F271" s="167" t="s">
        <v>2691</v>
      </c>
      <c r="G271" s="157" t="s">
        <v>2692</v>
      </c>
      <c r="H271" s="206" t="s">
        <v>2693</v>
      </c>
      <c r="I271" s="333" t="s">
        <v>3241</v>
      </c>
      <c r="J271" s="425" t="s">
        <v>3201</v>
      </c>
      <c r="K271" s="417" t="s">
        <v>3242</v>
      </c>
      <c r="L271" s="196" t="s">
        <v>1430</v>
      </c>
      <c r="M271" s="193"/>
      <c r="N271" s="422"/>
    </row>
    <row r="272" ht="27.75" customHeight="1">
      <c r="A272" s="171" t="str">
        <f t="shared" si="4"/>
        <v>6 ปี 4 เดือน 22 วัน หรือเหลืออีก 2336 วัน</v>
      </c>
      <c r="B272" s="113" t="str">
        <f t="shared" si="2"/>
        <v>ทะเบียนเครื่องหมายการค้า ปกติ</v>
      </c>
      <c r="C272" s="172">
        <v>2.3111564E8</v>
      </c>
      <c r="D272" s="172">
        <v>2.20109721E8</v>
      </c>
      <c r="E272" s="175">
        <v>48288.0</v>
      </c>
      <c r="F272" s="167" t="s">
        <v>2691</v>
      </c>
      <c r="G272" s="157" t="s">
        <v>2692</v>
      </c>
      <c r="H272" s="206" t="s">
        <v>2693</v>
      </c>
      <c r="I272" s="333" t="s">
        <v>1383</v>
      </c>
      <c r="J272" s="425" t="s">
        <v>3201</v>
      </c>
      <c r="K272" s="417" t="s">
        <v>3243</v>
      </c>
      <c r="L272" s="196" t="s">
        <v>3075</v>
      </c>
      <c r="M272" s="193"/>
      <c r="N272" s="422"/>
    </row>
    <row r="273" ht="27.75" customHeight="1">
      <c r="A273" s="171" t="str">
        <f t="shared" si="4"/>
        <v>6 ปี 4 เดือน 22 วัน หรือเหลืออีก 2336 วัน</v>
      </c>
      <c r="B273" s="113" t="str">
        <f t="shared" si="2"/>
        <v>ทะเบียนเครื่องหมายการค้า ปกติ</v>
      </c>
      <c r="C273" s="172">
        <v>2.31115641E8</v>
      </c>
      <c r="D273" s="172">
        <v>2.20109722E8</v>
      </c>
      <c r="E273" s="175">
        <v>48288.0</v>
      </c>
      <c r="F273" s="167" t="s">
        <v>2691</v>
      </c>
      <c r="G273" s="157" t="s">
        <v>2692</v>
      </c>
      <c r="H273" s="206" t="s">
        <v>2693</v>
      </c>
      <c r="I273" s="333" t="s">
        <v>1488</v>
      </c>
      <c r="J273" s="425" t="s">
        <v>3235</v>
      </c>
      <c r="K273" s="417" t="s">
        <v>3244</v>
      </c>
      <c r="L273" s="196" t="s">
        <v>1479</v>
      </c>
      <c r="M273" s="193"/>
      <c r="N273" s="422"/>
    </row>
    <row r="274" ht="27.75" customHeight="1">
      <c r="A274" s="171" t="str">
        <f t="shared" si="4"/>
        <v>6 ปี 4 เดือน 22 วัน หรือเหลืออีก 2336 วัน</v>
      </c>
      <c r="B274" s="113" t="str">
        <f t="shared" si="2"/>
        <v>ทะเบียนเครื่องหมายการค้า ปกติ</v>
      </c>
      <c r="C274" s="172">
        <v>2.31115642E8</v>
      </c>
      <c r="D274" s="172">
        <v>2.20109723E8</v>
      </c>
      <c r="E274" s="175">
        <v>48288.0</v>
      </c>
      <c r="F274" s="167" t="s">
        <v>2691</v>
      </c>
      <c r="G274" s="157" t="s">
        <v>2692</v>
      </c>
      <c r="H274" s="206" t="s">
        <v>2693</v>
      </c>
      <c r="I274" s="333" t="s">
        <v>1492</v>
      </c>
      <c r="J274" s="425" t="s">
        <v>3201</v>
      </c>
      <c r="K274" s="417" t="s">
        <v>3245</v>
      </c>
      <c r="L274" s="196" t="s">
        <v>1479</v>
      </c>
      <c r="M274" s="193"/>
      <c r="N274" s="422"/>
    </row>
    <row r="275" ht="27.75" customHeight="1">
      <c r="A275" s="171" t="str">
        <f t="shared" si="4"/>
        <v>6 ปี 4 เดือน 22 วัน หรือเหลืออีก 2336 วัน</v>
      </c>
      <c r="B275" s="113" t="str">
        <f t="shared" si="2"/>
        <v>ทะเบียนเครื่องหมายการค้า ปกติ</v>
      </c>
      <c r="C275" s="172">
        <v>2.31115643E8</v>
      </c>
      <c r="D275" s="172">
        <v>2.20109724E8</v>
      </c>
      <c r="E275" s="175">
        <v>48288.0</v>
      </c>
      <c r="F275" s="167" t="s">
        <v>2691</v>
      </c>
      <c r="G275" s="157" t="s">
        <v>2692</v>
      </c>
      <c r="H275" s="206" t="s">
        <v>2693</v>
      </c>
      <c r="I275" s="333" t="s">
        <v>1294</v>
      </c>
      <c r="J275" s="425" t="s">
        <v>3201</v>
      </c>
      <c r="K275" s="417" t="s">
        <v>3246</v>
      </c>
      <c r="L275" s="196" t="s">
        <v>1289</v>
      </c>
      <c r="M275" s="193"/>
      <c r="N275" s="422"/>
    </row>
    <row r="276" ht="27.75" customHeight="1">
      <c r="A276" s="171" t="str">
        <f t="shared" si="4"/>
        <v>6 ปี 4 เดือน 22 วัน หรือเหลืออีก 2336 วัน</v>
      </c>
      <c r="B276" s="113" t="str">
        <f t="shared" si="2"/>
        <v>ทะเบียนเครื่องหมายการค้า ปกติ</v>
      </c>
      <c r="C276" s="172">
        <v>2.31115644E8</v>
      </c>
      <c r="D276" s="172">
        <v>2.20109726E8</v>
      </c>
      <c r="E276" s="175">
        <v>48288.0</v>
      </c>
      <c r="F276" s="167" t="s">
        <v>2691</v>
      </c>
      <c r="G276" s="157" t="s">
        <v>2692</v>
      </c>
      <c r="H276" s="206" t="s">
        <v>2693</v>
      </c>
      <c r="I276" s="333" t="s">
        <v>1484</v>
      </c>
      <c r="J276" s="425" t="s">
        <v>3201</v>
      </c>
      <c r="K276" s="417" t="s">
        <v>3247</v>
      </c>
      <c r="L276" s="196" t="s">
        <v>1479</v>
      </c>
      <c r="M276" s="193"/>
      <c r="N276" s="422"/>
    </row>
    <row r="277" ht="27.75" customHeight="1">
      <c r="A277" s="171" t="str">
        <f t="shared" si="4"/>
        <v>6 ปี 4 เดือน 22 วัน หรือเหลืออีก 2336 วัน</v>
      </c>
      <c r="B277" s="113" t="str">
        <f t="shared" si="2"/>
        <v>ทะเบียนเครื่องหมายการค้า ปกติ</v>
      </c>
      <c r="C277" s="172">
        <v>2.31115645E8</v>
      </c>
      <c r="D277" s="172">
        <v>2.20109727E8</v>
      </c>
      <c r="E277" s="175">
        <v>48288.0</v>
      </c>
      <c r="F277" s="167" t="s">
        <v>2691</v>
      </c>
      <c r="G277" s="157" t="s">
        <v>2692</v>
      </c>
      <c r="H277" s="206" t="s">
        <v>2693</v>
      </c>
      <c r="I277" s="333" t="s">
        <v>1421</v>
      </c>
      <c r="J277" s="425" t="s">
        <v>3201</v>
      </c>
      <c r="K277" s="417" t="s">
        <v>3248</v>
      </c>
      <c r="L277" s="196" t="s">
        <v>1413</v>
      </c>
      <c r="M277" s="193"/>
      <c r="N277" s="422"/>
    </row>
    <row r="278" ht="27.75" customHeight="1">
      <c r="A278" s="171" t="str">
        <f t="shared" si="4"/>
        <v>6 ปี 4 เดือน 22 วัน หรือเหลืออีก 2336 วัน</v>
      </c>
      <c r="B278" s="113" t="str">
        <f t="shared" si="2"/>
        <v>ทะเบียนเครื่องหมายการค้า ปกติ</v>
      </c>
      <c r="C278" s="172">
        <v>2.31115646E8</v>
      </c>
      <c r="D278" s="172">
        <v>2.20109728E8</v>
      </c>
      <c r="E278" s="175">
        <v>48288.0</v>
      </c>
      <c r="F278" s="167" t="s">
        <v>2691</v>
      </c>
      <c r="G278" s="157" t="s">
        <v>2692</v>
      </c>
      <c r="H278" s="206" t="s">
        <v>2693</v>
      </c>
      <c r="I278" s="333" t="s">
        <v>1298</v>
      </c>
      <c r="J278" s="425" t="s">
        <v>3201</v>
      </c>
      <c r="K278" s="417" t="s">
        <v>3249</v>
      </c>
      <c r="L278" s="196" t="s">
        <v>1289</v>
      </c>
      <c r="M278" s="193"/>
      <c r="N278" s="422"/>
    </row>
    <row r="279" ht="27.75" customHeight="1">
      <c r="A279" s="171" t="str">
        <f t="shared" si="4"/>
        <v>6 ปี 4 เดือน 22 วัน หรือเหลืออีก 2336 วัน</v>
      </c>
      <c r="B279" s="113" t="str">
        <f t="shared" si="2"/>
        <v>ทะเบียนเครื่องหมายการค้า ปกติ</v>
      </c>
      <c r="C279" s="172">
        <v>2.31115647E8</v>
      </c>
      <c r="D279" s="172">
        <v>2.20125505E8</v>
      </c>
      <c r="E279" s="175">
        <v>48288.0</v>
      </c>
      <c r="F279" s="167" t="s">
        <v>2691</v>
      </c>
      <c r="G279" s="157" t="s">
        <v>2692</v>
      </c>
      <c r="H279" s="206" t="s">
        <v>2693</v>
      </c>
      <c r="I279" s="333" t="s">
        <v>1476</v>
      </c>
      <c r="J279" s="425" t="s">
        <v>3039</v>
      </c>
      <c r="K279" s="417" t="s">
        <v>3250</v>
      </c>
      <c r="L279" s="196" t="s">
        <v>1463</v>
      </c>
      <c r="M279" s="193"/>
      <c r="N279" s="422"/>
    </row>
    <row r="280" ht="27.75" customHeight="1">
      <c r="A280" s="171" t="str">
        <f t="shared" si="4"/>
        <v>7 ปี 0 เดือน 4 วัน หรือเหลืออีก 2561 วัน</v>
      </c>
      <c r="B280" s="113" t="str">
        <f t="shared" si="2"/>
        <v>ทะเบียนเครื่องหมายการค้า ปกติ</v>
      </c>
      <c r="C280" s="172">
        <v>2.31115648E8</v>
      </c>
      <c r="D280" s="172">
        <v>2.20137177E8</v>
      </c>
      <c r="E280" s="175">
        <v>48513.0</v>
      </c>
      <c r="F280" s="167" t="s">
        <v>2691</v>
      </c>
      <c r="G280" s="157" t="s">
        <v>2692</v>
      </c>
      <c r="H280" s="206" t="s">
        <v>2693</v>
      </c>
      <c r="I280" s="333" t="s">
        <v>3251</v>
      </c>
      <c r="J280" s="425" t="s">
        <v>3050</v>
      </c>
      <c r="K280" s="417" t="s">
        <v>3252</v>
      </c>
      <c r="L280" s="196"/>
      <c r="M280" s="193"/>
      <c r="N280" s="422"/>
    </row>
    <row r="281" ht="27.75" customHeight="1">
      <c r="A281" s="171" t="str">
        <f t="shared" si="4"/>
        <v>7 ปี 0 เดือน 4 วัน หรือเหลืออีก 2561 วัน</v>
      </c>
      <c r="B281" s="113" t="str">
        <f t="shared" si="2"/>
        <v>ทะเบียนเครื่องหมายการค้า ปกติ</v>
      </c>
      <c r="C281" s="172">
        <v>2.31115649E8</v>
      </c>
      <c r="D281" s="172">
        <v>2.20137278E8</v>
      </c>
      <c r="E281" s="175">
        <v>48513.0</v>
      </c>
      <c r="F281" s="167" t="s">
        <v>2691</v>
      </c>
      <c r="G281" s="157" t="s">
        <v>2692</v>
      </c>
      <c r="H281" s="206" t="s">
        <v>2693</v>
      </c>
      <c r="I281" s="333" t="s">
        <v>3253</v>
      </c>
      <c r="J281" s="425" t="s">
        <v>3050</v>
      </c>
      <c r="K281" s="417" t="s">
        <v>3254</v>
      </c>
      <c r="L281" s="196"/>
      <c r="M281" s="193"/>
      <c r="N281" s="422"/>
    </row>
    <row r="282" ht="27.75" customHeight="1">
      <c r="A282" s="171" t="str">
        <f t="shared" si="4"/>
        <v>7 ปี 0 เดือน 4 วัน หรือเหลืออีก 2561 วัน</v>
      </c>
      <c r="B282" s="113" t="str">
        <f t="shared" si="2"/>
        <v>ทะเบียนเครื่องหมายการค้า ปกติ</v>
      </c>
      <c r="C282" s="172">
        <v>2.3111565E8</v>
      </c>
      <c r="D282" s="172">
        <v>2.20137279E8</v>
      </c>
      <c r="E282" s="175">
        <v>48513.0</v>
      </c>
      <c r="F282" s="167" t="s">
        <v>2691</v>
      </c>
      <c r="G282" s="157" t="s">
        <v>2692</v>
      </c>
      <c r="H282" s="206" t="s">
        <v>2693</v>
      </c>
      <c r="I282" s="333" t="s">
        <v>3255</v>
      </c>
      <c r="J282" s="425" t="s">
        <v>3050</v>
      </c>
      <c r="K282" s="417" t="s">
        <v>3256</v>
      </c>
      <c r="L282" s="196"/>
      <c r="M282" s="193"/>
      <c r="N282" s="422"/>
    </row>
    <row r="283" ht="27.75" customHeight="1">
      <c r="A283" s="171" t="str">
        <f t="shared" si="4"/>
        <v>7 ปี 0 เดือน 4 วัน หรือเหลืออีก 2561 วัน</v>
      </c>
      <c r="B283" s="113" t="str">
        <f t="shared" si="2"/>
        <v>ทะเบียนเครื่องหมายการค้า ปกติ</v>
      </c>
      <c r="C283" s="172">
        <v>2.31115651E8</v>
      </c>
      <c r="D283" s="172">
        <v>2.2013728E8</v>
      </c>
      <c r="E283" s="175">
        <v>48513.0</v>
      </c>
      <c r="F283" s="167" t="s">
        <v>2691</v>
      </c>
      <c r="G283" s="157" t="s">
        <v>2692</v>
      </c>
      <c r="H283" s="206" t="s">
        <v>2693</v>
      </c>
      <c r="I283" s="333" t="s">
        <v>3257</v>
      </c>
      <c r="J283" s="425" t="s">
        <v>3050</v>
      </c>
      <c r="K283" s="417" t="s">
        <v>3258</v>
      </c>
      <c r="L283" s="196"/>
      <c r="M283" s="193"/>
      <c r="N283" s="422"/>
    </row>
    <row r="284" ht="27.75" customHeight="1">
      <c r="A284" s="171" t="str">
        <f t="shared" si="4"/>
        <v>7 ปี 0 เดือน 4 วัน หรือเหลืออีก 2561 วัน</v>
      </c>
      <c r="B284" s="113" t="str">
        <f t="shared" si="2"/>
        <v>ทะเบียนเครื่องหมายการค้า ปกติ</v>
      </c>
      <c r="C284" s="172">
        <v>2.31115652E8</v>
      </c>
      <c r="D284" s="172">
        <v>2.20137281E8</v>
      </c>
      <c r="E284" s="175">
        <v>48513.0</v>
      </c>
      <c r="F284" s="167" t="s">
        <v>2691</v>
      </c>
      <c r="G284" s="157" t="s">
        <v>2692</v>
      </c>
      <c r="H284" s="206" t="s">
        <v>2693</v>
      </c>
      <c r="I284" s="333" t="s">
        <v>3259</v>
      </c>
      <c r="J284" s="425" t="s">
        <v>3050</v>
      </c>
      <c r="K284" s="417" t="s">
        <v>3260</v>
      </c>
      <c r="L284" s="196"/>
      <c r="M284" s="193"/>
      <c r="N284" s="422"/>
    </row>
    <row r="285" ht="27.75" customHeight="1">
      <c r="A285" s="171" t="str">
        <f t="shared" si="4"/>
        <v>7 ปี 0 เดือน 4 วัน หรือเหลืออีก 2561 วัน</v>
      </c>
      <c r="B285" s="113" t="str">
        <f t="shared" si="2"/>
        <v>ทะเบียนเครื่องหมายการค้า ปกติ</v>
      </c>
      <c r="C285" s="172">
        <v>2.31115653E8</v>
      </c>
      <c r="D285" s="172">
        <v>2.20137282E8</v>
      </c>
      <c r="E285" s="175">
        <v>48513.0</v>
      </c>
      <c r="F285" s="167" t="s">
        <v>2691</v>
      </c>
      <c r="G285" s="157" t="s">
        <v>2692</v>
      </c>
      <c r="H285" s="206" t="s">
        <v>2693</v>
      </c>
      <c r="I285" s="333" t="s">
        <v>3261</v>
      </c>
      <c r="J285" s="425" t="s">
        <v>3050</v>
      </c>
      <c r="K285" s="417" t="s">
        <v>3262</v>
      </c>
      <c r="L285" s="196"/>
      <c r="M285" s="193"/>
      <c r="N285" s="422"/>
    </row>
    <row r="286" ht="27.75" customHeight="1">
      <c r="A286" s="171" t="str">
        <f t="shared" si="4"/>
        <v>7 ปี 0 เดือน 4 วัน หรือเหลืออีก 2561 วัน</v>
      </c>
      <c r="B286" s="113" t="str">
        <f t="shared" si="2"/>
        <v>ทะเบียนเครื่องหมายการค้า ปกติ</v>
      </c>
      <c r="C286" s="172">
        <v>2.31115654E8</v>
      </c>
      <c r="D286" s="172">
        <v>2.20137283E8</v>
      </c>
      <c r="E286" s="175">
        <v>48513.0</v>
      </c>
      <c r="F286" s="167" t="s">
        <v>2691</v>
      </c>
      <c r="G286" s="157" t="s">
        <v>2692</v>
      </c>
      <c r="H286" s="206" t="s">
        <v>2693</v>
      </c>
      <c r="I286" s="333" t="s">
        <v>3263</v>
      </c>
      <c r="J286" s="425" t="s">
        <v>3050</v>
      </c>
      <c r="K286" s="417" t="s">
        <v>3264</v>
      </c>
      <c r="L286" s="196"/>
      <c r="M286" s="193"/>
      <c r="N286" s="422"/>
    </row>
    <row r="287" ht="27.75" customHeight="1">
      <c r="A287" s="171" t="str">
        <f t="shared" si="4"/>
        <v>7 ปี 0 เดือน 4 วัน หรือเหลืออีก 2561 วัน</v>
      </c>
      <c r="B287" s="113" t="str">
        <f t="shared" si="2"/>
        <v>ทะเบียนเครื่องหมายการค้า ปกติ</v>
      </c>
      <c r="C287" s="172">
        <v>2.31115655E8</v>
      </c>
      <c r="D287" s="172">
        <v>2.20137284E8</v>
      </c>
      <c r="E287" s="175">
        <v>48513.0</v>
      </c>
      <c r="F287" s="167" t="s">
        <v>2691</v>
      </c>
      <c r="G287" s="157" t="s">
        <v>2692</v>
      </c>
      <c r="H287" s="206" t="s">
        <v>2693</v>
      </c>
      <c r="I287" s="333" t="s">
        <v>3265</v>
      </c>
      <c r="J287" s="425" t="s">
        <v>3050</v>
      </c>
      <c r="K287" s="417" t="s">
        <v>3266</v>
      </c>
      <c r="L287" s="196"/>
      <c r="M287" s="193"/>
      <c r="N287" s="422"/>
    </row>
    <row r="288" ht="27.75" customHeight="1">
      <c r="A288" s="171" t="str">
        <f t="shared" si="4"/>
        <v>7 ปี 0 เดือน 4 วัน หรือเหลืออีก 2561 วัน</v>
      </c>
      <c r="B288" s="113" t="str">
        <f t="shared" si="2"/>
        <v>ทะเบียนเครื่องหมายการค้า ปกติ</v>
      </c>
      <c r="C288" s="172">
        <v>2.31115656E8</v>
      </c>
      <c r="D288" s="172">
        <v>2.20137285E8</v>
      </c>
      <c r="E288" s="175">
        <v>48513.0</v>
      </c>
      <c r="F288" s="167" t="s">
        <v>2691</v>
      </c>
      <c r="G288" s="157" t="s">
        <v>2692</v>
      </c>
      <c r="H288" s="206" t="s">
        <v>2693</v>
      </c>
      <c r="I288" s="333" t="s">
        <v>3267</v>
      </c>
      <c r="J288" s="425" t="s">
        <v>3050</v>
      </c>
      <c r="K288" s="417" t="s">
        <v>3268</v>
      </c>
      <c r="L288" s="196"/>
      <c r="M288" s="193"/>
      <c r="N288" s="422"/>
    </row>
    <row r="289" ht="27.75" customHeight="1">
      <c r="A289" s="171" t="str">
        <f t="shared" si="4"/>
        <v>7 ปี 0 เดือน 4 วัน หรือเหลืออีก 2561 วัน</v>
      </c>
      <c r="B289" s="113" t="str">
        <f t="shared" si="2"/>
        <v>ทะเบียนเครื่องหมายการค้า ปกติ</v>
      </c>
      <c r="C289" s="172">
        <v>2.31115657E8</v>
      </c>
      <c r="D289" s="172">
        <v>2.20137286E8</v>
      </c>
      <c r="E289" s="175">
        <v>48513.0</v>
      </c>
      <c r="F289" s="167" t="s">
        <v>2691</v>
      </c>
      <c r="G289" s="157" t="s">
        <v>2692</v>
      </c>
      <c r="H289" s="206" t="s">
        <v>2693</v>
      </c>
      <c r="I289" s="333" t="s">
        <v>3269</v>
      </c>
      <c r="J289" s="425" t="s">
        <v>3050</v>
      </c>
      <c r="K289" s="417" t="s">
        <v>3270</v>
      </c>
      <c r="L289" s="196"/>
      <c r="M289" s="193"/>
      <c r="N289" s="422"/>
    </row>
    <row r="290" ht="27.75" customHeight="1">
      <c r="A290" s="171" t="str">
        <f t="shared" si="4"/>
        <v>7 ปี 0 เดือน 4 วัน หรือเหลืออีก 2561 วัน</v>
      </c>
      <c r="B290" s="113" t="str">
        <f t="shared" si="2"/>
        <v>ทะเบียนเครื่องหมายการค้า ปกติ</v>
      </c>
      <c r="C290" s="172">
        <v>2.31115658E8</v>
      </c>
      <c r="D290" s="172">
        <v>2.20137288E8</v>
      </c>
      <c r="E290" s="175">
        <v>48513.0</v>
      </c>
      <c r="F290" s="167" t="s">
        <v>2691</v>
      </c>
      <c r="G290" s="157" t="s">
        <v>2692</v>
      </c>
      <c r="H290" s="206" t="s">
        <v>2693</v>
      </c>
      <c r="I290" s="333" t="s">
        <v>3271</v>
      </c>
      <c r="J290" s="425" t="s">
        <v>3050</v>
      </c>
      <c r="K290" s="417" t="s">
        <v>3272</v>
      </c>
      <c r="L290" s="196"/>
      <c r="M290" s="193"/>
      <c r="N290" s="422"/>
    </row>
    <row r="291" ht="27.75" customHeight="1">
      <c r="A291" s="171" t="str">
        <f t="shared" si="4"/>
        <v>7 ปี 0 เดือน 4 วัน หรือเหลืออีก 2561 วัน</v>
      </c>
      <c r="B291" s="113" t="str">
        <f t="shared" si="2"/>
        <v>ทะเบียนเครื่องหมายการค้า ปกติ</v>
      </c>
      <c r="C291" s="172">
        <v>2.31115659E8</v>
      </c>
      <c r="D291" s="172">
        <v>2.2013729E8</v>
      </c>
      <c r="E291" s="175">
        <v>48513.0</v>
      </c>
      <c r="F291" s="167" t="s">
        <v>2691</v>
      </c>
      <c r="G291" s="157" t="s">
        <v>2692</v>
      </c>
      <c r="H291" s="206" t="s">
        <v>2693</v>
      </c>
      <c r="I291" s="333" t="s">
        <v>3273</v>
      </c>
      <c r="J291" s="425" t="s">
        <v>3050</v>
      </c>
      <c r="K291" s="417" t="s">
        <v>3274</v>
      </c>
      <c r="L291" s="196"/>
      <c r="M291" s="193"/>
      <c r="N291" s="422"/>
    </row>
    <row r="292" ht="27.75" customHeight="1">
      <c r="A292" s="171" t="str">
        <f t="shared" si="4"/>
        <v>7 ปี 0 เดือน 4 วัน หรือเหลืออีก 2561 วัน</v>
      </c>
      <c r="B292" s="113" t="str">
        <f t="shared" si="2"/>
        <v>ทะเบียนเครื่องหมายการค้า ปกติ</v>
      </c>
      <c r="C292" s="172">
        <v>2.3111566E8</v>
      </c>
      <c r="D292" s="172">
        <v>2.20137291E8</v>
      </c>
      <c r="E292" s="175">
        <v>48513.0</v>
      </c>
      <c r="F292" s="167" t="s">
        <v>2691</v>
      </c>
      <c r="G292" s="157" t="s">
        <v>2692</v>
      </c>
      <c r="H292" s="206" t="s">
        <v>2693</v>
      </c>
      <c r="I292" s="333" t="s">
        <v>3275</v>
      </c>
      <c r="J292" s="425" t="s">
        <v>3050</v>
      </c>
      <c r="K292" s="417" t="s">
        <v>3276</v>
      </c>
      <c r="L292" s="196"/>
      <c r="M292" s="193"/>
      <c r="N292" s="422"/>
    </row>
    <row r="293" ht="27.75" customHeight="1">
      <c r="A293" s="171" t="str">
        <f t="shared" si="4"/>
        <v>7 ปี 0 เดือน 4 วัน หรือเหลืออีก 2561 วัน</v>
      </c>
      <c r="B293" s="113" t="str">
        <f t="shared" si="2"/>
        <v>ทะเบียนเครื่องหมายการค้า ปกติ</v>
      </c>
      <c r="C293" s="172">
        <v>2.31115661E8</v>
      </c>
      <c r="D293" s="172">
        <v>2.20137292E8</v>
      </c>
      <c r="E293" s="175">
        <v>48513.0</v>
      </c>
      <c r="F293" s="167" t="s">
        <v>2691</v>
      </c>
      <c r="G293" s="157" t="s">
        <v>2692</v>
      </c>
      <c r="H293" s="206" t="s">
        <v>2693</v>
      </c>
      <c r="I293" s="333" t="s">
        <v>3277</v>
      </c>
      <c r="J293" s="425" t="s">
        <v>3050</v>
      </c>
      <c r="K293" s="417" t="s">
        <v>3278</v>
      </c>
      <c r="L293" s="196"/>
      <c r="M293" s="193"/>
      <c r="N293" s="422"/>
    </row>
    <row r="294" ht="27.75" customHeight="1">
      <c r="A294" s="171" t="str">
        <f t="shared" si="4"/>
        <v>7 ปี 0 เดือน 4 วัน หรือเหลืออีก 2561 วัน</v>
      </c>
      <c r="B294" s="113" t="str">
        <f t="shared" si="2"/>
        <v>ทะเบียนเครื่องหมายการค้า ปกติ</v>
      </c>
      <c r="C294" s="172">
        <v>2.31115662E8</v>
      </c>
      <c r="D294" s="172">
        <v>2.20137297E8</v>
      </c>
      <c r="E294" s="175">
        <v>48513.0</v>
      </c>
      <c r="F294" s="167" t="s">
        <v>2691</v>
      </c>
      <c r="G294" s="157" t="s">
        <v>2692</v>
      </c>
      <c r="H294" s="206" t="s">
        <v>2693</v>
      </c>
      <c r="I294" s="333" t="s">
        <v>3279</v>
      </c>
      <c r="J294" s="425" t="s">
        <v>3050</v>
      </c>
      <c r="K294" s="417" t="s">
        <v>3280</v>
      </c>
      <c r="L294" s="196"/>
      <c r="M294" s="193"/>
      <c r="N294" s="422"/>
    </row>
    <row r="295" ht="27.75" customHeight="1">
      <c r="A295" s="171" t="str">
        <f t="shared" si="4"/>
        <v>7 ปี 0 เดือน 4 วัน หรือเหลืออีก 2561 วัน</v>
      </c>
      <c r="B295" s="113" t="str">
        <f t="shared" si="2"/>
        <v>ทะเบียนเครื่องหมายการค้า ปกติ</v>
      </c>
      <c r="C295" s="172">
        <v>2.31115663E8</v>
      </c>
      <c r="D295" s="172">
        <v>2.2037294E7</v>
      </c>
      <c r="E295" s="175">
        <v>48513.0</v>
      </c>
      <c r="F295" s="167" t="s">
        <v>2691</v>
      </c>
      <c r="G295" s="157" t="s">
        <v>2692</v>
      </c>
      <c r="H295" s="206" t="s">
        <v>2693</v>
      </c>
      <c r="I295" s="333" t="s">
        <v>3281</v>
      </c>
      <c r="J295" s="425" t="s">
        <v>3050</v>
      </c>
      <c r="K295" s="417" t="s">
        <v>3282</v>
      </c>
      <c r="L295" s="196"/>
      <c r="M295" s="193"/>
      <c r="N295" s="422"/>
    </row>
    <row r="296" ht="27.75" customHeight="1">
      <c r="A296" s="171" t="str">
        <f t="shared" si="4"/>
        <v>7 ปี 0 เดือน 4 วัน หรือเหลืออีก 2561 วัน</v>
      </c>
      <c r="B296" s="113" t="str">
        <f t="shared" si="2"/>
        <v>ทะเบียนเครื่องหมายการค้า ปกติ</v>
      </c>
      <c r="C296" s="172">
        <v>2.31115664E8</v>
      </c>
      <c r="D296" s="172">
        <v>2.20137295E8</v>
      </c>
      <c r="E296" s="175">
        <v>48513.0</v>
      </c>
      <c r="F296" s="167" t="s">
        <v>2691</v>
      </c>
      <c r="G296" s="157" t="s">
        <v>2692</v>
      </c>
      <c r="H296" s="206" t="s">
        <v>2693</v>
      </c>
      <c r="I296" s="333" t="s">
        <v>3283</v>
      </c>
      <c r="J296" s="425" t="s">
        <v>3050</v>
      </c>
      <c r="K296" s="417" t="s">
        <v>3284</v>
      </c>
      <c r="L296" s="196"/>
      <c r="M296" s="193"/>
      <c r="N296" s="422"/>
    </row>
    <row r="297" ht="27.75" customHeight="1">
      <c r="A297" s="171" t="str">
        <f t="shared" si="4"/>
        <v>7 ปี 0 เดือน 4 วัน หรือเหลืออีก 2561 วัน</v>
      </c>
      <c r="B297" s="113" t="str">
        <f t="shared" si="2"/>
        <v>ทะเบียนเครื่องหมายการค้า ปกติ</v>
      </c>
      <c r="C297" s="172">
        <v>2.31115665E8</v>
      </c>
      <c r="D297" s="172">
        <v>2.20137296E8</v>
      </c>
      <c r="E297" s="175">
        <v>48513.0</v>
      </c>
      <c r="F297" s="167" t="s">
        <v>2691</v>
      </c>
      <c r="G297" s="157" t="s">
        <v>2692</v>
      </c>
      <c r="H297" s="206" t="s">
        <v>2693</v>
      </c>
      <c r="I297" s="333" t="s">
        <v>3285</v>
      </c>
      <c r="J297" s="425" t="s">
        <v>3050</v>
      </c>
      <c r="K297" s="417" t="s">
        <v>3286</v>
      </c>
      <c r="L297" s="196"/>
      <c r="M297" s="193"/>
      <c r="N297" s="422"/>
    </row>
    <row r="298" ht="27.75" customHeight="1">
      <c r="A298" s="171" t="str">
        <f t="shared" si="4"/>
        <v>7 ปี 0 เดือน 4 วัน หรือเหลืออีก 2561 วัน</v>
      </c>
      <c r="B298" s="113" t="str">
        <f t="shared" si="2"/>
        <v>ทะเบียนเครื่องหมายการค้า ปกติ</v>
      </c>
      <c r="C298" s="172">
        <v>2.31115666E8</v>
      </c>
      <c r="D298" s="172">
        <v>2.20137297E8</v>
      </c>
      <c r="E298" s="175">
        <v>48513.0</v>
      </c>
      <c r="F298" s="167" t="s">
        <v>2691</v>
      </c>
      <c r="G298" s="157" t="s">
        <v>2692</v>
      </c>
      <c r="H298" s="206" t="s">
        <v>2693</v>
      </c>
      <c r="I298" s="333" t="s">
        <v>3287</v>
      </c>
      <c r="J298" s="425" t="s">
        <v>3050</v>
      </c>
      <c r="K298" s="417" t="s">
        <v>3288</v>
      </c>
      <c r="L298" s="196"/>
      <c r="M298" s="193"/>
      <c r="N298" s="422"/>
    </row>
    <row r="299" ht="27.75" customHeight="1">
      <c r="A299" s="171" t="str">
        <f t="shared" si="4"/>
        <v>7 ปี 0 เดือน 4 วัน หรือเหลืออีก 2561 วัน</v>
      </c>
      <c r="B299" s="113" t="str">
        <f t="shared" si="2"/>
        <v>ทะเบียนเครื่องหมายการค้า ปกติ</v>
      </c>
      <c r="C299" s="172">
        <v>2.31115667E8</v>
      </c>
      <c r="D299" s="172">
        <v>2.20137298E8</v>
      </c>
      <c r="E299" s="175">
        <v>48513.0</v>
      </c>
      <c r="F299" s="167" t="s">
        <v>2691</v>
      </c>
      <c r="G299" s="157" t="s">
        <v>2692</v>
      </c>
      <c r="H299" s="206" t="s">
        <v>2693</v>
      </c>
      <c r="I299" s="333" t="s">
        <v>3289</v>
      </c>
      <c r="J299" s="425" t="s">
        <v>3050</v>
      </c>
      <c r="K299" s="417" t="s">
        <v>3290</v>
      </c>
      <c r="L299" s="196"/>
      <c r="M299" s="193"/>
      <c r="N299" s="422"/>
    </row>
    <row r="300" ht="27.75" customHeight="1">
      <c r="A300" s="171" t="str">
        <f t="shared" si="4"/>
        <v>7 ปี 0 เดือน 4 วัน หรือเหลืออีก 2561 วัน</v>
      </c>
      <c r="B300" s="113" t="str">
        <f t="shared" si="2"/>
        <v>ทะเบียนเครื่องหมายการค้า ปกติ</v>
      </c>
      <c r="C300" s="172">
        <v>2.31115668E8</v>
      </c>
      <c r="D300" s="172">
        <v>2.20137299E8</v>
      </c>
      <c r="E300" s="175">
        <v>48513.0</v>
      </c>
      <c r="F300" s="167" t="s">
        <v>2691</v>
      </c>
      <c r="G300" s="157" t="s">
        <v>2692</v>
      </c>
      <c r="H300" s="206" t="s">
        <v>2693</v>
      </c>
      <c r="I300" s="333" t="s">
        <v>3291</v>
      </c>
      <c r="J300" s="425" t="s">
        <v>3050</v>
      </c>
      <c r="K300" s="417" t="s">
        <v>3292</v>
      </c>
      <c r="L300" s="196"/>
      <c r="M300" s="193"/>
      <c r="N300" s="422"/>
    </row>
    <row r="301" ht="27.75" customHeight="1">
      <c r="A301" s="171" t="str">
        <f t="shared" si="4"/>
        <v>7 ปี 0 เดือน 4 วัน หรือเหลืออีก 2561 วัน</v>
      </c>
      <c r="B301" s="113" t="str">
        <f t="shared" si="2"/>
        <v>ทะเบียนเครื่องหมายการค้า ปกติ</v>
      </c>
      <c r="C301" s="172">
        <v>2.31115669E8</v>
      </c>
      <c r="D301" s="172">
        <v>2.20137301E8</v>
      </c>
      <c r="E301" s="175">
        <v>48513.0</v>
      </c>
      <c r="F301" s="167" t="s">
        <v>2691</v>
      </c>
      <c r="G301" s="157" t="s">
        <v>2692</v>
      </c>
      <c r="H301" s="206" t="s">
        <v>2693</v>
      </c>
      <c r="I301" s="333" t="s">
        <v>3293</v>
      </c>
      <c r="J301" s="425" t="s">
        <v>3050</v>
      </c>
      <c r="K301" s="417" t="s">
        <v>3294</v>
      </c>
      <c r="L301" s="196"/>
      <c r="M301" s="193"/>
      <c r="N301" s="422"/>
    </row>
    <row r="302" ht="27.75" customHeight="1">
      <c r="A302" s="171" t="str">
        <f t="shared" si="4"/>
        <v>6 ปี 7 เดือน 3 วัน หรือเหลืออีก 2407 วัน</v>
      </c>
      <c r="B302" s="113" t="str">
        <f t="shared" si="2"/>
        <v>ทะเบียนเครื่องหมายการค้า ปกติ</v>
      </c>
      <c r="C302" s="172">
        <v>2.31120823E8</v>
      </c>
      <c r="D302" s="172">
        <v>2.20118251E8</v>
      </c>
      <c r="E302" s="175">
        <v>48359.0</v>
      </c>
      <c r="F302" s="167" t="s">
        <v>2691</v>
      </c>
      <c r="G302" s="157" t="s">
        <v>2692</v>
      </c>
      <c r="H302" s="206" t="s">
        <v>2693</v>
      </c>
      <c r="I302" s="333" t="s">
        <v>3295</v>
      </c>
      <c r="J302" s="425" t="s">
        <v>3235</v>
      </c>
      <c r="K302" s="417" t="s">
        <v>3296</v>
      </c>
      <c r="L302" s="196"/>
      <c r="M302" s="193"/>
      <c r="N302" s="422"/>
    </row>
    <row r="303" ht="27.75" customHeight="1">
      <c r="A303" s="171" t="str">
        <f t="shared" si="4"/>
        <v>6 ปี 7 เดือน 3 วัน หรือเหลืออีก 2407 วัน</v>
      </c>
      <c r="B303" s="113" t="str">
        <f t="shared" si="2"/>
        <v>ทะเบียนเครื่องหมายการค้า ปกติ</v>
      </c>
      <c r="C303" s="172">
        <v>2.31120822E8</v>
      </c>
      <c r="D303" s="172">
        <v>2.2011825E8</v>
      </c>
      <c r="E303" s="175">
        <v>48359.0</v>
      </c>
      <c r="F303" s="167" t="s">
        <v>2691</v>
      </c>
      <c r="G303" s="157" t="s">
        <v>2692</v>
      </c>
      <c r="H303" s="206" t="s">
        <v>2693</v>
      </c>
      <c r="I303" s="333" t="s">
        <v>3297</v>
      </c>
      <c r="J303" s="425" t="s">
        <v>3235</v>
      </c>
      <c r="K303" s="417" t="s">
        <v>3298</v>
      </c>
      <c r="L303" s="196"/>
      <c r="M303" s="193"/>
      <c r="N303" s="422"/>
    </row>
    <row r="304" ht="27.75" customHeight="1">
      <c r="A304" s="171" t="str">
        <f t="shared" si="4"/>
        <v>6 ปี 7 เดือน 3 วัน หรือเหลืออีก 2407 วัน</v>
      </c>
      <c r="B304" s="113" t="str">
        <f t="shared" si="2"/>
        <v>ทะเบียนเครื่องหมายการค้า ปกติ</v>
      </c>
      <c r="C304" s="172">
        <v>2.31120821E8</v>
      </c>
      <c r="D304" s="172">
        <v>2.2118249E7</v>
      </c>
      <c r="E304" s="175">
        <v>48359.0</v>
      </c>
      <c r="F304" s="167" t="s">
        <v>2691</v>
      </c>
      <c r="G304" s="157" t="s">
        <v>2692</v>
      </c>
      <c r="H304" s="206" t="s">
        <v>2693</v>
      </c>
      <c r="I304" s="333" t="s">
        <v>3299</v>
      </c>
      <c r="J304" s="425" t="s">
        <v>3235</v>
      </c>
      <c r="K304" s="417" t="s">
        <v>3300</v>
      </c>
      <c r="L304" s="196"/>
      <c r="M304" s="193"/>
      <c r="N304" s="422"/>
    </row>
    <row r="305" ht="27.75" customHeight="1">
      <c r="A305" s="171" t="str">
        <f t="shared" si="4"/>
        <v>6 ปี 7 เดือน 3 วัน หรือเหลืออีก 2407 วัน</v>
      </c>
      <c r="B305" s="113" t="str">
        <f t="shared" si="2"/>
        <v>ทะเบียนเครื่องหมายการค้า ปกติ</v>
      </c>
      <c r="C305" s="172">
        <v>2.3112082E8</v>
      </c>
      <c r="D305" s="172">
        <v>2.20118248E8</v>
      </c>
      <c r="E305" s="175">
        <v>48359.0</v>
      </c>
      <c r="F305" s="167" t="s">
        <v>2691</v>
      </c>
      <c r="G305" s="157" t="s">
        <v>2692</v>
      </c>
      <c r="H305" s="206" t="s">
        <v>2693</v>
      </c>
      <c r="I305" s="333" t="s">
        <v>3301</v>
      </c>
      <c r="J305" s="425" t="s">
        <v>3235</v>
      </c>
      <c r="K305" s="417" t="s">
        <v>3302</v>
      </c>
      <c r="L305" s="196"/>
      <c r="M305" s="193"/>
      <c r="N305" s="422"/>
    </row>
    <row r="306" ht="27.75" customHeight="1">
      <c r="A306" s="171" t="str">
        <f t="shared" si="4"/>
        <v>6 ปี 7 เดือน 3 วัน หรือเหลืออีก 2407 วัน</v>
      </c>
      <c r="B306" s="113" t="str">
        <f t="shared" si="2"/>
        <v>ทะเบียนเครื่องหมายการค้า ปกติ</v>
      </c>
      <c r="C306" s="172">
        <v>2.31120819E8</v>
      </c>
      <c r="D306" s="172">
        <v>2.20118247E8</v>
      </c>
      <c r="E306" s="175">
        <v>48359.0</v>
      </c>
      <c r="F306" s="167" t="s">
        <v>2691</v>
      </c>
      <c r="G306" s="157" t="s">
        <v>2692</v>
      </c>
      <c r="H306" s="206" t="s">
        <v>2693</v>
      </c>
      <c r="I306" s="333" t="s">
        <v>3303</v>
      </c>
      <c r="J306" s="425" t="s">
        <v>3235</v>
      </c>
      <c r="K306" s="417" t="s">
        <v>3304</v>
      </c>
      <c r="L306" s="196"/>
      <c r="M306" s="193"/>
      <c r="N306" s="422"/>
    </row>
    <row r="307" ht="27.75" customHeight="1">
      <c r="A307" s="171" t="str">
        <f t="shared" si="4"/>
        <v>6 ปี 7 เดือน 3 วัน หรือเหลืออีก 2407 วัน</v>
      </c>
      <c r="B307" s="113" t="str">
        <f t="shared" si="2"/>
        <v>ทะเบียนเครื่องหมายการค้า ปกติ</v>
      </c>
      <c r="C307" s="172">
        <v>2.31120818E8</v>
      </c>
      <c r="D307" s="172">
        <v>2.20118246E8</v>
      </c>
      <c r="E307" s="175">
        <v>48359.0</v>
      </c>
      <c r="F307" s="167" t="s">
        <v>2691</v>
      </c>
      <c r="G307" s="157" t="s">
        <v>2692</v>
      </c>
      <c r="H307" s="206" t="s">
        <v>2693</v>
      </c>
      <c r="I307" s="333" t="s">
        <v>3305</v>
      </c>
      <c r="J307" s="425" t="s">
        <v>3235</v>
      </c>
      <c r="K307" s="417" t="s">
        <v>3306</v>
      </c>
      <c r="L307" s="196"/>
      <c r="M307" s="193"/>
      <c r="N307" s="422"/>
    </row>
    <row r="308" ht="27.75" customHeight="1">
      <c r="A308" s="171" t="str">
        <f t="shared" si="4"/>
        <v>6 ปี 7 เดือน 3 วัน หรือเหลืออีก 2407 วัน</v>
      </c>
      <c r="B308" s="113" t="str">
        <f t="shared" si="2"/>
        <v>ทะเบียนเครื่องหมายการค้า ปกติ</v>
      </c>
      <c r="C308" s="172">
        <v>2.31120817E8</v>
      </c>
      <c r="D308" s="172">
        <v>2.20118245E8</v>
      </c>
      <c r="E308" s="175">
        <v>48359.0</v>
      </c>
      <c r="F308" s="167" t="s">
        <v>2691</v>
      </c>
      <c r="G308" s="157" t="s">
        <v>2692</v>
      </c>
      <c r="H308" s="206" t="s">
        <v>2693</v>
      </c>
      <c r="I308" s="333" t="s">
        <v>3307</v>
      </c>
      <c r="J308" s="425" t="s">
        <v>3235</v>
      </c>
      <c r="K308" s="417" t="s">
        <v>3308</v>
      </c>
      <c r="L308" s="196"/>
      <c r="M308" s="193"/>
      <c r="N308" s="422"/>
    </row>
    <row r="309" ht="27.75" customHeight="1">
      <c r="A309" s="171" t="str">
        <f t="shared" si="4"/>
        <v>6 ปี 7 เดือน 3 วัน หรือเหลืออีก 2407 วัน</v>
      </c>
      <c r="B309" s="113" t="str">
        <f t="shared" si="2"/>
        <v>ทะเบียนเครื่องหมายการค้า ปกติ</v>
      </c>
      <c r="C309" s="172">
        <v>2.31120816E8</v>
      </c>
      <c r="D309" s="172">
        <v>2.20118244E8</v>
      </c>
      <c r="E309" s="175">
        <v>48359.0</v>
      </c>
      <c r="F309" s="167" t="s">
        <v>2691</v>
      </c>
      <c r="G309" s="157" t="s">
        <v>2692</v>
      </c>
      <c r="H309" s="206" t="s">
        <v>2693</v>
      </c>
      <c r="I309" s="333" t="s">
        <v>3309</v>
      </c>
      <c r="J309" s="425" t="s">
        <v>3235</v>
      </c>
      <c r="K309" s="417" t="s">
        <v>3310</v>
      </c>
      <c r="L309" s="196"/>
      <c r="M309" s="193"/>
      <c r="N309" s="422"/>
    </row>
    <row r="310" ht="27.75" customHeight="1">
      <c r="A310" s="171" t="str">
        <f t="shared" si="4"/>
        <v>6 ปี 7 เดือน 3 วัน หรือเหลืออีก 2407 วัน</v>
      </c>
      <c r="B310" s="113" t="str">
        <f t="shared" si="2"/>
        <v>ทะเบียนเครื่องหมายการค้า ปกติ</v>
      </c>
      <c r="C310" s="172">
        <v>2.31120815E8</v>
      </c>
      <c r="D310" s="172">
        <v>2.20118243E8</v>
      </c>
      <c r="E310" s="175">
        <v>48359.0</v>
      </c>
      <c r="F310" s="167" t="s">
        <v>2691</v>
      </c>
      <c r="G310" s="157" t="s">
        <v>2692</v>
      </c>
      <c r="H310" s="206" t="s">
        <v>2693</v>
      </c>
      <c r="I310" s="333" t="s">
        <v>3311</v>
      </c>
      <c r="J310" s="425" t="s">
        <v>3235</v>
      </c>
      <c r="K310" s="417" t="s">
        <v>3312</v>
      </c>
      <c r="L310" s="196" t="s">
        <v>3313</v>
      </c>
      <c r="M310" s="193"/>
      <c r="N310" s="422"/>
    </row>
    <row r="311" ht="27.75" customHeight="1">
      <c r="A311" s="171" t="str">
        <f t="shared" si="4"/>
        <v>6 ปี 7 เดือน 3 วัน หรือเหลืออีก 2407 วัน</v>
      </c>
      <c r="B311" s="113" t="str">
        <f t="shared" si="2"/>
        <v>ทะเบียนเครื่องหมายการค้า ปกติ</v>
      </c>
      <c r="C311" s="172">
        <v>2.31120814E8</v>
      </c>
      <c r="D311" s="172">
        <v>2.20118241E8</v>
      </c>
      <c r="E311" s="175">
        <v>48359.0</v>
      </c>
      <c r="F311" s="167" t="s">
        <v>2691</v>
      </c>
      <c r="G311" s="157" t="s">
        <v>2692</v>
      </c>
      <c r="H311" s="206" t="s">
        <v>2693</v>
      </c>
      <c r="I311" s="333" t="s">
        <v>3314</v>
      </c>
      <c r="J311" s="425" t="s">
        <v>3235</v>
      </c>
      <c r="K311" s="417" t="s">
        <v>3315</v>
      </c>
      <c r="L311" s="196"/>
      <c r="M311" s="193"/>
      <c r="N311" s="422"/>
    </row>
    <row r="312" ht="27.75" customHeight="1">
      <c r="A312" s="171" t="str">
        <f t="shared" si="4"/>
        <v>6 ปี 7 เดือน 3 วัน หรือเหลืออีก 2407 วัน</v>
      </c>
      <c r="B312" s="113" t="str">
        <f t="shared" si="2"/>
        <v>ทะเบียนเครื่องหมายการค้า ปกติ</v>
      </c>
      <c r="C312" s="172">
        <v>2.31120813E8</v>
      </c>
      <c r="D312" s="172">
        <v>2.2011824E8</v>
      </c>
      <c r="E312" s="175">
        <v>48359.0</v>
      </c>
      <c r="F312" s="167" t="s">
        <v>2691</v>
      </c>
      <c r="G312" s="157" t="s">
        <v>2692</v>
      </c>
      <c r="H312" s="206" t="s">
        <v>2693</v>
      </c>
      <c r="I312" s="333" t="s">
        <v>987</v>
      </c>
      <c r="J312" s="425" t="s">
        <v>3235</v>
      </c>
      <c r="K312" s="417" t="s">
        <v>3316</v>
      </c>
      <c r="L312" s="196" t="s">
        <v>975</v>
      </c>
      <c r="M312" s="193"/>
      <c r="N312" s="422"/>
    </row>
    <row r="313" ht="27.75" customHeight="1">
      <c r="A313" s="171" t="str">
        <f t="shared" si="4"/>
        <v>6 ปี 7 เดือน 3 วัน หรือเหลืออีก 2407 วัน</v>
      </c>
      <c r="B313" s="113" t="str">
        <f t="shared" si="2"/>
        <v>ทะเบียนเครื่องหมายการค้า ปกติ</v>
      </c>
      <c r="C313" s="172">
        <v>2.31120812E8</v>
      </c>
      <c r="D313" s="172">
        <v>2.20118239E8</v>
      </c>
      <c r="E313" s="175">
        <v>48359.0</v>
      </c>
      <c r="F313" s="167" t="s">
        <v>2691</v>
      </c>
      <c r="G313" s="157" t="s">
        <v>2692</v>
      </c>
      <c r="H313" s="206" t="s">
        <v>2693</v>
      </c>
      <c r="I313" s="333" t="s">
        <v>3317</v>
      </c>
      <c r="J313" s="425" t="s">
        <v>3235</v>
      </c>
      <c r="K313" s="417" t="s">
        <v>3318</v>
      </c>
      <c r="L313" s="196" t="s">
        <v>3319</v>
      </c>
      <c r="M313" s="193"/>
      <c r="N313" s="422"/>
    </row>
    <row r="314" ht="27.75" customHeight="1">
      <c r="A314" s="171" t="str">
        <f t="shared" si="4"/>
        <v>6 ปี 7 เดือน 3 วัน หรือเหลืออีก 2407 วัน</v>
      </c>
      <c r="B314" s="113" t="str">
        <f t="shared" si="2"/>
        <v>ทะเบียนเครื่องหมายการค้า ปกติ</v>
      </c>
      <c r="C314" s="172">
        <v>2.31120811E8</v>
      </c>
      <c r="D314" s="172">
        <v>2.20118238E8</v>
      </c>
      <c r="E314" s="175">
        <v>48359.0</v>
      </c>
      <c r="F314" s="167" t="s">
        <v>2691</v>
      </c>
      <c r="G314" s="157" t="s">
        <v>2692</v>
      </c>
      <c r="H314" s="206" t="s">
        <v>2693</v>
      </c>
      <c r="I314" s="333" t="s">
        <v>3320</v>
      </c>
      <c r="J314" s="425" t="s">
        <v>3235</v>
      </c>
      <c r="K314" s="417" t="s">
        <v>3321</v>
      </c>
      <c r="L314" s="196" t="s">
        <v>3322</v>
      </c>
      <c r="M314" s="193"/>
      <c r="N314" s="422"/>
    </row>
    <row r="315" ht="27.75" customHeight="1">
      <c r="A315" s="171" t="str">
        <f t="shared" si="4"/>
        <v>6 ปี 7 เดือน 3 วัน หรือเหลืออีก 2407 วัน</v>
      </c>
      <c r="B315" s="113" t="str">
        <f t="shared" si="2"/>
        <v>ทะเบียนเครื่องหมายการค้า ปกติ</v>
      </c>
      <c r="C315" s="172">
        <v>2.3112081E8</v>
      </c>
      <c r="D315" s="172">
        <v>2.20118237E8</v>
      </c>
      <c r="E315" s="175">
        <v>48359.0</v>
      </c>
      <c r="F315" s="167" t="s">
        <v>2691</v>
      </c>
      <c r="G315" s="157" t="s">
        <v>2692</v>
      </c>
      <c r="H315" s="206" t="s">
        <v>2693</v>
      </c>
      <c r="I315" s="333" t="s">
        <v>3323</v>
      </c>
      <c r="J315" s="425" t="s">
        <v>3235</v>
      </c>
      <c r="K315" s="417" t="s">
        <v>3324</v>
      </c>
      <c r="L315" s="196"/>
      <c r="M315" s="193"/>
      <c r="N315" s="422"/>
    </row>
    <row r="316" ht="27.75" customHeight="1">
      <c r="A316" s="171" t="str">
        <f t="shared" si="4"/>
        <v>6 ปี 7 เดือน 3 วัน หรือเหลืออีก 2407 วัน</v>
      </c>
      <c r="B316" s="113" t="str">
        <f t="shared" si="2"/>
        <v>ทะเบียนเครื่องหมายการค้า ปกติ</v>
      </c>
      <c r="C316" s="172">
        <v>2.31120809E8</v>
      </c>
      <c r="D316" s="172">
        <v>2.20118236E8</v>
      </c>
      <c r="E316" s="175">
        <v>48359.0</v>
      </c>
      <c r="F316" s="167" t="s">
        <v>2691</v>
      </c>
      <c r="G316" s="157" t="s">
        <v>2692</v>
      </c>
      <c r="H316" s="206" t="s">
        <v>2693</v>
      </c>
      <c r="I316" s="333" t="s">
        <v>3325</v>
      </c>
      <c r="J316" s="425" t="s">
        <v>3235</v>
      </c>
      <c r="K316" s="417" t="s">
        <v>3326</v>
      </c>
      <c r="L316" s="196"/>
      <c r="M316" s="193"/>
      <c r="N316" s="422"/>
    </row>
    <row r="317" ht="27.75" customHeight="1">
      <c r="A317" s="171" t="str">
        <f t="shared" si="4"/>
        <v>6 ปี 7 เดือน 3 วัน หรือเหลืออีก 2407 วัน</v>
      </c>
      <c r="B317" s="113" t="str">
        <f t="shared" si="2"/>
        <v>ทะเบียนเครื่องหมายการค้า ปกติ</v>
      </c>
      <c r="C317" s="172">
        <v>2.31120808E8</v>
      </c>
      <c r="D317" s="172">
        <v>2.20118235E8</v>
      </c>
      <c r="E317" s="175">
        <v>48359.0</v>
      </c>
      <c r="F317" s="167" t="s">
        <v>2691</v>
      </c>
      <c r="G317" s="157" t="s">
        <v>2692</v>
      </c>
      <c r="H317" s="206" t="s">
        <v>2693</v>
      </c>
      <c r="I317" s="333" t="s">
        <v>3327</v>
      </c>
      <c r="J317" s="425" t="s">
        <v>3235</v>
      </c>
      <c r="K317" s="417" t="s">
        <v>3328</v>
      </c>
      <c r="L317" s="196"/>
      <c r="M317" s="193"/>
      <c r="N317" s="422"/>
    </row>
    <row r="318" ht="27.75" customHeight="1">
      <c r="A318" s="171" t="str">
        <f t="shared" si="4"/>
        <v>6 ปี 7 เดือน 3 วัน หรือเหลืออีก 2407 วัน</v>
      </c>
      <c r="B318" s="113" t="str">
        <f t="shared" si="2"/>
        <v>ทะเบียนเครื่องหมายการค้า ปกติ</v>
      </c>
      <c r="C318" s="172">
        <v>2.31120807E8</v>
      </c>
      <c r="D318" s="172">
        <v>2.20118234E8</v>
      </c>
      <c r="E318" s="175">
        <v>48359.0</v>
      </c>
      <c r="F318" s="167" t="s">
        <v>2691</v>
      </c>
      <c r="G318" s="157" t="s">
        <v>2692</v>
      </c>
      <c r="H318" s="206" t="s">
        <v>2693</v>
      </c>
      <c r="I318" s="333" t="s">
        <v>3329</v>
      </c>
      <c r="J318" s="425" t="s">
        <v>3235</v>
      </c>
      <c r="K318" s="417" t="s">
        <v>3330</v>
      </c>
      <c r="L318" s="196"/>
      <c r="M318" s="193"/>
      <c r="N318" s="422"/>
    </row>
    <row r="319" ht="27.75" customHeight="1">
      <c r="A319" s="171" t="str">
        <f t="shared" si="4"/>
        <v>6 ปี 7 เดือน 3 วัน หรือเหลืออีก 2407 วัน</v>
      </c>
      <c r="B319" s="113" t="str">
        <f t="shared" si="2"/>
        <v>ทะเบียนเครื่องหมายการค้า ปกติ</v>
      </c>
      <c r="C319" s="172">
        <v>2.31120806E8</v>
      </c>
      <c r="D319" s="172">
        <v>2.20118233E8</v>
      </c>
      <c r="E319" s="175">
        <v>48359.0</v>
      </c>
      <c r="F319" s="167" t="s">
        <v>2691</v>
      </c>
      <c r="G319" s="157" t="s">
        <v>2692</v>
      </c>
      <c r="H319" s="206" t="s">
        <v>2693</v>
      </c>
      <c r="I319" s="333" t="s">
        <v>788</v>
      </c>
      <c r="J319" s="425" t="s">
        <v>3235</v>
      </c>
      <c r="K319" s="417" t="s">
        <v>3331</v>
      </c>
      <c r="L319" s="196"/>
      <c r="M319" s="193"/>
      <c r="N319" s="422"/>
    </row>
    <row r="320" ht="27.75" customHeight="1">
      <c r="A320" s="171" t="str">
        <f t="shared" si="4"/>
        <v>6 ปี 7 เดือน 3 วัน หรือเหลืออีก 2407 วัน</v>
      </c>
      <c r="B320" s="113" t="str">
        <f t="shared" si="2"/>
        <v>ทะเบียนเครื่องหมายการค้า ปกติ</v>
      </c>
      <c r="C320" s="172">
        <v>2.31120805E8</v>
      </c>
      <c r="D320" s="172">
        <v>2.20118232E8</v>
      </c>
      <c r="E320" s="175">
        <v>48359.0</v>
      </c>
      <c r="F320" s="167" t="s">
        <v>2691</v>
      </c>
      <c r="G320" s="157" t="s">
        <v>2692</v>
      </c>
      <c r="H320" s="206" t="s">
        <v>2693</v>
      </c>
      <c r="I320" s="333" t="s">
        <v>3332</v>
      </c>
      <c r="J320" s="425" t="s">
        <v>3235</v>
      </c>
      <c r="K320" s="417" t="s">
        <v>3333</v>
      </c>
      <c r="L320" s="196"/>
      <c r="M320" s="193"/>
      <c r="N320" s="422"/>
    </row>
    <row r="321" ht="27.75" customHeight="1">
      <c r="A321" s="171" t="str">
        <f t="shared" si="4"/>
        <v>6 ปี 7 เดือน 3 วัน หรือเหลืออีก 2407 วัน</v>
      </c>
      <c r="B321" s="113" t="str">
        <f t="shared" si="2"/>
        <v>ทะเบียนเครื่องหมายการค้า ปกติ</v>
      </c>
      <c r="C321" s="172">
        <v>2.31120804E8</v>
      </c>
      <c r="D321" s="172">
        <v>2.2011823E8</v>
      </c>
      <c r="E321" s="175">
        <v>48359.0</v>
      </c>
      <c r="F321" s="167" t="s">
        <v>2691</v>
      </c>
      <c r="G321" s="157" t="s">
        <v>2692</v>
      </c>
      <c r="H321" s="206" t="s">
        <v>2693</v>
      </c>
      <c r="I321" s="333" t="s">
        <v>896</v>
      </c>
      <c r="J321" s="425" t="s">
        <v>3235</v>
      </c>
      <c r="K321" s="417" t="s">
        <v>3334</v>
      </c>
      <c r="L321" s="196" t="s">
        <v>3335</v>
      </c>
      <c r="M321" s="193"/>
      <c r="N321" s="422"/>
    </row>
    <row r="322" ht="27.75" customHeight="1">
      <c r="A322" s="171" t="str">
        <f t="shared" si="4"/>
        <v>6 ปี 7 เดือน 3 วัน หรือเหลืออีก 2407 วัน</v>
      </c>
      <c r="B322" s="113" t="str">
        <f t="shared" si="2"/>
        <v>ทะเบียนเครื่องหมายการค้า ปกติ</v>
      </c>
      <c r="C322" s="172">
        <v>2.31120803E8</v>
      </c>
      <c r="D322" s="172">
        <v>2.20118229E8</v>
      </c>
      <c r="E322" s="175">
        <v>48359.0</v>
      </c>
      <c r="F322" s="167" t="s">
        <v>2691</v>
      </c>
      <c r="G322" s="157" t="s">
        <v>2692</v>
      </c>
      <c r="H322" s="206" t="s">
        <v>2693</v>
      </c>
      <c r="I322" s="333" t="s">
        <v>3336</v>
      </c>
      <c r="J322" s="425" t="s">
        <v>3235</v>
      </c>
      <c r="K322" s="417" t="s">
        <v>3337</v>
      </c>
      <c r="L322" s="196"/>
      <c r="M322" s="193"/>
      <c r="N322" s="422"/>
    </row>
    <row r="323" ht="27.75" customHeight="1">
      <c r="A323" s="171" t="str">
        <f t="shared" si="4"/>
        <v>6 ปี 7 เดือน 3 วัน หรือเหลืออีก 2407 วัน</v>
      </c>
      <c r="B323" s="113" t="str">
        <f t="shared" si="2"/>
        <v>ทะเบียนเครื่องหมายการค้า ปกติ</v>
      </c>
      <c r="C323" s="172">
        <v>2.31120802E8</v>
      </c>
      <c r="D323" s="172">
        <v>2.20118228E8</v>
      </c>
      <c r="E323" s="175">
        <v>48359.0</v>
      </c>
      <c r="F323" s="167" t="s">
        <v>2691</v>
      </c>
      <c r="G323" s="157" t="s">
        <v>2692</v>
      </c>
      <c r="H323" s="206" t="s">
        <v>2693</v>
      </c>
      <c r="I323" s="333" t="s">
        <v>3338</v>
      </c>
      <c r="J323" s="425" t="s">
        <v>3235</v>
      </c>
      <c r="K323" s="417" t="s">
        <v>3339</v>
      </c>
      <c r="L323" s="196" t="s">
        <v>2930</v>
      </c>
      <c r="M323" s="193"/>
      <c r="N323" s="422"/>
    </row>
    <row r="324" ht="27.75" customHeight="1">
      <c r="A324" s="171" t="str">
        <f t="shared" si="4"/>
        <v>6 ปี 7 เดือน 3 วัน หรือเหลืออีก 2407 วัน</v>
      </c>
      <c r="B324" s="113" t="str">
        <f t="shared" si="2"/>
        <v>ทะเบียนเครื่องหมายการค้า ปกติ</v>
      </c>
      <c r="C324" s="172">
        <v>2.31120801E8</v>
      </c>
      <c r="D324" s="172">
        <v>2.20118227E8</v>
      </c>
      <c r="E324" s="175">
        <v>48359.0</v>
      </c>
      <c r="F324" s="167" t="s">
        <v>2691</v>
      </c>
      <c r="G324" s="157" t="s">
        <v>2692</v>
      </c>
      <c r="H324" s="206" t="s">
        <v>2693</v>
      </c>
      <c r="I324" s="333" t="s">
        <v>3340</v>
      </c>
      <c r="J324" s="425" t="s">
        <v>3235</v>
      </c>
      <c r="K324" s="417" t="s">
        <v>3341</v>
      </c>
      <c r="L324" s="196"/>
      <c r="M324" s="193"/>
      <c r="N324" s="422"/>
    </row>
    <row r="325" ht="27.75" customHeight="1">
      <c r="A325" s="171" t="str">
        <f t="shared" si="4"/>
        <v>6 ปี 7 เดือน 3 วัน หรือเหลืออีก 2407 วัน</v>
      </c>
      <c r="B325" s="113" t="str">
        <f t="shared" si="2"/>
        <v>ทะเบียนเครื่องหมายการค้า ปกติ</v>
      </c>
      <c r="C325" s="172">
        <v>2.311208E8</v>
      </c>
      <c r="D325" s="172">
        <v>2.20118226E8</v>
      </c>
      <c r="E325" s="175">
        <v>48359.0</v>
      </c>
      <c r="F325" s="167" t="s">
        <v>2691</v>
      </c>
      <c r="G325" s="157" t="s">
        <v>2692</v>
      </c>
      <c r="H325" s="206" t="s">
        <v>2693</v>
      </c>
      <c r="I325" s="333" t="s">
        <v>3342</v>
      </c>
      <c r="J325" s="425" t="s">
        <v>3235</v>
      </c>
      <c r="K325" s="417" t="s">
        <v>3343</v>
      </c>
      <c r="L325" s="196" t="s">
        <v>3344</v>
      </c>
      <c r="M325" s="193"/>
      <c r="N325" s="422"/>
    </row>
    <row r="326" ht="27.75" customHeight="1">
      <c r="A326" s="171" t="str">
        <f t="shared" si="4"/>
        <v>6 ปี 7 เดือน 3 วัน หรือเหลืออีก 2407 วัน</v>
      </c>
      <c r="B326" s="113" t="str">
        <f t="shared" si="2"/>
        <v>ทะเบียนเครื่องหมายการค้า ปกติ</v>
      </c>
      <c r="C326" s="172">
        <v>2.31120799E8</v>
      </c>
      <c r="D326" s="172">
        <v>2.20118225E8</v>
      </c>
      <c r="E326" s="175">
        <v>48359.0</v>
      </c>
      <c r="F326" s="167" t="s">
        <v>2691</v>
      </c>
      <c r="G326" s="157" t="s">
        <v>2692</v>
      </c>
      <c r="H326" s="206" t="s">
        <v>2693</v>
      </c>
      <c r="I326" s="333" t="s">
        <v>766</v>
      </c>
      <c r="J326" s="425" t="s">
        <v>3235</v>
      </c>
      <c r="K326" s="417" t="s">
        <v>3345</v>
      </c>
      <c r="L326" s="196" t="s">
        <v>760</v>
      </c>
      <c r="M326" s="193"/>
      <c r="N326" s="422"/>
    </row>
    <row r="327" ht="27.75" customHeight="1">
      <c r="A327" s="171" t="str">
        <f t="shared" si="4"/>
        <v>6 ปี 7 เดือน 3 วัน หรือเหลืออีก 2407 วัน</v>
      </c>
      <c r="B327" s="113" t="str">
        <f t="shared" si="2"/>
        <v>ทะเบียนเครื่องหมายการค้า ปกติ</v>
      </c>
      <c r="C327" s="172">
        <v>2.31120798E8</v>
      </c>
      <c r="D327" s="172">
        <v>2.20118224E8</v>
      </c>
      <c r="E327" s="175">
        <v>48359.0</v>
      </c>
      <c r="F327" s="167" t="s">
        <v>2691</v>
      </c>
      <c r="G327" s="157" t="s">
        <v>2692</v>
      </c>
      <c r="H327" s="206" t="s">
        <v>2693</v>
      </c>
      <c r="I327" s="333" t="s">
        <v>3346</v>
      </c>
      <c r="J327" s="425" t="s">
        <v>3235</v>
      </c>
      <c r="K327" s="417" t="s">
        <v>3347</v>
      </c>
      <c r="L327" s="196"/>
      <c r="M327" s="193"/>
      <c r="N327" s="422"/>
    </row>
    <row r="328" ht="27.75" customHeight="1">
      <c r="A328" s="171" t="str">
        <f t="shared" si="4"/>
        <v>6 ปี 7 เดือน 3 วัน หรือเหลืออีก 2407 วัน</v>
      </c>
      <c r="B328" s="113" t="str">
        <f t="shared" si="2"/>
        <v>ทะเบียนเครื่องหมายการค้า ปกติ</v>
      </c>
      <c r="C328" s="172">
        <v>2.31120797E8</v>
      </c>
      <c r="D328" s="172">
        <v>2.20118222E8</v>
      </c>
      <c r="E328" s="175">
        <v>48359.0</v>
      </c>
      <c r="F328" s="167" t="s">
        <v>2691</v>
      </c>
      <c r="G328" s="157" t="s">
        <v>2692</v>
      </c>
      <c r="H328" s="206" t="s">
        <v>2693</v>
      </c>
      <c r="I328" s="333" t="s">
        <v>3348</v>
      </c>
      <c r="J328" s="425" t="s">
        <v>3235</v>
      </c>
      <c r="K328" s="417" t="s">
        <v>3349</v>
      </c>
      <c r="L328" s="196"/>
      <c r="M328" s="193"/>
      <c r="N328" s="422"/>
    </row>
    <row r="329" ht="27.75" customHeight="1">
      <c r="A329" s="171" t="str">
        <f t="shared" si="4"/>
        <v>6 ปี 7 เดือน 3 วัน หรือเหลืออีก 2407 วัน</v>
      </c>
      <c r="B329" s="113" t="str">
        <f t="shared" si="2"/>
        <v>ทะเบียนเครื่องหมายการค้า ปกติ</v>
      </c>
      <c r="C329" s="172">
        <v>2.31120796E8</v>
      </c>
      <c r="D329" s="172">
        <v>2.20118221E8</v>
      </c>
      <c r="E329" s="175">
        <v>48359.0</v>
      </c>
      <c r="F329" s="167" t="s">
        <v>2691</v>
      </c>
      <c r="G329" s="157" t="s">
        <v>2692</v>
      </c>
      <c r="H329" s="206" t="s">
        <v>2693</v>
      </c>
      <c r="I329" s="333" t="s">
        <v>3350</v>
      </c>
      <c r="J329" s="425" t="s">
        <v>3235</v>
      </c>
      <c r="K329" s="417" t="s">
        <v>3351</v>
      </c>
      <c r="L329" s="196" t="s">
        <v>672</v>
      </c>
      <c r="M329" s="193"/>
      <c r="N329" s="422"/>
    </row>
    <row r="330" ht="27.75" customHeight="1">
      <c r="A330" s="171" t="str">
        <f t="shared" si="4"/>
        <v>6 ปี 7 เดือน 3 วัน หรือเหลืออีก 2407 วัน</v>
      </c>
      <c r="B330" s="113" t="str">
        <f t="shared" si="2"/>
        <v>ทะเบียนเครื่องหมายการค้า ปกติ</v>
      </c>
      <c r="C330" s="172">
        <v>2.31120824E8</v>
      </c>
      <c r="D330" s="172">
        <v>2.20122689E8</v>
      </c>
      <c r="E330" s="175">
        <v>48359.0</v>
      </c>
      <c r="F330" s="167" t="s">
        <v>2691</v>
      </c>
      <c r="G330" s="157" t="s">
        <v>2692</v>
      </c>
      <c r="H330" s="206" t="s">
        <v>2693</v>
      </c>
      <c r="I330" s="333" t="s">
        <v>1574</v>
      </c>
      <c r="J330" s="425" t="s">
        <v>3235</v>
      </c>
      <c r="K330" s="417" t="s">
        <v>3352</v>
      </c>
      <c r="L330" s="196" t="s">
        <v>3099</v>
      </c>
      <c r="M330" s="193"/>
      <c r="N330" s="422"/>
    </row>
    <row r="331" ht="27.75" customHeight="1">
      <c r="A331" s="171" t="str">
        <f t="shared" si="4"/>
        <v>7 ปี 1 เดือน 20 วัน หรือเหลืออีก 2608 วัน</v>
      </c>
      <c r="B331" s="113" t="str">
        <f t="shared" si="2"/>
        <v>ทะเบียนเครื่องหมายการค้า ปกติ</v>
      </c>
      <c r="C331" s="172">
        <v>2.31122965E8</v>
      </c>
      <c r="D331" s="172">
        <v>2.20143843E8</v>
      </c>
      <c r="E331" s="175">
        <v>48560.0</v>
      </c>
      <c r="F331" s="167" t="s">
        <v>2691</v>
      </c>
      <c r="G331" s="157" t="s">
        <v>2692</v>
      </c>
      <c r="H331" s="206" t="s">
        <v>2693</v>
      </c>
      <c r="I331" s="333" t="s">
        <v>3353</v>
      </c>
      <c r="J331" s="425" t="s">
        <v>3050</v>
      </c>
      <c r="K331" s="417" t="s">
        <v>3354</v>
      </c>
      <c r="L331" s="196"/>
      <c r="M331" s="193"/>
      <c r="N331" s="422"/>
    </row>
    <row r="332" ht="27.75" customHeight="1">
      <c r="A332" s="171" t="str">
        <f t="shared" si="4"/>
        <v>7 ปี 1 เดือน 20 วัน หรือเหลืออีก 2608 วัน</v>
      </c>
      <c r="B332" s="113" t="str">
        <f t="shared" si="2"/>
        <v>ทะเบียนเครื่องหมายการค้า ปกติ</v>
      </c>
      <c r="C332" s="172">
        <v>2.31122966E8</v>
      </c>
      <c r="D332" s="172">
        <v>2.20143844E8</v>
      </c>
      <c r="E332" s="175">
        <v>48560.0</v>
      </c>
      <c r="F332" s="167" t="s">
        <v>2691</v>
      </c>
      <c r="G332" s="157" t="s">
        <v>2692</v>
      </c>
      <c r="H332" s="206" t="s">
        <v>2693</v>
      </c>
      <c r="I332" s="333" t="s">
        <v>1221</v>
      </c>
      <c r="J332" s="425" t="s">
        <v>3050</v>
      </c>
      <c r="K332" s="417" t="s">
        <v>3355</v>
      </c>
      <c r="L332" s="196"/>
      <c r="M332" s="193"/>
      <c r="N332" s="422"/>
    </row>
    <row r="333" ht="27.75" customHeight="1">
      <c r="A333" s="171" t="str">
        <f t="shared" si="4"/>
        <v>7 ปี 1 เดือน 20 วัน หรือเหลืออีก 2608 วัน</v>
      </c>
      <c r="B333" s="113" t="str">
        <f t="shared" si="2"/>
        <v>ทะเบียนเครื่องหมายการค้า ปกติ</v>
      </c>
      <c r="C333" s="172">
        <v>2.31122967E8</v>
      </c>
      <c r="D333" s="172">
        <v>2.20143846E8</v>
      </c>
      <c r="E333" s="175">
        <v>48560.0</v>
      </c>
      <c r="F333" s="167" t="s">
        <v>2691</v>
      </c>
      <c r="G333" s="157" t="s">
        <v>2692</v>
      </c>
      <c r="H333" s="206" t="s">
        <v>2693</v>
      </c>
      <c r="I333" s="333" t="s">
        <v>3356</v>
      </c>
      <c r="J333" s="425" t="s">
        <v>3050</v>
      </c>
      <c r="K333" s="417" t="s">
        <v>3357</v>
      </c>
      <c r="L333" s="196"/>
      <c r="M333" s="193"/>
      <c r="N333" s="422"/>
    </row>
    <row r="334" ht="27.75" customHeight="1">
      <c r="A334" s="171" t="str">
        <f t="shared" si="4"/>
        <v>7 ปี 1 เดือน 20 วัน หรือเหลืออีก 2608 วัน</v>
      </c>
      <c r="B334" s="113" t="str">
        <f t="shared" si="2"/>
        <v>ทะเบียนเครื่องหมายการค้า ปกติ</v>
      </c>
      <c r="C334" s="172">
        <v>2.31122968E8</v>
      </c>
      <c r="D334" s="172">
        <v>2.20143847E8</v>
      </c>
      <c r="E334" s="175">
        <v>48560.0</v>
      </c>
      <c r="F334" s="167" t="s">
        <v>2691</v>
      </c>
      <c r="G334" s="157" t="s">
        <v>2692</v>
      </c>
      <c r="H334" s="206" t="s">
        <v>2693</v>
      </c>
      <c r="I334" s="333" t="s">
        <v>3358</v>
      </c>
      <c r="J334" s="425" t="s">
        <v>3050</v>
      </c>
      <c r="K334" s="417" t="s">
        <v>3359</v>
      </c>
      <c r="L334" s="196"/>
      <c r="M334" s="193"/>
      <c r="N334" s="422"/>
    </row>
    <row r="335" ht="27.75" customHeight="1">
      <c r="A335" s="171" t="str">
        <f t="shared" si="4"/>
        <v>7 ปี 1 เดือน 20 วัน หรือเหลืออีก 2608 วัน</v>
      </c>
      <c r="B335" s="113" t="str">
        <f t="shared" si="2"/>
        <v>ทะเบียนเครื่องหมายการค้า ปกติ</v>
      </c>
      <c r="C335" s="172">
        <v>2.31122969E8</v>
      </c>
      <c r="D335" s="172">
        <v>2.20143849E8</v>
      </c>
      <c r="E335" s="175">
        <v>48560.0</v>
      </c>
      <c r="F335" s="167" t="s">
        <v>2691</v>
      </c>
      <c r="G335" s="157" t="s">
        <v>2692</v>
      </c>
      <c r="H335" s="206" t="s">
        <v>2693</v>
      </c>
      <c r="I335" s="333" t="s">
        <v>792</v>
      </c>
      <c r="J335" s="425" t="s">
        <v>3050</v>
      </c>
      <c r="K335" s="417" t="s">
        <v>3360</v>
      </c>
      <c r="L335" s="196"/>
      <c r="M335" s="193"/>
      <c r="N335" s="422"/>
    </row>
    <row r="336" ht="27.75" customHeight="1">
      <c r="A336" s="171" t="str">
        <f t="shared" si="4"/>
        <v>7 ปี 1 เดือน 20 วัน หรือเหลืออีก 2608 วัน</v>
      </c>
      <c r="B336" s="113" t="str">
        <f t="shared" si="2"/>
        <v>ทะเบียนเครื่องหมายการค้า ปกติ</v>
      </c>
      <c r="C336" s="172">
        <v>2.3112297E8</v>
      </c>
      <c r="D336" s="172">
        <v>2.2014385E8</v>
      </c>
      <c r="E336" s="175">
        <v>48560.0</v>
      </c>
      <c r="F336" s="167" t="s">
        <v>2691</v>
      </c>
      <c r="G336" s="157" t="s">
        <v>2692</v>
      </c>
      <c r="H336" s="206" t="s">
        <v>2693</v>
      </c>
      <c r="I336" s="333" t="s">
        <v>3361</v>
      </c>
      <c r="J336" s="425" t="s">
        <v>3050</v>
      </c>
      <c r="K336" s="417" t="s">
        <v>3362</v>
      </c>
      <c r="L336" s="196"/>
      <c r="M336" s="193"/>
      <c r="N336" s="422"/>
    </row>
    <row r="337" ht="27.75" customHeight="1">
      <c r="A337" s="171" t="str">
        <f t="shared" si="4"/>
        <v>7 ปี 1 เดือน 20 วัน หรือเหลืออีก 2608 วัน</v>
      </c>
      <c r="B337" s="113" t="str">
        <f t="shared" si="2"/>
        <v>ทะเบียนเครื่องหมายการค้า ปกติ</v>
      </c>
      <c r="C337" s="172">
        <v>2.31122971E8</v>
      </c>
      <c r="D337" s="172">
        <v>2.20143851E8</v>
      </c>
      <c r="E337" s="175">
        <v>48560.0</v>
      </c>
      <c r="F337" s="167" t="s">
        <v>2691</v>
      </c>
      <c r="G337" s="157" t="s">
        <v>2692</v>
      </c>
      <c r="H337" s="206" t="s">
        <v>2693</v>
      </c>
      <c r="I337" s="333" t="s">
        <v>3363</v>
      </c>
      <c r="J337" s="425" t="s">
        <v>3050</v>
      </c>
      <c r="K337" s="417" t="s">
        <v>3364</v>
      </c>
      <c r="L337" s="196"/>
      <c r="M337" s="193"/>
      <c r="N337" s="422"/>
    </row>
    <row r="338" ht="27.75" customHeight="1">
      <c r="A338" s="171" t="str">
        <f t="shared" si="4"/>
        <v>7 ปี 1 เดือน 21 วัน หรือเหลืออีก 2609 วัน</v>
      </c>
      <c r="B338" s="113" t="str">
        <f t="shared" si="2"/>
        <v>ทะเบียนเครื่องหมายการค้า ปกติ</v>
      </c>
      <c r="C338" s="172">
        <v>2.31122972E8</v>
      </c>
      <c r="D338" s="172">
        <v>2.20143852E8</v>
      </c>
      <c r="E338" s="175">
        <v>48561.0</v>
      </c>
      <c r="F338" s="167" t="s">
        <v>2691</v>
      </c>
      <c r="G338" s="157" t="s">
        <v>2692</v>
      </c>
      <c r="H338" s="206" t="s">
        <v>2693</v>
      </c>
      <c r="I338" s="333" t="s">
        <v>3365</v>
      </c>
      <c r="J338" s="425" t="s">
        <v>3050</v>
      </c>
      <c r="K338" s="417" t="s">
        <v>3366</v>
      </c>
      <c r="L338" s="196"/>
      <c r="M338" s="193"/>
      <c r="N338" s="422"/>
    </row>
    <row r="339" ht="27.75" customHeight="1">
      <c r="A339" s="171" t="str">
        <f t="shared" si="4"/>
        <v>7 ปี 2 เดือน 0 วัน หรือเหลืออีก 2618 วัน</v>
      </c>
      <c r="B339" s="113" t="str">
        <f t="shared" si="2"/>
        <v>ทะเบียนเครื่องหมายการค้า ปกติ</v>
      </c>
      <c r="C339" s="172">
        <v>2.31124543E8</v>
      </c>
      <c r="D339" s="172">
        <v>2.20145673E8</v>
      </c>
      <c r="E339" s="175">
        <v>48570.0</v>
      </c>
      <c r="F339" s="167" t="s">
        <v>2691</v>
      </c>
      <c r="G339" s="157" t="s">
        <v>2692</v>
      </c>
      <c r="H339" s="206" t="s">
        <v>2693</v>
      </c>
      <c r="I339" s="333" t="s">
        <v>1019</v>
      </c>
      <c r="J339" s="425" t="s">
        <v>3050</v>
      </c>
      <c r="K339" s="417" t="s">
        <v>3367</v>
      </c>
      <c r="L339" s="196" t="s">
        <v>1013</v>
      </c>
      <c r="M339" s="193"/>
      <c r="N339" s="422"/>
    </row>
    <row r="340" ht="27.75" customHeight="1">
      <c r="A340" s="171" t="str">
        <f t="shared" si="4"/>
        <v>7 ปี 1 เดือน 28 วัน หรือเหลืออีก 2616 วัน</v>
      </c>
      <c r="B340" s="113" t="str">
        <f t="shared" si="2"/>
        <v>ทะเบียนเครื่องหมายการค้า ปกติ</v>
      </c>
      <c r="C340" s="172">
        <v>2.31124542E8</v>
      </c>
      <c r="D340" s="172">
        <v>2.20145341E8</v>
      </c>
      <c r="E340" s="175">
        <v>48568.0</v>
      </c>
      <c r="F340" s="167" t="s">
        <v>2691</v>
      </c>
      <c r="G340" s="157" t="s">
        <v>2692</v>
      </c>
      <c r="H340" s="206" t="s">
        <v>2693</v>
      </c>
      <c r="I340" s="333" t="s">
        <v>1090</v>
      </c>
      <c r="J340" s="425" t="s">
        <v>3050</v>
      </c>
      <c r="K340" s="417" t="s">
        <v>3368</v>
      </c>
      <c r="L340" s="196" t="s">
        <v>1082</v>
      </c>
      <c r="M340" s="193"/>
      <c r="N340" s="422"/>
    </row>
    <row r="341" ht="27.75" customHeight="1">
      <c r="A341" s="171" t="str">
        <f t="shared" si="4"/>
        <v>7 ปี 1 เดือน 28 วัน หรือเหลืออีก 2616 วัน</v>
      </c>
      <c r="B341" s="113" t="str">
        <f t="shared" si="2"/>
        <v>ทะเบียนเครื่องหมายการค้า ปกติ</v>
      </c>
      <c r="C341" s="172">
        <v>2.31124541E8</v>
      </c>
      <c r="D341" s="172">
        <v>2.20145339E8</v>
      </c>
      <c r="E341" s="175">
        <v>48568.0</v>
      </c>
      <c r="F341" s="167" t="s">
        <v>2691</v>
      </c>
      <c r="G341" s="157" t="s">
        <v>2692</v>
      </c>
      <c r="H341" s="206" t="s">
        <v>2693</v>
      </c>
      <c r="I341" s="333" t="s">
        <v>3369</v>
      </c>
      <c r="J341" s="425" t="s">
        <v>3050</v>
      </c>
      <c r="K341" s="417" t="s">
        <v>3370</v>
      </c>
      <c r="L341" s="196" t="s">
        <v>3371</v>
      </c>
      <c r="M341" s="193"/>
      <c r="N341" s="422"/>
    </row>
    <row r="342" ht="27.75" customHeight="1">
      <c r="A342" s="171" t="str">
        <f t="shared" si="4"/>
        <v>7 ปี 2 เดือน 0 วัน หรือเหลืออีก 2618 วัน</v>
      </c>
      <c r="B342" s="113" t="str">
        <f t="shared" si="2"/>
        <v>ทะเบียนเครื่องหมายการค้า ปกติ</v>
      </c>
      <c r="C342" s="172">
        <v>2.31128112E8</v>
      </c>
      <c r="D342" s="172">
        <v>2.20145674E8</v>
      </c>
      <c r="E342" s="175">
        <v>48570.0</v>
      </c>
      <c r="F342" s="167" t="s">
        <v>2691</v>
      </c>
      <c r="G342" s="157" t="s">
        <v>2692</v>
      </c>
      <c r="H342" s="206" t="s">
        <v>2693</v>
      </c>
      <c r="I342" s="333" t="s">
        <v>1023</v>
      </c>
      <c r="J342" s="425" t="s">
        <v>3050</v>
      </c>
      <c r="K342" s="417" t="s">
        <v>3372</v>
      </c>
      <c r="L342" s="196"/>
      <c r="M342" s="193"/>
      <c r="N342" s="422"/>
    </row>
    <row r="343" ht="27.75" customHeight="1">
      <c r="A343" s="171" t="str">
        <f t="shared" si="4"/>
        <v>7 ปี 2 เดือน 0 วัน หรือเหลืออีก 2618 วัน</v>
      </c>
      <c r="B343" s="113" t="str">
        <f t="shared" si="2"/>
        <v>ทะเบียนเครื่องหมายการค้า ปกติ</v>
      </c>
      <c r="C343" s="172">
        <v>2.31128113E8</v>
      </c>
      <c r="D343" s="172">
        <v>2.20145675E8</v>
      </c>
      <c r="E343" s="175">
        <v>48570.0</v>
      </c>
      <c r="F343" s="167" t="s">
        <v>2691</v>
      </c>
      <c r="G343" s="157" t="s">
        <v>2692</v>
      </c>
      <c r="H343" s="206" t="s">
        <v>2693</v>
      </c>
      <c r="I343" s="333" t="s">
        <v>1086</v>
      </c>
      <c r="J343" s="425" t="s">
        <v>3050</v>
      </c>
      <c r="K343" s="417" t="s">
        <v>3373</v>
      </c>
      <c r="L343" s="196"/>
      <c r="M343" s="193"/>
      <c r="N343" s="422"/>
    </row>
    <row r="344" ht="27.75" customHeight="1">
      <c r="A344" s="171" t="str">
        <f t="shared" si="4"/>
        <v>7 ปี 2 เดือน 0 วัน หรือเหลืออีก 2618 วัน</v>
      </c>
      <c r="B344" s="113" t="str">
        <f t="shared" si="2"/>
        <v>ทะเบียนเครื่องหมายการค้า ปกติ</v>
      </c>
      <c r="C344" s="172">
        <v>2.31128114E8</v>
      </c>
      <c r="D344" s="172">
        <v>2.20145676E8</v>
      </c>
      <c r="E344" s="175">
        <v>48570.0</v>
      </c>
      <c r="F344" s="167" t="s">
        <v>2691</v>
      </c>
      <c r="G344" s="157" t="s">
        <v>2692</v>
      </c>
      <c r="H344" s="206" t="s">
        <v>2693</v>
      </c>
      <c r="I344" s="333" t="s">
        <v>1104</v>
      </c>
      <c r="J344" s="425" t="s">
        <v>3050</v>
      </c>
      <c r="K344" s="417" t="s">
        <v>3374</v>
      </c>
      <c r="L344" s="196"/>
      <c r="M344" s="193"/>
      <c r="N344" s="422"/>
    </row>
    <row r="345" ht="27.75" customHeight="1">
      <c r="A345" s="171" t="str">
        <f t="shared" si="4"/>
        <v>7 ปี 2 เดือน 0 วัน หรือเหลืออีก 2618 วัน</v>
      </c>
      <c r="B345" s="113" t="str">
        <f t="shared" si="2"/>
        <v>ทะเบียนเครื่องหมายการค้า ปกติ</v>
      </c>
      <c r="C345" s="172">
        <v>2.31128115E8</v>
      </c>
      <c r="D345" s="172">
        <v>2.20145677E8</v>
      </c>
      <c r="E345" s="175">
        <v>48570.0</v>
      </c>
      <c r="F345" s="167" t="s">
        <v>2691</v>
      </c>
      <c r="G345" s="157" t="s">
        <v>2692</v>
      </c>
      <c r="H345" s="206" t="s">
        <v>2693</v>
      </c>
      <c r="I345" s="333" t="s">
        <v>1358</v>
      </c>
      <c r="J345" s="425" t="s">
        <v>3050</v>
      </c>
      <c r="K345" s="417" t="s">
        <v>3375</v>
      </c>
      <c r="L345" s="196"/>
      <c r="M345" s="193"/>
      <c r="N345" s="422"/>
    </row>
    <row r="346" ht="27.75" customHeight="1">
      <c r="A346" s="171" t="str">
        <f t="shared" si="4"/>
        <v>7 ปี 2 เดือน 0 วัน หรือเหลืออีก 2618 วัน</v>
      </c>
      <c r="B346" s="113" t="str">
        <f t="shared" si="2"/>
        <v>ทะเบียนเครื่องหมายการค้า ปกติ</v>
      </c>
      <c r="C346" s="172">
        <v>2.31128116E8</v>
      </c>
      <c r="D346" s="172">
        <v>2.20145678E8</v>
      </c>
      <c r="E346" s="175">
        <v>48570.0</v>
      </c>
      <c r="F346" s="167" t="s">
        <v>2691</v>
      </c>
      <c r="G346" s="157" t="s">
        <v>2692</v>
      </c>
      <c r="H346" s="206" t="s">
        <v>2693</v>
      </c>
      <c r="I346" s="333" t="s">
        <v>3376</v>
      </c>
      <c r="J346" s="425" t="s">
        <v>3050</v>
      </c>
      <c r="K346" s="417" t="s">
        <v>3377</v>
      </c>
      <c r="L346" s="196"/>
      <c r="M346" s="193"/>
      <c r="N346" s="422"/>
    </row>
    <row r="347" ht="27.75" customHeight="1">
      <c r="A347" s="171" t="str">
        <f t="shared" si="4"/>
        <v>7 ปี 2 เดือน 0 วัน หรือเหลืออีก 2618 วัน</v>
      </c>
      <c r="B347" s="113" t="str">
        <f t="shared" si="2"/>
        <v>ทะเบียนเครื่องหมายการค้า ปกติ</v>
      </c>
      <c r="C347" s="172">
        <v>2.31128117E8</v>
      </c>
      <c r="D347" s="172">
        <v>2.20145682E8</v>
      </c>
      <c r="E347" s="175">
        <v>48570.0</v>
      </c>
      <c r="F347" s="167" t="s">
        <v>2691</v>
      </c>
      <c r="G347" s="157" t="s">
        <v>2692</v>
      </c>
      <c r="H347" s="206" t="s">
        <v>2693</v>
      </c>
      <c r="I347" s="333" t="s">
        <v>2508</v>
      </c>
      <c r="J347" s="425" t="s">
        <v>3050</v>
      </c>
      <c r="K347" s="417" t="s">
        <v>3378</v>
      </c>
      <c r="L347" s="196"/>
      <c r="M347" s="193"/>
      <c r="N347" s="422"/>
    </row>
    <row r="348" ht="27.75" customHeight="1">
      <c r="A348" s="171" t="str">
        <f t="shared" si="4"/>
        <v>7 ปี 2 เดือน 0 วัน หรือเหลืออีก 2618 วัน</v>
      </c>
      <c r="B348" s="113" t="str">
        <f t="shared" si="2"/>
        <v>ทะเบียนเครื่องหมายการค้า ปกติ</v>
      </c>
      <c r="C348" s="172">
        <v>2.31128118E8</v>
      </c>
      <c r="D348" s="172">
        <v>2.20145684E8</v>
      </c>
      <c r="E348" s="175">
        <v>48570.0</v>
      </c>
      <c r="F348" s="167" t="s">
        <v>2691</v>
      </c>
      <c r="G348" s="157" t="s">
        <v>2692</v>
      </c>
      <c r="H348" s="206" t="s">
        <v>2693</v>
      </c>
      <c r="I348" s="333" t="s">
        <v>2557</v>
      </c>
      <c r="J348" s="425" t="s">
        <v>3050</v>
      </c>
      <c r="K348" s="417" t="s">
        <v>3379</v>
      </c>
      <c r="L348" s="196"/>
      <c r="M348" s="193"/>
      <c r="N348" s="422"/>
    </row>
    <row r="349" ht="27.75" customHeight="1">
      <c r="A349" s="171" t="str">
        <f t="shared" si="4"/>
        <v>7 ปี 2 เดือน 0 วัน หรือเหลืออีก 2618 วัน</v>
      </c>
      <c r="B349" s="113" t="str">
        <f t="shared" si="2"/>
        <v>ทะเบียนเครื่องหมายการค้า ปกติ</v>
      </c>
      <c r="C349" s="172">
        <v>2.31128119E8</v>
      </c>
      <c r="D349" s="172">
        <v>2.20145685E8</v>
      </c>
      <c r="E349" s="175">
        <v>48570.0</v>
      </c>
      <c r="F349" s="167" t="s">
        <v>2691</v>
      </c>
      <c r="G349" s="157" t="s">
        <v>2692</v>
      </c>
      <c r="H349" s="206" t="s">
        <v>2693</v>
      </c>
      <c r="I349" s="333" t="s">
        <v>73</v>
      </c>
      <c r="J349" s="425" t="s">
        <v>3050</v>
      </c>
      <c r="K349" s="417" t="s">
        <v>3380</v>
      </c>
      <c r="L349" s="196"/>
      <c r="M349" s="193"/>
      <c r="N349" s="422"/>
    </row>
    <row r="350" ht="27.75" customHeight="1">
      <c r="A350" s="171" t="str">
        <f t="shared" si="4"/>
        <v>7 ปี 2 เดือน 0 วัน หรือเหลืออีก 2618 วัน</v>
      </c>
      <c r="B350" s="113" t="str">
        <f t="shared" si="2"/>
        <v>ทะเบียนเครื่องหมายการค้า ปกติ</v>
      </c>
      <c r="C350" s="172">
        <v>2.3112812E8</v>
      </c>
      <c r="D350" s="172">
        <v>2.20145686E8</v>
      </c>
      <c r="E350" s="175">
        <v>48570.0</v>
      </c>
      <c r="F350" s="167" t="s">
        <v>2691</v>
      </c>
      <c r="G350" s="157" t="s">
        <v>2692</v>
      </c>
      <c r="H350" s="206" t="s">
        <v>2693</v>
      </c>
      <c r="I350" s="333" t="s">
        <v>3381</v>
      </c>
      <c r="J350" s="425" t="s">
        <v>3382</v>
      </c>
      <c r="K350" s="417" t="s">
        <v>3383</v>
      </c>
      <c r="L350" s="196"/>
      <c r="M350" s="193"/>
      <c r="N350" s="422"/>
    </row>
    <row r="351" ht="27.75" customHeight="1">
      <c r="A351" s="171" t="str">
        <f t="shared" si="4"/>
        <v>7 ปี 2 เดือน 0 วัน หรือเหลืออีก 2618 วัน</v>
      </c>
      <c r="B351" s="113" t="str">
        <f t="shared" si="2"/>
        <v>ทะเบียนเครื่องหมายการค้า ปกติ</v>
      </c>
      <c r="C351" s="172">
        <v>2.31128121E8</v>
      </c>
      <c r="D351" s="172">
        <v>2.20145687E8</v>
      </c>
      <c r="E351" s="175">
        <v>48570.0</v>
      </c>
      <c r="F351" s="167" t="s">
        <v>2691</v>
      </c>
      <c r="G351" s="157" t="s">
        <v>2692</v>
      </c>
      <c r="H351" s="206" t="s">
        <v>2693</v>
      </c>
      <c r="I351" s="333" t="s">
        <v>37</v>
      </c>
      <c r="J351" s="425" t="s">
        <v>3050</v>
      </c>
      <c r="K351" s="417" t="s">
        <v>3384</v>
      </c>
      <c r="L351" s="196"/>
      <c r="M351" s="193"/>
      <c r="N351" s="422"/>
    </row>
    <row r="352" ht="27.75" customHeight="1">
      <c r="A352" s="171" t="str">
        <f t="shared" si="4"/>
        <v>7 ปี 3 เดือน 9 วัน หรือเหลืออีก 2658 วัน</v>
      </c>
      <c r="B352" s="113" t="str">
        <f t="shared" si="2"/>
        <v>ทะเบียนเครื่องหมายการค้า ปกติ</v>
      </c>
      <c r="C352" s="172">
        <v>2.31128122E8</v>
      </c>
      <c r="D352" s="172">
        <v>2.30103749E8</v>
      </c>
      <c r="E352" s="175">
        <v>48610.0</v>
      </c>
      <c r="F352" s="167" t="s">
        <v>2691</v>
      </c>
      <c r="G352" s="157" t="s">
        <v>2692</v>
      </c>
      <c r="H352" s="206" t="s">
        <v>2693</v>
      </c>
      <c r="I352" s="333" t="s">
        <v>1896</v>
      </c>
      <c r="J352" s="425" t="s">
        <v>3050</v>
      </c>
      <c r="K352" s="417" t="s">
        <v>3385</v>
      </c>
      <c r="L352" s="196"/>
      <c r="M352" s="193"/>
      <c r="N352" s="422"/>
    </row>
    <row r="353" ht="27.75" customHeight="1">
      <c r="A353" s="171" t="str">
        <f t="shared" si="4"/>
        <v>7 ปี 3 เดือน 9 วัน หรือเหลืออีก 2658 วัน</v>
      </c>
      <c r="B353" s="113" t="str">
        <f t="shared" si="2"/>
        <v>ทะเบียนเครื่องหมายการค้า ปกติ</v>
      </c>
      <c r="C353" s="172">
        <v>2.31128125E8</v>
      </c>
      <c r="D353" s="172">
        <v>2.30103752E8</v>
      </c>
      <c r="E353" s="175">
        <v>48610.0</v>
      </c>
      <c r="F353" s="167" t="s">
        <v>2691</v>
      </c>
      <c r="G353" s="157" t="s">
        <v>2692</v>
      </c>
      <c r="H353" s="206" t="s">
        <v>2693</v>
      </c>
      <c r="I353" s="333" t="s">
        <v>1876</v>
      </c>
      <c r="J353" s="425" t="s">
        <v>3050</v>
      </c>
      <c r="K353" s="417" t="s">
        <v>3386</v>
      </c>
      <c r="L353" s="196"/>
      <c r="M353" s="193"/>
      <c r="N353" s="422"/>
    </row>
    <row r="354" ht="27.75" customHeight="1">
      <c r="A354" s="171" t="str">
        <f t="shared" si="4"/>
        <v>7 ปี 3 เดือน 9 วัน หรือเหลืออีก 2658 วัน</v>
      </c>
      <c r="B354" s="113" t="str">
        <f t="shared" si="2"/>
        <v>ทะเบียนเครื่องหมายการค้า ปกติ</v>
      </c>
      <c r="C354" s="172">
        <v>2.31128123E8</v>
      </c>
      <c r="D354" s="172">
        <v>2.3010375E8</v>
      </c>
      <c r="E354" s="175">
        <v>48610.0</v>
      </c>
      <c r="F354" s="167" t="s">
        <v>2691</v>
      </c>
      <c r="G354" s="157" t="s">
        <v>2692</v>
      </c>
      <c r="H354" s="206" t="s">
        <v>2693</v>
      </c>
      <c r="I354" s="333" t="s">
        <v>61</v>
      </c>
      <c r="J354" s="425" t="s">
        <v>3050</v>
      </c>
      <c r="K354" s="417" t="s">
        <v>3387</v>
      </c>
      <c r="L354" s="196"/>
      <c r="M354" s="193"/>
      <c r="N354" s="422"/>
    </row>
    <row r="355" ht="27.75" customHeight="1">
      <c r="A355" s="171" t="str">
        <f t="shared" si="4"/>
        <v>7 ปี 3 เดือน 9 วัน หรือเหลืออีก 2658 วัน</v>
      </c>
      <c r="B355" s="113" t="str">
        <f t="shared" si="2"/>
        <v>ทะเบียนเครื่องหมายการค้า ปกติ</v>
      </c>
      <c r="C355" s="172">
        <v>2.31128126E8</v>
      </c>
      <c r="D355" s="172">
        <v>2.30103753E8</v>
      </c>
      <c r="E355" s="175">
        <v>48610.0</v>
      </c>
      <c r="F355" s="167" t="s">
        <v>2691</v>
      </c>
      <c r="G355" s="157" t="s">
        <v>2692</v>
      </c>
      <c r="H355" s="206" t="s">
        <v>2693</v>
      </c>
      <c r="I355" s="333" t="s">
        <v>1881</v>
      </c>
      <c r="J355" s="425" t="s">
        <v>3050</v>
      </c>
      <c r="K355" s="417" t="s">
        <v>3388</v>
      </c>
      <c r="L355" s="196"/>
      <c r="M355" s="193"/>
      <c r="N355" s="422"/>
    </row>
    <row r="356" ht="27.75" customHeight="1">
      <c r="A356" s="171" t="str">
        <f t="shared" si="4"/>
        <v>7 ปี 3 เดือน 9 วัน หรือเหลืออีก 2658 วัน</v>
      </c>
      <c r="B356" s="113" t="str">
        <f t="shared" si="2"/>
        <v>ทะเบียนเครื่องหมายการค้า ปกติ</v>
      </c>
      <c r="C356" s="172">
        <v>2.31128127E8</v>
      </c>
      <c r="D356" s="172">
        <v>2.30103754E8</v>
      </c>
      <c r="E356" s="175">
        <v>48610.0</v>
      </c>
      <c r="F356" s="167" t="s">
        <v>2691</v>
      </c>
      <c r="G356" s="157" t="s">
        <v>2692</v>
      </c>
      <c r="H356" s="206" t="s">
        <v>2693</v>
      </c>
      <c r="I356" s="333" t="s">
        <v>1901</v>
      </c>
      <c r="J356" s="425" t="s">
        <v>3050</v>
      </c>
      <c r="K356" s="417" t="s">
        <v>3389</v>
      </c>
      <c r="L356" s="196"/>
      <c r="M356" s="193"/>
      <c r="N356" s="422"/>
    </row>
    <row r="357" ht="27.75" customHeight="1">
      <c r="A357" s="171" t="str">
        <f t="shared" si="4"/>
        <v>7 ปี 3 เดือน 9 วัน หรือเหลืออีก 2658 วัน</v>
      </c>
      <c r="B357" s="113" t="str">
        <f t="shared" si="2"/>
        <v>ทะเบียนเครื่องหมายการค้า ปกติ</v>
      </c>
      <c r="C357" s="172">
        <v>2.31128124E8</v>
      </c>
      <c r="D357" s="172">
        <v>2.30103751E8</v>
      </c>
      <c r="E357" s="175">
        <v>48610.0</v>
      </c>
      <c r="F357" s="167" t="s">
        <v>2691</v>
      </c>
      <c r="G357" s="157" t="s">
        <v>2692</v>
      </c>
      <c r="H357" s="206" t="s">
        <v>2693</v>
      </c>
      <c r="I357" s="333" t="s">
        <v>1891</v>
      </c>
      <c r="J357" s="425" t="s">
        <v>3050</v>
      </c>
      <c r="K357" s="417" t="s">
        <v>3390</v>
      </c>
      <c r="L357" s="196"/>
      <c r="M357" s="193"/>
      <c r="N357" s="422"/>
    </row>
    <row r="358" ht="27.75" customHeight="1">
      <c r="A358" s="171" t="str">
        <f t="shared" si="4"/>
        <v>7 ปี 3 เดือน 14 วัน หรือเหลืออีก 2663 วัน</v>
      </c>
      <c r="B358" s="113" t="str">
        <f t="shared" si="2"/>
        <v>ทะเบียนเครื่องหมายการค้า ปกติ</v>
      </c>
      <c r="C358" s="172">
        <v>2.31130085E8</v>
      </c>
      <c r="D358" s="172">
        <v>2.31104381E8</v>
      </c>
      <c r="E358" s="175">
        <v>48615.0</v>
      </c>
      <c r="F358" s="167" t="s">
        <v>2691</v>
      </c>
      <c r="G358" s="157" t="s">
        <v>2692</v>
      </c>
      <c r="H358" s="206" t="s">
        <v>2693</v>
      </c>
      <c r="I358" s="333" t="s">
        <v>3391</v>
      </c>
      <c r="J358" s="425" t="s">
        <v>3050</v>
      </c>
      <c r="K358" s="417" t="s">
        <v>3392</v>
      </c>
      <c r="L358" s="196" t="s">
        <v>3393</v>
      </c>
      <c r="M358" s="193"/>
      <c r="N358" s="422"/>
    </row>
    <row r="359" ht="27.75" customHeight="1">
      <c r="A359" s="171" t="str">
        <f t="shared" si="4"/>
        <v>7 ปี 3 เดือน 14 วัน หรือเหลืออีก 2663 วัน</v>
      </c>
      <c r="B359" s="113" t="str">
        <f t="shared" si="2"/>
        <v>ทะเบียนเครื่องหมายการค้า ปกติ</v>
      </c>
      <c r="C359" s="172">
        <v>2.31130084E8</v>
      </c>
      <c r="D359" s="172">
        <v>2.3010438E8</v>
      </c>
      <c r="E359" s="175">
        <v>48615.0</v>
      </c>
      <c r="F359" s="167" t="s">
        <v>2691</v>
      </c>
      <c r="G359" s="157" t="s">
        <v>2692</v>
      </c>
      <c r="H359" s="206" t="s">
        <v>2693</v>
      </c>
      <c r="I359" s="333" t="s">
        <v>3394</v>
      </c>
      <c r="J359" s="425" t="s">
        <v>3050</v>
      </c>
      <c r="K359" s="417" t="s">
        <v>3395</v>
      </c>
      <c r="L359" s="196" t="s">
        <v>3396</v>
      </c>
      <c r="M359" s="193"/>
      <c r="N359" s="422"/>
    </row>
    <row r="360" ht="27.75" customHeight="1">
      <c r="A360" s="171" t="str">
        <f t="shared" si="4"/>
        <v>7 ปี 2 เดือน 0 วัน หรือเหลืออีก 2618 วัน</v>
      </c>
      <c r="B360" s="113" t="str">
        <f t="shared" si="2"/>
        <v>ทะเบียนเครื่องหมายการค้า ปกติ</v>
      </c>
      <c r="C360" s="172">
        <v>2.31131527E8</v>
      </c>
      <c r="D360" s="172">
        <v>2.20145672E8</v>
      </c>
      <c r="E360" s="175">
        <v>48570.0</v>
      </c>
      <c r="F360" s="167" t="s">
        <v>2691</v>
      </c>
      <c r="G360" s="157" t="s">
        <v>2692</v>
      </c>
      <c r="H360" s="206" t="s">
        <v>2693</v>
      </c>
      <c r="I360" s="333" t="s">
        <v>1591</v>
      </c>
      <c r="J360" s="425" t="s">
        <v>3397</v>
      </c>
      <c r="K360" s="417" t="s">
        <v>3398</v>
      </c>
      <c r="L360" s="196"/>
      <c r="M360" s="193"/>
      <c r="N360" s="422"/>
    </row>
    <row r="361" ht="27.75" customHeight="1">
      <c r="A361" s="171" t="str">
        <f t="shared" si="4"/>
        <v>7 ปี 2 เดือน 0 วัน หรือเหลืออีก 2618 วัน</v>
      </c>
      <c r="B361" s="113" t="str">
        <f t="shared" si="2"/>
        <v>ทะเบียนเครื่องหมายการค้า ปกติ</v>
      </c>
      <c r="C361" s="172">
        <v>2.31131528E8</v>
      </c>
      <c r="D361" s="172">
        <v>2.20145679E8</v>
      </c>
      <c r="E361" s="175">
        <v>48570.0</v>
      </c>
      <c r="F361" s="167" t="s">
        <v>2691</v>
      </c>
      <c r="G361" s="157" t="s">
        <v>2692</v>
      </c>
      <c r="H361" s="206" t="s">
        <v>2693</v>
      </c>
      <c r="I361" s="333" t="s">
        <v>29</v>
      </c>
      <c r="J361" s="425" t="s">
        <v>3399</v>
      </c>
      <c r="K361" s="417" t="s">
        <v>3400</v>
      </c>
      <c r="L361" s="196"/>
      <c r="M361" s="193"/>
      <c r="N361" s="422"/>
    </row>
    <row r="362" ht="27.75" customHeight="1">
      <c r="A362" s="171" t="str">
        <f t="shared" si="4"/>
        <v>7 ปี 2 เดือน 0 วัน หรือเหลืออีก 2618 วัน</v>
      </c>
      <c r="B362" s="113" t="str">
        <f t="shared" si="2"/>
        <v>ทะเบียนเครื่องหมายการค้า ปกติ</v>
      </c>
      <c r="C362" s="172">
        <v>2.31131529E8</v>
      </c>
      <c r="D362" s="172">
        <v>2.2014568E8</v>
      </c>
      <c r="E362" s="175">
        <v>48570.0</v>
      </c>
      <c r="F362" s="167" t="s">
        <v>2691</v>
      </c>
      <c r="G362" s="157" t="s">
        <v>2692</v>
      </c>
      <c r="H362" s="206" t="s">
        <v>2693</v>
      </c>
      <c r="I362" s="333" t="s">
        <v>2074</v>
      </c>
      <c r="J362" s="425" t="s">
        <v>3399</v>
      </c>
      <c r="K362" s="417" t="s">
        <v>3401</v>
      </c>
      <c r="L362" s="196"/>
      <c r="M362" s="193"/>
      <c r="N362" s="422"/>
    </row>
    <row r="363" ht="27.75" customHeight="1">
      <c r="A363" s="171" t="str">
        <f t="shared" si="4"/>
        <v>7 ปี 2 เดือน 0 วัน หรือเหลืออีก 2618 วัน</v>
      </c>
      <c r="B363" s="113" t="str">
        <f t="shared" si="2"/>
        <v>ทะเบียนเครื่องหมายการค้า ปกติ</v>
      </c>
      <c r="C363" s="172">
        <v>2.3113153E8</v>
      </c>
      <c r="D363" s="172">
        <v>2.20145681E8</v>
      </c>
      <c r="E363" s="175">
        <v>48570.0</v>
      </c>
      <c r="F363" s="167" t="s">
        <v>2691</v>
      </c>
      <c r="G363" s="157" t="s">
        <v>2692</v>
      </c>
      <c r="H363" s="206" t="s">
        <v>2693</v>
      </c>
      <c r="I363" s="333" t="s">
        <v>3402</v>
      </c>
      <c r="J363" s="425" t="s">
        <v>3399</v>
      </c>
      <c r="K363" s="417" t="s">
        <v>3403</v>
      </c>
      <c r="L363" s="196"/>
      <c r="M363" s="193"/>
      <c r="N363" s="422"/>
    </row>
    <row r="364" ht="27.75" customHeight="1">
      <c r="A364" s="171" t="str">
        <f t="shared" si="4"/>
        <v>7 ปี 2 เดือน 0 วัน หรือเหลืออีก 2618 วัน</v>
      </c>
      <c r="B364" s="113" t="str">
        <f t="shared" si="2"/>
        <v>ทะเบียนเครื่องหมายการค้า ปกติ</v>
      </c>
      <c r="C364" s="172">
        <v>2.31131531E8</v>
      </c>
      <c r="D364" s="172">
        <v>2.20145683E8</v>
      </c>
      <c r="E364" s="175">
        <v>48570.0</v>
      </c>
      <c r="F364" s="167" t="s">
        <v>2691</v>
      </c>
      <c r="G364" s="157" t="s">
        <v>2692</v>
      </c>
      <c r="H364" s="206" t="s">
        <v>2693</v>
      </c>
      <c r="I364" s="333" t="s">
        <v>407</v>
      </c>
      <c r="J364" s="425" t="s">
        <v>3397</v>
      </c>
      <c r="K364" s="417" t="s">
        <v>3404</v>
      </c>
      <c r="L364" s="196"/>
      <c r="M364" s="193"/>
      <c r="N364" s="422"/>
    </row>
    <row r="365" ht="27.75" customHeight="1">
      <c r="A365" s="171" t="str">
        <f t="shared" si="4"/>
        <v>7 ปี 3 เดือน 14 วัน หรือเหลืออีก 2663 วัน</v>
      </c>
      <c r="B365" s="113" t="str">
        <f t="shared" si="2"/>
        <v>ทะเบียนเครื่องหมายการค้า ปกติ</v>
      </c>
      <c r="C365" s="172">
        <v>2.41100674E8</v>
      </c>
      <c r="D365" s="172">
        <v>2.30104382E8</v>
      </c>
      <c r="E365" s="175">
        <v>48615.0</v>
      </c>
      <c r="F365" s="167" t="s">
        <v>2691</v>
      </c>
      <c r="G365" s="157" t="s">
        <v>2692</v>
      </c>
      <c r="H365" s="206" t="s">
        <v>2693</v>
      </c>
      <c r="I365" s="333" t="s">
        <v>3405</v>
      </c>
      <c r="J365" s="425" t="s">
        <v>3050</v>
      </c>
      <c r="K365" s="417" t="s">
        <v>3406</v>
      </c>
      <c r="L365" s="196"/>
      <c r="M365" s="193"/>
      <c r="N365" s="422"/>
    </row>
    <row r="366" ht="27.75" customHeight="1">
      <c r="A366" s="171" t="str">
        <f t="shared" si="4"/>
        <v>7 ปี 3 เดือน 14 วัน หรือเหลืออีก 2663 วัน</v>
      </c>
      <c r="B366" s="113" t="str">
        <f t="shared" si="2"/>
        <v>ทะเบียนเครื่องหมายการค้า ปกติ</v>
      </c>
      <c r="C366" s="172">
        <v>2.41100675E8</v>
      </c>
      <c r="D366" s="172">
        <v>2.30104383E8</v>
      </c>
      <c r="E366" s="175">
        <v>48615.0</v>
      </c>
      <c r="F366" s="167" t="s">
        <v>2691</v>
      </c>
      <c r="G366" s="157" t="s">
        <v>2692</v>
      </c>
      <c r="H366" s="206" t="s">
        <v>2693</v>
      </c>
      <c r="I366" s="333" t="s">
        <v>3407</v>
      </c>
      <c r="J366" s="425" t="s">
        <v>3050</v>
      </c>
      <c r="K366" s="417" t="s">
        <v>3408</v>
      </c>
      <c r="L366" s="196"/>
      <c r="M366" s="193"/>
      <c r="N366" s="422"/>
    </row>
    <row r="367" ht="27.75" customHeight="1">
      <c r="A367" s="171" t="str">
        <f t="shared" si="4"/>
        <v>7 ปี 3 เดือน 14 วัน หรือเหลืออีก 2663 วัน</v>
      </c>
      <c r="B367" s="113" t="str">
        <f t="shared" si="2"/>
        <v>ทะเบียนเครื่องหมายการค้า ปกติ</v>
      </c>
      <c r="C367" s="172">
        <v>2.41100676E8</v>
      </c>
      <c r="D367" s="172">
        <v>2.30104384E8</v>
      </c>
      <c r="E367" s="175">
        <v>48615.0</v>
      </c>
      <c r="F367" s="167" t="s">
        <v>2691</v>
      </c>
      <c r="G367" s="157" t="s">
        <v>2692</v>
      </c>
      <c r="H367" s="206" t="s">
        <v>2693</v>
      </c>
      <c r="I367" s="333" t="s">
        <v>3409</v>
      </c>
      <c r="J367" s="425" t="s">
        <v>3050</v>
      </c>
      <c r="K367" s="417" t="s">
        <v>3410</v>
      </c>
      <c r="L367" s="196"/>
      <c r="M367" s="193"/>
      <c r="N367" s="422"/>
    </row>
    <row r="368" ht="27.75" customHeight="1">
      <c r="A368" s="171" t="str">
        <f t="shared" si="4"/>
        <v>2 ปี 3 เดือน 2 วัน หรือเหลืออีก 824 วัน</v>
      </c>
      <c r="B368" s="113" t="str">
        <f t="shared" si="2"/>
        <v>ทะเบียนเครื่องหมายการค้า ปกติ</v>
      </c>
      <c r="C368" s="172">
        <v>2.41101619E8</v>
      </c>
      <c r="D368" s="172">
        <v>1.80102539E8</v>
      </c>
      <c r="E368" s="175">
        <v>46776.0</v>
      </c>
      <c r="F368" s="167" t="s">
        <v>2691</v>
      </c>
      <c r="G368" s="157" t="s">
        <v>2692</v>
      </c>
      <c r="H368" s="206" t="s">
        <v>2693</v>
      </c>
      <c r="I368" s="333" t="s">
        <v>309</v>
      </c>
      <c r="J368" s="425" t="s">
        <v>2912</v>
      </c>
      <c r="K368" s="417" t="s">
        <v>3411</v>
      </c>
      <c r="L368" s="196"/>
      <c r="M368" s="193"/>
      <c r="N368" s="422"/>
    </row>
    <row r="369" ht="27.75" customHeight="1">
      <c r="A369" s="171" t="str">
        <f t="shared" si="4"/>
        <v>7 ปี 7 เดือน 9 วัน หรือเหลืออีก 2778 วัน</v>
      </c>
      <c r="B369" s="113" t="str">
        <f t="shared" si="2"/>
        <v>ทะเบียนเครื่องหมายการค้า ปกติ</v>
      </c>
      <c r="C369" s="172">
        <v>2.4110483E8</v>
      </c>
      <c r="D369" s="172">
        <v>2.30119021E8</v>
      </c>
      <c r="E369" s="175">
        <v>48730.0</v>
      </c>
      <c r="F369" s="167" t="s">
        <v>2691</v>
      </c>
      <c r="G369" s="157" t="s">
        <v>2692</v>
      </c>
      <c r="H369" s="206" t="s">
        <v>2693</v>
      </c>
      <c r="I369" s="333" t="s">
        <v>3412</v>
      </c>
      <c r="J369" s="425" t="s">
        <v>3413</v>
      </c>
      <c r="K369" s="417" t="s">
        <v>3414</v>
      </c>
      <c r="L369" s="196"/>
      <c r="M369" s="193"/>
      <c r="N369" s="422"/>
    </row>
    <row r="370" ht="27.75" customHeight="1">
      <c r="A370" s="171" t="str">
        <f t="shared" si="4"/>
        <v>7 ปี 7 เดือน 9 วัน หรือเหลืออีก 2778 วัน</v>
      </c>
      <c r="B370" s="113" t="str">
        <f t="shared" si="2"/>
        <v>ทะเบียนเครื่องหมายการค้า ปกติ</v>
      </c>
      <c r="C370" s="172">
        <v>2.41104835E8</v>
      </c>
      <c r="D370" s="172">
        <v>2.30119022E8</v>
      </c>
      <c r="E370" s="175">
        <v>48730.0</v>
      </c>
      <c r="F370" s="167" t="s">
        <v>2691</v>
      </c>
      <c r="G370" s="157" t="s">
        <v>2692</v>
      </c>
      <c r="H370" s="206" t="s">
        <v>2693</v>
      </c>
      <c r="I370" s="333" t="s">
        <v>3412</v>
      </c>
      <c r="J370" s="425" t="s">
        <v>3415</v>
      </c>
      <c r="K370" s="417" t="s">
        <v>3416</v>
      </c>
      <c r="L370" s="196"/>
      <c r="M370" s="193"/>
      <c r="N370" s="422"/>
    </row>
    <row r="371" ht="27.75" customHeight="1">
      <c r="A371" s="171" t="str">
        <f t="shared" si="4"/>
        <v>7 ปี 7 เดือน 9 วัน หรือเหลืออีก 2778 วัน</v>
      </c>
      <c r="B371" s="113" t="str">
        <f t="shared" si="2"/>
        <v>ทะเบียนเครื่องหมายการค้า ปกติ</v>
      </c>
      <c r="C371" s="172">
        <v>2.41104838E8</v>
      </c>
      <c r="D371" s="172">
        <v>2.30119023E8</v>
      </c>
      <c r="E371" s="175">
        <v>48730.0</v>
      </c>
      <c r="F371" s="167" t="s">
        <v>2691</v>
      </c>
      <c r="G371" s="157" t="s">
        <v>2692</v>
      </c>
      <c r="H371" s="206" t="s">
        <v>2693</v>
      </c>
      <c r="I371" s="333" t="s">
        <v>721</v>
      </c>
      <c r="J371" s="425" t="s">
        <v>3415</v>
      </c>
      <c r="K371" s="417" t="s">
        <v>3417</v>
      </c>
      <c r="L371" s="196" t="s">
        <v>714</v>
      </c>
      <c r="M371" s="193"/>
      <c r="N371" s="422"/>
    </row>
    <row r="372" ht="27.75" customHeight="1">
      <c r="A372" s="171" t="str">
        <f t="shared" si="4"/>
        <v>2 ปี 3 เดือน 15 วัน หรือเหลืออีก 837 วัน</v>
      </c>
      <c r="B372" s="113" t="str">
        <f t="shared" si="2"/>
        <v>ทะเบียนเครื่องหมายการค้า ปกติ</v>
      </c>
      <c r="C372" s="172">
        <v>2.4110484E8</v>
      </c>
      <c r="D372" s="172">
        <v>1.80104024E8</v>
      </c>
      <c r="E372" s="175">
        <v>46789.0</v>
      </c>
      <c r="F372" s="167" t="s">
        <v>2691</v>
      </c>
      <c r="G372" s="157" t="s">
        <v>2692</v>
      </c>
      <c r="H372" s="206" t="s">
        <v>2693</v>
      </c>
      <c r="I372" s="333" t="s">
        <v>3418</v>
      </c>
      <c r="J372" s="425" t="s">
        <v>2897</v>
      </c>
      <c r="K372" s="417" t="s">
        <v>3419</v>
      </c>
      <c r="L372" s="196"/>
      <c r="M372" s="193"/>
      <c r="N372" s="422"/>
    </row>
    <row r="373" ht="27.75" customHeight="1">
      <c r="A373" s="171" t="str">
        <f t="shared" si="4"/>
        <v>7 ปี 7 เดือน 9 วัน หรือเหลืออีก 2778 วัน</v>
      </c>
      <c r="B373" s="113" t="str">
        <f t="shared" si="2"/>
        <v>ทะเบียนเครื่องหมายการค้า ปกติ</v>
      </c>
      <c r="C373" s="172">
        <v>2.41104843E8</v>
      </c>
      <c r="D373" s="172">
        <v>2.30119025E8</v>
      </c>
      <c r="E373" s="175">
        <v>48730.0</v>
      </c>
      <c r="F373" s="167" t="s">
        <v>2691</v>
      </c>
      <c r="G373" s="157" t="s">
        <v>2692</v>
      </c>
      <c r="H373" s="206" t="s">
        <v>2693</v>
      </c>
      <c r="I373" s="333" t="s">
        <v>904</v>
      </c>
      <c r="J373" s="425" t="s">
        <v>3415</v>
      </c>
      <c r="K373" s="417" t="s">
        <v>3420</v>
      </c>
      <c r="L373" s="196" t="s">
        <v>3335</v>
      </c>
      <c r="M373" s="193"/>
      <c r="N373" s="422"/>
    </row>
    <row r="374" ht="27.75" customHeight="1">
      <c r="A374" s="171" t="str">
        <f t="shared" si="4"/>
        <v>7 ปี 7 เดือน 9 วัน หรือเหลืออีก 2778 วัน</v>
      </c>
      <c r="B374" s="113" t="str">
        <f t="shared" si="2"/>
        <v>ทะเบียนเครื่องหมายการค้า ปกติ</v>
      </c>
      <c r="C374" s="172">
        <v>2.41104845E8</v>
      </c>
      <c r="D374" s="172">
        <v>2.30119026E8</v>
      </c>
      <c r="E374" s="175">
        <v>48730.0</v>
      </c>
      <c r="F374" s="167" t="s">
        <v>2691</v>
      </c>
      <c r="G374" s="157" t="s">
        <v>2692</v>
      </c>
      <c r="H374" s="206" t="s">
        <v>2693</v>
      </c>
      <c r="I374" s="333" t="s">
        <v>3421</v>
      </c>
      <c r="J374" s="425" t="s">
        <v>3415</v>
      </c>
      <c r="K374" s="417" t="s">
        <v>3422</v>
      </c>
      <c r="L374" s="196" t="s">
        <v>3423</v>
      </c>
      <c r="M374" s="193"/>
      <c r="N374" s="422"/>
    </row>
    <row r="375" ht="27.75" customHeight="1">
      <c r="A375" s="171" t="str">
        <f t="shared" si="4"/>
        <v>7 ปี 7 เดือน 9 วัน หรือเหลืออีก 2778 วัน</v>
      </c>
      <c r="B375" s="113" t="str">
        <f t="shared" si="2"/>
        <v>ทะเบียนเครื่องหมายการค้า ปกติ</v>
      </c>
      <c r="C375" s="172">
        <v>2.41104847E8</v>
      </c>
      <c r="D375" s="172">
        <v>2.30119027E8</v>
      </c>
      <c r="E375" s="175">
        <v>48730.0</v>
      </c>
      <c r="F375" s="167" t="s">
        <v>2691</v>
      </c>
      <c r="G375" s="157" t="s">
        <v>2692</v>
      </c>
      <c r="H375" s="206" t="s">
        <v>2693</v>
      </c>
      <c r="I375" s="333" t="s">
        <v>687</v>
      </c>
      <c r="J375" s="425" t="s">
        <v>3415</v>
      </c>
      <c r="K375" s="417" t="s">
        <v>3424</v>
      </c>
      <c r="L375" s="196" t="s">
        <v>683</v>
      </c>
      <c r="M375" s="193"/>
      <c r="N375" s="422"/>
    </row>
    <row r="376" ht="27.75" customHeight="1">
      <c r="A376" s="171" t="str">
        <f t="shared" si="4"/>
        <v>7 ปี 8 เดือน 25 วัน หรือเหลืออีก 2825 วัน</v>
      </c>
      <c r="B376" s="113" t="str">
        <f t="shared" si="2"/>
        <v>ทะเบียนเครื่องหมายการค้า ปกติ</v>
      </c>
      <c r="C376" s="172">
        <v>2.41105931E8</v>
      </c>
      <c r="D376" s="172">
        <v>2.30125798E8</v>
      </c>
      <c r="E376" s="175">
        <v>48777.0</v>
      </c>
      <c r="F376" s="167" t="s">
        <v>2691</v>
      </c>
      <c r="G376" s="157" t="s">
        <v>2692</v>
      </c>
      <c r="H376" s="206" t="s">
        <v>2693</v>
      </c>
      <c r="I376" s="333" t="s">
        <v>691</v>
      </c>
      <c r="J376" s="425" t="s">
        <v>3415</v>
      </c>
      <c r="K376" s="417" t="s">
        <v>3425</v>
      </c>
      <c r="L376" s="196" t="s">
        <v>683</v>
      </c>
      <c r="M376" s="193"/>
      <c r="N376" s="422"/>
    </row>
    <row r="377" ht="27.75" customHeight="1">
      <c r="A377" s="171" t="str">
        <f t="shared" si="4"/>
        <v>7 ปี 8 เดือน 25 วัน หรือเหลืออีก 2825 วัน</v>
      </c>
      <c r="B377" s="113" t="str">
        <f t="shared" si="2"/>
        <v>ทะเบียนเครื่องหมายการค้า ปกติ</v>
      </c>
      <c r="C377" s="172">
        <v>2.41105932E8</v>
      </c>
      <c r="D377" s="172">
        <v>2.30125799E8</v>
      </c>
      <c r="E377" s="175">
        <v>48777.0</v>
      </c>
      <c r="F377" s="167" t="s">
        <v>2691</v>
      </c>
      <c r="G377" s="157" t="s">
        <v>2692</v>
      </c>
      <c r="H377" s="206" t="s">
        <v>2693</v>
      </c>
      <c r="I377" s="333" t="s">
        <v>3426</v>
      </c>
      <c r="J377" s="425" t="s">
        <v>3415</v>
      </c>
      <c r="K377" s="417" t="s">
        <v>3427</v>
      </c>
      <c r="L377" s="196"/>
      <c r="M377" s="193"/>
      <c r="N377" s="422"/>
    </row>
    <row r="378" ht="27.75" customHeight="1">
      <c r="A378" s="171" t="str">
        <f t="shared" si="4"/>
        <v>7 ปี 8 เดือน 25 วัน หรือเหลืออีก 2825 วัน</v>
      </c>
      <c r="B378" s="113" t="str">
        <f t="shared" si="2"/>
        <v>ทะเบียนเครื่องหมายการค้า ปกติ</v>
      </c>
      <c r="C378" s="172">
        <v>2.41105933E8</v>
      </c>
      <c r="D378" s="172">
        <v>2.301258E8</v>
      </c>
      <c r="E378" s="175">
        <v>48777.0</v>
      </c>
      <c r="F378" s="167" t="s">
        <v>2691</v>
      </c>
      <c r="G378" s="157" t="s">
        <v>2692</v>
      </c>
      <c r="H378" s="206" t="s">
        <v>2693</v>
      </c>
      <c r="I378" s="333" t="s">
        <v>3428</v>
      </c>
      <c r="J378" s="425" t="s">
        <v>3415</v>
      </c>
      <c r="K378" s="417" t="s">
        <v>3429</v>
      </c>
      <c r="L378" s="196"/>
      <c r="M378" s="193"/>
      <c r="N378" s="422"/>
    </row>
    <row r="379" ht="27.75" customHeight="1">
      <c r="A379" s="171" t="str">
        <f t="shared" si="4"/>
        <v>7 ปี 8 เดือน 25 วัน หรือเหลืออีก 2825 วัน</v>
      </c>
      <c r="B379" s="113" t="str">
        <f t="shared" si="2"/>
        <v>ทะเบียนเครื่องหมายการค้า ปกติ</v>
      </c>
      <c r="C379" s="172">
        <v>2.41105934E8</v>
      </c>
      <c r="D379" s="172">
        <v>2.30125802E8</v>
      </c>
      <c r="E379" s="175">
        <v>48777.0</v>
      </c>
      <c r="F379" s="167" t="s">
        <v>2691</v>
      </c>
      <c r="G379" s="157" t="s">
        <v>2692</v>
      </c>
      <c r="H379" s="206" t="s">
        <v>2693</v>
      </c>
      <c r="I379" s="333" t="s">
        <v>3430</v>
      </c>
      <c r="J379" s="425" t="s">
        <v>3415</v>
      </c>
      <c r="K379" s="417" t="s">
        <v>3431</v>
      </c>
      <c r="L379" s="196"/>
      <c r="M379" s="193"/>
      <c r="N379" s="422"/>
    </row>
    <row r="380" ht="27.75" customHeight="1">
      <c r="A380" s="171" t="str">
        <f t="shared" si="4"/>
        <v>7 ปี 8 เดือน 25 วัน หรือเหลืออีก 2825 วัน</v>
      </c>
      <c r="B380" s="113" t="str">
        <f t="shared" si="2"/>
        <v>ทะเบียนเครื่องหมายการค้า ปกติ</v>
      </c>
      <c r="C380" s="172">
        <v>2.41105935E8</v>
      </c>
      <c r="D380" s="172">
        <v>2.30125803E8</v>
      </c>
      <c r="E380" s="175">
        <v>48777.0</v>
      </c>
      <c r="F380" s="167" t="s">
        <v>2691</v>
      </c>
      <c r="G380" s="157" t="s">
        <v>2692</v>
      </c>
      <c r="H380" s="206" t="s">
        <v>2693</v>
      </c>
      <c r="I380" s="333" t="s">
        <v>3432</v>
      </c>
      <c r="J380" s="425" t="s">
        <v>3415</v>
      </c>
      <c r="K380" s="417" t="s">
        <v>3433</v>
      </c>
      <c r="L380" s="196"/>
      <c r="M380" s="193"/>
      <c r="N380" s="422"/>
    </row>
    <row r="381" ht="27.75" customHeight="1">
      <c r="A381" s="171" t="str">
        <f t="shared" si="4"/>
        <v>7 ปี 8 เดือน 25 วัน หรือเหลืออีก 2825 วัน</v>
      </c>
      <c r="B381" s="113" t="str">
        <f t="shared" si="2"/>
        <v>ทะเบียนเครื่องหมายการค้า ปกติ</v>
      </c>
      <c r="C381" s="172">
        <v>2.41105937E8</v>
      </c>
      <c r="D381" s="172">
        <v>2.30125804E8</v>
      </c>
      <c r="E381" s="175">
        <v>48777.0</v>
      </c>
      <c r="F381" s="167" t="s">
        <v>2691</v>
      </c>
      <c r="G381" s="157" t="s">
        <v>2692</v>
      </c>
      <c r="H381" s="206" t="s">
        <v>2693</v>
      </c>
      <c r="I381" s="333" t="s">
        <v>3434</v>
      </c>
      <c r="J381" s="425" t="s">
        <v>3415</v>
      </c>
      <c r="K381" s="417" t="s">
        <v>3435</v>
      </c>
      <c r="L381" s="196"/>
      <c r="M381" s="193"/>
      <c r="N381" s="422"/>
    </row>
    <row r="382" ht="27.75" customHeight="1">
      <c r="A382" s="171" t="str">
        <f t="shared" si="4"/>
        <v>7 ปี 8 เดือน 25 วัน หรือเหลืออีก 2825 วัน</v>
      </c>
      <c r="B382" s="113" t="str">
        <f t="shared" si="2"/>
        <v>ทะเบียนเครื่องหมายการค้า ปกติ</v>
      </c>
      <c r="C382" s="172">
        <v>2.41105938E8</v>
      </c>
      <c r="D382" s="172">
        <v>2.30125806E8</v>
      </c>
      <c r="E382" s="175">
        <v>48777.0</v>
      </c>
      <c r="F382" s="167" t="s">
        <v>2691</v>
      </c>
      <c r="G382" s="157" t="s">
        <v>2692</v>
      </c>
      <c r="H382" s="206" t="s">
        <v>2693</v>
      </c>
      <c r="I382" s="333" t="s">
        <v>3436</v>
      </c>
      <c r="J382" s="425" t="s">
        <v>3415</v>
      </c>
      <c r="K382" s="417" t="s">
        <v>3437</v>
      </c>
      <c r="L382" s="196"/>
      <c r="M382" s="193"/>
      <c r="N382" s="422"/>
    </row>
    <row r="383" ht="27.75" customHeight="1">
      <c r="A383" s="171" t="str">
        <f t="shared" si="4"/>
        <v>7 ปี 8 เดือน 25 วัน หรือเหลืออีก 2825 วัน</v>
      </c>
      <c r="B383" s="113" t="str">
        <f t="shared" si="2"/>
        <v>ทะเบียนเครื่องหมายการค้า ปกติ</v>
      </c>
      <c r="C383" s="172">
        <v>2.41105939E8</v>
      </c>
      <c r="D383" s="172">
        <v>2.30125807E8</v>
      </c>
      <c r="E383" s="175">
        <v>48777.0</v>
      </c>
      <c r="F383" s="167" t="s">
        <v>2691</v>
      </c>
      <c r="G383" s="157" t="s">
        <v>2692</v>
      </c>
      <c r="H383" s="206" t="s">
        <v>2693</v>
      </c>
      <c r="I383" s="333" t="s">
        <v>3438</v>
      </c>
      <c r="J383" s="425" t="s">
        <v>3415</v>
      </c>
      <c r="K383" s="417" t="s">
        <v>3439</v>
      </c>
      <c r="L383" s="196"/>
      <c r="M383" s="193"/>
      <c r="N383" s="422"/>
    </row>
    <row r="384" ht="27.75" customHeight="1">
      <c r="A384" s="171" t="str">
        <f t="shared" si="4"/>
        <v>7 ปี 8 เดือน 25 วัน หรือเหลืออีก 2825 วัน</v>
      </c>
      <c r="B384" s="113" t="str">
        <f t="shared" si="2"/>
        <v>ทะเบียนเครื่องหมายการค้า ปกติ</v>
      </c>
      <c r="C384" s="172">
        <v>2.4110594E8</v>
      </c>
      <c r="D384" s="172">
        <v>2.30125809E8</v>
      </c>
      <c r="E384" s="175">
        <v>48777.0</v>
      </c>
      <c r="F384" s="167" t="s">
        <v>2691</v>
      </c>
      <c r="G384" s="157" t="s">
        <v>2692</v>
      </c>
      <c r="H384" s="206" t="s">
        <v>2693</v>
      </c>
      <c r="I384" s="333" t="s">
        <v>3440</v>
      </c>
      <c r="J384" s="425" t="s">
        <v>3415</v>
      </c>
      <c r="K384" s="417" t="s">
        <v>3441</v>
      </c>
      <c r="L384" s="196"/>
      <c r="M384" s="193"/>
      <c r="N384" s="422"/>
    </row>
    <row r="385" ht="27.75" customHeight="1">
      <c r="A385" s="171" t="str">
        <f t="shared" si="4"/>
        <v>7 ปี 8 เดือน 25 วัน หรือเหลืออีก 2825 วัน</v>
      </c>
      <c r="B385" s="113" t="str">
        <f t="shared" si="2"/>
        <v>ทะเบียนเครื่องหมายการค้า ปกติ</v>
      </c>
      <c r="C385" s="172">
        <v>2.41105941E8</v>
      </c>
      <c r="D385" s="172">
        <v>2.3012581E8</v>
      </c>
      <c r="E385" s="175">
        <v>48777.0</v>
      </c>
      <c r="F385" s="167" t="s">
        <v>2691</v>
      </c>
      <c r="G385" s="157" t="s">
        <v>2692</v>
      </c>
      <c r="H385" s="206" t="s">
        <v>2693</v>
      </c>
      <c r="I385" s="333" t="s">
        <v>3442</v>
      </c>
      <c r="J385" s="425" t="s">
        <v>3415</v>
      </c>
      <c r="K385" s="417" t="s">
        <v>3443</v>
      </c>
      <c r="L385" s="196"/>
      <c r="M385" s="193"/>
      <c r="N385" s="422"/>
    </row>
    <row r="386" ht="27.75" customHeight="1">
      <c r="A386" s="171" t="str">
        <f t="shared" si="4"/>
        <v>7 ปี 8 เดือน 25 วัน หรือเหลืออีก 2825 วัน</v>
      </c>
      <c r="B386" s="113" t="str">
        <f t="shared" si="2"/>
        <v>ทะเบียนเครื่องหมายการค้า ปกติ</v>
      </c>
      <c r="C386" s="172">
        <v>2.41105942E8</v>
      </c>
      <c r="D386" s="172">
        <v>2.30125811E8</v>
      </c>
      <c r="E386" s="175">
        <v>48777.0</v>
      </c>
      <c r="F386" s="167" t="s">
        <v>2691</v>
      </c>
      <c r="G386" s="157" t="s">
        <v>2692</v>
      </c>
      <c r="H386" s="206" t="s">
        <v>2693</v>
      </c>
      <c r="I386" s="333" t="s">
        <v>3444</v>
      </c>
      <c r="J386" s="425" t="s">
        <v>3415</v>
      </c>
      <c r="K386" s="417" t="s">
        <v>3445</v>
      </c>
      <c r="L386" s="196"/>
      <c r="M386" s="193"/>
      <c r="N386" s="422"/>
    </row>
    <row r="387" ht="27.75" customHeight="1">
      <c r="A387" s="171" t="str">
        <f t="shared" si="4"/>
        <v>7 ปี 8 เดือน 25 วัน หรือเหลืออีก 2825 วัน</v>
      </c>
      <c r="B387" s="113" t="str">
        <f t="shared" si="2"/>
        <v>ทะเบียนเครื่องหมายการค้า ปกติ</v>
      </c>
      <c r="C387" s="172">
        <v>2.41105943E8</v>
      </c>
      <c r="D387" s="172">
        <v>2.30125812E8</v>
      </c>
      <c r="E387" s="175">
        <v>48777.0</v>
      </c>
      <c r="F387" s="167" t="s">
        <v>2691</v>
      </c>
      <c r="G387" s="157" t="s">
        <v>2692</v>
      </c>
      <c r="H387" s="206" t="s">
        <v>2693</v>
      </c>
      <c r="I387" s="333" t="s">
        <v>983</v>
      </c>
      <c r="J387" s="425" t="s">
        <v>3415</v>
      </c>
      <c r="K387" s="417" t="s">
        <v>3446</v>
      </c>
      <c r="L387" s="196"/>
      <c r="M387" s="193"/>
      <c r="N387" s="422"/>
    </row>
    <row r="388" ht="27.75" customHeight="1">
      <c r="A388" s="171" t="str">
        <f t="shared" si="4"/>
        <v>7 ปี 8 เดือน 25 วัน หรือเหลืออีก 2825 วัน</v>
      </c>
      <c r="B388" s="113" t="str">
        <f t="shared" si="2"/>
        <v>ทะเบียนเครื่องหมายการค้า ปกติ</v>
      </c>
      <c r="C388" s="172">
        <v>2.41105944E8</v>
      </c>
      <c r="D388" s="172">
        <v>2.30125813E8</v>
      </c>
      <c r="E388" s="175">
        <v>48777.0</v>
      </c>
      <c r="F388" s="167" t="s">
        <v>2691</v>
      </c>
      <c r="G388" s="157" t="s">
        <v>2692</v>
      </c>
      <c r="H388" s="206" t="s">
        <v>2693</v>
      </c>
      <c r="I388" s="333" t="s">
        <v>3447</v>
      </c>
      <c r="J388" s="425" t="s">
        <v>3415</v>
      </c>
      <c r="K388" s="417" t="s">
        <v>3448</v>
      </c>
      <c r="L388" s="196"/>
      <c r="M388" s="193"/>
      <c r="N388" s="422"/>
    </row>
    <row r="389" ht="27.75" customHeight="1">
      <c r="A389" s="171" t="str">
        <f t="shared" si="4"/>
        <v>7 ปี 8 เดือน 25 วัน หรือเหลืออีก 2825 วัน</v>
      </c>
      <c r="B389" s="113" t="str">
        <f t="shared" si="2"/>
        <v>ทะเบียนเครื่องหมายการค้า ปกติ</v>
      </c>
      <c r="C389" s="172">
        <v>2.41105945E8</v>
      </c>
      <c r="D389" s="172">
        <v>2.30125814E8</v>
      </c>
      <c r="E389" s="175">
        <v>48777.0</v>
      </c>
      <c r="F389" s="167" t="s">
        <v>2691</v>
      </c>
      <c r="G389" s="157" t="s">
        <v>2692</v>
      </c>
      <c r="H389" s="206" t="s">
        <v>2693</v>
      </c>
      <c r="I389" s="333" t="s">
        <v>1250</v>
      </c>
      <c r="J389" s="425" t="s">
        <v>3415</v>
      </c>
      <c r="K389" s="417" t="s">
        <v>3449</v>
      </c>
      <c r="L389" s="196"/>
      <c r="M389" s="193"/>
      <c r="N389" s="422"/>
    </row>
    <row r="390" ht="27.75" customHeight="1">
      <c r="A390" s="171" t="str">
        <f t="shared" si="4"/>
        <v>7 ปี 8 เดือน 25 วัน หรือเหลืออีก 2825 วัน</v>
      </c>
      <c r="B390" s="113" t="str">
        <f t="shared" si="2"/>
        <v>ทะเบียนเครื่องหมายการค้า ปกติ</v>
      </c>
      <c r="C390" s="172">
        <v>2.41105946E8</v>
      </c>
      <c r="D390" s="172">
        <v>2.30125815E8</v>
      </c>
      <c r="E390" s="175">
        <v>48777.0</v>
      </c>
      <c r="F390" s="167" t="s">
        <v>2691</v>
      </c>
      <c r="G390" s="157" t="s">
        <v>2692</v>
      </c>
      <c r="H390" s="206" t="s">
        <v>2693</v>
      </c>
      <c r="I390" s="333" t="s">
        <v>1281</v>
      </c>
      <c r="J390" s="425" t="s">
        <v>3415</v>
      </c>
      <c r="K390" s="417" t="s">
        <v>3450</v>
      </c>
      <c r="L390" s="196"/>
      <c r="M390" s="193"/>
      <c r="N390" s="422"/>
    </row>
    <row r="391" ht="27.75" customHeight="1">
      <c r="A391" s="171" t="str">
        <f t="shared" si="4"/>
        <v>7 ปี 8 เดือน 25 วัน หรือเหลืออีก 2825 วัน</v>
      </c>
      <c r="B391" s="113" t="str">
        <f t="shared" si="2"/>
        <v>ทะเบียนเครื่องหมายการค้า ปกติ</v>
      </c>
      <c r="C391" s="172">
        <v>2.41105947E8</v>
      </c>
      <c r="D391" s="172">
        <v>2.30125816E8</v>
      </c>
      <c r="E391" s="175">
        <v>48777.0</v>
      </c>
      <c r="F391" s="167" t="s">
        <v>2691</v>
      </c>
      <c r="G391" s="157" t="s">
        <v>2692</v>
      </c>
      <c r="H391" s="206" t="s">
        <v>2693</v>
      </c>
      <c r="I391" s="333" t="s">
        <v>869</v>
      </c>
      <c r="J391" s="425" t="s">
        <v>3415</v>
      </c>
      <c r="K391" s="417" t="s">
        <v>3451</v>
      </c>
      <c r="L391" s="196"/>
      <c r="M391" s="193"/>
      <c r="N391" s="422"/>
    </row>
    <row r="392" ht="27.75" customHeight="1">
      <c r="A392" s="171" t="str">
        <f t="shared" si="4"/>
        <v>7 ปี 8 เดือน 25 วัน หรือเหลืออีก 2825 วัน</v>
      </c>
      <c r="B392" s="113" t="str">
        <f t="shared" si="2"/>
        <v>ทะเบียนเครื่องหมายการค้า ปกติ</v>
      </c>
      <c r="C392" s="172">
        <v>2.41105948E8</v>
      </c>
      <c r="D392" s="172">
        <v>2.30125818E8</v>
      </c>
      <c r="E392" s="175">
        <v>48777.0</v>
      </c>
      <c r="F392" s="167" t="s">
        <v>2691</v>
      </c>
      <c r="G392" s="157" t="s">
        <v>2692</v>
      </c>
      <c r="H392" s="206" t="s">
        <v>2693</v>
      </c>
      <c r="I392" s="333" t="s">
        <v>3452</v>
      </c>
      <c r="J392" s="425" t="s">
        <v>3415</v>
      </c>
      <c r="K392" s="417" t="s">
        <v>3453</v>
      </c>
      <c r="L392" s="196"/>
      <c r="M392" s="193"/>
      <c r="N392" s="422"/>
    </row>
    <row r="393" ht="27.75" customHeight="1">
      <c r="A393" s="171" t="str">
        <f t="shared" si="4"/>
        <v>7 ปี 8 เดือน 25 วัน หรือเหลืออีก 2825 วัน</v>
      </c>
      <c r="B393" s="113" t="str">
        <f t="shared" si="2"/>
        <v>ทะเบียนเครื่องหมายการค้า ปกติ</v>
      </c>
      <c r="C393" s="172">
        <v>2.41105949E8</v>
      </c>
      <c r="D393" s="172">
        <v>2.30125819E8</v>
      </c>
      <c r="E393" s="175">
        <v>48777.0</v>
      </c>
      <c r="F393" s="167" t="s">
        <v>2691</v>
      </c>
      <c r="G393" s="157" t="s">
        <v>2692</v>
      </c>
      <c r="H393" s="206" t="s">
        <v>2693</v>
      </c>
      <c r="I393" s="333" t="s">
        <v>3454</v>
      </c>
      <c r="J393" s="425" t="s">
        <v>3415</v>
      </c>
      <c r="K393" s="417" t="s">
        <v>3455</v>
      </c>
      <c r="L393" s="196"/>
      <c r="M393" s="193"/>
      <c r="N393" s="422"/>
    </row>
    <row r="394" ht="27.75" customHeight="1">
      <c r="A394" s="171" t="str">
        <f t="shared" si="4"/>
        <v>7 ปี 8 เดือน 25 วัน หรือเหลืออีก 2825 วัน</v>
      </c>
      <c r="B394" s="113" t="str">
        <f t="shared" si="2"/>
        <v>ทะเบียนเครื่องหมายการค้า ปกติ</v>
      </c>
      <c r="C394" s="172">
        <v>2.4110595E8</v>
      </c>
      <c r="D394" s="172">
        <v>2.3012582E8</v>
      </c>
      <c r="E394" s="175">
        <v>48777.0</v>
      </c>
      <c r="F394" s="167" t="s">
        <v>2691</v>
      </c>
      <c r="G394" s="157" t="s">
        <v>2692</v>
      </c>
      <c r="H394" s="206" t="s">
        <v>2693</v>
      </c>
      <c r="I394" s="333" t="s">
        <v>3456</v>
      </c>
      <c r="J394" s="425" t="s">
        <v>3415</v>
      </c>
      <c r="K394" s="417" t="s">
        <v>3457</v>
      </c>
      <c r="L394" s="196"/>
      <c r="M394" s="193"/>
      <c r="N394" s="422"/>
    </row>
    <row r="395" ht="27.75" customHeight="1">
      <c r="A395" s="171" t="str">
        <f t="shared" si="4"/>
        <v>7 ปี 8 เดือน 25 วัน หรือเหลืออีก 2825 วัน</v>
      </c>
      <c r="B395" s="113" t="str">
        <f t="shared" si="2"/>
        <v>ทะเบียนเครื่องหมายการค้า ปกติ</v>
      </c>
      <c r="C395" s="172">
        <v>2.41105951E8</v>
      </c>
      <c r="D395" s="172">
        <v>2.30125821E8</v>
      </c>
      <c r="E395" s="175">
        <v>48777.0</v>
      </c>
      <c r="F395" s="167" t="s">
        <v>2691</v>
      </c>
      <c r="G395" s="157" t="s">
        <v>2692</v>
      </c>
      <c r="H395" s="206" t="s">
        <v>2693</v>
      </c>
      <c r="I395" s="333" t="s">
        <v>3458</v>
      </c>
      <c r="J395" s="425" t="s">
        <v>3415</v>
      </c>
      <c r="K395" s="417" t="s">
        <v>3459</v>
      </c>
      <c r="L395" s="196"/>
      <c r="M395" s="193"/>
      <c r="N395" s="422"/>
    </row>
    <row r="396" ht="27.75" customHeight="1">
      <c r="A396" s="171" t="str">
        <f t="shared" si="4"/>
        <v>7 ปี 8 เดือน 25 วัน หรือเหลืออีก 2825 วัน</v>
      </c>
      <c r="B396" s="113" t="str">
        <f t="shared" si="2"/>
        <v>ทะเบียนเครื่องหมายการค้า ปกติ</v>
      </c>
      <c r="C396" s="172">
        <v>2.41105952E8</v>
      </c>
      <c r="D396" s="172">
        <v>2.30125823E8</v>
      </c>
      <c r="E396" s="175">
        <v>48777.0</v>
      </c>
      <c r="F396" s="167" t="s">
        <v>2691</v>
      </c>
      <c r="G396" s="157" t="s">
        <v>2692</v>
      </c>
      <c r="H396" s="206" t="s">
        <v>2693</v>
      </c>
      <c r="I396" s="333" t="s">
        <v>3460</v>
      </c>
      <c r="J396" s="425" t="s">
        <v>3415</v>
      </c>
      <c r="K396" s="417" t="s">
        <v>3461</v>
      </c>
      <c r="L396" s="196"/>
      <c r="M396" s="193"/>
      <c r="N396" s="422"/>
    </row>
    <row r="397" ht="27.75" customHeight="1">
      <c r="A397" s="171" t="str">
        <f t="shared" si="4"/>
        <v>7 ปี 8 เดือน 25 วัน หรือเหลืออีก 2825 วัน</v>
      </c>
      <c r="B397" s="113" t="str">
        <f t="shared" si="2"/>
        <v>ทะเบียนเครื่องหมายการค้า ปกติ</v>
      </c>
      <c r="C397" s="172">
        <v>2.41105953E8</v>
      </c>
      <c r="D397" s="172">
        <v>2.30125824E8</v>
      </c>
      <c r="E397" s="175">
        <v>48777.0</v>
      </c>
      <c r="F397" s="167" t="s">
        <v>2691</v>
      </c>
      <c r="G397" s="157" t="s">
        <v>2692</v>
      </c>
      <c r="H397" s="206" t="s">
        <v>2693</v>
      </c>
      <c r="I397" s="333" t="s">
        <v>3462</v>
      </c>
      <c r="J397" s="425" t="s">
        <v>3415</v>
      </c>
      <c r="K397" s="417" t="s">
        <v>3463</v>
      </c>
      <c r="L397" s="196"/>
      <c r="M397" s="193"/>
      <c r="N397" s="422"/>
    </row>
    <row r="398" ht="27.75" customHeight="1">
      <c r="A398" s="171" t="str">
        <f t="shared" si="4"/>
        <v>6 ปี 10 เดือน 2 วัน หรือเหลืออีก 2498 วัน</v>
      </c>
      <c r="B398" s="113" t="str">
        <f t="shared" si="2"/>
        <v>ทะเบียนเครื่องหมายการค้า ปกติ</v>
      </c>
      <c r="C398" s="172">
        <v>2.41106341E8</v>
      </c>
      <c r="D398" s="172">
        <v>2.20128669E8</v>
      </c>
      <c r="E398" s="175">
        <v>48450.0</v>
      </c>
      <c r="F398" s="167" t="s">
        <v>2691</v>
      </c>
      <c r="G398" s="157" t="s">
        <v>2692</v>
      </c>
      <c r="H398" s="206" t="s">
        <v>2693</v>
      </c>
      <c r="I398" s="333" t="s">
        <v>3464</v>
      </c>
      <c r="J398" s="425" t="s">
        <v>3050</v>
      </c>
      <c r="K398" s="417" t="s">
        <v>3465</v>
      </c>
      <c r="L398" s="196"/>
      <c r="M398" s="193"/>
      <c r="N398" s="422"/>
    </row>
    <row r="399" ht="27.75" customHeight="1">
      <c r="A399" s="171" t="str">
        <f t="shared" si="4"/>
        <v>6 ปี 7 เดือน 3 วัน หรือเหลืออีก 2407 วัน</v>
      </c>
      <c r="B399" s="113" t="str">
        <f t="shared" si="2"/>
        <v>ทะเบียนเครื่องหมายการค้า ปกติ</v>
      </c>
      <c r="C399" s="172">
        <v>2.41107285E8</v>
      </c>
      <c r="D399" s="172">
        <v>2.20118231E8</v>
      </c>
      <c r="E399" s="175">
        <v>48359.0</v>
      </c>
      <c r="F399" s="167" t="s">
        <v>2691</v>
      </c>
      <c r="G399" s="157" t="s">
        <v>2692</v>
      </c>
      <c r="H399" s="206" t="s">
        <v>2693</v>
      </c>
      <c r="I399" s="333" t="s">
        <v>3466</v>
      </c>
      <c r="J399" s="425" t="s">
        <v>3467</v>
      </c>
      <c r="K399" s="426" t="s">
        <v>3468</v>
      </c>
      <c r="L399" s="196"/>
      <c r="M399" s="193"/>
      <c r="N399" s="422"/>
    </row>
    <row r="400" ht="27.75" customHeight="1">
      <c r="A400" s="171" t="str">
        <f t="shared" si="4"/>
        <v>7 ปี 11 เดือน 19 วัน หรือเหลืออีก 2911 วัน</v>
      </c>
      <c r="B400" s="113" t="str">
        <f t="shared" si="2"/>
        <v>ทะเบียนเครื่องหมายการค้า ปกติ</v>
      </c>
      <c r="C400" s="172">
        <v>2.41110702E8</v>
      </c>
      <c r="D400" s="172">
        <v>2.330137939E9</v>
      </c>
      <c r="E400" s="175">
        <v>48863.0</v>
      </c>
      <c r="F400" s="167" t="s">
        <v>2691</v>
      </c>
      <c r="G400" s="157" t="s">
        <v>2692</v>
      </c>
      <c r="H400" s="206" t="s">
        <v>2693</v>
      </c>
      <c r="I400" s="333" t="s">
        <v>3469</v>
      </c>
      <c r="J400" s="425" t="s">
        <v>3470</v>
      </c>
      <c r="K400" s="426" t="s">
        <v>3471</v>
      </c>
      <c r="L400" s="196"/>
      <c r="M400" s="193"/>
      <c r="N400" s="422"/>
    </row>
    <row r="401" ht="27.75" customHeight="1">
      <c r="A401" s="171" t="str">
        <f t="shared" si="4"/>
        <v>7 ปี 11 เดือน 3 วัน หรือเหลืออีก 2895 วัน</v>
      </c>
      <c r="B401" s="113" t="str">
        <f t="shared" si="2"/>
        <v>ทะเบียนเครื่องหมายการค้า ปกติ</v>
      </c>
      <c r="C401" s="172">
        <v>2.41110701E8</v>
      </c>
      <c r="D401" s="172">
        <v>2.3013555E8</v>
      </c>
      <c r="E401" s="175">
        <v>48847.0</v>
      </c>
      <c r="F401" s="167" t="s">
        <v>2691</v>
      </c>
      <c r="G401" s="157" t="s">
        <v>2692</v>
      </c>
      <c r="H401" s="206" t="s">
        <v>2693</v>
      </c>
      <c r="I401" s="333" t="s">
        <v>3472</v>
      </c>
      <c r="J401" s="425" t="s">
        <v>3470</v>
      </c>
      <c r="K401" s="426" t="s">
        <v>3473</v>
      </c>
      <c r="L401" s="196"/>
      <c r="M401" s="193"/>
      <c r="N401" s="422"/>
    </row>
    <row r="402" ht="27.75" customHeight="1">
      <c r="A402" s="171" t="str">
        <f t="shared" si="4"/>
        <v>7 ปี 9 เดือน 19 วัน หรือเหลืออีก 2849 วัน</v>
      </c>
      <c r="B402" s="113" t="str">
        <f t="shared" si="2"/>
        <v>ทะเบียนเครื่องหมายการค้า ปกติ</v>
      </c>
      <c r="C402" s="172">
        <v>2.411107E8</v>
      </c>
      <c r="D402" s="172">
        <v>2.30139156E8</v>
      </c>
      <c r="E402" s="175">
        <v>48801.0</v>
      </c>
      <c r="F402" s="167" t="s">
        <v>2691</v>
      </c>
      <c r="G402" s="157" t="s">
        <v>2692</v>
      </c>
      <c r="H402" s="206" t="s">
        <v>2693</v>
      </c>
      <c r="I402" s="333" t="s">
        <v>3474</v>
      </c>
      <c r="J402" s="425" t="s">
        <v>3470</v>
      </c>
      <c r="K402" s="426" t="s">
        <v>3475</v>
      </c>
      <c r="L402" s="196"/>
      <c r="M402" s="193"/>
      <c r="N402" s="422"/>
    </row>
    <row r="403" ht="27.75" customHeight="1">
      <c r="A403" s="171" t="str">
        <f t="shared" si="4"/>
        <v>7 ปี 9 เดือน 11 วัน หรือเหลืออีก 2841 วัน</v>
      </c>
      <c r="B403" s="113" t="str">
        <f t="shared" si="2"/>
        <v>ทะเบียนเครื่องหมายการค้า ปกติ</v>
      </c>
      <c r="C403" s="172">
        <v>2.41112256E8</v>
      </c>
      <c r="D403" s="172">
        <v>2.30127754E8</v>
      </c>
      <c r="E403" s="175">
        <v>48793.0</v>
      </c>
      <c r="F403" s="167" t="s">
        <v>2691</v>
      </c>
      <c r="G403" s="157" t="s">
        <v>2692</v>
      </c>
      <c r="H403" s="206" t="s">
        <v>2693</v>
      </c>
      <c r="I403" s="333" t="s">
        <v>3476</v>
      </c>
      <c r="J403" s="425" t="s">
        <v>3470</v>
      </c>
      <c r="K403" s="426" t="s">
        <v>3477</v>
      </c>
      <c r="L403" s="196"/>
      <c r="M403" s="193"/>
      <c r="N403" s="422"/>
    </row>
    <row r="404" ht="27.75" customHeight="1">
      <c r="A404" s="171" t="str">
        <f t="shared" si="4"/>
        <v>7 ปี 9 เดือน 11 วัน หรือเหลืออีก 2841 วัน</v>
      </c>
      <c r="B404" s="113" t="str">
        <f t="shared" si="2"/>
        <v>ทะเบียนเครื่องหมายการค้า ปกติ</v>
      </c>
      <c r="C404" s="172">
        <v>2.41112257E8</v>
      </c>
      <c r="D404" s="172">
        <v>2.30127755E8</v>
      </c>
      <c r="E404" s="175">
        <v>48793.0</v>
      </c>
      <c r="F404" s="167" t="s">
        <v>2691</v>
      </c>
      <c r="G404" s="157" t="s">
        <v>2692</v>
      </c>
      <c r="H404" s="206" t="s">
        <v>2693</v>
      </c>
      <c r="I404" s="333" t="s">
        <v>3478</v>
      </c>
      <c r="J404" s="425" t="s">
        <v>3470</v>
      </c>
      <c r="K404" s="426" t="s">
        <v>3479</v>
      </c>
      <c r="L404" s="196"/>
      <c r="M404" s="193"/>
      <c r="N404" s="422"/>
    </row>
    <row r="405" ht="27.75" customHeight="1">
      <c r="A405" s="171" t="str">
        <f t="shared" si="4"/>
        <v>7 ปี 9 เดือน 11 วัน หรือเหลืออีก 2841 วัน</v>
      </c>
      <c r="B405" s="113" t="str">
        <f t="shared" si="2"/>
        <v>ทะเบียนเครื่องหมายการค้า ปกติ</v>
      </c>
      <c r="C405" s="172">
        <v>2.41112258E8</v>
      </c>
      <c r="D405" s="172">
        <v>2.30127756E8</v>
      </c>
      <c r="E405" s="175">
        <v>48793.0</v>
      </c>
      <c r="F405" s="167" t="s">
        <v>2691</v>
      </c>
      <c r="G405" s="157" t="s">
        <v>2692</v>
      </c>
      <c r="H405" s="206" t="s">
        <v>2693</v>
      </c>
      <c r="I405" s="333" t="s">
        <v>3480</v>
      </c>
      <c r="J405" s="425" t="s">
        <v>3470</v>
      </c>
      <c r="K405" s="426" t="s">
        <v>3481</v>
      </c>
      <c r="L405" s="196"/>
      <c r="M405" s="193"/>
      <c r="N405" s="422"/>
    </row>
    <row r="406" ht="27.75" customHeight="1">
      <c r="A406" s="171" t="str">
        <f t="shared" si="4"/>
        <v>7 ปี 9 เดือน 11 วัน หรือเหลืออีก 2841 วัน</v>
      </c>
      <c r="B406" s="113" t="str">
        <f t="shared" si="2"/>
        <v>ทะเบียนเครื่องหมายการค้า ปกติ</v>
      </c>
      <c r="C406" s="172">
        <v>2.41112259E8</v>
      </c>
      <c r="D406" s="172">
        <v>2.30127757E8</v>
      </c>
      <c r="E406" s="175">
        <v>48793.0</v>
      </c>
      <c r="F406" s="167" t="s">
        <v>2691</v>
      </c>
      <c r="G406" s="157" t="s">
        <v>2692</v>
      </c>
      <c r="H406" s="206" t="s">
        <v>2693</v>
      </c>
      <c r="I406" s="333" t="s">
        <v>3482</v>
      </c>
      <c r="J406" s="425" t="s">
        <v>3470</v>
      </c>
      <c r="K406" s="426" t="s">
        <v>3483</v>
      </c>
      <c r="L406" s="196"/>
      <c r="M406" s="193"/>
      <c r="N406" s="422"/>
    </row>
    <row r="407" ht="27.75" customHeight="1">
      <c r="A407" s="171" t="str">
        <f t="shared" si="4"/>
        <v>7 ปี 9 เดือน 11 วัน หรือเหลืออีก 2841 วัน</v>
      </c>
      <c r="B407" s="113" t="str">
        <f t="shared" si="2"/>
        <v>ทะเบียนเครื่องหมายการค้า ปกติ</v>
      </c>
      <c r="C407" s="172">
        <v>2.4111226E8</v>
      </c>
      <c r="D407" s="172">
        <v>2.30127758E8</v>
      </c>
      <c r="E407" s="175">
        <v>48793.0</v>
      </c>
      <c r="F407" s="167" t="s">
        <v>2691</v>
      </c>
      <c r="G407" s="157" t="s">
        <v>2692</v>
      </c>
      <c r="H407" s="206" t="s">
        <v>2693</v>
      </c>
      <c r="I407" s="333" t="s">
        <v>3484</v>
      </c>
      <c r="J407" s="425" t="s">
        <v>3470</v>
      </c>
      <c r="K407" s="426" t="s">
        <v>3485</v>
      </c>
      <c r="L407" s="196"/>
      <c r="M407" s="193"/>
      <c r="N407" s="422"/>
    </row>
    <row r="408" ht="27.75" customHeight="1">
      <c r="A408" s="171" t="str">
        <f t="shared" si="4"/>
        <v>7 ปี 9 เดือน 11 วัน หรือเหลืออีก 2841 วัน</v>
      </c>
      <c r="B408" s="113" t="str">
        <f t="shared" si="2"/>
        <v>ทะเบียนเครื่องหมายการค้า ปกติ</v>
      </c>
      <c r="C408" s="172">
        <v>2.41112261E8</v>
      </c>
      <c r="D408" s="172">
        <v>2.30127759E8</v>
      </c>
      <c r="E408" s="175">
        <v>48793.0</v>
      </c>
      <c r="F408" s="167" t="s">
        <v>2691</v>
      </c>
      <c r="G408" s="157" t="s">
        <v>2692</v>
      </c>
      <c r="H408" s="206" t="s">
        <v>2693</v>
      </c>
      <c r="I408" s="333" t="s">
        <v>3486</v>
      </c>
      <c r="J408" s="425" t="s">
        <v>3470</v>
      </c>
      <c r="K408" s="426" t="s">
        <v>3487</v>
      </c>
      <c r="L408" s="196"/>
      <c r="M408" s="193"/>
      <c r="N408" s="422"/>
    </row>
    <row r="409" ht="27.75" customHeight="1">
      <c r="A409" s="171" t="str">
        <f t="shared" si="4"/>
        <v>7 ปี 9 เดือน 11 วัน หรือเหลืออีก 2841 วัน</v>
      </c>
      <c r="B409" s="113" t="str">
        <f t="shared" si="2"/>
        <v>ทะเบียนเครื่องหมายการค้า ปกติ</v>
      </c>
      <c r="C409" s="172">
        <v>2.41112262E8</v>
      </c>
      <c r="D409" s="172">
        <v>2.3012776E8</v>
      </c>
      <c r="E409" s="175">
        <v>48793.0</v>
      </c>
      <c r="F409" s="167" t="s">
        <v>2691</v>
      </c>
      <c r="G409" s="157" t="s">
        <v>2692</v>
      </c>
      <c r="H409" s="206" t="s">
        <v>2693</v>
      </c>
      <c r="I409" s="333" t="s">
        <v>3488</v>
      </c>
      <c r="J409" s="425" t="s">
        <v>3470</v>
      </c>
      <c r="K409" s="426" t="s">
        <v>3489</v>
      </c>
      <c r="L409" s="196"/>
      <c r="M409" s="193"/>
      <c r="N409" s="422"/>
    </row>
    <row r="410" ht="27.75" customHeight="1">
      <c r="A410" s="171" t="str">
        <f t="shared" si="4"/>
        <v>7 ปี 9 เดือน 11 วัน หรือเหลืออีก 2841 วัน</v>
      </c>
      <c r="B410" s="113" t="str">
        <f t="shared" si="2"/>
        <v>ทะเบียนเครื่องหมายการค้า ปกติ</v>
      </c>
      <c r="C410" s="172">
        <v>2.41112263E8</v>
      </c>
      <c r="D410" s="172">
        <v>2.30127761E8</v>
      </c>
      <c r="E410" s="175">
        <v>48793.0</v>
      </c>
      <c r="F410" s="167" t="s">
        <v>2691</v>
      </c>
      <c r="G410" s="157" t="s">
        <v>2692</v>
      </c>
      <c r="H410" s="206" t="s">
        <v>2693</v>
      </c>
      <c r="I410" s="333" t="s">
        <v>3490</v>
      </c>
      <c r="J410" s="425" t="s">
        <v>3470</v>
      </c>
      <c r="K410" s="426" t="s">
        <v>3491</v>
      </c>
      <c r="L410" s="196" t="s">
        <v>3492</v>
      </c>
      <c r="M410" s="193"/>
      <c r="N410" s="422"/>
    </row>
    <row r="411" ht="27.75" customHeight="1">
      <c r="A411" s="171" t="str">
        <f t="shared" si="4"/>
        <v>7 ปี 9 เดือน 11 วัน หรือเหลืออีก 2841 วัน</v>
      </c>
      <c r="B411" s="113" t="str">
        <f t="shared" si="2"/>
        <v>ทะเบียนเครื่องหมายการค้า ปกติ</v>
      </c>
      <c r="C411" s="172">
        <v>2.41112264E8</v>
      </c>
      <c r="D411" s="172">
        <v>2.30127762E8</v>
      </c>
      <c r="E411" s="175">
        <v>48793.0</v>
      </c>
      <c r="F411" s="167" t="s">
        <v>2691</v>
      </c>
      <c r="G411" s="157" t="s">
        <v>2692</v>
      </c>
      <c r="H411" s="206" t="s">
        <v>2693</v>
      </c>
      <c r="I411" s="333" t="s">
        <v>3493</v>
      </c>
      <c r="J411" s="425" t="s">
        <v>3470</v>
      </c>
      <c r="K411" s="426" t="s">
        <v>3494</v>
      </c>
      <c r="L411" s="196"/>
      <c r="M411" s="193"/>
      <c r="N411" s="422"/>
    </row>
    <row r="412" ht="27.75" customHeight="1">
      <c r="A412" s="171" t="str">
        <f t="shared" si="4"/>
        <v>7 ปี 9 เดือน 11 วัน หรือเหลืออีก 2841 วัน</v>
      </c>
      <c r="B412" s="113" t="str">
        <f t="shared" si="2"/>
        <v>ทะเบียนเครื่องหมายการค้า ปกติ</v>
      </c>
      <c r="C412" s="172">
        <v>2.41112265E8</v>
      </c>
      <c r="D412" s="172">
        <v>2.30127763E8</v>
      </c>
      <c r="E412" s="175">
        <v>48793.0</v>
      </c>
      <c r="F412" s="167" t="s">
        <v>2691</v>
      </c>
      <c r="G412" s="157" t="s">
        <v>2692</v>
      </c>
      <c r="H412" s="206" t="s">
        <v>2693</v>
      </c>
      <c r="I412" s="333" t="s">
        <v>3495</v>
      </c>
      <c r="J412" s="425" t="s">
        <v>3470</v>
      </c>
      <c r="K412" s="426" t="s">
        <v>3496</v>
      </c>
      <c r="L412" s="196"/>
      <c r="M412" s="193"/>
      <c r="N412" s="422"/>
    </row>
    <row r="413" ht="27.75" customHeight="1">
      <c r="A413" s="171" t="str">
        <f t="shared" si="4"/>
        <v>7 ปี 9 เดือน 11 วัน หรือเหลืออีก 2841 วัน</v>
      </c>
      <c r="B413" s="113" t="str">
        <f t="shared" si="2"/>
        <v>ทะเบียนเครื่องหมายการค้า ปกติ</v>
      </c>
      <c r="C413" s="172">
        <v>2.41112266E8</v>
      </c>
      <c r="D413" s="172">
        <v>2.30127764E8</v>
      </c>
      <c r="E413" s="175">
        <v>48793.0</v>
      </c>
      <c r="F413" s="167" t="s">
        <v>2691</v>
      </c>
      <c r="G413" s="157" t="s">
        <v>2692</v>
      </c>
      <c r="H413" s="206" t="s">
        <v>2693</v>
      </c>
      <c r="I413" s="333" t="s">
        <v>3497</v>
      </c>
      <c r="J413" s="425" t="s">
        <v>3470</v>
      </c>
      <c r="K413" s="426" t="s">
        <v>3498</v>
      </c>
      <c r="L413" s="196"/>
      <c r="M413" s="193"/>
      <c r="N413" s="422"/>
    </row>
    <row r="414" ht="27.75" customHeight="1">
      <c r="A414" s="171" t="str">
        <f t="shared" si="4"/>
        <v>7 ปี 9 เดือน 11 วัน หรือเหลืออีก 2841 วัน</v>
      </c>
      <c r="B414" s="113" t="str">
        <f t="shared" si="2"/>
        <v>ทะเบียนเครื่องหมายการค้า ปกติ</v>
      </c>
      <c r="C414" s="172">
        <v>2.41112267E8</v>
      </c>
      <c r="D414" s="172">
        <v>2.30127765E8</v>
      </c>
      <c r="E414" s="175">
        <v>48793.0</v>
      </c>
      <c r="F414" s="167" t="s">
        <v>2691</v>
      </c>
      <c r="G414" s="157" t="s">
        <v>2692</v>
      </c>
      <c r="H414" s="206" t="s">
        <v>2693</v>
      </c>
      <c r="I414" s="333" t="s">
        <v>3499</v>
      </c>
      <c r="J414" s="425" t="s">
        <v>3470</v>
      </c>
      <c r="K414" s="426" t="s">
        <v>3500</v>
      </c>
      <c r="L414" s="196"/>
      <c r="M414" s="193"/>
      <c r="N414" s="422"/>
    </row>
    <row r="415" ht="27.75" customHeight="1">
      <c r="A415" s="171" t="str">
        <f t="shared" si="4"/>
        <v>7 ปี 9 เดือน 11 วัน หรือเหลืออีก 2841 วัน</v>
      </c>
      <c r="B415" s="113" t="str">
        <f t="shared" si="2"/>
        <v>ทะเบียนเครื่องหมายการค้า ปกติ</v>
      </c>
      <c r="C415" s="172">
        <v>2.41112268E8</v>
      </c>
      <c r="D415" s="172">
        <v>2.30127767E8</v>
      </c>
      <c r="E415" s="175">
        <v>48793.0</v>
      </c>
      <c r="F415" s="167" t="s">
        <v>2691</v>
      </c>
      <c r="G415" s="157" t="s">
        <v>2692</v>
      </c>
      <c r="H415" s="206" t="s">
        <v>2693</v>
      </c>
      <c r="I415" s="333" t="s">
        <v>3501</v>
      </c>
      <c r="J415" s="425" t="s">
        <v>3470</v>
      </c>
      <c r="K415" s="426" t="s">
        <v>3502</v>
      </c>
      <c r="L415" s="196"/>
      <c r="M415" s="193"/>
      <c r="N415" s="422"/>
    </row>
    <row r="416" ht="27.75" customHeight="1">
      <c r="A416" s="171" t="str">
        <f t="shared" si="4"/>
        <v>7 ปี 9 เดือน 11 วัน หรือเหลืออีก 2841 วัน</v>
      </c>
      <c r="B416" s="113" t="str">
        <f t="shared" si="2"/>
        <v>ทะเบียนเครื่องหมายการค้า ปกติ</v>
      </c>
      <c r="C416" s="172">
        <v>2.41112269E8</v>
      </c>
      <c r="D416" s="172">
        <v>2.30127768E8</v>
      </c>
      <c r="E416" s="175">
        <v>48793.0</v>
      </c>
      <c r="F416" s="167" t="s">
        <v>2691</v>
      </c>
      <c r="G416" s="157" t="s">
        <v>2692</v>
      </c>
      <c r="H416" s="206" t="s">
        <v>2693</v>
      </c>
      <c r="I416" s="333" t="s">
        <v>3503</v>
      </c>
      <c r="J416" s="425" t="s">
        <v>3470</v>
      </c>
      <c r="K416" s="426" t="s">
        <v>3504</v>
      </c>
      <c r="L416" s="196"/>
      <c r="M416" s="193"/>
      <c r="N416" s="422"/>
    </row>
    <row r="417" ht="27.75" customHeight="1">
      <c r="A417" s="171" t="str">
        <f t="shared" si="4"/>
        <v>7 ปี 9 เดือน 11 วัน หรือเหลืออีก 2841 วัน</v>
      </c>
      <c r="B417" s="113" t="str">
        <f t="shared" si="2"/>
        <v>ทะเบียนเครื่องหมายการค้า ปกติ</v>
      </c>
      <c r="C417" s="172">
        <v>2.4111227E8</v>
      </c>
      <c r="D417" s="172">
        <v>2.30127769E8</v>
      </c>
      <c r="E417" s="175">
        <v>48793.0</v>
      </c>
      <c r="F417" s="167" t="s">
        <v>2691</v>
      </c>
      <c r="G417" s="157" t="s">
        <v>2692</v>
      </c>
      <c r="H417" s="206" t="s">
        <v>2693</v>
      </c>
      <c r="I417" s="333" t="s">
        <v>735</v>
      </c>
      <c r="J417" s="425" t="s">
        <v>3470</v>
      </c>
      <c r="K417" s="426" t="s">
        <v>3505</v>
      </c>
      <c r="L417" s="196"/>
      <c r="M417" s="193"/>
      <c r="N417" s="422"/>
    </row>
    <row r="418" ht="27.75" customHeight="1">
      <c r="A418" s="171" t="str">
        <f t="shared" si="4"/>
        <v>7 ปี 9 เดือน 11 วัน หรือเหลืออีก 2841 วัน</v>
      </c>
      <c r="B418" s="113" t="str">
        <f t="shared" si="2"/>
        <v>ทะเบียนเครื่องหมายการค้า ปกติ</v>
      </c>
      <c r="C418" s="172">
        <v>2.41112271E8</v>
      </c>
      <c r="D418" s="172">
        <v>2.3012777E8</v>
      </c>
      <c r="E418" s="175">
        <v>48793.0</v>
      </c>
      <c r="F418" s="167" t="s">
        <v>2691</v>
      </c>
      <c r="G418" s="157" t="s">
        <v>2692</v>
      </c>
      <c r="H418" s="206" t="s">
        <v>2693</v>
      </c>
      <c r="I418" s="333" t="s">
        <v>763</v>
      </c>
      <c r="J418" s="425" t="s">
        <v>3470</v>
      </c>
      <c r="K418" s="426" t="s">
        <v>3506</v>
      </c>
      <c r="L418" s="196"/>
      <c r="M418" s="193"/>
      <c r="N418" s="422"/>
    </row>
    <row r="419" ht="27.75" customHeight="1">
      <c r="A419" s="171" t="str">
        <f t="shared" si="4"/>
        <v>7 ปี 9 เดือน 11 วัน หรือเหลืออีก 2841 วัน</v>
      </c>
      <c r="B419" s="113" t="str">
        <f t="shared" si="2"/>
        <v>ทะเบียนเครื่องหมายการค้า ปกติ</v>
      </c>
      <c r="C419" s="172">
        <v>2.41112272E8</v>
      </c>
      <c r="D419" s="172">
        <v>2.30127771E8</v>
      </c>
      <c r="E419" s="175">
        <v>48793.0</v>
      </c>
      <c r="F419" s="167" t="s">
        <v>2691</v>
      </c>
      <c r="G419" s="157" t="s">
        <v>2692</v>
      </c>
      <c r="H419" s="206" t="s">
        <v>2693</v>
      </c>
      <c r="I419" s="333" t="s">
        <v>3507</v>
      </c>
      <c r="J419" s="425" t="s">
        <v>3470</v>
      </c>
      <c r="K419" s="426" t="s">
        <v>3508</v>
      </c>
      <c r="L419" s="196"/>
      <c r="M419" s="193"/>
      <c r="N419" s="422"/>
    </row>
    <row r="420" ht="27.75" customHeight="1">
      <c r="A420" s="171" t="str">
        <f t="shared" si="4"/>
        <v>7 ปี 9 เดือน 11 วัน หรือเหลืออีก 2841 วัน</v>
      </c>
      <c r="B420" s="113" t="str">
        <f t="shared" si="2"/>
        <v>ทะเบียนเครื่องหมายการค้า ปกติ</v>
      </c>
      <c r="C420" s="172">
        <v>2.41112273E8</v>
      </c>
      <c r="D420" s="172">
        <v>2.30127772E8</v>
      </c>
      <c r="E420" s="175">
        <v>48793.0</v>
      </c>
      <c r="F420" s="167" t="s">
        <v>2691</v>
      </c>
      <c r="G420" s="157" t="s">
        <v>2692</v>
      </c>
      <c r="H420" s="206" t="s">
        <v>2693</v>
      </c>
      <c r="I420" s="333" t="s">
        <v>3509</v>
      </c>
      <c r="J420" s="425" t="s">
        <v>3470</v>
      </c>
      <c r="K420" s="426" t="s">
        <v>3510</v>
      </c>
      <c r="L420" s="196"/>
      <c r="M420" s="193"/>
      <c r="N420" s="422"/>
    </row>
    <row r="421" ht="27.75" customHeight="1">
      <c r="A421" s="171" t="str">
        <f t="shared" si="4"/>
        <v>7 ปี 9 เดือน 11 วัน หรือเหลืออีก 2841 วัน</v>
      </c>
      <c r="B421" s="113" t="str">
        <f t="shared" si="2"/>
        <v>ทะเบียนเครื่องหมายการค้า ปกติ</v>
      </c>
      <c r="C421" s="172">
        <v>2.41112274E8</v>
      </c>
      <c r="D421" s="172">
        <v>2.30127773E8</v>
      </c>
      <c r="E421" s="175">
        <v>48793.0</v>
      </c>
      <c r="F421" s="167" t="s">
        <v>2691</v>
      </c>
      <c r="G421" s="157" t="s">
        <v>2692</v>
      </c>
      <c r="H421" s="206" t="s">
        <v>2693</v>
      </c>
      <c r="I421" s="333" t="s">
        <v>3511</v>
      </c>
      <c r="J421" s="425" t="s">
        <v>3470</v>
      </c>
      <c r="K421" s="426" t="s">
        <v>3512</v>
      </c>
      <c r="L421" s="196"/>
      <c r="M421" s="193"/>
      <c r="N421" s="422"/>
    </row>
    <row r="422" ht="27.75" customHeight="1">
      <c r="A422" s="171" t="str">
        <f t="shared" si="4"/>
        <v>7 ปี 9 เดือน 11 วัน หรือเหลืออีก 2841 วัน</v>
      </c>
      <c r="B422" s="113" t="str">
        <f t="shared" si="2"/>
        <v>ทะเบียนเครื่องหมายการค้า ปกติ</v>
      </c>
      <c r="C422" s="172">
        <v>2.41112275E8</v>
      </c>
      <c r="D422" s="172">
        <v>2.30127774E8</v>
      </c>
      <c r="E422" s="175">
        <v>48793.0</v>
      </c>
      <c r="F422" s="167" t="s">
        <v>2691</v>
      </c>
      <c r="G422" s="157" t="s">
        <v>2692</v>
      </c>
      <c r="H422" s="206" t="s">
        <v>2693</v>
      </c>
      <c r="I422" s="333" t="s">
        <v>3513</v>
      </c>
      <c r="J422" s="425" t="s">
        <v>3470</v>
      </c>
      <c r="K422" s="426" t="s">
        <v>3514</v>
      </c>
      <c r="L422" s="196"/>
      <c r="M422" s="193"/>
      <c r="N422" s="422"/>
    </row>
    <row r="423" ht="27.75" customHeight="1">
      <c r="A423" s="171" t="str">
        <f t="shared" si="4"/>
        <v>7 ปี 9 เดือน 11 วัน หรือเหลืออีก 2841 วัน</v>
      </c>
      <c r="B423" s="113" t="str">
        <f t="shared" si="2"/>
        <v>ทะเบียนเครื่องหมายการค้า ปกติ</v>
      </c>
      <c r="C423" s="172">
        <v>2.41112276E8</v>
      </c>
      <c r="D423" s="172">
        <v>2.30127775E8</v>
      </c>
      <c r="E423" s="175">
        <v>48793.0</v>
      </c>
      <c r="F423" s="167" t="s">
        <v>2691</v>
      </c>
      <c r="G423" s="157" t="s">
        <v>2692</v>
      </c>
      <c r="H423" s="206" t="s">
        <v>2693</v>
      </c>
      <c r="I423" s="333" t="s">
        <v>3515</v>
      </c>
      <c r="J423" s="425" t="s">
        <v>3470</v>
      </c>
      <c r="K423" s="426" t="s">
        <v>3516</v>
      </c>
      <c r="L423" s="196"/>
      <c r="M423" s="193"/>
      <c r="N423" s="422"/>
    </row>
    <row r="424" ht="27.75" customHeight="1">
      <c r="A424" s="171" t="str">
        <f t="shared" si="4"/>
        <v>7 ปี 9 เดือน 11 วัน หรือเหลืออีก 2841 วัน</v>
      </c>
      <c r="B424" s="113" t="str">
        <f t="shared" si="2"/>
        <v>ทะเบียนเครื่องหมายการค้า ปกติ</v>
      </c>
      <c r="C424" s="172">
        <v>2.41112277E8</v>
      </c>
      <c r="D424" s="172">
        <v>2.30127777E8</v>
      </c>
      <c r="E424" s="175">
        <v>48793.0</v>
      </c>
      <c r="F424" s="167" t="s">
        <v>2691</v>
      </c>
      <c r="G424" s="157" t="s">
        <v>2692</v>
      </c>
      <c r="H424" s="206" t="s">
        <v>2693</v>
      </c>
      <c r="I424" s="333" t="s">
        <v>3517</v>
      </c>
      <c r="J424" s="425" t="s">
        <v>3470</v>
      </c>
      <c r="K424" s="426" t="s">
        <v>3518</v>
      </c>
      <c r="L424" s="196"/>
      <c r="M424" s="193"/>
      <c r="N424" s="422"/>
    </row>
    <row r="425" ht="27.75" customHeight="1">
      <c r="A425" s="171" t="str">
        <f t="shared" si="4"/>
        <v>7 ปี 10 เดือน 20 วัน หรือเหลืออีก 2881 วัน</v>
      </c>
      <c r="B425" s="113" t="str">
        <f t="shared" si="2"/>
        <v>ทะเบียนเครื่องหมายการค้า ปกติ</v>
      </c>
      <c r="C425" s="172">
        <v>2.41112882E8</v>
      </c>
      <c r="D425" s="172">
        <v>2.30133195E8</v>
      </c>
      <c r="E425" s="175">
        <v>48833.0</v>
      </c>
      <c r="F425" s="167" t="s">
        <v>2691</v>
      </c>
      <c r="G425" s="157" t="s">
        <v>2692</v>
      </c>
      <c r="H425" s="206" t="s">
        <v>2693</v>
      </c>
      <c r="I425" s="333" t="s">
        <v>3519</v>
      </c>
      <c r="J425" s="425" t="s">
        <v>3470</v>
      </c>
      <c r="K425" s="426" t="s">
        <v>3520</v>
      </c>
      <c r="L425" s="196"/>
      <c r="M425" s="193"/>
      <c r="N425" s="422"/>
    </row>
    <row r="426" ht="27.75" customHeight="1">
      <c r="A426" s="171" t="str">
        <f t="shared" si="4"/>
        <v>7 ปี 10 เดือน 20 วัน หรือเหลืออีก 2881 วัน</v>
      </c>
      <c r="B426" s="113" t="str">
        <f t="shared" si="2"/>
        <v>ทะเบียนเครื่องหมายการค้า ปกติ</v>
      </c>
      <c r="C426" s="172">
        <v>2.41112883E8</v>
      </c>
      <c r="D426" s="172">
        <v>2.30133196E8</v>
      </c>
      <c r="E426" s="175">
        <v>48833.0</v>
      </c>
      <c r="F426" s="167" t="s">
        <v>2691</v>
      </c>
      <c r="G426" s="157" t="s">
        <v>2692</v>
      </c>
      <c r="H426" s="206" t="s">
        <v>2693</v>
      </c>
      <c r="I426" s="333" t="s">
        <v>3521</v>
      </c>
      <c r="J426" s="425" t="s">
        <v>3470</v>
      </c>
      <c r="K426" s="426" t="s">
        <v>3522</v>
      </c>
      <c r="L426" s="196"/>
      <c r="M426" s="193"/>
      <c r="N426" s="422"/>
    </row>
    <row r="427" ht="27.75" customHeight="1">
      <c r="A427" s="171" t="str">
        <f t="shared" si="4"/>
        <v>7 ปี 10 เดือน 20 วัน หรือเหลืออีก 2881 วัน</v>
      </c>
      <c r="B427" s="113" t="str">
        <f t="shared" si="2"/>
        <v>ทะเบียนเครื่องหมายการค้า ปกติ</v>
      </c>
      <c r="C427" s="172">
        <v>2.41112884E8</v>
      </c>
      <c r="D427" s="172">
        <v>2.30133197E8</v>
      </c>
      <c r="E427" s="175">
        <v>48833.0</v>
      </c>
      <c r="F427" s="167" t="s">
        <v>2691</v>
      </c>
      <c r="G427" s="157" t="s">
        <v>2692</v>
      </c>
      <c r="H427" s="206" t="s">
        <v>2693</v>
      </c>
      <c r="I427" s="333" t="s">
        <v>3523</v>
      </c>
      <c r="J427" s="425" t="s">
        <v>3470</v>
      </c>
      <c r="K427" s="426" t="s">
        <v>3524</v>
      </c>
      <c r="L427" s="196"/>
      <c r="M427" s="193"/>
      <c r="N427" s="422"/>
    </row>
    <row r="428" ht="27.75" customHeight="1">
      <c r="A428" s="171" t="str">
        <f t="shared" si="4"/>
        <v>7 ปี 10 เดือน 20 วัน หรือเหลืออีก 2881 วัน</v>
      </c>
      <c r="B428" s="113" t="str">
        <f t="shared" si="2"/>
        <v>ทะเบียนเครื่องหมายการค้า ปกติ</v>
      </c>
      <c r="C428" s="172">
        <v>2.41112885E8</v>
      </c>
      <c r="D428" s="172">
        <v>2.30133198E8</v>
      </c>
      <c r="E428" s="175">
        <v>48833.0</v>
      </c>
      <c r="F428" s="167" t="s">
        <v>2691</v>
      </c>
      <c r="G428" s="157" t="s">
        <v>2692</v>
      </c>
      <c r="H428" s="206" t="s">
        <v>2693</v>
      </c>
      <c r="I428" s="333" t="s">
        <v>3525</v>
      </c>
      <c r="J428" s="425" t="s">
        <v>3470</v>
      </c>
      <c r="K428" s="426" t="s">
        <v>3526</v>
      </c>
      <c r="L428" s="196"/>
      <c r="M428" s="193"/>
      <c r="N428" s="422"/>
    </row>
    <row r="429" ht="27.75" customHeight="1">
      <c r="A429" s="171" t="str">
        <f t="shared" si="4"/>
        <v>7 ปี 10 เดือน 20 วัน หรือเหลืออีก 2881 วัน</v>
      </c>
      <c r="B429" s="113" t="str">
        <f t="shared" si="2"/>
        <v>ทะเบียนเครื่องหมายการค้า ปกติ</v>
      </c>
      <c r="C429" s="172">
        <v>2.4112886E7</v>
      </c>
      <c r="D429" s="172">
        <v>2.301332E8</v>
      </c>
      <c r="E429" s="175">
        <v>48833.0</v>
      </c>
      <c r="F429" s="167" t="s">
        <v>2691</v>
      </c>
      <c r="G429" s="157" t="s">
        <v>2692</v>
      </c>
      <c r="H429" s="206" t="s">
        <v>2693</v>
      </c>
      <c r="I429" s="333" t="s">
        <v>3527</v>
      </c>
      <c r="J429" s="425" t="s">
        <v>3470</v>
      </c>
      <c r="K429" s="426" t="s">
        <v>3528</v>
      </c>
      <c r="L429" s="196"/>
      <c r="M429" s="193"/>
      <c r="N429" s="422"/>
    </row>
    <row r="430" ht="27.75" customHeight="1">
      <c r="A430" s="171" t="str">
        <f t="shared" si="4"/>
        <v>7 ปี 10 เดือน 20 วัน หรือเหลืออีก 2881 วัน</v>
      </c>
      <c r="B430" s="113" t="str">
        <f t="shared" si="2"/>
        <v>ทะเบียนเครื่องหมายการค้า ปกติ</v>
      </c>
      <c r="C430" s="172">
        <v>2.41112887E8</v>
      </c>
      <c r="D430" s="172">
        <v>2.30133201E8</v>
      </c>
      <c r="E430" s="175">
        <v>48833.0</v>
      </c>
      <c r="F430" s="167" t="s">
        <v>2691</v>
      </c>
      <c r="G430" s="157" t="s">
        <v>2692</v>
      </c>
      <c r="H430" s="206" t="s">
        <v>2693</v>
      </c>
      <c r="I430" s="333" t="s">
        <v>3529</v>
      </c>
      <c r="J430" s="425" t="s">
        <v>3470</v>
      </c>
      <c r="K430" s="426" t="s">
        <v>3530</v>
      </c>
      <c r="L430" s="196"/>
      <c r="M430" s="193"/>
      <c r="N430" s="422"/>
    </row>
    <row r="431" ht="27.75" customHeight="1">
      <c r="A431" s="171" t="str">
        <f t="shared" si="4"/>
        <v>7 ปี 10 เดือน 20 วัน หรือเหลืออีก 2881 วัน</v>
      </c>
      <c r="B431" s="113" t="str">
        <f t="shared" si="2"/>
        <v>ทะเบียนเครื่องหมายการค้า ปกติ</v>
      </c>
      <c r="C431" s="172">
        <v>2.41112888E8</v>
      </c>
      <c r="D431" s="172">
        <v>2.30133202E8</v>
      </c>
      <c r="E431" s="175">
        <v>48833.0</v>
      </c>
      <c r="F431" s="167" t="s">
        <v>2691</v>
      </c>
      <c r="G431" s="157" t="s">
        <v>2692</v>
      </c>
      <c r="H431" s="206" t="s">
        <v>2693</v>
      </c>
      <c r="I431" s="333" t="s">
        <v>3531</v>
      </c>
      <c r="J431" s="425" t="s">
        <v>3470</v>
      </c>
      <c r="K431" s="426" t="s">
        <v>3532</v>
      </c>
      <c r="L431" s="196"/>
      <c r="M431" s="193"/>
      <c r="N431" s="422"/>
    </row>
    <row r="432" ht="27.75" customHeight="1">
      <c r="A432" s="171" t="str">
        <f t="shared" si="4"/>
        <v>7 ปี 10 เดือน 20 วัน หรือเหลืออีก 2881 วัน</v>
      </c>
      <c r="B432" s="113" t="str">
        <f t="shared" si="2"/>
        <v>ทะเบียนเครื่องหมายการค้า ปกติ</v>
      </c>
      <c r="C432" s="172">
        <v>2.41112889E8</v>
      </c>
      <c r="D432" s="172">
        <v>2.30133203E8</v>
      </c>
      <c r="E432" s="175">
        <v>48833.0</v>
      </c>
      <c r="F432" s="167" t="s">
        <v>2691</v>
      </c>
      <c r="G432" s="157" t="s">
        <v>2692</v>
      </c>
      <c r="H432" s="206" t="s">
        <v>2693</v>
      </c>
      <c r="I432" s="333" t="s">
        <v>3533</v>
      </c>
      <c r="J432" s="425" t="s">
        <v>3470</v>
      </c>
      <c r="K432" s="426" t="s">
        <v>3534</v>
      </c>
      <c r="L432" s="196"/>
      <c r="M432" s="193"/>
      <c r="N432" s="422"/>
    </row>
    <row r="433" ht="27.75" customHeight="1">
      <c r="A433" s="171" t="str">
        <f t="shared" si="4"/>
        <v>7 ปี 10 เดือน 20 วัน หรือเหลืออีก 2881 วัน</v>
      </c>
      <c r="B433" s="113" t="str">
        <f t="shared" si="2"/>
        <v>ทะเบียนเครื่องหมายการค้า ปกติ</v>
      </c>
      <c r="C433" s="172">
        <v>2.4111289E8</v>
      </c>
      <c r="D433" s="172">
        <v>2.30133204E8</v>
      </c>
      <c r="E433" s="175">
        <v>48833.0</v>
      </c>
      <c r="F433" s="167" t="s">
        <v>2691</v>
      </c>
      <c r="G433" s="157" t="s">
        <v>2692</v>
      </c>
      <c r="H433" s="206" t="s">
        <v>2693</v>
      </c>
      <c r="I433" s="333" t="s">
        <v>3535</v>
      </c>
      <c r="J433" s="425" t="s">
        <v>3470</v>
      </c>
      <c r="K433" s="426" t="s">
        <v>3536</v>
      </c>
      <c r="L433" s="196"/>
      <c r="M433" s="193"/>
      <c r="N433" s="422"/>
    </row>
    <row r="434" ht="27.75" customHeight="1">
      <c r="A434" s="171" t="str">
        <f t="shared" si="4"/>
        <v>7 ปี 10 เดือน 20 วัน หรือเหลืออีก 2881 วัน</v>
      </c>
      <c r="B434" s="113" t="str">
        <f t="shared" si="2"/>
        <v>ทะเบียนเครื่องหมายการค้า ปกติ</v>
      </c>
      <c r="C434" s="172">
        <v>2.41112891E8</v>
      </c>
      <c r="D434" s="172">
        <v>2.30133205E8</v>
      </c>
      <c r="E434" s="175">
        <v>48833.0</v>
      </c>
      <c r="F434" s="167" t="s">
        <v>2691</v>
      </c>
      <c r="G434" s="157" t="s">
        <v>2692</v>
      </c>
      <c r="H434" s="206" t="s">
        <v>2693</v>
      </c>
      <c r="I434" s="333" t="s">
        <v>658</v>
      </c>
      <c r="J434" s="425" t="s">
        <v>3470</v>
      </c>
      <c r="K434" s="426" t="s">
        <v>3537</v>
      </c>
      <c r="L434" s="196"/>
      <c r="M434" s="193"/>
      <c r="N434" s="422"/>
    </row>
    <row r="435" ht="27.75" customHeight="1">
      <c r="A435" s="171" t="str">
        <f t="shared" si="4"/>
        <v>7 ปี 10 เดือน 20 วัน หรือเหลืออีก 2881 วัน</v>
      </c>
      <c r="B435" s="113" t="str">
        <f t="shared" si="2"/>
        <v>ทะเบียนเครื่องหมายการค้า ปกติ</v>
      </c>
      <c r="C435" s="172">
        <v>2.41112892E8</v>
      </c>
      <c r="D435" s="172">
        <v>2.30133206E8</v>
      </c>
      <c r="E435" s="175">
        <v>48833.0</v>
      </c>
      <c r="F435" s="167" t="s">
        <v>2691</v>
      </c>
      <c r="G435" s="157" t="s">
        <v>2692</v>
      </c>
      <c r="H435" s="206" t="s">
        <v>2693</v>
      </c>
      <c r="I435" s="333" t="s">
        <v>3538</v>
      </c>
      <c r="J435" s="425" t="s">
        <v>3470</v>
      </c>
      <c r="K435" s="426" t="s">
        <v>3539</v>
      </c>
      <c r="L435" s="196"/>
      <c r="M435" s="193"/>
      <c r="N435" s="422"/>
    </row>
    <row r="436" ht="27.75" customHeight="1">
      <c r="A436" s="171" t="str">
        <f t="shared" si="4"/>
        <v>7 ปี 9 เดือน 19 วัน หรือเหลืออีก 2849 วัน</v>
      </c>
      <c r="B436" s="113" t="str">
        <f t="shared" si="2"/>
        <v>ทะเบียนเครื่องหมายการค้า ปกติ</v>
      </c>
      <c r="C436" s="172">
        <v>2.14443962E8</v>
      </c>
      <c r="D436" s="172">
        <v>2.30129142E8</v>
      </c>
      <c r="E436" s="175">
        <v>48801.0</v>
      </c>
      <c r="F436" s="167" t="s">
        <v>2691</v>
      </c>
      <c r="G436" s="157" t="s">
        <v>2692</v>
      </c>
      <c r="H436" s="206" t="s">
        <v>2693</v>
      </c>
      <c r="I436" s="333" t="s">
        <v>3540</v>
      </c>
      <c r="J436" s="425" t="s">
        <v>3470</v>
      </c>
      <c r="K436" s="426" t="s">
        <v>3541</v>
      </c>
      <c r="L436" s="196"/>
      <c r="M436" s="193"/>
      <c r="N436" s="422"/>
    </row>
    <row r="437" ht="27.75" customHeight="1">
      <c r="A437" s="171" t="str">
        <f t="shared" si="4"/>
        <v>7 ปี 9 เดือน 19 วัน หรือเหลืออีก 2849 วัน</v>
      </c>
      <c r="B437" s="113" t="str">
        <f t="shared" si="2"/>
        <v>ทะเบียนเครื่องหมายการค้า ปกติ</v>
      </c>
      <c r="C437" s="172">
        <v>2.41113963E8</v>
      </c>
      <c r="D437" s="172">
        <v>2.30129143E8</v>
      </c>
      <c r="E437" s="175">
        <v>48801.0</v>
      </c>
      <c r="F437" s="167" t="s">
        <v>2691</v>
      </c>
      <c r="G437" s="157" t="s">
        <v>2692</v>
      </c>
      <c r="H437" s="206" t="s">
        <v>2693</v>
      </c>
      <c r="I437" s="333" t="s">
        <v>3542</v>
      </c>
      <c r="J437" s="425" t="s">
        <v>3470</v>
      </c>
      <c r="K437" s="426" t="s">
        <v>3543</v>
      </c>
      <c r="L437" s="196"/>
      <c r="M437" s="193"/>
      <c r="N437" s="422"/>
    </row>
    <row r="438" ht="27.75" customHeight="1">
      <c r="A438" s="171" t="str">
        <f t="shared" si="4"/>
        <v>7 ปี 9 เดือน 19 วัน หรือเหลืออีก 2849 วัน</v>
      </c>
      <c r="B438" s="113" t="str">
        <f t="shared" si="2"/>
        <v>ทะเบียนเครื่องหมายการค้า ปกติ</v>
      </c>
      <c r="C438" s="172">
        <v>2.41113964E8</v>
      </c>
      <c r="D438" s="172">
        <v>2.30129144E8</v>
      </c>
      <c r="E438" s="175">
        <v>48801.0</v>
      </c>
      <c r="F438" s="167" t="s">
        <v>2691</v>
      </c>
      <c r="G438" s="157" t="s">
        <v>2692</v>
      </c>
      <c r="H438" s="206" t="s">
        <v>2693</v>
      </c>
      <c r="I438" s="333" t="s">
        <v>3544</v>
      </c>
      <c r="J438" s="425" t="s">
        <v>3470</v>
      </c>
      <c r="K438" s="426" t="s">
        <v>3545</v>
      </c>
      <c r="L438" s="196"/>
      <c r="M438" s="193"/>
      <c r="N438" s="422"/>
    </row>
    <row r="439" ht="27.75" customHeight="1">
      <c r="A439" s="171" t="str">
        <f t="shared" si="4"/>
        <v>7 ปี 9 เดือน 19 วัน หรือเหลืออีก 2849 วัน</v>
      </c>
      <c r="B439" s="113" t="str">
        <f t="shared" si="2"/>
        <v>ทะเบียนเครื่องหมายการค้า ปกติ</v>
      </c>
      <c r="C439" s="172">
        <v>2.41113965E8</v>
      </c>
      <c r="D439" s="172">
        <v>2.30129146E8</v>
      </c>
      <c r="E439" s="175">
        <v>48801.0</v>
      </c>
      <c r="F439" s="167" t="s">
        <v>2691</v>
      </c>
      <c r="G439" s="157" t="s">
        <v>2692</v>
      </c>
      <c r="H439" s="206" t="s">
        <v>2693</v>
      </c>
      <c r="I439" s="333" t="s">
        <v>3546</v>
      </c>
      <c r="J439" s="425" t="s">
        <v>3470</v>
      </c>
      <c r="K439" s="426" t="s">
        <v>3547</v>
      </c>
      <c r="L439" s="196"/>
      <c r="M439" s="193"/>
      <c r="N439" s="422"/>
    </row>
    <row r="440" ht="27.75" customHeight="1">
      <c r="A440" s="171" t="str">
        <f t="shared" si="4"/>
        <v>7 ปี 9 เดือน 19 วัน หรือเหลืออีก 2849 วัน</v>
      </c>
      <c r="B440" s="113" t="str">
        <f t="shared" si="2"/>
        <v>ทะเบียนเครื่องหมายการค้า ปกติ</v>
      </c>
      <c r="C440" s="172">
        <v>2.41113966E8</v>
      </c>
      <c r="D440" s="172">
        <v>2.30129147E8</v>
      </c>
      <c r="E440" s="175">
        <v>48801.0</v>
      </c>
      <c r="F440" s="167" t="s">
        <v>2691</v>
      </c>
      <c r="G440" s="157" t="s">
        <v>2692</v>
      </c>
      <c r="H440" s="206" t="s">
        <v>2693</v>
      </c>
      <c r="I440" s="333" t="s">
        <v>3548</v>
      </c>
      <c r="J440" s="425" t="s">
        <v>3470</v>
      </c>
      <c r="K440" s="426" t="s">
        <v>3549</v>
      </c>
      <c r="L440" s="196"/>
      <c r="M440" s="193"/>
      <c r="N440" s="422"/>
    </row>
    <row r="441" ht="27.75" customHeight="1">
      <c r="A441" s="171" t="str">
        <f t="shared" si="4"/>
        <v>7 ปี 9 เดือน 19 วัน หรือเหลืออีก 2849 วัน</v>
      </c>
      <c r="B441" s="113" t="str">
        <f t="shared" si="2"/>
        <v>ทะเบียนเครื่องหมายการค้า ปกติ</v>
      </c>
      <c r="C441" s="172">
        <v>2.41113967E8</v>
      </c>
      <c r="D441" s="172">
        <v>2.30129148E8</v>
      </c>
      <c r="E441" s="175">
        <v>48801.0</v>
      </c>
      <c r="F441" s="167" t="s">
        <v>2691</v>
      </c>
      <c r="G441" s="157" t="s">
        <v>2692</v>
      </c>
      <c r="H441" s="206" t="s">
        <v>2693</v>
      </c>
      <c r="I441" s="333" t="s">
        <v>3550</v>
      </c>
      <c r="J441" s="425" t="s">
        <v>3470</v>
      </c>
      <c r="K441" s="426" t="s">
        <v>3551</v>
      </c>
      <c r="L441" s="196"/>
      <c r="M441" s="193"/>
      <c r="N441" s="422"/>
    </row>
    <row r="442" ht="27.75" customHeight="1">
      <c r="A442" s="171" t="str">
        <f t="shared" si="4"/>
        <v>7 ปี 9 เดือน 19 วัน หรือเหลืออีก 2849 วัน</v>
      </c>
      <c r="B442" s="113" t="str">
        <f t="shared" si="2"/>
        <v>ทะเบียนเครื่องหมายการค้า ปกติ</v>
      </c>
      <c r="C442" s="172">
        <v>2.41113968E8</v>
      </c>
      <c r="D442" s="172">
        <v>2.30129149E8</v>
      </c>
      <c r="E442" s="175">
        <v>48801.0</v>
      </c>
      <c r="F442" s="167" t="s">
        <v>2691</v>
      </c>
      <c r="G442" s="157" t="s">
        <v>2692</v>
      </c>
      <c r="H442" s="206" t="s">
        <v>2693</v>
      </c>
      <c r="I442" s="333" t="s">
        <v>1066</v>
      </c>
      <c r="J442" s="425" t="s">
        <v>3470</v>
      </c>
      <c r="K442" s="426" t="s">
        <v>3552</v>
      </c>
      <c r="L442" s="196"/>
      <c r="M442" s="193"/>
      <c r="N442" s="422"/>
    </row>
    <row r="443" ht="27.75" customHeight="1">
      <c r="A443" s="171" t="str">
        <f t="shared" si="4"/>
        <v>7 ปี 9 เดือน 19 วัน หรือเหลืออีก 2849 วัน</v>
      </c>
      <c r="B443" s="113" t="str">
        <f t="shared" si="2"/>
        <v>ทะเบียนเครื่องหมายการค้า ปกติ</v>
      </c>
      <c r="C443" s="172">
        <v>2.41113969E8</v>
      </c>
      <c r="D443" s="172">
        <v>2.3012915E8</v>
      </c>
      <c r="E443" s="175">
        <v>48801.0</v>
      </c>
      <c r="F443" s="167" t="s">
        <v>2691</v>
      </c>
      <c r="G443" s="157" t="s">
        <v>2692</v>
      </c>
      <c r="H443" s="206" t="s">
        <v>2693</v>
      </c>
      <c r="I443" s="333" t="s">
        <v>3553</v>
      </c>
      <c r="J443" s="425" t="s">
        <v>3470</v>
      </c>
      <c r="K443" s="426" t="s">
        <v>3554</v>
      </c>
      <c r="L443" s="196"/>
      <c r="M443" s="193"/>
      <c r="N443" s="422"/>
    </row>
    <row r="444" ht="27.75" customHeight="1">
      <c r="A444" s="171" t="str">
        <f t="shared" si="4"/>
        <v>7 ปี 9 เดือน 19 วัน หรือเหลืออีก 2849 วัน</v>
      </c>
      <c r="B444" s="113" t="str">
        <f t="shared" si="2"/>
        <v>ทะเบียนเครื่องหมายการค้า ปกติ</v>
      </c>
      <c r="C444" s="172">
        <v>2.4111397E8</v>
      </c>
      <c r="D444" s="172">
        <v>2.30129151E8</v>
      </c>
      <c r="E444" s="175">
        <v>48801.0</v>
      </c>
      <c r="F444" s="167" t="s">
        <v>2691</v>
      </c>
      <c r="G444" s="157" t="s">
        <v>2692</v>
      </c>
      <c r="H444" s="206" t="s">
        <v>2693</v>
      </c>
      <c r="I444" s="333" t="s">
        <v>3555</v>
      </c>
      <c r="J444" s="425" t="s">
        <v>3470</v>
      </c>
      <c r="K444" s="426" t="s">
        <v>3556</v>
      </c>
      <c r="L444" s="196"/>
      <c r="M444" s="193"/>
      <c r="N444" s="422"/>
    </row>
    <row r="445" ht="27.75" customHeight="1">
      <c r="A445" s="171" t="str">
        <f t="shared" si="4"/>
        <v>7 ปี 9 เดือน 19 วัน หรือเหลืออีก 2849 วัน</v>
      </c>
      <c r="B445" s="113" t="str">
        <f t="shared" si="2"/>
        <v>ทะเบียนเครื่องหมายการค้า ปกติ</v>
      </c>
      <c r="C445" s="172">
        <v>2.41113971E8</v>
      </c>
      <c r="D445" s="172">
        <v>2.30129152E8</v>
      </c>
      <c r="E445" s="175">
        <v>48801.0</v>
      </c>
      <c r="F445" s="167" t="s">
        <v>2691</v>
      </c>
      <c r="G445" s="157" t="s">
        <v>2692</v>
      </c>
      <c r="H445" s="206" t="s">
        <v>2693</v>
      </c>
      <c r="I445" s="333" t="s">
        <v>3557</v>
      </c>
      <c r="J445" s="425" t="s">
        <v>3470</v>
      </c>
      <c r="K445" s="426" t="s">
        <v>3558</v>
      </c>
      <c r="L445" s="196"/>
      <c r="M445" s="193"/>
      <c r="N445" s="422"/>
    </row>
    <row r="446" ht="27.75" customHeight="1">
      <c r="A446" s="171" t="str">
        <f t="shared" si="4"/>
        <v>7 ปี 9 เดือน 19 วัน หรือเหลืออีก 2849 วัน</v>
      </c>
      <c r="B446" s="113" t="str">
        <f t="shared" si="2"/>
        <v>ทะเบียนเครื่องหมายการค้า ปกติ</v>
      </c>
      <c r="C446" s="172">
        <v>2.41113972E8</v>
      </c>
      <c r="D446" s="172">
        <v>2.30129153E8</v>
      </c>
      <c r="E446" s="175">
        <v>48801.0</v>
      </c>
      <c r="F446" s="167" t="s">
        <v>2691</v>
      </c>
      <c r="G446" s="157" t="s">
        <v>2692</v>
      </c>
      <c r="H446" s="206" t="s">
        <v>2693</v>
      </c>
      <c r="I446" s="333" t="s">
        <v>3559</v>
      </c>
      <c r="J446" s="425" t="s">
        <v>3470</v>
      </c>
      <c r="K446" s="426" t="s">
        <v>3560</v>
      </c>
      <c r="L446" s="196"/>
      <c r="M446" s="193"/>
      <c r="N446" s="422"/>
    </row>
    <row r="447" ht="27.75" customHeight="1">
      <c r="A447" s="171" t="str">
        <f t="shared" si="4"/>
        <v>7 ปี 9 เดือน 19 วัน หรือเหลืออีก 2849 วัน</v>
      </c>
      <c r="B447" s="113" t="str">
        <f t="shared" si="2"/>
        <v>ทะเบียนเครื่องหมายการค้า ปกติ</v>
      </c>
      <c r="C447" s="172">
        <v>2.41113973E8</v>
      </c>
      <c r="D447" s="172">
        <v>2.30129154E8</v>
      </c>
      <c r="E447" s="175">
        <v>48801.0</v>
      </c>
      <c r="F447" s="167" t="s">
        <v>2691</v>
      </c>
      <c r="G447" s="157" t="s">
        <v>2692</v>
      </c>
      <c r="H447" s="206" t="s">
        <v>2693</v>
      </c>
      <c r="I447" s="333" t="s">
        <v>3561</v>
      </c>
      <c r="J447" s="425" t="s">
        <v>3470</v>
      </c>
      <c r="K447" s="426" t="s">
        <v>3562</v>
      </c>
      <c r="L447" s="196"/>
      <c r="M447" s="193"/>
      <c r="N447" s="422"/>
    </row>
    <row r="448" ht="27.75" customHeight="1">
      <c r="A448" s="171" t="str">
        <f t="shared" si="4"/>
        <v>7 ปี 9 เดือน 19 วัน หรือเหลืออีก 2849 วัน</v>
      </c>
      <c r="B448" s="113" t="str">
        <f t="shared" si="2"/>
        <v>ทะเบียนเครื่องหมายการค้า ปกติ</v>
      </c>
      <c r="C448" s="172">
        <v>2.41113974E8</v>
      </c>
      <c r="D448" s="172">
        <v>2.30129155E8</v>
      </c>
      <c r="E448" s="175">
        <v>48801.0</v>
      </c>
      <c r="F448" s="167" t="s">
        <v>2691</v>
      </c>
      <c r="G448" s="157" t="s">
        <v>2692</v>
      </c>
      <c r="H448" s="206" t="s">
        <v>2693</v>
      </c>
      <c r="I448" s="333" t="s">
        <v>3563</v>
      </c>
      <c r="J448" s="425" t="s">
        <v>3470</v>
      </c>
      <c r="K448" s="426" t="s">
        <v>3564</v>
      </c>
      <c r="L448" s="196"/>
      <c r="M448" s="193"/>
      <c r="N448" s="422"/>
    </row>
    <row r="449" ht="27.75" customHeight="1">
      <c r="A449" s="171" t="str">
        <f t="shared" si="4"/>
        <v>7 ปี 9 เดือน 19 วัน หรือเหลืออีก 2849 วัน</v>
      </c>
      <c r="B449" s="113" t="str">
        <f t="shared" si="2"/>
        <v>ทะเบียนเครื่องหมายการค้า ปกติ</v>
      </c>
      <c r="C449" s="172">
        <v>2.41113975E8</v>
      </c>
      <c r="D449" s="172">
        <v>2.30129157E8</v>
      </c>
      <c r="E449" s="175">
        <v>48801.0</v>
      </c>
      <c r="F449" s="167" t="s">
        <v>2691</v>
      </c>
      <c r="G449" s="157" t="s">
        <v>2692</v>
      </c>
      <c r="H449" s="206" t="s">
        <v>2693</v>
      </c>
      <c r="I449" s="333" t="s">
        <v>866</v>
      </c>
      <c r="J449" s="425" t="s">
        <v>3470</v>
      </c>
      <c r="K449" s="426" t="s">
        <v>3565</v>
      </c>
      <c r="L449" s="196"/>
      <c r="M449" s="193"/>
      <c r="N449" s="422"/>
    </row>
    <row r="450" ht="27.75" customHeight="1">
      <c r="A450" s="171" t="str">
        <f t="shared" si="4"/>
        <v>7 ปี 9 เดือน 19 วัน หรือเหลืออีก 2849 วัน</v>
      </c>
      <c r="B450" s="113" t="str">
        <f t="shared" si="2"/>
        <v>ทะเบียนเครื่องหมายการค้า ปกติ</v>
      </c>
      <c r="C450" s="172">
        <v>2.41113979E8</v>
      </c>
      <c r="D450" s="172">
        <v>2.30129159E8</v>
      </c>
      <c r="E450" s="175">
        <v>48801.0</v>
      </c>
      <c r="F450" s="167" t="s">
        <v>2691</v>
      </c>
      <c r="G450" s="157" t="s">
        <v>2692</v>
      </c>
      <c r="H450" s="206" t="s">
        <v>2693</v>
      </c>
      <c r="I450" s="333" t="s">
        <v>3566</v>
      </c>
      <c r="J450" s="425" t="s">
        <v>3470</v>
      </c>
      <c r="K450" s="426" t="s">
        <v>3567</v>
      </c>
      <c r="L450" s="196"/>
      <c r="M450" s="193"/>
      <c r="N450" s="422"/>
    </row>
    <row r="451" ht="27.75" customHeight="1">
      <c r="A451" s="171" t="str">
        <f t="shared" si="4"/>
        <v>7 ปี 9 เดือน 19 วัน หรือเหลืออีก 2849 วัน</v>
      </c>
      <c r="B451" s="113" t="str">
        <f t="shared" si="2"/>
        <v>ทะเบียนเครื่องหมายการค้า ปกติ</v>
      </c>
      <c r="C451" s="172">
        <v>2.4111398E8</v>
      </c>
      <c r="D451" s="172">
        <v>2.30129161E8</v>
      </c>
      <c r="E451" s="175">
        <v>48801.0</v>
      </c>
      <c r="F451" s="167" t="s">
        <v>2691</v>
      </c>
      <c r="G451" s="157" t="s">
        <v>2692</v>
      </c>
      <c r="H451" s="206" t="s">
        <v>2693</v>
      </c>
      <c r="I451" s="333" t="s">
        <v>3568</v>
      </c>
      <c r="J451" s="425" t="s">
        <v>3470</v>
      </c>
      <c r="K451" s="426" t="s">
        <v>3569</v>
      </c>
      <c r="L451" s="196"/>
      <c r="M451" s="193"/>
      <c r="N451" s="422"/>
    </row>
    <row r="452" ht="27.75" customHeight="1">
      <c r="A452" s="171" t="str">
        <f t="shared" si="4"/>
        <v>7 ปี 9 เดือน 19 วัน หรือเหลืออีก 2849 วัน</v>
      </c>
      <c r="B452" s="113" t="str">
        <f t="shared" si="2"/>
        <v>ทะเบียนเครื่องหมายการค้า ปกติ</v>
      </c>
      <c r="C452" s="172">
        <v>2.41113981E8</v>
      </c>
      <c r="D452" s="172">
        <v>2.30129162E8</v>
      </c>
      <c r="E452" s="175">
        <v>48801.0</v>
      </c>
      <c r="F452" s="167" t="s">
        <v>2691</v>
      </c>
      <c r="G452" s="157" t="s">
        <v>2692</v>
      </c>
      <c r="H452" s="206" t="s">
        <v>2693</v>
      </c>
      <c r="I452" s="333" t="s">
        <v>3570</v>
      </c>
      <c r="J452" s="425" t="s">
        <v>3470</v>
      </c>
      <c r="K452" s="426" t="s">
        <v>3571</v>
      </c>
      <c r="L452" s="196"/>
      <c r="M452" s="193"/>
      <c r="N452" s="422"/>
    </row>
    <row r="453" ht="27.75" customHeight="1">
      <c r="A453" s="171" t="str">
        <f t="shared" si="4"/>
        <v>7 ปี 9 เดือน 19 วัน หรือเหลืออีก 2849 วัน</v>
      </c>
      <c r="B453" s="113" t="str">
        <f t="shared" si="2"/>
        <v>ทะเบียนเครื่องหมายการค้า ปกติ</v>
      </c>
      <c r="C453" s="172">
        <v>2.41113982E8</v>
      </c>
      <c r="D453" s="172">
        <v>2.30129163E8</v>
      </c>
      <c r="E453" s="175">
        <v>48801.0</v>
      </c>
      <c r="F453" s="167" t="s">
        <v>2691</v>
      </c>
      <c r="G453" s="157" t="s">
        <v>2692</v>
      </c>
      <c r="H453" s="206" t="s">
        <v>2693</v>
      </c>
      <c r="I453" s="333" t="s">
        <v>3572</v>
      </c>
      <c r="J453" s="425" t="s">
        <v>3470</v>
      </c>
      <c r="K453" s="426" t="s">
        <v>3573</v>
      </c>
      <c r="L453" s="196"/>
      <c r="M453" s="193"/>
      <c r="N453" s="422"/>
    </row>
    <row r="454" ht="27.75" customHeight="1">
      <c r="A454" s="171" t="str">
        <f t="shared" si="4"/>
        <v>7 ปี 9 เดือน 19 วัน หรือเหลืออีก 2849 วัน</v>
      </c>
      <c r="B454" s="113" t="str">
        <f t="shared" si="2"/>
        <v>ทะเบียนเครื่องหมายการค้า ปกติ</v>
      </c>
      <c r="C454" s="172">
        <v>2.41113983E8</v>
      </c>
      <c r="D454" s="172">
        <v>2.30129167E8</v>
      </c>
      <c r="E454" s="175">
        <v>48801.0</v>
      </c>
      <c r="F454" s="167" t="s">
        <v>2691</v>
      </c>
      <c r="G454" s="157" t="s">
        <v>2692</v>
      </c>
      <c r="H454" s="206" t="s">
        <v>2693</v>
      </c>
      <c r="I454" s="333" t="s">
        <v>3574</v>
      </c>
      <c r="J454" s="425" t="s">
        <v>3470</v>
      </c>
      <c r="K454" s="426" t="s">
        <v>3575</v>
      </c>
      <c r="L454" s="196"/>
      <c r="M454" s="193"/>
      <c r="N454" s="422"/>
    </row>
    <row r="455" ht="27.75" customHeight="1">
      <c r="A455" s="171" t="str">
        <f t="shared" si="4"/>
        <v>7 ปี 9 เดือน 19 วัน หรือเหลืออีก 2849 วัน</v>
      </c>
      <c r="B455" s="113" t="str">
        <f t="shared" si="2"/>
        <v>ทะเบียนเครื่องหมายการค้า ปกติ</v>
      </c>
      <c r="C455" s="172">
        <v>2.41113984E8</v>
      </c>
      <c r="D455" s="172">
        <v>2.30129168E8</v>
      </c>
      <c r="E455" s="175">
        <v>48801.0</v>
      </c>
      <c r="F455" s="167" t="s">
        <v>2691</v>
      </c>
      <c r="G455" s="157" t="s">
        <v>2692</v>
      </c>
      <c r="H455" s="206" t="s">
        <v>2693</v>
      </c>
      <c r="I455" s="333" t="s">
        <v>3576</v>
      </c>
      <c r="J455" s="425" t="s">
        <v>3470</v>
      </c>
      <c r="K455" s="426" t="s">
        <v>3577</v>
      </c>
      <c r="L455" s="196"/>
      <c r="M455" s="193"/>
      <c r="N455" s="422"/>
    </row>
    <row r="456" ht="27.75" customHeight="1">
      <c r="A456" s="171" t="str">
        <f t="shared" si="4"/>
        <v>7 ปี 9 เดือน 19 วัน หรือเหลืออีก 2849 วัน</v>
      </c>
      <c r="B456" s="113" t="str">
        <f t="shared" si="2"/>
        <v>ทะเบียนเครื่องหมายการค้า ปกติ</v>
      </c>
      <c r="C456" s="172">
        <v>2.41113985E8</v>
      </c>
      <c r="D456" s="172">
        <v>2.30129169E8</v>
      </c>
      <c r="E456" s="175">
        <v>48801.0</v>
      </c>
      <c r="F456" s="167" t="s">
        <v>2691</v>
      </c>
      <c r="G456" s="157" t="s">
        <v>2692</v>
      </c>
      <c r="H456" s="206" t="s">
        <v>2693</v>
      </c>
      <c r="I456" s="333" t="s">
        <v>3578</v>
      </c>
      <c r="J456" s="425" t="s">
        <v>3470</v>
      </c>
      <c r="K456" s="426" t="s">
        <v>3579</v>
      </c>
      <c r="L456" s="196"/>
      <c r="M456" s="193"/>
      <c r="N456" s="422"/>
    </row>
    <row r="457" ht="27.75" customHeight="1">
      <c r="A457" s="171" t="str">
        <f t="shared" si="4"/>
        <v>7 ปี 9 เดือน 19 วัน หรือเหลืออีก 2849 วัน</v>
      </c>
      <c r="B457" s="113" t="str">
        <f t="shared" si="2"/>
        <v>ทะเบียนเครื่องหมายการค้า ปกติ</v>
      </c>
      <c r="C457" s="172">
        <v>2.41113986E8</v>
      </c>
      <c r="D457" s="172">
        <v>2.3012917E8</v>
      </c>
      <c r="E457" s="175">
        <v>48801.0</v>
      </c>
      <c r="F457" s="167" t="s">
        <v>2691</v>
      </c>
      <c r="G457" s="157" t="s">
        <v>2692</v>
      </c>
      <c r="H457" s="206" t="s">
        <v>2693</v>
      </c>
      <c r="I457" s="333" t="s">
        <v>3580</v>
      </c>
      <c r="J457" s="425" t="s">
        <v>3470</v>
      </c>
      <c r="K457" s="426" t="s">
        <v>3581</v>
      </c>
      <c r="L457" s="196"/>
      <c r="M457" s="193"/>
      <c r="N457" s="422"/>
    </row>
    <row r="458" ht="27.75" customHeight="1">
      <c r="A458" s="171" t="str">
        <f t="shared" si="4"/>
        <v>7 ปี 11 เดือน 3 วัน หรือเหลืออีก 2895 วัน</v>
      </c>
      <c r="B458" s="113" t="str">
        <f t="shared" si="2"/>
        <v>ทะเบียนเครื่องหมายการค้า ปกติ</v>
      </c>
      <c r="C458" s="172">
        <v>2.41113987E8</v>
      </c>
      <c r="D458" s="172">
        <v>2.30135551E8</v>
      </c>
      <c r="E458" s="175">
        <v>48847.0</v>
      </c>
      <c r="F458" s="167" t="s">
        <v>2691</v>
      </c>
      <c r="G458" s="157" t="s">
        <v>2692</v>
      </c>
      <c r="H458" s="206" t="s">
        <v>2693</v>
      </c>
      <c r="I458" s="333" t="s">
        <v>3582</v>
      </c>
      <c r="J458" s="425" t="s">
        <v>3470</v>
      </c>
      <c r="K458" s="426" t="s">
        <v>3583</v>
      </c>
      <c r="L458" s="196"/>
      <c r="M458" s="193"/>
      <c r="N458" s="422"/>
    </row>
    <row r="459" ht="27.75" customHeight="1">
      <c r="A459" s="171" t="str">
        <f t="shared" si="4"/>
        <v>7 ปี 11 เดือน 3 วัน หรือเหลืออีก 2895 วัน</v>
      </c>
      <c r="B459" s="113" t="str">
        <f t="shared" si="2"/>
        <v>ทะเบียนเครื่องหมายการค้า ปกติ</v>
      </c>
      <c r="C459" s="172">
        <v>2.41113988E8</v>
      </c>
      <c r="D459" s="172">
        <v>2.30135552E8</v>
      </c>
      <c r="E459" s="175">
        <v>48847.0</v>
      </c>
      <c r="F459" s="167" t="s">
        <v>2691</v>
      </c>
      <c r="G459" s="157" t="s">
        <v>2692</v>
      </c>
      <c r="H459" s="206" t="s">
        <v>2693</v>
      </c>
      <c r="I459" s="333" t="s">
        <v>3584</v>
      </c>
      <c r="J459" s="425" t="s">
        <v>3470</v>
      </c>
      <c r="K459" s="426" t="s">
        <v>3585</v>
      </c>
      <c r="L459" s="196"/>
      <c r="M459" s="193"/>
      <c r="N459" s="422"/>
    </row>
    <row r="460" ht="27.75" customHeight="1">
      <c r="A460" s="171" t="str">
        <f t="shared" si="4"/>
        <v>7 ปี 10 เดือน 20 วัน หรือเหลืออีก 2881 วัน</v>
      </c>
      <c r="B460" s="113" t="str">
        <f t="shared" si="2"/>
        <v>ทะเบียนเครื่องหมายการค้า ปกติ</v>
      </c>
      <c r="C460" s="172">
        <v>2.41113998E8</v>
      </c>
      <c r="D460" s="172">
        <v>2.30133186E8</v>
      </c>
      <c r="E460" s="175">
        <v>48833.0</v>
      </c>
      <c r="F460" s="167" t="s">
        <v>2691</v>
      </c>
      <c r="G460" s="157" t="s">
        <v>2692</v>
      </c>
      <c r="H460" s="206" t="s">
        <v>2693</v>
      </c>
      <c r="I460" s="333" t="s">
        <v>3586</v>
      </c>
      <c r="J460" s="425" t="s">
        <v>3201</v>
      </c>
      <c r="K460" s="426" t="s">
        <v>3587</v>
      </c>
      <c r="L460" s="196"/>
      <c r="M460" s="193"/>
      <c r="N460" s="422"/>
    </row>
    <row r="461" ht="27.75" customHeight="1">
      <c r="A461" s="171" t="str">
        <f t="shared" si="4"/>
        <v>7 ปี 10 เดือน 20 วัน หรือเหลืออีก 2881 วัน</v>
      </c>
      <c r="B461" s="113" t="str">
        <f t="shared" si="2"/>
        <v>ทะเบียนเครื่องหมายการค้า ปกติ</v>
      </c>
      <c r="C461" s="172">
        <v>2.41113989E8</v>
      </c>
      <c r="D461" s="172">
        <v>2.30133187E8</v>
      </c>
      <c r="E461" s="175">
        <v>48833.0</v>
      </c>
      <c r="F461" s="167" t="s">
        <v>2691</v>
      </c>
      <c r="G461" s="157" t="s">
        <v>2692</v>
      </c>
      <c r="H461" s="206" t="s">
        <v>2693</v>
      </c>
      <c r="I461" s="333" t="s">
        <v>3588</v>
      </c>
      <c r="J461" s="425" t="s">
        <v>3470</v>
      </c>
      <c r="K461" s="426" t="s">
        <v>3589</v>
      </c>
      <c r="L461" s="196"/>
      <c r="M461" s="193"/>
      <c r="N461" s="422"/>
    </row>
    <row r="462" ht="27.75" customHeight="1">
      <c r="A462" s="171" t="str">
        <f t="shared" si="4"/>
        <v>7 ปี 10 เดือน 20 วัน หรือเหลืออีก 2881 วัน</v>
      </c>
      <c r="B462" s="113" t="str">
        <f t="shared" si="2"/>
        <v>ทะเบียนเครื่องหมายการค้า ปกติ</v>
      </c>
      <c r="C462" s="172">
        <v>2.4111399E8</v>
      </c>
      <c r="D462" s="172">
        <v>2.30133188E8</v>
      </c>
      <c r="E462" s="175">
        <v>48833.0</v>
      </c>
      <c r="F462" s="167" t="s">
        <v>2691</v>
      </c>
      <c r="G462" s="157" t="s">
        <v>2692</v>
      </c>
      <c r="H462" s="206" t="s">
        <v>2693</v>
      </c>
      <c r="I462" s="333" t="s">
        <v>3590</v>
      </c>
      <c r="J462" s="425" t="s">
        <v>3470</v>
      </c>
      <c r="K462" s="426" t="s">
        <v>3591</v>
      </c>
      <c r="L462" s="196"/>
      <c r="M462" s="193"/>
      <c r="N462" s="422"/>
    </row>
    <row r="463" ht="27.75" customHeight="1">
      <c r="A463" s="171" t="str">
        <f t="shared" si="4"/>
        <v>7 ปี 10 เดือน 20 วัน หรือเหลืออีก 2881 วัน</v>
      </c>
      <c r="B463" s="113" t="str">
        <f t="shared" si="2"/>
        <v>ทะเบียนเครื่องหมายการค้า ปกติ</v>
      </c>
      <c r="C463" s="172">
        <v>2.41113991E8</v>
      </c>
      <c r="D463" s="172">
        <v>2.30133189E8</v>
      </c>
      <c r="E463" s="175">
        <v>48833.0</v>
      </c>
      <c r="F463" s="167" t="s">
        <v>2691</v>
      </c>
      <c r="G463" s="157" t="s">
        <v>2692</v>
      </c>
      <c r="H463" s="206" t="s">
        <v>2693</v>
      </c>
      <c r="I463" s="333" t="s">
        <v>3592</v>
      </c>
      <c r="J463" s="425" t="s">
        <v>3470</v>
      </c>
      <c r="K463" s="426" t="s">
        <v>3593</v>
      </c>
      <c r="L463" s="196"/>
      <c r="M463" s="193"/>
      <c r="N463" s="422"/>
    </row>
    <row r="464" ht="27.75" customHeight="1">
      <c r="A464" s="171" t="str">
        <f t="shared" si="4"/>
        <v>7 ปี 10 เดือน 20 วัน หรือเหลืออีก 2881 วัน</v>
      </c>
      <c r="B464" s="113" t="str">
        <f t="shared" si="2"/>
        <v>ทะเบียนเครื่องหมายการค้า ปกติ</v>
      </c>
      <c r="C464" s="172">
        <v>2.41113993E8</v>
      </c>
      <c r="D464" s="172">
        <v>2.3013319E8</v>
      </c>
      <c r="E464" s="175">
        <v>48833.0</v>
      </c>
      <c r="F464" s="167" t="s">
        <v>2691</v>
      </c>
      <c r="G464" s="157" t="s">
        <v>2692</v>
      </c>
      <c r="H464" s="206" t="s">
        <v>2693</v>
      </c>
      <c r="I464" s="333" t="s">
        <v>3594</v>
      </c>
      <c r="J464" s="425" t="s">
        <v>3470</v>
      </c>
      <c r="K464" s="426" t="s">
        <v>3595</v>
      </c>
      <c r="L464" s="196"/>
      <c r="M464" s="193"/>
      <c r="N464" s="422"/>
    </row>
    <row r="465" ht="27.75" customHeight="1">
      <c r="A465" s="171" t="str">
        <f t="shared" si="4"/>
        <v>7 ปี 10 เดือน 20 วัน หรือเหลืออีก 2881 วัน</v>
      </c>
      <c r="B465" s="113" t="str">
        <f t="shared" si="2"/>
        <v>ทะเบียนเครื่องหมายการค้า ปกติ</v>
      </c>
      <c r="C465" s="172">
        <v>2.41113992E8</v>
      </c>
      <c r="D465" s="172">
        <v>2.30133191E8</v>
      </c>
      <c r="E465" s="175">
        <v>48833.0</v>
      </c>
      <c r="F465" s="167" t="s">
        <v>2691</v>
      </c>
      <c r="G465" s="157" t="s">
        <v>2692</v>
      </c>
      <c r="H465" s="206" t="s">
        <v>2693</v>
      </c>
      <c r="I465" s="333" t="s">
        <v>3596</v>
      </c>
      <c r="J465" s="425" t="s">
        <v>3470</v>
      </c>
      <c r="K465" s="426" t="s">
        <v>3597</v>
      </c>
      <c r="L465" s="196"/>
      <c r="M465" s="193"/>
      <c r="N465" s="422"/>
    </row>
    <row r="466" ht="27.75" customHeight="1">
      <c r="A466" s="171" t="str">
        <f t="shared" si="4"/>
        <v>7 ปี 10 เดือน 20 วัน หรือเหลืออีก 2881 วัน</v>
      </c>
      <c r="B466" s="113" t="str">
        <f t="shared" si="2"/>
        <v>ทะเบียนเครื่องหมายการค้า ปกติ</v>
      </c>
      <c r="C466" s="172">
        <v>2.41113994E8</v>
      </c>
      <c r="D466" s="172">
        <v>2.30133192E8</v>
      </c>
      <c r="E466" s="175">
        <v>48833.0</v>
      </c>
      <c r="F466" s="167" t="s">
        <v>2691</v>
      </c>
      <c r="G466" s="157" t="s">
        <v>2692</v>
      </c>
      <c r="H466" s="206" t="s">
        <v>2693</v>
      </c>
      <c r="I466" s="333" t="s">
        <v>3598</v>
      </c>
      <c r="J466" s="425" t="s">
        <v>3470</v>
      </c>
      <c r="K466" s="426" t="s">
        <v>3599</v>
      </c>
      <c r="L466" s="196"/>
      <c r="M466" s="193"/>
      <c r="N466" s="422"/>
    </row>
    <row r="467" ht="27.75" customHeight="1">
      <c r="A467" s="171" t="str">
        <f t="shared" si="4"/>
        <v>7 ปี 10 เดือน 20 วัน หรือเหลืออีก 2881 วัน</v>
      </c>
      <c r="B467" s="113" t="str">
        <f t="shared" si="2"/>
        <v>ทะเบียนเครื่องหมายการค้า ปกติ</v>
      </c>
      <c r="C467" s="172">
        <v>2.41113995E8</v>
      </c>
      <c r="D467" s="172">
        <v>2.30133193E8</v>
      </c>
      <c r="E467" s="175">
        <v>48833.0</v>
      </c>
      <c r="F467" s="167" t="s">
        <v>2691</v>
      </c>
      <c r="G467" s="157" t="s">
        <v>2692</v>
      </c>
      <c r="H467" s="206" t="s">
        <v>2693</v>
      </c>
      <c r="I467" s="333" t="s">
        <v>3600</v>
      </c>
      <c r="J467" s="425" t="s">
        <v>3470</v>
      </c>
      <c r="K467" s="426" t="s">
        <v>3601</v>
      </c>
      <c r="L467" s="196"/>
      <c r="M467" s="193"/>
      <c r="N467" s="422"/>
    </row>
    <row r="468" ht="27.75" customHeight="1">
      <c r="A468" s="171" t="str">
        <f t="shared" si="4"/>
        <v>7 ปี 10 เดือน 20 วัน หรือเหลืออีก 2881 วัน</v>
      </c>
      <c r="B468" s="113" t="str">
        <f t="shared" si="2"/>
        <v>ทะเบียนเครื่องหมายการค้า ปกติ</v>
      </c>
      <c r="C468" s="172">
        <v>2.41113996E8</v>
      </c>
      <c r="D468" s="172">
        <v>2.30133194E8</v>
      </c>
      <c r="E468" s="175">
        <v>48833.0</v>
      </c>
      <c r="F468" s="167" t="s">
        <v>2691</v>
      </c>
      <c r="G468" s="157" t="s">
        <v>2692</v>
      </c>
      <c r="H468" s="206" t="s">
        <v>2693</v>
      </c>
      <c r="I468" s="333" t="s">
        <v>3602</v>
      </c>
      <c r="J468" s="425" t="s">
        <v>3470</v>
      </c>
      <c r="K468" s="426" t="s">
        <v>3603</v>
      </c>
      <c r="L468" s="196"/>
      <c r="M468" s="193"/>
      <c r="N468" s="422"/>
    </row>
    <row r="469" ht="27.75" customHeight="1">
      <c r="A469" s="171" t="str">
        <f t="shared" si="4"/>
        <v>7 ปี 10 เดือน 20 วัน หรือเหลืออีก 2881 วัน</v>
      </c>
      <c r="B469" s="113" t="str">
        <f t="shared" si="2"/>
        <v>ทะเบียนเครื่องหมายการค้า ปกติ</v>
      </c>
      <c r="C469" s="172">
        <v>2.41113997E8</v>
      </c>
      <c r="D469" s="172">
        <v>2.30133207E8</v>
      </c>
      <c r="E469" s="175">
        <v>48833.0</v>
      </c>
      <c r="F469" s="167" t="s">
        <v>2691</v>
      </c>
      <c r="G469" s="157" t="s">
        <v>2692</v>
      </c>
      <c r="H469" s="206" t="s">
        <v>2693</v>
      </c>
      <c r="I469" s="333" t="s">
        <v>3604</v>
      </c>
      <c r="J469" s="425" t="s">
        <v>3470</v>
      </c>
      <c r="K469" s="426" t="s">
        <v>3605</v>
      </c>
      <c r="L469" s="196"/>
      <c r="M469" s="193"/>
      <c r="N469" s="422"/>
    </row>
    <row r="470" ht="27.75" customHeight="1">
      <c r="A470" s="171" t="str">
        <f t="shared" si="4"/>
        <v>7 ปี 10 เดือน 20 วัน หรือเหลืออีก 2881 วัน</v>
      </c>
      <c r="B470" s="113" t="str">
        <f t="shared" si="2"/>
        <v>ทะเบียนเครื่องหมายการค้า ปกติ</v>
      </c>
      <c r="C470" s="172">
        <v>2.41113999E8</v>
      </c>
      <c r="D470" s="172">
        <v>2.30133208E8</v>
      </c>
      <c r="E470" s="175">
        <v>48833.0</v>
      </c>
      <c r="F470" s="167" t="s">
        <v>2691</v>
      </c>
      <c r="G470" s="157" t="s">
        <v>2692</v>
      </c>
      <c r="H470" s="206" t="s">
        <v>2693</v>
      </c>
      <c r="I470" s="333" t="s">
        <v>3606</v>
      </c>
      <c r="J470" s="425" t="s">
        <v>3470</v>
      </c>
      <c r="K470" s="426" t="s">
        <v>3607</v>
      </c>
      <c r="L470" s="196"/>
      <c r="M470" s="193"/>
      <c r="N470" s="422"/>
    </row>
    <row r="471" ht="27.75" customHeight="1">
      <c r="A471" s="171" t="str">
        <f t="shared" si="4"/>
        <v>7 ปี 11 เดือน 3 วัน หรือเหลืออีก 2895 วัน</v>
      </c>
      <c r="B471" s="113" t="str">
        <f t="shared" si="2"/>
        <v>ทะเบียนเครื่องหมายการค้า ปกติ</v>
      </c>
      <c r="C471" s="172">
        <v>2.41114E8</v>
      </c>
      <c r="D471" s="172">
        <v>2.30135535E8</v>
      </c>
      <c r="E471" s="175">
        <v>48847.0</v>
      </c>
      <c r="F471" s="167" t="s">
        <v>2691</v>
      </c>
      <c r="G471" s="157" t="s">
        <v>2692</v>
      </c>
      <c r="H471" s="206" t="s">
        <v>2693</v>
      </c>
      <c r="I471" s="333" t="s">
        <v>3608</v>
      </c>
      <c r="J471" s="425" t="s">
        <v>3470</v>
      </c>
      <c r="K471" s="426" t="s">
        <v>3609</v>
      </c>
      <c r="L471" s="196"/>
      <c r="M471" s="193"/>
      <c r="N471" s="422"/>
    </row>
    <row r="472" ht="27.75" customHeight="1">
      <c r="A472" s="171" t="str">
        <f t="shared" si="4"/>
        <v>7 ปี 11 เดือน 3 วัน หรือเหลืออีก 2895 วัน</v>
      </c>
      <c r="B472" s="113" t="str">
        <f t="shared" si="2"/>
        <v>ทะเบียนเครื่องหมายการค้า ปกติ</v>
      </c>
      <c r="C472" s="172">
        <v>2.41114001E8</v>
      </c>
      <c r="D472" s="172">
        <v>2.30135536E8</v>
      </c>
      <c r="E472" s="175">
        <v>48847.0</v>
      </c>
      <c r="F472" s="167" t="s">
        <v>2691</v>
      </c>
      <c r="G472" s="157" t="s">
        <v>2692</v>
      </c>
      <c r="H472" s="206" t="s">
        <v>2693</v>
      </c>
      <c r="I472" s="333" t="s">
        <v>1781</v>
      </c>
      <c r="J472" s="425" t="s">
        <v>3470</v>
      </c>
      <c r="K472" s="426" t="s">
        <v>3610</v>
      </c>
      <c r="L472" s="196"/>
      <c r="M472" s="193"/>
      <c r="N472" s="422"/>
    </row>
    <row r="473" ht="27.75" customHeight="1">
      <c r="A473" s="171" t="str">
        <f t="shared" si="4"/>
        <v>7 ปี 11 เดือน 3 วัน หรือเหลืออีก 2895 วัน</v>
      </c>
      <c r="B473" s="113" t="str">
        <f t="shared" si="2"/>
        <v>ทะเบียนเครื่องหมายการค้า ปกติ</v>
      </c>
      <c r="C473" s="172">
        <v>2.41114002E8</v>
      </c>
      <c r="D473" s="172">
        <v>2.30135537E8</v>
      </c>
      <c r="E473" s="175">
        <v>48847.0</v>
      </c>
      <c r="F473" s="167" t="s">
        <v>2691</v>
      </c>
      <c r="G473" s="157" t="s">
        <v>2692</v>
      </c>
      <c r="H473" s="206" t="s">
        <v>2693</v>
      </c>
      <c r="I473" s="333" t="s">
        <v>3611</v>
      </c>
      <c r="J473" s="425" t="s">
        <v>3470</v>
      </c>
      <c r="K473" s="426" t="s">
        <v>3612</v>
      </c>
      <c r="L473" s="196"/>
      <c r="M473" s="193"/>
      <c r="N473" s="422"/>
    </row>
    <row r="474" ht="27.75" customHeight="1">
      <c r="A474" s="171" t="str">
        <f t="shared" si="4"/>
        <v>7 ปี 11 เดือน 3 วัน หรือเหลืออีก 2895 วัน</v>
      </c>
      <c r="B474" s="113" t="str">
        <f t="shared" si="2"/>
        <v>ทะเบียนเครื่องหมายการค้า ปกติ</v>
      </c>
      <c r="C474" s="172">
        <v>2.41114003E8</v>
      </c>
      <c r="D474" s="172">
        <v>2.30135538E8</v>
      </c>
      <c r="E474" s="175">
        <v>48847.0</v>
      </c>
      <c r="F474" s="167" t="s">
        <v>2691</v>
      </c>
      <c r="G474" s="157" t="s">
        <v>2692</v>
      </c>
      <c r="H474" s="206" t="s">
        <v>2693</v>
      </c>
      <c r="I474" s="333" t="s">
        <v>3613</v>
      </c>
      <c r="J474" s="425" t="s">
        <v>3470</v>
      </c>
      <c r="K474" s="426" t="s">
        <v>3614</v>
      </c>
      <c r="L474" s="196"/>
      <c r="M474" s="193"/>
      <c r="N474" s="422"/>
    </row>
    <row r="475" ht="27.75" customHeight="1">
      <c r="A475" s="171" t="str">
        <f t="shared" si="4"/>
        <v>7 ปี 11 เดือน 3 วัน หรือเหลืออีก 2895 วัน</v>
      </c>
      <c r="B475" s="113" t="str">
        <f t="shared" si="2"/>
        <v>ทะเบียนเครื่องหมายการค้า ปกติ</v>
      </c>
      <c r="C475" s="172">
        <v>2.41114404E8</v>
      </c>
      <c r="D475" s="172">
        <v>2.30135539E8</v>
      </c>
      <c r="E475" s="175">
        <v>48847.0</v>
      </c>
      <c r="F475" s="167" t="s">
        <v>2691</v>
      </c>
      <c r="G475" s="157" t="s">
        <v>2692</v>
      </c>
      <c r="H475" s="206" t="s">
        <v>2693</v>
      </c>
      <c r="I475" s="333" t="s">
        <v>3615</v>
      </c>
      <c r="J475" s="425" t="s">
        <v>3470</v>
      </c>
      <c r="K475" s="426" t="s">
        <v>3616</v>
      </c>
      <c r="L475" s="196"/>
      <c r="M475" s="193"/>
      <c r="N475" s="422"/>
    </row>
    <row r="476" ht="27.75" customHeight="1">
      <c r="A476" s="171" t="str">
        <f t="shared" si="4"/>
        <v>7 ปี 11 เดือน 3 วัน หรือเหลืออีก 2895 วัน</v>
      </c>
      <c r="B476" s="113" t="str">
        <f t="shared" si="2"/>
        <v>ทะเบียนเครื่องหมายการค้า ปกติ</v>
      </c>
      <c r="C476" s="172">
        <v>2.41114005E8</v>
      </c>
      <c r="D476" s="172">
        <v>2.30135554E9</v>
      </c>
      <c r="E476" s="175">
        <v>48847.0</v>
      </c>
      <c r="F476" s="167" t="s">
        <v>2691</v>
      </c>
      <c r="G476" s="157" t="s">
        <v>2692</v>
      </c>
      <c r="H476" s="206" t="s">
        <v>2693</v>
      </c>
      <c r="I476" s="333" t="s">
        <v>3617</v>
      </c>
      <c r="J476" s="425" t="s">
        <v>3470</v>
      </c>
      <c r="K476" s="426" t="s">
        <v>3618</v>
      </c>
      <c r="L476" s="196"/>
      <c r="M476" s="193"/>
      <c r="N476" s="422"/>
    </row>
    <row r="477" ht="27.75" customHeight="1">
      <c r="A477" s="171" t="str">
        <f t="shared" si="4"/>
        <v>7 ปี 11 เดือน 3 วัน หรือเหลืออีก 2895 วัน</v>
      </c>
      <c r="B477" s="113" t="str">
        <f t="shared" si="2"/>
        <v>ทะเบียนเครื่องหมายการค้า ปกติ</v>
      </c>
      <c r="C477" s="172">
        <v>2.41114006E8</v>
      </c>
      <c r="D477" s="172">
        <v>2.30135541E8</v>
      </c>
      <c r="E477" s="175">
        <v>48847.0</v>
      </c>
      <c r="F477" s="167" t="s">
        <v>2691</v>
      </c>
      <c r="G477" s="157" t="s">
        <v>2692</v>
      </c>
      <c r="H477" s="206" t="s">
        <v>2693</v>
      </c>
      <c r="I477" s="333" t="s">
        <v>3619</v>
      </c>
      <c r="J477" s="425" t="s">
        <v>3470</v>
      </c>
      <c r="K477" s="426" t="s">
        <v>3620</v>
      </c>
      <c r="L477" s="196"/>
      <c r="M477" s="193"/>
      <c r="N477" s="422"/>
    </row>
    <row r="478" ht="27.75" customHeight="1">
      <c r="A478" s="171" t="str">
        <f t="shared" si="4"/>
        <v>7 ปี 11 เดือน 3 วัน หรือเหลืออีก 2895 วัน</v>
      </c>
      <c r="B478" s="113" t="str">
        <f t="shared" si="2"/>
        <v>ทะเบียนเครื่องหมายการค้า ปกติ</v>
      </c>
      <c r="C478" s="172">
        <v>2.41114007E8</v>
      </c>
      <c r="D478" s="172">
        <v>2.30135542E8</v>
      </c>
      <c r="E478" s="175">
        <v>48847.0</v>
      </c>
      <c r="F478" s="167" t="s">
        <v>2691</v>
      </c>
      <c r="G478" s="157" t="s">
        <v>2692</v>
      </c>
      <c r="H478" s="206" t="s">
        <v>2693</v>
      </c>
      <c r="I478" s="333" t="s">
        <v>3621</v>
      </c>
      <c r="J478" s="425" t="s">
        <v>3470</v>
      </c>
      <c r="K478" s="426" t="s">
        <v>3622</v>
      </c>
      <c r="L478" s="196"/>
      <c r="M478" s="193"/>
      <c r="N478" s="422"/>
    </row>
    <row r="479" ht="27.75" customHeight="1">
      <c r="A479" s="171" t="str">
        <f t="shared" si="4"/>
        <v>7 ปี 11 เดือน 3 วัน หรือเหลืออีก 2895 วัน</v>
      </c>
      <c r="B479" s="113" t="str">
        <f t="shared" si="2"/>
        <v>ทะเบียนเครื่องหมายการค้า ปกติ</v>
      </c>
      <c r="C479" s="172">
        <v>2.41114008E8</v>
      </c>
      <c r="D479" s="172">
        <v>2.30135543E8</v>
      </c>
      <c r="E479" s="175">
        <v>48847.0</v>
      </c>
      <c r="F479" s="167" t="s">
        <v>2691</v>
      </c>
      <c r="G479" s="157" t="s">
        <v>2692</v>
      </c>
      <c r="H479" s="206" t="s">
        <v>2693</v>
      </c>
      <c r="I479" s="333" t="s">
        <v>3623</v>
      </c>
      <c r="J479" s="425" t="s">
        <v>3470</v>
      </c>
      <c r="K479" s="426" t="s">
        <v>3624</v>
      </c>
      <c r="L479" s="196"/>
      <c r="M479" s="193"/>
      <c r="N479" s="422"/>
    </row>
    <row r="480" ht="27.75" customHeight="1">
      <c r="A480" s="171" t="str">
        <f t="shared" si="4"/>
        <v>7 ปี 11 เดือน 3 วัน หรือเหลืออีก 2895 วัน</v>
      </c>
      <c r="B480" s="113" t="str">
        <f t="shared" si="2"/>
        <v>ทะเบียนเครื่องหมายการค้า ปกติ</v>
      </c>
      <c r="C480" s="172">
        <v>2.41114009E8</v>
      </c>
      <c r="D480" s="172">
        <v>2.30135544E8</v>
      </c>
      <c r="E480" s="175">
        <v>48847.0</v>
      </c>
      <c r="F480" s="167" t="s">
        <v>2691</v>
      </c>
      <c r="G480" s="157" t="s">
        <v>2692</v>
      </c>
      <c r="H480" s="206" t="s">
        <v>2693</v>
      </c>
      <c r="I480" s="333" t="s">
        <v>3625</v>
      </c>
      <c r="J480" s="425" t="s">
        <v>3470</v>
      </c>
      <c r="K480" s="426" t="s">
        <v>3626</v>
      </c>
      <c r="L480" s="196"/>
      <c r="M480" s="193"/>
      <c r="N480" s="422"/>
    </row>
    <row r="481" ht="27.75" customHeight="1">
      <c r="A481" s="171" t="str">
        <f t="shared" si="4"/>
        <v>7 ปี 11 เดือน 3 วัน หรือเหลืออีก 2895 วัน</v>
      </c>
      <c r="B481" s="113" t="str">
        <f t="shared" si="2"/>
        <v>ทะเบียนเครื่องหมายการค้า ปกติ</v>
      </c>
      <c r="C481" s="172">
        <v>2.4111401E8</v>
      </c>
      <c r="D481" s="172">
        <v>2.30135545E8</v>
      </c>
      <c r="E481" s="175">
        <v>48847.0</v>
      </c>
      <c r="F481" s="167" t="s">
        <v>2691</v>
      </c>
      <c r="G481" s="157" t="s">
        <v>2692</v>
      </c>
      <c r="H481" s="206" t="s">
        <v>2693</v>
      </c>
      <c r="I481" s="333" t="s">
        <v>3627</v>
      </c>
      <c r="J481" s="425" t="s">
        <v>3470</v>
      </c>
      <c r="K481" s="426" t="s">
        <v>3628</v>
      </c>
      <c r="L481" s="196"/>
      <c r="M481" s="193"/>
      <c r="N481" s="422"/>
    </row>
    <row r="482" ht="27.75" customHeight="1">
      <c r="A482" s="171" t="str">
        <f t="shared" si="4"/>
        <v>7 ปี 11 เดือน 3 วัน หรือเหลืออีก 2895 วัน</v>
      </c>
      <c r="B482" s="113" t="str">
        <f t="shared" si="2"/>
        <v>ทะเบียนเครื่องหมายการค้า ปกติ</v>
      </c>
      <c r="C482" s="172">
        <v>2.41114011E8</v>
      </c>
      <c r="D482" s="172">
        <v>2.30135547E8</v>
      </c>
      <c r="E482" s="175">
        <v>48847.0</v>
      </c>
      <c r="F482" s="167" t="s">
        <v>2691</v>
      </c>
      <c r="G482" s="157" t="s">
        <v>2692</v>
      </c>
      <c r="H482" s="206" t="s">
        <v>2693</v>
      </c>
      <c r="I482" s="333" t="s">
        <v>3629</v>
      </c>
      <c r="J482" s="425" t="s">
        <v>3470</v>
      </c>
      <c r="K482" s="426" t="s">
        <v>3630</v>
      </c>
      <c r="L482" s="196"/>
      <c r="M482" s="193"/>
      <c r="N482" s="422"/>
    </row>
    <row r="483" ht="27.75" customHeight="1">
      <c r="A483" s="171" t="str">
        <f t="shared" si="4"/>
        <v>7 ปี 11 เดือน 3 วัน หรือเหลืออีก 2895 วัน</v>
      </c>
      <c r="B483" s="113" t="str">
        <f t="shared" si="2"/>
        <v>ทะเบียนเครื่องหมายการค้า ปกติ</v>
      </c>
      <c r="C483" s="172">
        <v>2.41114012E8</v>
      </c>
      <c r="D483" s="172">
        <v>2.30135548E8</v>
      </c>
      <c r="E483" s="175">
        <v>48847.0</v>
      </c>
      <c r="F483" s="167" t="s">
        <v>2691</v>
      </c>
      <c r="G483" s="157" t="s">
        <v>2692</v>
      </c>
      <c r="H483" s="206" t="s">
        <v>2693</v>
      </c>
      <c r="I483" s="333" t="s">
        <v>3631</v>
      </c>
      <c r="J483" s="425" t="s">
        <v>3470</v>
      </c>
      <c r="K483" s="426" t="s">
        <v>3632</v>
      </c>
      <c r="L483" s="196"/>
      <c r="M483" s="193"/>
      <c r="N483" s="422"/>
    </row>
    <row r="484" ht="27.75" customHeight="1">
      <c r="A484" s="171" t="str">
        <f t="shared" si="4"/>
        <v>7 ปี 11 เดือน 3 วัน หรือเหลืออีก 2895 วัน</v>
      </c>
      <c r="B484" s="113" t="str">
        <f t="shared" si="2"/>
        <v>ทะเบียนเครื่องหมายการค้า ปกติ</v>
      </c>
      <c r="C484" s="172">
        <v>2.41114013E8</v>
      </c>
      <c r="D484" s="172">
        <v>2.30135549E8</v>
      </c>
      <c r="E484" s="175">
        <v>48847.0</v>
      </c>
      <c r="F484" s="167" t="s">
        <v>2691</v>
      </c>
      <c r="G484" s="157" t="s">
        <v>2692</v>
      </c>
      <c r="H484" s="206" t="s">
        <v>2693</v>
      </c>
      <c r="I484" s="333" t="s">
        <v>3633</v>
      </c>
      <c r="J484" s="425" t="s">
        <v>3470</v>
      </c>
      <c r="K484" s="426" t="s">
        <v>3634</v>
      </c>
      <c r="L484" s="196"/>
      <c r="M484" s="193"/>
      <c r="N484" s="422"/>
    </row>
    <row r="485" ht="27.75" customHeight="1">
      <c r="A485" s="171" t="str">
        <f t="shared" si="4"/>
        <v>7 ปี 11 เดือน 3 วัน หรือเหลืออีก 2895 วัน</v>
      </c>
      <c r="B485" s="113" t="str">
        <f t="shared" si="2"/>
        <v>ทะเบียนเครื่องหมายการค้า ปกติ</v>
      </c>
      <c r="C485" s="172">
        <v>2.41114014E8</v>
      </c>
      <c r="D485" s="172">
        <v>2.30135553E8</v>
      </c>
      <c r="E485" s="175">
        <v>48847.0</v>
      </c>
      <c r="F485" s="167" t="s">
        <v>2691</v>
      </c>
      <c r="G485" s="157" t="s">
        <v>2692</v>
      </c>
      <c r="H485" s="206" t="s">
        <v>2693</v>
      </c>
      <c r="I485" s="333" t="s">
        <v>3635</v>
      </c>
      <c r="J485" s="425" t="s">
        <v>3470</v>
      </c>
      <c r="K485" s="426" t="s">
        <v>3636</v>
      </c>
      <c r="L485" s="196"/>
      <c r="M485" s="193"/>
      <c r="N485" s="422"/>
    </row>
    <row r="486" ht="27.75" customHeight="1">
      <c r="A486" s="171" t="str">
        <f t="shared" si="4"/>
        <v>7 ปี 11 เดือน 3 วัน หรือเหลืออีก 2895 วัน</v>
      </c>
      <c r="B486" s="113" t="str">
        <f t="shared" si="2"/>
        <v>ทะเบียนเครื่องหมายการค้า ปกติ</v>
      </c>
      <c r="C486" s="172">
        <v>2.41114015E8</v>
      </c>
      <c r="D486" s="172">
        <v>2.30135555E8</v>
      </c>
      <c r="E486" s="175">
        <v>48847.0</v>
      </c>
      <c r="F486" s="167" t="s">
        <v>2691</v>
      </c>
      <c r="G486" s="157" t="s">
        <v>2692</v>
      </c>
      <c r="H486" s="206" t="s">
        <v>2693</v>
      </c>
      <c r="I486" s="333" t="s">
        <v>3637</v>
      </c>
      <c r="J486" s="425" t="s">
        <v>3470</v>
      </c>
      <c r="K486" s="426" t="s">
        <v>3638</v>
      </c>
      <c r="L486" s="196"/>
      <c r="M486" s="193"/>
      <c r="N486" s="422"/>
    </row>
    <row r="487" ht="27.75" customHeight="1">
      <c r="A487" s="171" t="str">
        <f t="shared" si="4"/>
        <v>7 ปี 11 เดือน 3 วัน หรือเหลืออีก 2895 วัน</v>
      </c>
      <c r="B487" s="113" t="str">
        <f t="shared" si="2"/>
        <v>ทะเบียนเครื่องหมายการค้า ปกติ</v>
      </c>
      <c r="C487" s="172">
        <v>2.41114016E8</v>
      </c>
      <c r="D487" s="172">
        <v>2.30135556E8</v>
      </c>
      <c r="E487" s="175">
        <v>48847.0</v>
      </c>
      <c r="F487" s="167" t="s">
        <v>2691</v>
      </c>
      <c r="G487" s="157" t="s">
        <v>2692</v>
      </c>
      <c r="H487" s="206" t="s">
        <v>2693</v>
      </c>
      <c r="I487" s="333" t="s">
        <v>3639</v>
      </c>
      <c r="J487" s="425" t="s">
        <v>3470</v>
      </c>
      <c r="K487" s="426" t="s">
        <v>3640</v>
      </c>
      <c r="L487" s="196"/>
      <c r="M487" s="193"/>
      <c r="N487" s="422"/>
    </row>
    <row r="488" ht="27.75" customHeight="1">
      <c r="A488" s="171" t="str">
        <f t="shared" si="4"/>
        <v>7 ปี 11 เดือน 3 วัน หรือเหลืออีก 2895 วัน</v>
      </c>
      <c r="B488" s="113" t="str">
        <f t="shared" si="2"/>
        <v>ทะเบียนเครื่องหมายการค้า ปกติ</v>
      </c>
      <c r="C488" s="172">
        <v>2.41114017E8</v>
      </c>
      <c r="D488" s="172">
        <v>2.30135556E8</v>
      </c>
      <c r="E488" s="175">
        <v>48847.0</v>
      </c>
      <c r="F488" s="167" t="s">
        <v>2691</v>
      </c>
      <c r="G488" s="157" t="s">
        <v>2692</v>
      </c>
      <c r="H488" s="206" t="s">
        <v>2693</v>
      </c>
      <c r="I488" s="333" t="s">
        <v>3641</v>
      </c>
      <c r="J488" s="425" t="s">
        <v>3470</v>
      </c>
      <c r="K488" s="426" t="s">
        <v>3642</v>
      </c>
      <c r="L488" s="196"/>
      <c r="M488" s="193"/>
      <c r="N488" s="422"/>
    </row>
    <row r="489" ht="27.75" customHeight="1">
      <c r="A489" s="171" t="str">
        <f t="shared" si="4"/>
        <v>8 ปี 0 เดือน 9 วัน หรือเหลืออีก 2931 วัน</v>
      </c>
      <c r="B489" s="113" t="str">
        <f t="shared" si="2"/>
        <v>ทะเบียนเครื่องหมายการค้า ปกติ</v>
      </c>
      <c r="C489" s="172">
        <v>2.41114018E8</v>
      </c>
      <c r="D489" s="172">
        <v>2.30140644E8</v>
      </c>
      <c r="E489" s="175">
        <v>48883.0</v>
      </c>
      <c r="F489" s="167" t="s">
        <v>2691</v>
      </c>
      <c r="G489" s="157" t="s">
        <v>2692</v>
      </c>
      <c r="H489" s="206" t="s">
        <v>2693</v>
      </c>
      <c r="I489" s="333" t="s">
        <v>934</v>
      </c>
      <c r="J489" s="425" t="s">
        <v>3047</v>
      </c>
      <c r="K489" s="426" t="s">
        <v>3643</v>
      </c>
      <c r="L489" s="196"/>
      <c r="M489" s="193"/>
      <c r="N489" s="422"/>
    </row>
    <row r="490" ht="27.75" customHeight="1">
      <c r="A490" s="171" t="str">
        <f t="shared" si="4"/>
        <v>8 ปี 1 เดือน 1 วัน หรือเหลืออีก 2954 วัน</v>
      </c>
      <c r="B490" s="113" t="str">
        <f t="shared" si="2"/>
        <v>ทะเบียนเครื่องหมายการค้า ปกติ</v>
      </c>
      <c r="C490" s="172">
        <v>2.41114373E8</v>
      </c>
      <c r="D490" s="172">
        <v>2.30143894E8</v>
      </c>
      <c r="E490" s="175">
        <v>48906.0</v>
      </c>
      <c r="F490" s="167" t="s">
        <v>2691</v>
      </c>
      <c r="G490" s="157" t="s">
        <v>2692</v>
      </c>
      <c r="H490" s="206" t="s">
        <v>2693</v>
      </c>
      <c r="I490" s="333" t="s">
        <v>3644</v>
      </c>
      <c r="J490" s="425" t="s">
        <v>3470</v>
      </c>
      <c r="K490" s="426" t="s">
        <v>3645</v>
      </c>
      <c r="L490" s="196"/>
      <c r="M490" s="193"/>
      <c r="N490" s="422"/>
    </row>
    <row r="491" ht="27.75" customHeight="1">
      <c r="A491" s="171" t="str">
        <f t="shared" si="4"/>
        <v>7 ปี 11 เดือน 25 วัน หรือเหลืออีก 2917 วัน</v>
      </c>
      <c r="B491" s="113" t="str">
        <f t="shared" si="2"/>
        <v>ทะเบียนเครื่องหมายการค้า ปกติ</v>
      </c>
      <c r="C491" s="172">
        <v>2.4111437E8</v>
      </c>
      <c r="D491" s="172">
        <v>2.3013867E8</v>
      </c>
      <c r="E491" s="175">
        <v>48869.0</v>
      </c>
      <c r="F491" s="167" t="s">
        <v>2691</v>
      </c>
      <c r="G491" s="157" t="s">
        <v>2692</v>
      </c>
      <c r="H491" s="206" t="s">
        <v>2693</v>
      </c>
      <c r="I491" s="333" t="s">
        <v>1511</v>
      </c>
      <c r="J491" s="425" t="s">
        <v>3201</v>
      </c>
      <c r="K491" s="426" t="s">
        <v>3646</v>
      </c>
      <c r="L491" s="196"/>
      <c r="M491" s="193"/>
      <c r="N491" s="422"/>
    </row>
    <row r="492" ht="27.75" customHeight="1">
      <c r="A492" s="171" t="str">
        <f t="shared" si="4"/>
        <v>8 ปี 1 เดือน 1 วัน หรือเหลืออีก 2954 วัน</v>
      </c>
      <c r="B492" s="113" t="str">
        <f t="shared" si="2"/>
        <v>ทะเบียนเครื่องหมายการค้า ปกติ</v>
      </c>
      <c r="C492" s="172">
        <v>2.41114371E8</v>
      </c>
      <c r="D492" s="172">
        <v>2.3014389E8</v>
      </c>
      <c r="E492" s="175">
        <v>48906.0</v>
      </c>
      <c r="F492" s="167" t="s">
        <v>2691</v>
      </c>
      <c r="G492" s="157" t="s">
        <v>2692</v>
      </c>
      <c r="H492" s="206" t="s">
        <v>2693</v>
      </c>
      <c r="I492" s="333" t="s">
        <v>3647</v>
      </c>
      <c r="J492" s="425" t="s">
        <v>3470</v>
      </c>
      <c r="K492" s="426" t="s">
        <v>3648</v>
      </c>
      <c r="L492" s="196"/>
      <c r="M492" s="193"/>
      <c r="N492" s="422"/>
    </row>
    <row r="493" ht="27.75" customHeight="1">
      <c r="A493" s="171" t="str">
        <f t="shared" si="4"/>
        <v>8 ปี 1 เดือน 1 วัน หรือเหลืออีก 2954 วัน</v>
      </c>
      <c r="B493" s="113" t="str">
        <f t="shared" si="2"/>
        <v>ทะเบียนเครื่องหมายการค้า ปกติ</v>
      </c>
      <c r="C493" s="172">
        <v>2.41114372E8</v>
      </c>
      <c r="D493" s="172">
        <v>2.30143892E8</v>
      </c>
      <c r="E493" s="175">
        <v>48906.0</v>
      </c>
      <c r="F493" s="167" t="s">
        <v>2691</v>
      </c>
      <c r="G493" s="157" t="s">
        <v>2692</v>
      </c>
      <c r="H493" s="206" t="s">
        <v>2693</v>
      </c>
      <c r="I493" s="333" t="s">
        <v>3649</v>
      </c>
      <c r="J493" s="425" t="s">
        <v>3470</v>
      </c>
      <c r="K493" s="426" t="s">
        <v>3650</v>
      </c>
      <c r="L493" s="196"/>
      <c r="M493" s="193"/>
      <c r="N493" s="422"/>
    </row>
    <row r="494" ht="27.75" customHeight="1">
      <c r="A494" s="171" t="str">
        <f t="shared" si="4"/>
        <v>8 ปี 1 เดือน 1 วัน หรือเหลืออีก 2954 วัน</v>
      </c>
      <c r="B494" s="113" t="str">
        <f t="shared" si="2"/>
        <v>ทะเบียนเครื่องหมายการค้า ปกติ</v>
      </c>
      <c r="C494" s="172">
        <v>2.41114374E8</v>
      </c>
      <c r="D494" s="172">
        <v>2.30143895E8</v>
      </c>
      <c r="E494" s="175">
        <v>48906.0</v>
      </c>
      <c r="F494" s="167" t="s">
        <v>2691</v>
      </c>
      <c r="G494" s="157" t="s">
        <v>2692</v>
      </c>
      <c r="H494" s="206" t="s">
        <v>2693</v>
      </c>
      <c r="I494" s="333" t="s">
        <v>3651</v>
      </c>
      <c r="J494" s="425" t="s">
        <v>3470</v>
      </c>
      <c r="K494" s="426" t="s">
        <v>3652</v>
      </c>
      <c r="L494" s="196"/>
      <c r="M494" s="193"/>
      <c r="N494" s="422"/>
    </row>
    <row r="495" ht="27.75" customHeight="1">
      <c r="A495" s="171" t="str">
        <f t="shared" si="4"/>
        <v>8 ปี 0 เดือน 29 วัน หรือเหลืออีก 2951 วัน</v>
      </c>
      <c r="B495" s="113" t="str">
        <f t="shared" si="2"/>
        <v>ทะเบียนเครื่องหมายการค้า ปกติ</v>
      </c>
      <c r="C495" s="172">
        <v>2.41117161E8</v>
      </c>
      <c r="D495" s="172">
        <v>2.30143327E8</v>
      </c>
      <c r="E495" s="175">
        <v>48903.0</v>
      </c>
      <c r="F495" s="167" t="s">
        <v>2691</v>
      </c>
      <c r="G495" s="157" t="s">
        <v>2692</v>
      </c>
      <c r="H495" s="206" t="s">
        <v>2693</v>
      </c>
      <c r="I495" s="333" t="s">
        <v>938</v>
      </c>
      <c r="J495" s="425" t="s">
        <v>3047</v>
      </c>
      <c r="K495" s="426" t="s">
        <v>3653</v>
      </c>
      <c r="L495" s="196"/>
      <c r="M495" s="193"/>
      <c r="N495" s="422"/>
    </row>
    <row r="496" ht="27.75" customHeight="1">
      <c r="A496" s="171" t="str">
        <f t="shared" si="4"/>
        <v>2 ปี 9 เดือน 29 วัน หรือเหลืออีก 1033 วัน</v>
      </c>
      <c r="B496" s="113" t="str">
        <f t="shared" si="2"/>
        <v>ทะเบียนเครื่องหมายการค้า ปกติ</v>
      </c>
      <c r="C496" s="172">
        <v>2.4111716E8</v>
      </c>
      <c r="D496" s="172">
        <v>1.80127337E8</v>
      </c>
      <c r="E496" s="175">
        <v>46985.0</v>
      </c>
      <c r="F496" s="167" t="s">
        <v>2691</v>
      </c>
      <c r="G496" s="157" t="s">
        <v>2692</v>
      </c>
      <c r="H496" s="206" t="s">
        <v>2693</v>
      </c>
      <c r="I496" s="333" t="s">
        <v>3654</v>
      </c>
      <c r="J496" s="425" t="s">
        <v>3655</v>
      </c>
      <c r="K496" s="426" t="s">
        <v>3656</v>
      </c>
      <c r="L496" s="196"/>
      <c r="M496" s="193"/>
      <c r="N496" s="422"/>
    </row>
    <row r="497" ht="27.75" customHeight="1">
      <c r="A497" s="171" t="str">
        <f t="shared" si="4"/>
        <v>8 ปี 0 เดือน 29 วัน หรือเหลืออีก 2951 วัน</v>
      </c>
      <c r="B497" s="113" t="str">
        <f t="shared" si="2"/>
        <v>ทะเบียนเครื่องหมายการค้า ปกติ</v>
      </c>
      <c r="C497" s="172">
        <v>2.41117164E8</v>
      </c>
      <c r="D497" s="172">
        <v>2.30143332E8</v>
      </c>
      <c r="E497" s="175">
        <v>48903.0</v>
      </c>
      <c r="F497" s="167" t="s">
        <v>2691</v>
      </c>
      <c r="G497" s="157" t="s">
        <v>2692</v>
      </c>
      <c r="H497" s="206" t="s">
        <v>2693</v>
      </c>
      <c r="I497" s="333" t="s">
        <v>3657</v>
      </c>
      <c r="J497" s="425" t="s">
        <v>3470</v>
      </c>
      <c r="K497" s="426" t="s">
        <v>3658</v>
      </c>
      <c r="L497" s="196"/>
      <c r="M497" s="193"/>
      <c r="N497" s="422"/>
    </row>
    <row r="498" ht="27.75" customHeight="1">
      <c r="A498" s="171" t="str">
        <f t="shared" si="4"/>
        <v>8 ปี 0 เดือน 29 วัน หรือเหลืออีก 2951 วัน</v>
      </c>
      <c r="B498" s="113" t="str">
        <f t="shared" si="2"/>
        <v>ทะเบียนเครื่องหมายการค้า ปกติ</v>
      </c>
      <c r="C498" s="172">
        <v>2.41117163E8</v>
      </c>
      <c r="D498" s="172">
        <v>2.30143331E8</v>
      </c>
      <c r="E498" s="175">
        <v>48903.0</v>
      </c>
      <c r="F498" s="167" t="s">
        <v>2691</v>
      </c>
      <c r="G498" s="157" t="s">
        <v>2692</v>
      </c>
      <c r="H498" s="206" t="s">
        <v>2693</v>
      </c>
      <c r="I498" s="333" t="s">
        <v>3659</v>
      </c>
      <c r="J498" s="425" t="s">
        <v>3470</v>
      </c>
      <c r="K498" s="426" t="s">
        <v>3660</v>
      </c>
      <c r="L498" s="196"/>
      <c r="M498" s="193"/>
      <c r="N498" s="422"/>
    </row>
    <row r="499" ht="27.75" customHeight="1">
      <c r="A499" s="171" t="str">
        <f t="shared" si="4"/>
        <v>8 ปี 0 เดือน 29 วัน หรือเหลืออีก 2951 วัน</v>
      </c>
      <c r="B499" s="113" t="str">
        <f t="shared" si="2"/>
        <v>ทะเบียนเครื่องหมายการค้า ปกติ</v>
      </c>
      <c r="C499" s="172">
        <v>2.41117167E8</v>
      </c>
      <c r="D499" s="172">
        <v>2.30143338E8</v>
      </c>
      <c r="E499" s="175">
        <v>48903.0</v>
      </c>
      <c r="F499" s="167" t="s">
        <v>2691</v>
      </c>
      <c r="G499" s="157" t="s">
        <v>2692</v>
      </c>
      <c r="H499" s="206" t="s">
        <v>2693</v>
      </c>
      <c r="I499" s="333" t="s">
        <v>3661</v>
      </c>
      <c r="J499" s="425" t="s">
        <v>3470</v>
      </c>
      <c r="K499" s="426" t="s">
        <v>3662</v>
      </c>
      <c r="L499" s="196"/>
      <c r="M499" s="193"/>
      <c r="N499" s="422"/>
    </row>
    <row r="500" ht="27.75" customHeight="1">
      <c r="A500" s="171" t="str">
        <f t="shared" si="4"/>
        <v>8 ปี 0 เดือน 29 วัน หรือเหลืออีก 2951 วัน</v>
      </c>
      <c r="B500" s="113" t="str">
        <f t="shared" si="2"/>
        <v>ทะเบียนเครื่องหมายการค้า ปกติ</v>
      </c>
      <c r="C500" s="172">
        <v>2.41117165E8</v>
      </c>
      <c r="D500" s="172">
        <v>2.30143334E8</v>
      </c>
      <c r="E500" s="175">
        <v>48903.0</v>
      </c>
      <c r="F500" s="167" t="s">
        <v>2691</v>
      </c>
      <c r="G500" s="157" t="s">
        <v>2692</v>
      </c>
      <c r="H500" s="206" t="s">
        <v>2693</v>
      </c>
      <c r="I500" s="333" t="s">
        <v>3663</v>
      </c>
      <c r="J500" s="425" t="s">
        <v>3470</v>
      </c>
      <c r="K500" s="426" t="s">
        <v>3664</v>
      </c>
      <c r="L500" s="196"/>
      <c r="M500" s="193"/>
      <c r="N500" s="422"/>
    </row>
    <row r="501" ht="27.75" customHeight="1">
      <c r="A501" s="171" t="str">
        <f t="shared" si="4"/>
        <v>8 ปี 0 เดือน 29 วัน หรือเหลืออีก 2951 วัน</v>
      </c>
      <c r="B501" s="113" t="str">
        <f t="shared" si="2"/>
        <v>ทะเบียนเครื่องหมายการค้า ปกติ</v>
      </c>
      <c r="C501" s="172">
        <v>2.41117166E8</v>
      </c>
      <c r="D501" s="172">
        <v>2.30143336E8</v>
      </c>
      <c r="E501" s="175">
        <v>48903.0</v>
      </c>
      <c r="F501" s="167" t="s">
        <v>2691</v>
      </c>
      <c r="G501" s="157" t="s">
        <v>2692</v>
      </c>
      <c r="H501" s="206" t="s">
        <v>2693</v>
      </c>
      <c r="I501" s="333" t="s">
        <v>3665</v>
      </c>
      <c r="J501" s="425" t="s">
        <v>3470</v>
      </c>
      <c r="K501" s="426" t="s">
        <v>3666</v>
      </c>
      <c r="L501" s="196"/>
      <c r="M501" s="193"/>
      <c r="N501" s="422"/>
    </row>
    <row r="502" ht="27.75" customHeight="1">
      <c r="A502" s="171" t="str">
        <f t="shared" si="4"/>
        <v>8 ปี 1 เดือน 9 วัน หรือเหลืออีก 2962 วัน</v>
      </c>
      <c r="B502" s="113" t="str">
        <f t="shared" si="2"/>
        <v>ทะเบียนเครื่องหมายการค้า ปกติ</v>
      </c>
      <c r="C502" s="172">
        <v>2.41117162E8</v>
      </c>
      <c r="D502" s="172">
        <v>2.30143329E8</v>
      </c>
      <c r="E502" s="175">
        <v>48914.0</v>
      </c>
      <c r="F502" s="167" t="s">
        <v>2691</v>
      </c>
      <c r="G502" s="157" t="s">
        <v>2692</v>
      </c>
      <c r="H502" s="206" t="s">
        <v>2693</v>
      </c>
      <c r="I502" s="333" t="s">
        <v>3667</v>
      </c>
      <c r="J502" s="425" t="s">
        <v>3470</v>
      </c>
      <c r="K502" s="426" t="s">
        <v>3668</v>
      </c>
      <c r="L502" s="196"/>
      <c r="M502" s="193"/>
      <c r="N502" s="422"/>
    </row>
    <row r="503" ht="27.75" customHeight="1">
      <c r="A503" s="171" t="str">
        <f t="shared" si="4"/>
        <v>8 ปี 0 เดือน 29 วัน หรือเหลืออีก 2951 วัน</v>
      </c>
      <c r="B503" s="113" t="str">
        <f t="shared" si="2"/>
        <v>ทะเบียนเครื่องหมายการค้า ปกติ</v>
      </c>
      <c r="C503" s="172">
        <v>2.41119002E8</v>
      </c>
      <c r="D503" s="172">
        <v>2.30143328E8</v>
      </c>
      <c r="E503" s="175">
        <v>48903.0</v>
      </c>
      <c r="F503" s="167" t="s">
        <v>2691</v>
      </c>
      <c r="G503" s="157" t="s">
        <v>2692</v>
      </c>
      <c r="H503" s="206" t="s">
        <v>2693</v>
      </c>
      <c r="I503" s="333" t="s">
        <v>3669</v>
      </c>
      <c r="J503" s="425" t="s">
        <v>3470</v>
      </c>
      <c r="K503" s="426" t="s">
        <v>3670</v>
      </c>
      <c r="L503" s="196"/>
      <c r="M503" s="193"/>
      <c r="N503" s="422"/>
    </row>
    <row r="504" ht="27.75" customHeight="1">
      <c r="A504" s="171" t="str">
        <f t="shared" si="4"/>
        <v>8 ปี 0 เดือน 29 วัน หรือเหลืออีก 2951 วัน</v>
      </c>
      <c r="B504" s="113" t="str">
        <f t="shared" si="2"/>
        <v>ทะเบียนเครื่องหมายการค้า ปกติ</v>
      </c>
      <c r="C504" s="172">
        <v>2.41119003E8</v>
      </c>
      <c r="D504" s="172">
        <v>2.3014333E8</v>
      </c>
      <c r="E504" s="175">
        <v>48903.0</v>
      </c>
      <c r="F504" s="167" t="s">
        <v>2691</v>
      </c>
      <c r="G504" s="157" t="s">
        <v>2692</v>
      </c>
      <c r="H504" s="206" t="s">
        <v>2693</v>
      </c>
      <c r="I504" s="333" t="s">
        <v>3671</v>
      </c>
      <c r="J504" s="425" t="s">
        <v>3470</v>
      </c>
      <c r="K504" s="426" t="s">
        <v>3672</v>
      </c>
      <c r="L504" s="196"/>
      <c r="M504" s="193"/>
      <c r="N504" s="422"/>
    </row>
    <row r="505" ht="27.75" customHeight="1">
      <c r="A505" s="171" t="str">
        <f t="shared" si="4"/>
        <v>8 ปี 0 เดือน 29 วัน หรือเหลืออีก 2951 วัน</v>
      </c>
      <c r="B505" s="113" t="str">
        <f t="shared" si="2"/>
        <v>ทะเบียนเครื่องหมายการค้า ปกติ</v>
      </c>
      <c r="C505" s="172">
        <v>2.41119004E8</v>
      </c>
      <c r="D505" s="172">
        <v>2.30143333E8</v>
      </c>
      <c r="E505" s="175">
        <v>48903.0</v>
      </c>
      <c r="F505" s="167" t="s">
        <v>2691</v>
      </c>
      <c r="G505" s="157" t="s">
        <v>2692</v>
      </c>
      <c r="H505" s="206" t="s">
        <v>2693</v>
      </c>
      <c r="I505" s="333" t="s">
        <v>3673</v>
      </c>
      <c r="J505" s="425" t="s">
        <v>3470</v>
      </c>
      <c r="K505" s="426" t="s">
        <v>3674</v>
      </c>
      <c r="L505" s="196"/>
      <c r="M505" s="193"/>
      <c r="N505" s="422"/>
    </row>
    <row r="506" ht="27.75" customHeight="1">
      <c r="A506" s="171" t="str">
        <f t="shared" si="4"/>
        <v>8 ปี 0 เดือน 29 วัน หรือเหลืออีก 2951 วัน</v>
      </c>
      <c r="B506" s="113" t="str">
        <f t="shared" si="2"/>
        <v>ทะเบียนเครื่องหมายการค้า ปกติ</v>
      </c>
      <c r="C506" s="172">
        <v>2.41119005E8</v>
      </c>
      <c r="D506" s="172">
        <v>2.30143335E8</v>
      </c>
      <c r="E506" s="175">
        <v>48903.0</v>
      </c>
      <c r="F506" s="167" t="s">
        <v>2691</v>
      </c>
      <c r="G506" s="157" t="s">
        <v>2692</v>
      </c>
      <c r="H506" s="206" t="s">
        <v>2693</v>
      </c>
      <c r="I506" s="333" t="s">
        <v>3675</v>
      </c>
      <c r="J506" s="425" t="s">
        <v>3470</v>
      </c>
      <c r="K506" s="426" t="s">
        <v>3676</v>
      </c>
      <c r="L506" s="196"/>
      <c r="M506" s="193"/>
      <c r="N506" s="422"/>
    </row>
    <row r="507" ht="27.75" customHeight="1">
      <c r="A507" s="171" t="str">
        <f t="shared" si="4"/>
        <v>8 ปี 0 เดือน 29 วัน หรือเหลืออีก 2951 วัน</v>
      </c>
      <c r="B507" s="113" t="str">
        <f t="shared" si="2"/>
        <v>ทะเบียนเครื่องหมายการค้า ปกติ</v>
      </c>
      <c r="C507" s="172">
        <v>2.41119006E8</v>
      </c>
      <c r="D507" s="172">
        <v>2.30143337E8</v>
      </c>
      <c r="E507" s="175">
        <v>48903.0</v>
      </c>
      <c r="F507" s="167" t="s">
        <v>2691</v>
      </c>
      <c r="G507" s="157" t="s">
        <v>2692</v>
      </c>
      <c r="H507" s="206" t="s">
        <v>2693</v>
      </c>
      <c r="I507" s="333" t="s">
        <v>3677</v>
      </c>
      <c r="J507" s="425" t="s">
        <v>3470</v>
      </c>
      <c r="K507" s="426" t="s">
        <v>3678</v>
      </c>
      <c r="L507" s="196"/>
      <c r="M507" s="193"/>
      <c r="N507" s="422"/>
    </row>
    <row r="508" ht="27.75" customHeight="1">
      <c r="A508" s="171" t="str">
        <f t="shared" si="4"/>
        <v>8 ปี 2 เดือน 16 วัน หรือเหลืออีก 2999 วัน</v>
      </c>
      <c r="B508" s="113" t="str">
        <f t="shared" si="2"/>
        <v>ทะเบียนเครื่องหมายการค้า ปกติ</v>
      </c>
      <c r="C508" s="172">
        <v>2.41119007E8</v>
      </c>
      <c r="D508" s="172">
        <v>2.4010067E8</v>
      </c>
      <c r="E508" s="175">
        <v>48951.0</v>
      </c>
      <c r="F508" s="167" t="s">
        <v>2691</v>
      </c>
      <c r="G508" s="157" t="s">
        <v>2692</v>
      </c>
      <c r="H508" s="206" t="s">
        <v>2693</v>
      </c>
      <c r="I508" s="333" t="s">
        <v>3679</v>
      </c>
      <c r="J508" s="425" t="s">
        <v>3470</v>
      </c>
      <c r="K508" s="426" t="s">
        <v>3680</v>
      </c>
      <c r="L508" s="196"/>
      <c r="M508" s="193"/>
      <c r="N508" s="422"/>
    </row>
    <row r="509" ht="27.75" customHeight="1">
      <c r="A509" s="171" t="str">
        <f t="shared" si="4"/>
        <v>8 ปี 3 เดือน 2 วัน หรือเหลืออีก 3016 วัน</v>
      </c>
      <c r="B509" s="113" t="str">
        <f t="shared" si="2"/>
        <v>ทะเบียนเครื่องหมายการค้า ปกติ</v>
      </c>
      <c r="C509" s="172">
        <v>2.41119008E8</v>
      </c>
      <c r="D509" s="172">
        <v>2.40103739E8</v>
      </c>
      <c r="E509" s="175">
        <v>48968.0</v>
      </c>
      <c r="F509" s="167" t="s">
        <v>2691</v>
      </c>
      <c r="G509" s="157" t="s">
        <v>2692</v>
      </c>
      <c r="H509" s="206" t="s">
        <v>2693</v>
      </c>
      <c r="I509" s="333" t="s">
        <v>752</v>
      </c>
      <c r="J509" s="425" t="s">
        <v>3047</v>
      </c>
      <c r="K509" s="426" t="s">
        <v>3681</v>
      </c>
      <c r="L509" s="196"/>
      <c r="M509" s="193"/>
      <c r="N509" s="422"/>
    </row>
    <row r="510" ht="27.75" customHeight="1">
      <c r="A510" s="171" t="str">
        <f t="shared" si="4"/>
        <v>8 ปี 3 เดือน 3 วัน หรือเหลืออีก 3017 วัน</v>
      </c>
      <c r="B510" s="113" t="str">
        <f t="shared" si="2"/>
        <v>ทะเบียนเครื่องหมายการค้า ปกติ</v>
      </c>
      <c r="C510" s="172">
        <v>2.41119009E8</v>
      </c>
      <c r="D510" s="172">
        <v>2.4010374E7</v>
      </c>
      <c r="E510" s="175">
        <v>48969.0</v>
      </c>
      <c r="F510" s="167" t="s">
        <v>2691</v>
      </c>
      <c r="G510" s="157" t="s">
        <v>2692</v>
      </c>
      <c r="H510" s="206" t="s">
        <v>2693</v>
      </c>
      <c r="I510" s="333" t="s">
        <v>748</v>
      </c>
      <c r="J510" s="425" t="s">
        <v>3047</v>
      </c>
      <c r="K510" s="426" t="s">
        <v>3682</v>
      </c>
      <c r="L510" s="196"/>
      <c r="M510" s="193"/>
      <c r="N510" s="422"/>
    </row>
    <row r="511" ht="27.75" customHeight="1">
      <c r="A511" s="171" t="str">
        <f t="shared" si="4"/>
        <v>8 ปี 3 เดือน 2 วัน หรือเหลืออีก 3016 วัน</v>
      </c>
      <c r="B511" s="113" t="str">
        <f t="shared" si="2"/>
        <v>ทะเบียนเครื่องหมายการค้า ปกติ</v>
      </c>
      <c r="C511" s="172">
        <v>2.4111901E8</v>
      </c>
      <c r="D511" s="172">
        <v>2.40103742E8</v>
      </c>
      <c r="E511" s="175">
        <v>48968.0</v>
      </c>
      <c r="F511" s="167" t="s">
        <v>2691</v>
      </c>
      <c r="G511" s="157" t="s">
        <v>2692</v>
      </c>
      <c r="H511" s="206" t="s">
        <v>2693</v>
      </c>
      <c r="I511" s="333" t="s">
        <v>3683</v>
      </c>
      <c r="J511" s="425" t="s">
        <v>3201</v>
      </c>
      <c r="K511" s="426" t="s">
        <v>3684</v>
      </c>
      <c r="L511" s="196"/>
      <c r="M511" s="193"/>
      <c r="N511" s="422"/>
    </row>
    <row r="512" ht="27.75" customHeight="1">
      <c r="A512" s="171" t="str">
        <f t="shared" si="4"/>
        <v>8 ปี 3 เดือน 2 วัน หรือเหลืออีก 3016 วัน</v>
      </c>
      <c r="B512" s="113" t="str">
        <f t="shared" si="2"/>
        <v>ทะเบียนเครื่องหมายการค้า ปกติ</v>
      </c>
      <c r="C512" s="172">
        <v>2.41119011E8</v>
      </c>
      <c r="D512" s="172">
        <v>2.40103741E8</v>
      </c>
      <c r="E512" s="175">
        <v>48968.0</v>
      </c>
      <c r="F512" s="167" t="s">
        <v>2691</v>
      </c>
      <c r="G512" s="157" t="s">
        <v>2692</v>
      </c>
      <c r="H512" s="206" t="s">
        <v>2693</v>
      </c>
      <c r="I512" s="333" t="s">
        <v>756</v>
      </c>
      <c r="J512" s="425" t="s">
        <v>3047</v>
      </c>
      <c r="K512" s="426" t="s">
        <v>3685</v>
      </c>
      <c r="L512" s="196"/>
      <c r="M512" s="193"/>
      <c r="N512" s="422"/>
    </row>
    <row r="513" ht="27.75" customHeight="1">
      <c r="A513" s="171" t="str">
        <f t="shared" si="4"/>
        <v>8 ปี 3 เดือน 2 วัน หรือเหลืออีก 3016 วัน</v>
      </c>
      <c r="B513" s="113" t="str">
        <f t="shared" si="2"/>
        <v>ทะเบียนเครื่องหมายการค้า ปกติ</v>
      </c>
      <c r="C513" s="172">
        <v>2.41119012E8</v>
      </c>
      <c r="D513" s="172">
        <v>2.40103743E8</v>
      </c>
      <c r="E513" s="175">
        <v>48968.0</v>
      </c>
      <c r="F513" s="167" t="s">
        <v>2691</v>
      </c>
      <c r="G513" s="157" t="s">
        <v>2692</v>
      </c>
      <c r="H513" s="206" t="s">
        <v>2693</v>
      </c>
      <c r="I513" s="333" t="s">
        <v>3686</v>
      </c>
      <c r="J513" s="425" t="s">
        <v>3201</v>
      </c>
      <c r="K513" s="426" t="s">
        <v>3687</v>
      </c>
      <c r="L513" s="196"/>
      <c r="M513" s="193"/>
      <c r="N513" s="422"/>
    </row>
    <row r="514" ht="27.75" customHeight="1">
      <c r="A514" s="171" t="str">
        <f t="shared" si="4"/>
        <v>8 ปี 3 เดือน 2 วัน หรือเหลืออีก 3016 วัน</v>
      </c>
      <c r="B514" s="113" t="str">
        <f t="shared" si="2"/>
        <v>ทะเบียนเครื่องหมายการค้า ปกติ</v>
      </c>
      <c r="C514" s="172">
        <v>2.41119013E8</v>
      </c>
      <c r="D514" s="172">
        <v>2.40103751E8</v>
      </c>
      <c r="E514" s="175">
        <v>48968.0</v>
      </c>
      <c r="F514" s="167" t="s">
        <v>2691</v>
      </c>
      <c r="G514" s="157" t="s">
        <v>2692</v>
      </c>
      <c r="H514" s="206" t="s">
        <v>2693</v>
      </c>
      <c r="I514" s="333" t="s">
        <v>3688</v>
      </c>
      <c r="J514" s="425" t="s">
        <v>3470</v>
      </c>
      <c r="K514" s="426" t="s">
        <v>3689</v>
      </c>
      <c r="L514" s="196"/>
      <c r="M514" s="193"/>
      <c r="N514" s="422"/>
    </row>
    <row r="515" ht="27.75" customHeight="1">
      <c r="A515" s="171" t="str">
        <f t="shared" si="4"/>
        <v>8 ปี 3 เดือน 2 วัน หรือเหลืออีก 3016 วัน</v>
      </c>
      <c r="B515" s="113" t="str">
        <f t="shared" si="2"/>
        <v>ทะเบียนเครื่องหมายการค้า ปกติ</v>
      </c>
      <c r="C515" s="172">
        <v>2.41119014E8</v>
      </c>
      <c r="D515" s="172">
        <v>2.40103753E8</v>
      </c>
      <c r="E515" s="175">
        <v>48968.0</v>
      </c>
      <c r="F515" s="167" t="s">
        <v>2691</v>
      </c>
      <c r="G515" s="157" t="s">
        <v>2692</v>
      </c>
      <c r="H515" s="206" t="s">
        <v>2693</v>
      </c>
      <c r="I515" s="333" t="s">
        <v>3690</v>
      </c>
      <c r="J515" s="425" t="s">
        <v>3470</v>
      </c>
      <c r="K515" s="426" t="s">
        <v>3691</v>
      </c>
      <c r="L515" s="196"/>
      <c r="M515" s="193"/>
      <c r="N515" s="422"/>
    </row>
    <row r="516" ht="27.75" customHeight="1">
      <c r="A516" s="171" t="str">
        <f t="shared" si="4"/>
        <v>8 ปี 3 เดือน 2 วัน หรือเหลืออีก 3016 วัน</v>
      </c>
      <c r="B516" s="113" t="str">
        <f t="shared" si="2"/>
        <v>ทะเบียนเครื่องหมายการค้า ปกติ</v>
      </c>
      <c r="C516" s="172">
        <v>2.41119015E8</v>
      </c>
      <c r="D516" s="172">
        <v>2.40103758E8</v>
      </c>
      <c r="E516" s="175">
        <v>48968.0</v>
      </c>
      <c r="F516" s="167" t="s">
        <v>2691</v>
      </c>
      <c r="G516" s="157" t="s">
        <v>2692</v>
      </c>
      <c r="H516" s="206" t="s">
        <v>2693</v>
      </c>
      <c r="I516" s="333" t="s">
        <v>3692</v>
      </c>
      <c r="J516" s="425" t="s">
        <v>3470</v>
      </c>
      <c r="K516" s="426" t="s">
        <v>3693</v>
      </c>
      <c r="L516" s="196"/>
      <c r="M516" s="193"/>
      <c r="N516" s="422"/>
    </row>
    <row r="517" ht="27.75" customHeight="1">
      <c r="A517" s="171" t="str">
        <f t="shared" si="4"/>
        <v>8 ปี 3 เดือน 2 วัน หรือเหลืออีก 3016 วัน</v>
      </c>
      <c r="B517" s="113" t="str">
        <f t="shared" si="2"/>
        <v>ทะเบียนเครื่องหมายการค้า ปกติ</v>
      </c>
      <c r="C517" s="172">
        <v>2.41119016E8</v>
      </c>
      <c r="D517" s="172">
        <v>2.40103759E8</v>
      </c>
      <c r="E517" s="175">
        <v>48968.0</v>
      </c>
      <c r="F517" s="167" t="s">
        <v>2691</v>
      </c>
      <c r="G517" s="157" t="s">
        <v>2692</v>
      </c>
      <c r="H517" s="206" t="s">
        <v>2693</v>
      </c>
      <c r="I517" s="333" t="s">
        <v>3694</v>
      </c>
      <c r="J517" s="425" t="s">
        <v>3470</v>
      </c>
      <c r="K517" s="426" t="s">
        <v>3695</v>
      </c>
      <c r="L517" s="196"/>
      <c r="M517" s="193"/>
      <c r="N517" s="422"/>
    </row>
    <row r="518" ht="27.75" customHeight="1">
      <c r="A518" s="171" t="str">
        <f t="shared" si="4"/>
        <v>8 ปี 3 เดือน 2 วัน หรือเหลืออีก 3016 วัน</v>
      </c>
      <c r="B518" s="113" t="str">
        <f t="shared" si="2"/>
        <v>ทะเบียนเครื่องหมายการค้า ปกติ</v>
      </c>
      <c r="C518" s="172">
        <v>2.41119017E8</v>
      </c>
      <c r="D518" s="172">
        <v>2.40103763E8</v>
      </c>
      <c r="E518" s="175">
        <v>48968.0</v>
      </c>
      <c r="F518" s="167" t="s">
        <v>2691</v>
      </c>
      <c r="G518" s="157" t="s">
        <v>2692</v>
      </c>
      <c r="H518" s="206" t="s">
        <v>2693</v>
      </c>
      <c r="I518" s="333" t="s">
        <v>3696</v>
      </c>
      <c r="J518" s="425" t="s">
        <v>3470</v>
      </c>
      <c r="K518" s="426" t="s">
        <v>3697</v>
      </c>
      <c r="L518" s="196"/>
      <c r="M518" s="193"/>
      <c r="N518" s="422"/>
    </row>
    <row r="519" ht="27.75" customHeight="1">
      <c r="A519" s="171" t="str">
        <f t="shared" si="4"/>
        <v>8 ปี 3 เดือน 2 วัน หรือเหลืออีก 3016 วัน</v>
      </c>
      <c r="B519" s="113" t="str">
        <f t="shared" si="2"/>
        <v>ทะเบียนเครื่องหมายการค้า ปกติ</v>
      </c>
      <c r="C519" s="172">
        <v>2.41119018E8</v>
      </c>
      <c r="D519" s="172">
        <v>2.40103767E8</v>
      </c>
      <c r="E519" s="175">
        <v>48968.0</v>
      </c>
      <c r="F519" s="167" t="s">
        <v>2691</v>
      </c>
      <c r="G519" s="157" t="s">
        <v>2692</v>
      </c>
      <c r="H519" s="206" t="s">
        <v>2693</v>
      </c>
      <c r="I519" s="333" t="s">
        <v>3698</v>
      </c>
      <c r="J519" s="425" t="s">
        <v>3470</v>
      </c>
      <c r="K519" s="426" t="s">
        <v>3699</v>
      </c>
      <c r="L519" s="196"/>
      <c r="M519" s="193"/>
      <c r="N519" s="422"/>
    </row>
    <row r="520" ht="27.75" customHeight="1">
      <c r="A520" s="171" t="str">
        <f t="shared" si="4"/>
        <v>8 ปี 3 เดือน 2 วัน หรือเหลืออีก 3016 วัน</v>
      </c>
      <c r="B520" s="113" t="str">
        <f t="shared" si="2"/>
        <v>ทะเบียนเครื่องหมายการค้า ปกติ</v>
      </c>
      <c r="C520" s="172">
        <v>2.41119019E8</v>
      </c>
      <c r="D520" s="172">
        <v>2.40103769E8</v>
      </c>
      <c r="E520" s="175">
        <v>48968.0</v>
      </c>
      <c r="F520" s="167" t="s">
        <v>2691</v>
      </c>
      <c r="G520" s="157" t="s">
        <v>2692</v>
      </c>
      <c r="H520" s="206" t="s">
        <v>2693</v>
      </c>
      <c r="I520" s="333" t="s">
        <v>3700</v>
      </c>
      <c r="J520" s="425" t="s">
        <v>3470</v>
      </c>
      <c r="K520" s="426" t="s">
        <v>3701</v>
      </c>
      <c r="L520" s="196"/>
      <c r="M520" s="193"/>
      <c r="N520" s="422"/>
    </row>
    <row r="521" ht="27.75" customHeight="1">
      <c r="A521" s="171" t="str">
        <f t="shared" si="4"/>
        <v>8 ปี 2 เดือน 16 วัน หรือเหลืออีก 2999 วัน</v>
      </c>
      <c r="B521" s="113" t="str">
        <f t="shared" si="2"/>
        <v>ทะเบียนเครื่องหมายการค้า ปกติ</v>
      </c>
      <c r="C521" s="172">
        <v>2.411199E8</v>
      </c>
      <c r="D521" s="172">
        <v>2.40100671E8</v>
      </c>
      <c r="E521" s="175">
        <v>48951.0</v>
      </c>
      <c r="F521" s="167" t="s">
        <v>2691</v>
      </c>
      <c r="G521" s="157" t="s">
        <v>2692</v>
      </c>
      <c r="H521" s="206" t="s">
        <v>2693</v>
      </c>
      <c r="I521" s="333" t="s">
        <v>3702</v>
      </c>
      <c r="J521" s="425" t="s">
        <v>3470</v>
      </c>
      <c r="K521" s="426" t="s">
        <v>3703</v>
      </c>
      <c r="L521" s="196"/>
      <c r="M521" s="193"/>
      <c r="N521" s="422"/>
    </row>
    <row r="522" ht="27.75" customHeight="1">
      <c r="A522" s="171" t="str">
        <f t="shared" si="4"/>
        <v>8 ปี 3 เดือน 2 วัน หรือเหลืออีก 3016 วัน</v>
      </c>
      <c r="B522" s="113" t="str">
        <f t="shared" si="2"/>
        <v>ทะเบียนเครื่องหมายการค้า ปกติ</v>
      </c>
      <c r="C522" s="172">
        <v>2.41119901E8</v>
      </c>
      <c r="D522" s="172">
        <v>2.40103745E8</v>
      </c>
      <c r="E522" s="175">
        <v>48968.0</v>
      </c>
      <c r="F522" s="167" t="s">
        <v>2691</v>
      </c>
      <c r="G522" s="157" t="s">
        <v>2692</v>
      </c>
      <c r="H522" s="206" t="s">
        <v>2693</v>
      </c>
      <c r="I522" s="333" t="s">
        <v>3704</v>
      </c>
      <c r="J522" s="425" t="s">
        <v>3470</v>
      </c>
      <c r="K522" s="426" t="s">
        <v>3705</v>
      </c>
      <c r="L522" s="196"/>
      <c r="M522" s="193"/>
      <c r="N522" s="422"/>
    </row>
    <row r="523" ht="27.75" customHeight="1">
      <c r="A523" s="171" t="str">
        <f t="shared" si="4"/>
        <v>8 ปี 3 เดือน 2 วัน หรือเหลืออีก 3016 วัน</v>
      </c>
      <c r="B523" s="113" t="str">
        <f t="shared" si="2"/>
        <v>ทะเบียนเครื่องหมายการค้า ปกติ</v>
      </c>
      <c r="C523" s="172">
        <v>2.41119902E8</v>
      </c>
      <c r="D523" s="172">
        <v>2.40103746E8</v>
      </c>
      <c r="E523" s="175">
        <v>48968.0</v>
      </c>
      <c r="F523" s="167" t="s">
        <v>2691</v>
      </c>
      <c r="G523" s="157" t="s">
        <v>2692</v>
      </c>
      <c r="H523" s="206" t="s">
        <v>2693</v>
      </c>
      <c r="I523" s="333" t="s">
        <v>3706</v>
      </c>
      <c r="J523" s="425" t="s">
        <v>3470</v>
      </c>
      <c r="K523" s="426" t="s">
        <v>3707</v>
      </c>
      <c r="L523" s="196"/>
      <c r="M523" s="193"/>
      <c r="N523" s="422"/>
    </row>
    <row r="524" ht="27.75" customHeight="1">
      <c r="A524" s="171" t="str">
        <f t="shared" si="4"/>
        <v>8 ปี 3 เดือน 2 วัน หรือเหลืออีก 3016 วัน</v>
      </c>
      <c r="B524" s="113" t="str">
        <f t="shared" si="2"/>
        <v>ทะเบียนเครื่องหมายการค้า ปกติ</v>
      </c>
      <c r="C524" s="172">
        <v>2.41119903E8</v>
      </c>
      <c r="D524" s="172">
        <v>2.40103747E8</v>
      </c>
      <c r="E524" s="175">
        <v>48968.0</v>
      </c>
      <c r="F524" s="167" t="s">
        <v>2691</v>
      </c>
      <c r="G524" s="157" t="s">
        <v>2692</v>
      </c>
      <c r="H524" s="206" t="s">
        <v>2693</v>
      </c>
      <c r="I524" s="333" t="s">
        <v>3708</v>
      </c>
      <c r="J524" s="425" t="s">
        <v>3470</v>
      </c>
      <c r="K524" s="426" t="s">
        <v>3709</v>
      </c>
      <c r="L524" s="196"/>
      <c r="M524" s="193"/>
      <c r="N524" s="422"/>
    </row>
    <row r="525" ht="27.75" customHeight="1">
      <c r="A525" s="171" t="str">
        <f t="shared" si="4"/>
        <v>8 ปี 3 เดือน 2 วัน หรือเหลืออีก 3016 วัน</v>
      </c>
      <c r="B525" s="113" t="str">
        <f t="shared" si="2"/>
        <v>ทะเบียนเครื่องหมายการค้า ปกติ</v>
      </c>
      <c r="C525" s="172">
        <v>2.41119904E8</v>
      </c>
      <c r="D525" s="172">
        <v>2.40103748E8</v>
      </c>
      <c r="E525" s="175">
        <v>48968.0</v>
      </c>
      <c r="F525" s="167" t="s">
        <v>2691</v>
      </c>
      <c r="G525" s="157" t="s">
        <v>2692</v>
      </c>
      <c r="H525" s="206" t="s">
        <v>2693</v>
      </c>
      <c r="I525" s="333" t="s">
        <v>3710</v>
      </c>
      <c r="J525" s="425" t="s">
        <v>3470</v>
      </c>
      <c r="K525" s="426" t="s">
        <v>3711</v>
      </c>
      <c r="L525" s="196"/>
      <c r="M525" s="193"/>
      <c r="N525" s="422"/>
    </row>
    <row r="526" ht="27.75" customHeight="1">
      <c r="A526" s="171" t="str">
        <f t="shared" si="4"/>
        <v>8 ปี 3 เดือน 2 วัน หรือเหลืออีก 3016 วัน</v>
      </c>
      <c r="B526" s="113" t="str">
        <f t="shared" si="2"/>
        <v>ทะเบียนเครื่องหมายการค้า ปกติ</v>
      </c>
      <c r="C526" s="172">
        <v>2.41119905E8</v>
      </c>
      <c r="D526" s="172">
        <v>2.40103749E8</v>
      </c>
      <c r="E526" s="175">
        <v>48968.0</v>
      </c>
      <c r="F526" s="167" t="s">
        <v>2691</v>
      </c>
      <c r="G526" s="157" t="s">
        <v>2692</v>
      </c>
      <c r="H526" s="206" t="s">
        <v>2693</v>
      </c>
      <c r="I526" s="333" t="s">
        <v>3712</v>
      </c>
      <c r="J526" s="425" t="s">
        <v>3470</v>
      </c>
      <c r="K526" s="426" t="s">
        <v>3713</v>
      </c>
      <c r="L526" s="196"/>
      <c r="M526" s="193"/>
      <c r="N526" s="422"/>
    </row>
    <row r="527" ht="27.75" customHeight="1">
      <c r="A527" s="171" t="str">
        <f t="shared" si="4"/>
        <v>8 ปี 3 เดือน 2 วัน หรือเหลืออีก 3016 วัน</v>
      </c>
      <c r="B527" s="113" t="str">
        <f t="shared" si="2"/>
        <v>ทะเบียนเครื่องหมายการค้า ปกติ</v>
      </c>
      <c r="C527" s="172">
        <v>2.41119906E8</v>
      </c>
      <c r="D527" s="172">
        <v>2.4010375E8</v>
      </c>
      <c r="E527" s="175">
        <v>48968.0</v>
      </c>
      <c r="F527" s="167" t="s">
        <v>2691</v>
      </c>
      <c r="G527" s="157" t="s">
        <v>2692</v>
      </c>
      <c r="H527" s="206" t="s">
        <v>2693</v>
      </c>
      <c r="I527" s="333" t="s">
        <v>3714</v>
      </c>
      <c r="J527" s="425" t="s">
        <v>3470</v>
      </c>
      <c r="K527" s="426" t="s">
        <v>3715</v>
      </c>
      <c r="L527" s="196"/>
      <c r="M527" s="193"/>
      <c r="N527" s="422"/>
    </row>
    <row r="528" ht="27.75" customHeight="1">
      <c r="A528" s="171" t="str">
        <f t="shared" si="4"/>
        <v>8 ปี 3 เดือน 2 วัน หรือเหลืออีก 3016 วัน</v>
      </c>
      <c r="B528" s="113" t="str">
        <f t="shared" si="2"/>
        <v>ทะเบียนเครื่องหมายการค้า ปกติ</v>
      </c>
      <c r="C528" s="172">
        <v>2.41119907E8</v>
      </c>
      <c r="D528" s="172">
        <v>2.40103752E8</v>
      </c>
      <c r="E528" s="175">
        <v>48968.0</v>
      </c>
      <c r="F528" s="167" t="s">
        <v>2691</v>
      </c>
      <c r="G528" s="157" t="s">
        <v>2692</v>
      </c>
      <c r="H528" s="206" t="s">
        <v>2693</v>
      </c>
      <c r="I528" s="333" t="s">
        <v>3716</v>
      </c>
      <c r="J528" s="425" t="s">
        <v>3470</v>
      </c>
      <c r="K528" s="426" t="s">
        <v>3717</v>
      </c>
      <c r="L528" s="196"/>
      <c r="M528" s="193"/>
      <c r="N528" s="422"/>
    </row>
    <row r="529" ht="27.75" customHeight="1">
      <c r="A529" s="171" t="str">
        <f t="shared" si="4"/>
        <v>8 ปี 3 เดือน 2 วัน หรือเหลืออีก 3016 วัน</v>
      </c>
      <c r="B529" s="113" t="str">
        <f t="shared" si="2"/>
        <v>ทะเบียนเครื่องหมายการค้า ปกติ</v>
      </c>
      <c r="C529" s="172">
        <v>2.41119908E8</v>
      </c>
      <c r="D529" s="172">
        <v>2.40103755E8</v>
      </c>
      <c r="E529" s="175">
        <v>48968.0</v>
      </c>
      <c r="F529" s="167" t="s">
        <v>2691</v>
      </c>
      <c r="G529" s="157" t="s">
        <v>2692</v>
      </c>
      <c r="H529" s="206" t="s">
        <v>2693</v>
      </c>
      <c r="I529" s="333" t="s">
        <v>3718</v>
      </c>
      <c r="J529" s="425" t="s">
        <v>3470</v>
      </c>
      <c r="K529" s="426" t="s">
        <v>3719</v>
      </c>
      <c r="L529" s="196"/>
      <c r="M529" s="193"/>
      <c r="N529" s="422"/>
    </row>
    <row r="530" ht="27.75" customHeight="1">
      <c r="A530" s="171" t="str">
        <f t="shared" si="4"/>
        <v>8 ปี 3 เดือน 2 วัน หรือเหลืออีก 3016 วัน</v>
      </c>
      <c r="B530" s="113" t="str">
        <f t="shared" si="2"/>
        <v>ทะเบียนเครื่องหมายการค้า ปกติ</v>
      </c>
      <c r="C530" s="172">
        <v>2.41119909E8</v>
      </c>
      <c r="D530" s="172">
        <v>2.4010376E8</v>
      </c>
      <c r="E530" s="175">
        <v>48968.0</v>
      </c>
      <c r="F530" s="167" t="s">
        <v>2691</v>
      </c>
      <c r="G530" s="157" t="s">
        <v>2692</v>
      </c>
      <c r="H530" s="206" t="s">
        <v>2693</v>
      </c>
      <c r="I530" s="333" t="s">
        <v>3720</v>
      </c>
      <c r="J530" s="425" t="s">
        <v>3470</v>
      </c>
      <c r="K530" s="426" t="s">
        <v>3721</v>
      </c>
      <c r="L530" s="196"/>
      <c r="M530" s="193"/>
      <c r="N530" s="422"/>
    </row>
    <row r="531" ht="27.75" customHeight="1">
      <c r="A531" s="171" t="str">
        <f t="shared" si="4"/>
        <v>8 ปี 3 เดือน 2 วัน หรือเหลืออีก 3016 วัน</v>
      </c>
      <c r="B531" s="113" t="str">
        <f t="shared" si="2"/>
        <v>ทะเบียนเครื่องหมายการค้า ปกติ</v>
      </c>
      <c r="C531" s="172">
        <v>2.4111991E8</v>
      </c>
      <c r="D531" s="172">
        <v>2.40103761E8</v>
      </c>
      <c r="E531" s="175">
        <v>48968.0</v>
      </c>
      <c r="F531" s="167" t="s">
        <v>2691</v>
      </c>
      <c r="G531" s="157" t="s">
        <v>2692</v>
      </c>
      <c r="H531" s="206" t="s">
        <v>2693</v>
      </c>
      <c r="I531" s="333" t="s">
        <v>3722</v>
      </c>
      <c r="J531" s="425" t="s">
        <v>3470</v>
      </c>
      <c r="K531" s="426" t="s">
        <v>3723</v>
      </c>
      <c r="L531" s="196"/>
      <c r="M531" s="193"/>
      <c r="N531" s="422"/>
    </row>
    <row r="532" ht="27.75" customHeight="1">
      <c r="A532" s="171" t="str">
        <f t="shared" si="4"/>
        <v>8 ปี 3 เดือน 2 วัน หรือเหลืออีก 3016 วัน</v>
      </c>
      <c r="B532" s="113" t="str">
        <f t="shared" si="2"/>
        <v>ทะเบียนเครื่องหมายการค้า ปกติ</v>
      </c>
      <c r="C532" s="172">
        <v>2.41119911E8</v>
      </c>
      <c r="D532" s="172">
        <v>2.40103765E8</v>
      </c>
      <c r="E532" s="175">
        <v>48968.0</v>
      </c>
      <c r="F532" s="167" t="s">
        <v>2691</v>
      </c>
      <c r="G532" s="157" t="s">
        <v>2692</v>
      </c>
      <c r="H532" s="206" t="s">
        <v>2693</v>
      </c>
      <c r="I532" s="333" t="s">
        <v>3724</v>
      </c>
      <c r="J532" s="425" t="s">
        <v>3470</v>
      </c>
      <c r="K532" s="426" t="s">
        <v>3725</v>
      </c>
      <c r="L532" s="196"/>
      <c r="M532" s="193"/>
      <c r="N532" s="422"/>
    </row>
    <row r="533" ht="27.75" customHeight="1">
      <c r="A533" s="171" t="str">
        <f t="shared" si="4"/>
        <v>8 ปี 3 เดือน 2 วัน หรือเหลืออีก 3016 วัน</v>
      </c>
      <c r="B533" s="113" t="str">
        <f t="shared" si="2"/>
        <v>ทะเบียนเครื่องหมายการค้า ปกติ</v>
      </c>
      <c r="C533" s="172">
        <v>2.41119912E8</v>
      </c>
      <c r="D533" s="172">
        <v>2.40103768E8</v>
      </c>
      <c r="E533" s="175">
        <v>48968.0</v>
      </c>
      <c r="F533" s="167" t="s">
        <v>2691</v>
      </c>
      <c r="G533" s="157" t="s">
        <v>2692</v>
      </c>
      <c r="H533" s="206" t="s">
        <v>2693</v>
      </c>
      <c r="I533" s="333" t="s">
        <v>3726</v>
      </c>
      <c r="J533" s="425" t="s">
        <v>3470</v>
      </c>
      <c r="K533" s="426" t="s">
        <v>3727</v>
      </c>
      <c r="L533" s="196"/>
      <c r="M533" s="193"/>
      <c r="N533" s="422"/>
    </row>
    <row r="534" ht="27.75" customHeight="1">
      <c r="A534" s="171" t="str">
        <f t="shared" si="4"/>
        <v>8 ปี 3 เดือน 21 วัน หรือเหลืออีก 3035 วัน</v>
      </c>
      <c r="B534" s="113" t="str">
        <f t="shared" si="2"/>
        <v>ทะเบียนเครื่องหมายการค้า ปกติ</v>
      </c>
      <c r="C534" s="172">
        <v>2.41120707E8</v>
      </c>
      <c r="D534" s="172">
        <v>2.40106185E8</v>
      </c>
      <c r="E534" s="175">
        <v>48987.0</v>
      </c>
      <c r="F534" s="167" t="s">
        <v>2691</v>
      </c>
      <c r="G534" s="157" t="s">
        <v>2692</v>
      </c>
      <c r="H534" s="206" t="s">
        <v>2693</v>
      </c>
      <c r="I534" s="333" t="s">
        <v>3728</v>
      </c>
      <c r="J534" s="425" t="s">
        <v>3470</v>
      </c>
      <c r="K534" s="426" t="s">
        <v>3729</v>
      </c>
      <c r="L534" s="196"/>
      <c r="M534" s="193"/>
      <c r="N534" s="422"/>
    </row>
    <row r="535" ht="27.75" customHeight="1">
      <c r="A535" s="171" t="str">
        <f t="shared" si="4"/>
        <v>8 ปี 3 เดือน 21 วัน หรือเหลืออีก 3035 วัน</v>
      </c>
      <c r="B535" s="113" t="str">
        <f t="shared" si="2"/>
        <v>ทะเบียนเครื่องหมายการค้า ปกติ</v>
      </c>
      <c r="C535" s="172">
        <v>2.41120708E8</v>
      </c>
      <c r="D535" s="172">
        <v>2.40106186E8</v>
      </c>
      <c r="E535" s="175">
        <v>48987.0</v>
      </c>
      <c r="F535" s="167" t="s">
        <v>2691</v>
      </c>
      <c r="G535" s="157" t="s">
        <v>2692</v>
      </c>
      <c r="H535" s="206" t="s">
        <v>2693</v>
      </c>
      <c r="I535" s="333" t="s">
        <v>3730</v>
      </c>
      <c r="J535" s="425" t="s">
        <v>3470</v>
      </c>
      <c r="K535" s="426" t="s">
        <v>3731</v>
      </c>
      <c r="L535" s="196"/>
      <c r="M535" s="193"/>
      <c r="N535" s="422"/>
    </row>
    <row r="536" ht="27.75" customHeight="1">
      <c r="A536" s="171" t="str">
        <f t="shared" si="4"/>
        <v>8 ปี 3 เดือน 21 วัน หรือเหลืออีก 3035 วัน</v>
      </c>
      <c r="B536" s="113" t="str">
        <f t="shared" si="2"/>
        <v>ทะเบียนเครื่องหมายการค้า ปกติ</v>
      </c>
      <c r="C536" s="172">
        <v>2.41120709E8</v>
      </c>
      <c r="D536" s="172">
        <v>2.40106187E8</v>
      </c>
      <c r="E536" s="175">
        <v>48987.0</v>
      </c>
      <c r="F536" s="167" t="s">
        <v>2691</v>
      </c>
      <c r="G536" s="157" t="s">
        <v>2692</v>
      </c>
      <c r="H536" s="206" t="s">
        <v>2693</v>
      </c>
      <c r="I536" s="333" t="s">
        <v>3732</v>
      </c>
      <c r="J536" s="425" t="s">
        <v>3470</v>
      </c>
      <c r="K536" s="426" t="s">
        <v>3733</v>
      </c>
      <c r="L536" s="196"/>
      <c r="M536" s="193"/>
      <c r="N536" s="422"/>
    </row>
    <row r="537" ht="27.75" customHeight="1">
      <c r="A537" s="171" t="str">
        <f t="shared" si="4"/>
        <v>8 ปี 3 เดือน 21 วัน หรือเหลืออีก 3035 วัน</v>
      </c>
      <c r="B537" s="113" t="str">
        <f t="shared" si="2"/>
        <v>ทะเบียนเครื่องหมายการค้า ปกติ</v>
      </c>
      <c r="C537" s="172">
        <v>2.4112071E8</v>
      </c>
      <c r="D537" s="172">
        <v>2.40106188E8</v>
      </c>
      <c r="E537" s="175">
        <v>48987.0</v>
      </c>
      <c r="F537" s="167" t="s">
        <v>2691</v>
      </c>
      <c r="G537" s="157" t="s">
        <v>2692</v>
      </c>
      <c r="H537" s="206" t="s">
        <v>2693</v>
      </c>
      <c r="I537" s="333" t="s">
        <v>3734</v>
      </c>
      <c r="J537" s="425" t="s">
        <v>3470</v>
      </c>
      <c r="K537" s="426" t="s">
        <v>3735</v>
      </c>
      <c r="L537" s="196"/>
      <c r="M537" s="193"/>
      <c r="N537" s="422"/>
    </row>
    <row r="538" ht="27.75" customHeight="1">
      <c r="A538" s="171" t="str">
        <f t="shared" si="4"/>
        <v>8 ปี 3 เดือน 21 วัน หรือเหลืออีก 3035 วัน</v>
      </c>
      <c r="B538" s="113" t="str">
        <f t="shared" si="2"/>
        <v>ทะเบียนเครื่องหมายการค้า ปกติ</v>
      </c>
      <c r="C538" s="172">
        <v>2.41120711E8</v>
      </c>
      <c r="D538" s="172">
        <v>2.40106189E8</v>
      </c>
      <c r="E538" s="175">
        <v>48987.0</v>
      </c>
      <c r="F538" s="167" t="s">
        <v>2691</v>
      </c>
      <c r="G538" s="157" t="s">
        <v>2692</v>
      </c>
      <c r="H538" s="206" t="s">
        <v>2693</v>
      </c>
      <c r="I538" s="333" t="s">
        <v>3736</v>
      </c>
      <c r="J538" s="425" t="s">
        <v>3470</v>
      </c>
      <c r="K538" s="426" t="s">
        <v>3737</v>
      </c>
      <c r="L538" s="196"/>
      <c r="M538" s="193"/>
      <c r="N538" s="422"/>
    </row>
    <row r="539" ht="27.75" customHeight="1">
      <c r="A539" s="171" t="str">
        <f t="shared" si="4"/>
        <v>8 ปี 3 เดือน 21 วัน หรือเหลืออีก 3035 วัน</v>
      </c>
      <c r="B539" s="113" t="str">
        <f t="shared" si="2"/>
        <v>ทะเบียนเครื่องหมายการค้า ปกติ</v>
      </c>
      <c r="C539" s="172">
        <v>2.41120712E8</v>
      </c>
      <c r="D539" s="172">
        <v>2.4010619E8</v>
      </c>
      <c r="E539" s="175">
        <v>48987.0</v>
      </c>
      <c r="F539" s="167" t="s">
        <v>2691</v>
      </c>
      <c r="G539" s="157" t="s">
        <v>2692</v>
      </c>
      <c r="H539" s="206" t="s">
        <v>2693</v>
      </c>
      <c r="I539" s="333" t="s">
        <v>3738</v>
      </c>
      <c r="J539" s="425" t="s">
        <v>3470</v>
      </c>
      <c r="K539" s="426" t="s">
        <v>3739</v>
      </c>
      <c r="L539" s="196"/>
      <c r="M539" s="193"/>
      <c r="N539" s="422"/>
    </row>
    <row r="540" ht="27.75" customHeight="1">
      <c r="A540" s="171" t="str">
        <f t="shared" si="4"/>
        <v>8 ปี 3 เดือน 21 วัน หรือเหลืออีก 3035 วัน</v>
      </c>
      <c r="B540" s="113" t="str">
        <f t="shared" si="2"/>
        <v>ทะเบียนเครื่องหมายการค้า ปกติ</v>
      </c>
      <c r="C540" s="172">
        <v>2.41120713E8</v>
      </c>
      <c r="D540" s="172">
        <v>2.40106191E8</v>
      </c>
      <c r="E540" s="175">
        <v>48987.0</v>
      </c>
      <c r="F540" s="167" t="s">
        <v>2691</v>
      </c>
      <c r="G540" s="157" t="s">
        <v>2692</v>
      </c>
      <c r="H540" s="206" t="s">
        <v>2693</v>
      </c>
      <c r="I540" s="333" t="s">
        <v>3740</v>
      </c>
      <c r="J540" s="425" t="s">
        <v>3470</v>
      </c>
      <c r="K540" s="426" t="s">
        <v>3741</v>
      </c>
      <c r="L540" s="196"/>
      <c r="M540" s="193"/>
      <c r="N540" s="422"/>
    </row>
    <row r="541" ht="27.75" customHeight="1">
      <c r="A541" s="171" t="str">
        <f t="shared" si="4"/>
        <v>8 ปี 3 เดือน 21 วัน หรือเหลืออีก 3035 วัน</v>
      </c>
      <c r="B541" s="113" t="str">
        <f t="shared" si="2"/>
        <v>ทะเบียนเครื่องหมายการค้า ปกติ</v>
      </c>
      <c r="C541" s="172">
        <v>2.41120714E8</v>
      </c>
      <c r="D541" s="172">
        <v>2.40106192E8</v>
      </c>
      <c r="E541" s="175">
        <v>48987.0</v>
      </c>
      <c r="F541" s="167" t="s">
        <v>2691</v>
      </c>
      <c r="G541" s="157" t="s">
        <v>2692</v>
      </c>
      <c r="H541" s="206" t="s">
        <v>2693</v>
      </c>
      <c r="I541" s="333" t="s">
        <v>3742</v>
      </c>
      <c r="J541" s="425" t="s">
        <v>3470</v>
      </c>
      <c r="K541" s="426" t="s">
        <v>3743</v>
      </c>
      <c r="L541" s="196"/>
      <c r="M541" s="193"/>
      <c r="N541" s="422"/>
    </row>
    <row r="542" ht="27.75" customHeight="1">
      <c r="A542" s="171" t="str">
        <f t="shared" si="4"/>
        <v>8 ปี 3 เดือน 21 วัน หรือเหลืออีก 3035 วัน</v>
      </c>
      <c r="B542" s="113" t="str">
        <f t="shared" si="2"/>
        <v>ทะเบียนเครื่องหมายการค้า ปกติ</v>
      </c>
      <c r="C542" s="172">
        <v>2.41120715E8</v>
      </c>
      <c r="D542" s="172">
        <v>2.40106194E8</v>
      </c>
      <c r="E542" s="175">
        <v>48987.0</v>
      </c>
      <c r="F542" s="167" t="s">
        <v>2691</v>
      </c>
      <c r="G542" s="157" t="s">
        <v>2692</v>
      </c>
      <c r="H542" s="206" t="s">
        <v>2693</v>
      </c>
      <c r="I542" s="333" t="s">
        <v>3744</v>
      </c>
      <c r="J542" s="425" t="s">
        <v>3470</v>
      </c>
      <c r="K542" s="426" t="s">
        <v>3745</v>
      </c>
      <c r="L542" s="196"/>
      <c r="M542" s="193"/>
      <c r="N542" s="422"/>
    </row>
    <row r="543" ht="27.75" customHeight="1">
      <c r="A543" s="171" t="str">
        <f t="shared" si="4"/>
        <v>8 ปี 3 เดือน 21 วัน หรือเหลืออีก 3035 วัน</v>
      </c>
      <c r="B543" s="113" t="str">
        <f t="shared" si="2"/>
        <v>ทะเบียนเครื่องหมายการค้า ปกติ</v>
      </c>
      <c r="C543" s="172">
        <v>2.41120716E8</v>
      </c>
      <c r="D543" s="172">
        <v>2.40106195E8</v>
      </c>
      <c r="E543" s="175">
        <v>48987.0</v>
      </c>
      <c r="F543" s="167" t="s">
        <v>2691</v>
      </c>
      <c r="G543" s="157" t="s">
        <v>2692</v>
      </c>
      <c r="H543" s="206" t="s">
        <v>2693</v>
      </c>
      <c r="I543" s="333" t="s">
        <v>662</v>
      </c>
      <c r="J543" s="425" t="s">
        <v>3470</v>
      </c>
      <c r="K543" s="426" t="s">
        <v>3746</v>
      </c>
      <c r="L543" s="196"/>
      <c r="M543" s="193"/>
      <c r="N543" s="422"/>
    </row>
    <row r="544" ht="27.75" customHeight="1">
      <c r="A544" s="171" t="str">
        <f t="shared" si="4"/>
        <v>8 ปี 3 เดือน 21 วัน หรือเหลืออีก 3035 วัน</v>
      </c>
      <c r="B544" s="113" t="str">
        <f t="shared" si="2"/>
        <v>ทะเบียนเครื่องหมายการค้า ปกติ</v>
      </c>
      <c r="C544" s="172">
        <v>2.41120717E8</v>
      </c>
      <c r="D544" s="172">
        <v>2.40106198E8</v>
      </c>
      <c r="E544" s="175">
        <v>48987.0</v>
      </c>
      <c r="F544" s="167" t="s">
        <v>2691</v>
      </c>
      <c r="G544" s="157" t="s">
        <v>2692</v>
      </c>
      <c r="H544" s="206" t="s">
        <v>2693</v>
      </c>
      <c r="I544" s="333" t="s">
        <v>3747</v>
      </c>
      <c r="J544" s="425" t="s">
        <v>3470</v>
      </c>
      <c r="K544" s="426" t="s">
        <v>3748</v>
      </c>
      <c r="L544" s="196"/>
      <c r="M544" s="193"/>
      <c r="N544" s="422"/>
    </row>
    <row r="545" ht="27.75" customHeight="1">
      <c r="A545" s="171" t="str">
        <f t="shared" si="4"/>
        <v>8 ปี 3 เดือน 21 วัน หรือเหลืออีก 3035 วัน</v>
      </c>
      <c r="B545" s="113" t="str">
        <f t="shared" si="2"/>
        <v>ทะเบียนเครื่องหมายการค้า ปกติ</v>
      </c>
      <c r="C545" s="172">
        <v>2.41120718E8</v>
      </c>
      <c r="D545" s="172">
        <v>2.40106199E8</v>
      </c>
      <c r="E545" s="175">
        <v>48987.0</v>
      </c>
      <c r="F545" s="167" t="s">
        <v>2691</v>
      </c>
      <c r="G545" s="157" t="s">
        <v>2692</v>
      </c>
      <c r="H545" s="206" t="s">
        <v>2693</v>
      </c>
      <c r="I545" s="333" t="s">
        <v>3749</v>
      </c>
      <c r="J545" s="425" t="s">
        <v>3470</v>
      </c>
      <c r="K545" s="426" t="s">
        <v>3750</v>
      </c>
      <c r="L545" s="196"/>
      <c r="M545" s="193"/>
      <c r="N545" s="422"/>
    </row>
    <row r="546" ht="27.75" customHeight="1">
      <c r="A546" s="171" t="str">
        <f t="shared" si="4"/>
        <v>8 ปี 3 เดือน 21 วัน หรือเหลืออีก 3035 วัน</v>
      </c>
      <c r="B546" s="113" t="str">
        <f t="shared" si="2"/>
        <v>ทะเบียนเครื่องหมายการค้า ปกติ</v>
      </c>
      <c r="C546" s="172">
        <v>2.41120719E8</v>
      </c>
      <c r="D546" s="172">
        <v>2.401062E8</v>
      </c>
      <c r="E546" s="175">
        <v>48987.0</v>
      </c>
      <c r="F546" s="167" t="s">
        <v>2691</v>
      </c>
      <c r="G546" s="157" t="s">
        <v>2692</v>
      </c>
      <c r="H546" s="206" t="s">
        <v>2693</v>
      </c>
      <c r="I546" s="333" t="s">
        <v>3751</v>
      </c>
      <c r="J546" s="425" t="s">
        <v>3470</v>
      </c>
      <c r="K546" s="426" t="s">
        <v>3752</v>
      </c>
      <c r="L546" s="196"/>
      <c r="M546" s="193"/>
      <c r="N546" s="422"/>
    </row>
    <row r="547" ht="27.75" customHeight="1">
      <c r="A547" s="171" t="str">
        <f t="shared" si="4"/>
        <v>8 ปี 3 เดือน 21 วัน หรือเหลืออีก 3035 วัน</v>
      </c>
      <c r="B547" s="113" t="str">
        <f t="shared" si="2"/>
        <v>ทะเบียนเครื่องหมายการค้า ปกติ</v>
      </c>
      <c r="C547" s="172">
        <v>2.4112072E8</v>
      </c>
      <c r="D547" s="172">
        <v>2.40106201E8</v>
      </c>
      <c r="E547" s="175">
        <v>48987.0</v>
      </c>
      <c r="F547" s="167" t="s">
        <v>2691</v>
      </c>
      <c r="G547" s="157" t="s">
        <v>2692</v>
      </c>
      <c r="H547" s="206" t="s">
        <v>2693</v>
      </c>
      <c r="I547" s="333" t="s">
        <v>3753</v>
      </c>
      <c r="J547" s="425" t="s">
        <v>3470</v>
      </c>
      <c r="K547" s="426" t="s">
        <v>3754</v>
      </c>
      <c r="L547" s="196"/>
      <c r="M547" s="193"/>
      <c r="N547" s="422"/>
    </row>
    <row r="548" ht="27.75" customHeight="1">
      <c r="A548" s="171" t="str">
        <f t="shared" si="4"/>
        <v>8 ปี 0 เดือน 9 วัน หรือเหลืออีก 2931 วัน</v>
      </c>
      <c r="B548" s="113" t="str">
        <f t="shared" si="2"/>
        <v>ทะเบียนเครื่องหมายการค้า ปกติ</v>
      </c>
      <c r="C548" s="172">
        <v>2.41124597E8</v>
      </c>
      <c r="D548" s="172">
        <v>2.30140631E8</v>
      </c>
      <c r="E548" s="175">
        <v>48883.0</v>
      </c>
      <c r="F548" s="167" t="s">
        <v>2691</v>
      </c>
      <c r="G548" s="157" t="s">
        <v>2692</v>
      </c>
      <c r="H548" s="206" t="s">
        <v>2693</v>
      </c>
      <c r="I548" s="333" t="s">
        <v>3755</v>
      </c>
      <c r="J548" s="425" t="s">
        <v>3470</v>
      </c>
      <c r="K548" s="426" t="s">
        <v>3756</v>
      </c>
      <c r="L548" s="196"/>
      <c r="M548" s="193"/>
      <c r="N548" s="422"/>
    </row>
    <row r="549" ht="27.75" customHeight="1">
      <c r="A549" s="171" t="str">
        <f t="shared" si="4"/>
        <v>8 ปี 0 เดือน 9 วัน หรือเหลืออีก 2931 วัน</v>
      </c>
      <c r="B549" s="113" t="str">
        <f t="shared" si="2"/>
        <v>ทะเบียนเครื่องหมายการค้า ปกติ</v>
      </c>
      <c r="C549" s="172">
        <v>2.41124598E8</v>
      </c>
      <c r="D549" s="172">
        <v>2.30140632E8</v>
      </c>
      <c r="E549" s="175">
        <v>48883.0</v>
      </c>
      <c r="F549" s="167" t="s">
        <v>2691</v>
      </c>
      <c r="G549" s="157" t="s">
        <v>2692</v>
      </c>
      <c r="H549" s="206" t="s">
        <v>2693</v>
      </c>
      <c r="I549" s="333" t="s">
        <v>3757</v>
      </c>
      <c r="J549" s="425" t="s">
        <v>3470</v>
      </c>
      <c r="K549" s="426" t="s">
        <v>3758</v>
      </c>
      <c r="L549" s="196"/>
      <c r="M549" s="193"/>
      <c r="N549" s="422"/>
    </row>
    <row r="550" ht="27.75" customHeight="1">
      <c r="A550" s="171" t="str">
        <f t="shared" si="4"/>
        <v>8 ปี 0 เดือน 9 วัน หรือเหลืออีก 2931 วัน</v>
      </c>
      <c r="B550" s="113" t="str">
        <f t="shared" si="2"/>
        <v>ทะเบียนเครื่องหมายการค้า ปกติ</v>
      </c>
      <c r="C550" s="172">
        <v>2.41124599E8</v>
      </c>
      <c r="D550" s="172">
        <v>2.30140633E8</v>
      </c>
      <c r="E550" s="175">
        <v>48883.0</v>
      </c>
      <c r="F550" s="167" t="s">
        <v>2691</v>
      </c>
      <c r="G550" s="157" t="s">
        <v>2692</v>
      </c>
      <c r="H550" s="206" t="s">
        <v>2693</v>
      </c>
      <c r="I550" s="333" t="s">
        <v>3759</v>
      </c>
      <c r="J550" s="425" t="s">
        <v>3470</v>
      </c>
      <c r="K550" s="426" t="s">
        <v>3760</v>
      </c>
      <c r="L550" s="196"/>
      <c r="M550" s="193"/>
      <c r="N550" s="422"/>
    </row>
    <row r="551" ht="27.75" customHeight="1">
      <c r="A551" s="171" t="str">
        <f t="shared" si="4"/>
        <v>8 ปี 0 เดือน 9 วัน หรือเหลืออีก 2931 วัน</v>
      </c>
      <c r="B551" s="113" t="str">
        <f t="shared" si="2"/>
        <v>ทะเบียนเครื่องหมายการค้า ปกติ</v>
      </c>
      <c r="C551" s="172">
        <v>2.411246E8</v>
      </c>
      <c r="D551" s="172">
        <v>2.30140634E8</v>
      </c>
      <c r="E551" s="175">
        <v>48883.0</v>
      </c>
      <c r="F551" s="167" t="s">
        <v>2691</v>
      </c>
      <c r="G551" s="157" t="s">
        <v>2692</v>
      </c>
      <c r="H551" s="206" t="s">
        <v>2693</v>
      </c>
      <c r="I551" s="333" t="s">
        <v>3761</v>
      </c>
      <c r="J551" s="425" t="s">
        <v>3470</v>
      </c>
      <c r="K551" s="426" t="s">
        <v>3762</v>
      </c>
      <c r="L551" s="196"/>
      <c r="M551" s="193"/>
      <c r="N551" s="193"/>
    </row>
    <row r="552" ht="27.75" customHeight="1">
      <c r="A552" s="171" t="str">
        <f t="shared" si="4"/>
        <v>8 ปี 0 เดือน 9 วัน หรือเหลืออีก 2931 วัน</v>
      </c>
      <c r="B552" s="113" t="str">
        <f t="shared" si="2"/>
        <v>ทะเบียนเครื่องหมายการค้า ปกติ</v>
      </c>
      <c r="C552" s="172">
        <v>2.41124601E8</v>
      </c>
      <c r="D552" s="172">
        <v>2.30140635E8</v>
      </c>
      <c r="E552" s="175">
        <v>48883.0</v>
      </c>
      <c r="F552" s="167" t="s">
        <v>2691</v>
      </c>
      <c r="G552" s="157" t="s">
        <v>2692</v>
      </c>
      <c r="H552" s="206" t="s">
        <v>2693</v>
      </c>
      <c r="I552" s="333" t="s">
        <v>3763</v>
      </c>
      <c r="J552" s="425" t="s">
        <v>3470</v>
      </c>
      <c r="K552" s="426" t="s">
        <v>3764</v>
      </c>
      <c r="L552" s="196"/>
      <c r="M552" s="193"/>
      <c r="N552" s="422"/>
    </row>
    <row r="553" ht="27.75" customHeight="1">
      <c r="A553" s="171" t="str">
        <f t="shared" si="4"/>
        <v>8 ปี 0 เดือน 9 วัน หรือเหลืออีก 2931 วัน</v>
      </c>
      <c r="B553" s="113" t="str">
        <f t="shared" si="2"/>
        <v>ทะเบียนเครื่องหมายการค้า ปกติ</v>
      </c>
      <c r="C553" s="172">
        <v>2.41124844E8</v>
      </c>
      <c r="D553" s="172">
        <v>2.30140636E8</v>
      </c>
      <c r="E553" s="175">
        <v>48883.0</v>
      </c>
      <c r="F553" s="167" t="s">
        <v>2691</v>
      </c>
      <c r="G553" s="157" t="s">
        <v>2692</v>
      </c>
      <c r="H553" s="206" t="s">
        <v>2693</v>
      </c>
      <c r="I553" s="333" t="s">
        <v>3765</v>
      </c>
      <c r="J553" s="425" t="s">
        <v>3470</v>
      </c>
      <c r="K553" s="426" t="s">
        <v>3766</v>
      </c>
      <c r="L553" s="196"/>
      <c r="M553" s="193"/>
      <c r="N553" s="422"/>
    </row>
    <row r="554" ht="27.75" customHeight="1">
      <c r="A554" s="171" t="str">
        <f t="shared" si="4"/>
        <v>8 ปี 0 เดือน 9 วัน หรือเหลืออีก 2931 วัน</v>
      </c>
      <c r="B554" s="113" t="str">
        <f t="shared" si="2"/>
        <v>ทะเบียนเครื่องหมายการค้า ปกติ</v>
      </c>
      <c r="C554" s="172">
        <v>2.41124845E8</v>
      </c>
      <c r="D554" s="172">
        <v>2.30140638E8</v>
      </c>
      <c r="E554" s="175">
        <v>48883.0</v>
      </c>
      <c r="F554" s="167" t="s">
        <v>2691</v>
      </c>
      <c r="G554" s="157" t="s">
        <v>2692</v>
      </c>
      <c r="H554" s="206" t="s">
        <v>2693</v>
      </c>
      <c r="I554" s="333" t="s">
        <v>3767</v>
      </c>
      <c r="J554" s="425" t="s">
        <v>3470</v>
      </c>
      <c r="K554" s="426" t="s">
        <v>3768</v>
      </c>
      <c r="L554" s="196"/>
      <c r="M554" s="193"/>
      <c r="N554" s="422"/>
    </row>
    <row r="555" ht="27.75" customHeight="1">
      <c r="A555" s="171" t="str">
        <f t="shared" si="4"/>
        <v>8 ปี 0 เดือน 9 วัน หรือเหลืออีก 2931 วัน</v>
      </c>
      <c r="B555" s="113" t="str">
        <f t="shared" si="2"/>
        <v>ทะเบียนเครื่องหมายการค้า ปกติ</v>
      </c>
      <c r="C555" s="172">
        <v>2.41124846E8</v>
      </c>
      <c r="D555" s="172">
        <v>2.30140639E8</v>
      </c>
      <c r="E555" s="175">
        <v>48883.0</v>
      </c>
      <c r="F555" s="167" t="s">
        <v>2691</v>
      </c>
      <c r="G555" s="157" t="s">
        <v>2692</v>
      </c>
      <c r="H555" s="206" t="s">
        <v>2693</v>
      </c>
      <c r="I555" s="333" t="s">
        <v>3769</v>
      </c>
      <c r="J555" s="425" t="s">
        <v>3470</v>
      </c>
      <c r="K555" s="426" t="s">
        <v>3770</v>
      </c>
      <c r="L555" s="196"/>
      <c r="M555" s="193"/>
      <c r="N555" s="422"/>
    </row>
    <row r="556" ht="27.75" customHeight="1">
      <c r="A556" s="171" t="str">
        <f t="shared" si="4"/>
        <v>8 ปี 0 เดือน 9 วัน หรือเหลืออีก 2931 วัน</v>
      </c>
      <c r="B556" s="113" t="str">
        <f t="shared" si="2"/>
        <v>ทะเบียนเครื่องหมายการค้า ปกติ</v>
      </c>
      <c r="C556" s="172">
        <v>2.41124847E8</v>
      </c>
      <c r="D556" s="172">
        <v>2.3014064E8</v>
      </c>
      <c r="E556" s="175">
        <v>48883.0</v>
      </c>
      <c r="F556" s="167" t="s">
        <v>2691</v>
      </c>
      <c r="G556" s="157" t="s">
        <v>2692</v>
      </c>
      <c r="H556" s="206" t="s">
        <v>2693</v>
      </c>
      <c r="I556" s="333" t="s">
        <v>3771</v>
      </c>
      <c r="J556" s="425" t="s">
        <v>3470</v>
      </c>
      <c r="K556" s="426" t="s">
        <v>3772</v>
      </c>
      <c r="L556" s="196"/>
      <c r="M556" s="193"/>
      <c r="N556" s="422"/>
    </row>
    <row r="557" ht="27.75" customHeight="1">
      <c r="A557" s="171" t="str">
        <f t="shared" si="4"/>
        <v>8 ปี 0 เดือน 9 วัน หรือเหลืออีก 2931 วัน</v>
      </c>
      <c r="B557" s="113" t="str">
        <f t="shared" si="2"/>
        <v>ทะเบียนเครื่องหมายการค้า ปกติ</v>
      </c>
      <c r="C557" s="172">
        <v>2.41124848E8</v>
      </c>
      <c r="D557" s="172">
        <v>2.30140641E8</v>
      </c>
      <c r="E557" s="175">
        <v>48883.0</v>
      </c>
      <c r="F557" s="167" t="s">
        <v>2691</v>
      </c>
      <c r="G557" s="157" t="s">
        <v>2692</v>
      </c>
      <c r="H557" s="206" t="s">
        <v>2693</v>
      </c>
      <c r="I557" s="333" t="s">
        <v>630</v>
      </c>
      <c r="J557" s="425" t="s">
        <v>3470</v>
      </c>
      <c r="K557" s="426" t="s">
        <v>3773</v>
      </c>
      <c r="L557" s="196"/>
      <c r="M557" s="193"/>
      <c r="N557" s="422"/>
    </row>
    <row r="558" ht="27.75" customHeight="1">
      <c r="A558" s="171" t="str">
        <f t="shared" si="4"/>
        <v>8 ปี 0 เดือน 9 วัน หรือเหลืออีก 2931 วัน</v>
      </c>
      <c r="B558" s="113" t="str">
        <f t="shared" si="2"/>
        <v>ทะเบียนเครื่องหมายการค้า ปกติ</v>
      </c>
      <c r="C558" s="172">
        <v>2.41124849E8</v>
      </c>
      <c r="D558" s="172">
        <v>2.30140642E8</v>
      </c>
      <c r="E558" s="175">
        <v>48883.0</v>
      </c>
      <c r="F558" s="167" t="s">
        <v>2691</v>
      </c>
      <c r="G558" s="157" t="s">
        <v>2692</v>
      </c>
      <c r="H558" s="206" t="s">
        <v>2693</v>
      </c>
      <c r="I558" s="333" t="s">
        <v>634</v>
      </c>
      <c r="J558" s="425" t="s">
        <v>3470</v>
      </c>
      <c r="K558" s="426" t="s">
        <v>3774</v>
      </c>
      <c r="L558" s="196"/>
      <c r="M558" s="193"/>
      <c r="N558" s="422"/>
    </row>
    <row r="559" ht="27.75" customHeight="1">
      <c r="A559" s="171" t="str">
        <f t="shared" si="4"/>
        <v>8 ปี 4 เดือน 18 วัน หรือเหลืออีก 3063 วัน</v>
      </c>
      <c r="B559" s="113" t="str">
        <f t="shared" si="2"/>
        <v>ทะเบียนเครื่องหมายการค้า ปกติ</v>
      </c>
      <c r="C559" s="172">
        <v>2.4112485E8</v>
      </c>
      <c r="D559" s="172">
        <v>2.40111796E8</v>
      </c>
      <c r="E559" s="175">
        <v>49015.0</v>
      </c>
      <c r="F559" s="167" t="s">
        <v>2691</v>
      </c>
      <c r="G559" s="157" t="s">
        <v>2692</v>
      </c>
      <c r="H559" s="206" t="s">
        <v>2693</v>
      </c>
      <c r="I559" s="333" t="s">
        <v>3775</v>
      </c>
      <c r="J559" s="425" t="s">
        <v>3470</v>
      </c>
      <c r="K559" s="426" t="s">
        <v>3776</v>
      </c>
      <c r="L559" s="196"/>
      <c r="M559" s="193"/>
      <c r="N559" s="422"/>
    </row>
    <row r="560" ht="27.75" customHeight="1">
      <c r="A560" s="171" t="str">
        <f t="shared" si="4"/>
        <v>8 ปี 4 เดือน 18 วัน หรือเหลืออีก 3063 วัน</v>
      </c>
      <c r="B560" s="113" t="str">
        <f t="shared" si="2"/>
        <v>ทะเบียนเครื่องหมายการค้า ปกติ</v>
      </c>
      <c r="C560" s="172">
        <v>2.41124851E8</v>
      </c>
      <c r="D560" s="172">
        <v>2.40111797E8</v>
      </c>
      <c r="E560" s="175">
        <v>49015.0</v>
      </c>
      <c r="F560" s="167" t="s">
        <v>2691</v>
      </c>
      <c r="G560" s="157" t="s">
        <v>2692</v>
      </c>
      <c r="H560" s="206" t="s">
        <v>2693</v>
      </c>
      <c r="I560" s="333" t="s">
        <v>3777</v>
      </c>
      <c r="J560" s="425" t="s">
        <v>3470</v>
      </c>
      <c r="K560" s="426" t="s">
        <v>3778</v>
      </c>
      <c r="L560" s="196"/>
      <c r="M560" s="193"/>
      <c r="N560" s="422"/>
    </row>
    <row r="561" ht="27.75" customHeight="1">
      <c r="A561" s="171" t="str">
        <f t="shared" si="4"/>
        <v>8 ปี 4 เดือน 18 วัน หรือเหลืออีก 3063 วัน</v>
      </c>
      <c r="B561" s="113" t="str">
        <f t="shared" si="2"/>
        <v>ทะเบียนเครื่องหมายการค้า ปกติ</v>
      </c>
      <c r="C561" s="172">
        <v>2.41124852E8</v>
      </c>
      <c r="D561" s="172">
        <v>2.40111798E8</v>
      </c>
      <c r="E561" s="175">
        <v>49015.0</v>
      </c>
      <c r="F561" s="167" t="s">
        <v>2691</v>
      </c>
      <c r="G561" s="157" t="s">
        <v>2692</v>
      </c>
      <c r="H561" s="206" t="s">
        <v>2693</v>
      </c>
      <c r="I561" s="333" t="s">
        <v>3779</v>
      </c>
      <c r="J561" s="425" t="s">
        <v>3470</v>
      </c>
      <c r="K561" s="426" t="s">
        <v>3780</v>
      </c>
      <c r="L561" s="196"/>
      <c r="M561" s="193"/>
      <c r="N561" s="422"/>
    </row>
    <row r="562" ht="27.75" customHeight="1">
      <c r="A562" s="171" t="str">
        <f t="shared" si="4"/>
        <v>8 ปี 4 เดือน 18 วัน หรือเหลืออีก 3063 วัน</v>
      </c>
      <c r="B562" s="113" t="str">
        <f t="shared" si="2"/>
        <v>ทะเบียนเครื่องหมายการค้า ปกติ</v>
      </c>
      <c r="C562" s="172">
        <v>2.41124853E8</v>
      </c>
      <c r="D562" s="172">
        <v>2.40111799E8</v>
      </c>
      <c r="E562" s="175">
        <v>49015.0</v>
      </c>
      <c r="F562" s="167" t="s">
        <v>2691</v>
      </c>
      <c r="G562" s="157" t="s">
        <v>2692</v>
      </c>
      <c r="H562" s="206" t="s">
        <v>2693</v>
      </c>
      <c r="I562" s="333" t="s">
        <v>3781</v>
      </c>
      <c r="J562" s="425" t="s">
        <v>3470</v>
      </c>
      <c r="K562" s="426" t="s">
        <v>3782</v>
      </c>
      <c r="L562" s="196"/>
      <c r="M562" s="193"/>
      <c r="N562" s="422"/>
    </row>
    <row r="563" ht="27.75" customHeight="1">
      <c r="A563" s="171" t="str">
        <f t="shared" si="4"/>
        <v>8 ปี 4 เดือน 18 วัน หรือเหลืออีก 3063 วัน</v>
      </c>
      <c r="B563" s="113" t="str">
        <f t="shared" si="2"/>
        <v>ทะเบียนเครื่องหมายการค้า ปกติ</v>
      </c>
      <c r="C563" s="172">
        <v>2.41124854E8</v>
      </c>
      <c r="D563" s="172">
        <v>2.401118E8</v>
      </c>
      <c r="E563" s="175">
        <v>49015.0</v>
      </c>
      <c r="F563" s="167" t="s">
        <v>2691</v>
      </c>
      <c r="G563" s="157" t="s">
        <v>2692</v>
      </c>
      <c r="H563" s="206" t="s">
        <v>2693</v>
      </c>
      <c r="I563" s="333" t="s">
        <v>3783</v>
      </c>
      <c r="J563" s="425" t="s">
        <v>3470</v>
      </c>
      <c r="K563" s="426" t="s">
        <v>3784</v>
      </c>
      <c r="L563" s="196"/>
      <c r="M563" s="193"/>
      <c r="N563" s="422"/>
    </row>
    <row r="564" ht="27.75" customHeight="1">
      <c r="A564" s="171" t="str">
        <f t="shared" si="4"/>
        <v>8 ปี 4 เดือน 18 วัน หรือเหลืออีก 3063 วัน</v>
      </c>
      <c r="B564" s="113" t="str">
        <f t="shared" si="2"/>
        <v>ทะเบียนเครื่องหมายการค้า ปกติ</v>
      </c>
      <c r="C564" s="172">
        <v>2.41124855E8</v>
      </c>
      <c r="D564" s="172">
        <v>2.40111801E8</v>
      </c>
      <c r="E564" s="175">
        <v>49015.0</v>
      </c>
      <c r="F564" s="167" t="s">
        <v>2691</v>
      </c>
      <c r="G564" s="157" t="s">
        <v>2692</v>
      </c>
      <c r="H564" s="206" t="s">
        <v>2693</v>
      </c>
      <c r="I564" s="333" t="s">
        <v>3785</v>
      </c>
      <c r="J564" s="425" t="s">
        <v>3470</v>
      </c>
      <c r="K564" s="426" t="s">
        <v>3786</v>
      </c>
      <c r="L564" s="196"/>
      <c r="M564" s="193"/>
      <c r="N564" s="422"/>
    </row>
    <row r="565" ht="27.75" customHeight="1">
      <c r="A565" s="171" t="str">
        <f t="shared" si="4"/>
        <v>8 ปี 4 เดือน 18 วัน หรือเหลืออีก 3063 วัน</v>
      </c>
      <c r="B565" s="113" t="str">
        <f t="shared" si="2"/>
        <v>ทะเบียนเครื่องหมายการค้า ปกติ</v>
      </c>
      <c r="C565" s="172">
        <v>2.41124856E8</v>
      </c>
      <c r="D565" s="172">
        <v>2.40111802E8</v>
      </c>
      <c r="E565" s="175">
        <v>49015.0</v>
      </c>
      <c r="F565" s="167" t="s">
        <v>2691</v>
      </c>
      <c r="G565" s="157" t="s">
        <v>2692</v>
      </c>
      <c r="H565" s="206" t="s">
        <v>2693</v>
      </c>
      <c r="I565" s="333" t="s">
        <v>3787</v>
      </c>
      <c r="J565" s="425" t="s">
        <v>3470</v>
      </c>
      <c r="K565" s="426" t="s">
        <v>3788</v>
      </c>
      <c r="L565" s="196"/>
      <c r="M565" s="193"/>
      <c r="N565" s="422"/>
    </row>
    <row r="566" ht="27.75" customHeight="1">
      <c r="A566" s="171" t="str">
        <f t="shared" si="4"/>
        <v>8 ปี 4 เดือน 18 วัน หรือเหลืออีก 3063 วัน</v>
      </c>
      <c r="B566" s="113" t="str">
        <f t="shared" si="2"/>
        <v>ทะเบียนเครื่องหมายการค้า ปกติ</v>
      </c>
      <c r="C566" s="172">
        <v>2.41124857E8</v>
      </c>
      <c r="D566" s="172">
        <v>2.40111803E8</v>
      </c>
      <c r="E566" s="175">
        <v>49015.0</v>
      </c>
      <c r="F566" s="167" t="s">
        <v>2691</v>
      </c>
      <c r="G566" s="157" t="s">
        <v>2692</v>
      </c>
      <c r="H566" s="206" t="s">
        <v>2693</v>
      </c>
      <c r="I566" s="333" t="s">
        <v>3789</v>
      </c>
      <c r="J566" s="425" t="s">
        <v>3470</v>
      </c>
      <c r="K566" s="426" t="s">
        <v>3790</v>
      </c>
      <c r="L566" s="196"/>
      <c r="M566" s="193"/>
      <c r="N566" s="422"/>
    </row>
    <row r="567" ht="27.75" customHeight="1">
      <c r="A567" s="171" t="str">
        <f t="shared" si="4"/>
        <v>8 ปี 4 เดือน 18 วัน หรือเหลืออีก 3063 วัน</v>
      </c>
      <c r="B567" s="113" t="str">
        <f t="shared" si="2"/>
        <v>ทะเบียนเครื่องหมายการค้า ปกติ</v>
      </c>
      <c r="C567" s="172">
        <v>2.41124858E8</v>
      </c>
      <c r="D567" s="172">
        <v>2.40111804E8</v>
      </c>
      <c r="E567" s="175">
        <v>49015.0</v>
      </c>
      <c r="F567" s="167" t="s">
        <v>2691</v>
      </c>
      <c r="G567" s="157" t="s">
        <v>2692</v>
      </c>
      <c r="H567" s="206" t="s">
        <v>2693</v>
      </c>
      <c r="I567" s="333" t="s">
        <v>3791</v>
      </c>
      <c r="J567" s="425" t="s">
        <v>3470</v>
      </c>
      <c r="K567" s="426" t="s">
        <v>3792</v>
      </c>
      <c r="L567" s="196"/>
      <c r="M567" s="193"/>
      <c r="N567" s="422"/>
    </row>
    <row r="568" ht="27.75" customHeight="1">
      <c r="A568" s="171" t="str">
        <f t="shared" si="4"/>
        <v>8 ปี 4 เดือน 18 วัน หรือเหลืออีก 3063 วัน</v>
      </c>
      <c r="B568" s="113" t="str">
        <f t="shared" si="2"/>
        <v>ทะเบียนเครื่องหมายการค้า ปกติ</v>
      </c>
      <c r="C568" s="172">
        <v>2.41124859E8</v>
      </c>
      <c r="D568" s="172">
        <v>2.40111805E8</v>
      </c>
      <c r="E568" s="175">
        <v>49015.0</v>
      </c>
      <c r="F568" s="167" t="s">
        <v>2691</v>
      </c>
      <c r="G568" s="157" t="s">
        <v>2692</v>
      </c>
      <c r="H568" s="206" t="s">
        <v>2693</v>
      </c>
      <c r="I568" s="333" t="s">
        <v>3793</v>
      </c>
      <c r="J568" s="425" t="s">
        <v>3470</v>
      </c>
      <c r="K568" s="426" t="s">
        <v>3794</v>
      </c>
      <c r="L568" s="196"/>
      <c r="M568" s="193"/>
      <c r="N568" s="422"/>
    </row>
    <row r="569" ht="27.75" customHeight="1">
      <c r="A569" s="171" t="str">
        <f t="shared" si="4"/>
        <v>8 ปี 4 เดือน 18 วัน หรือเหลืออีก 3063 วัน</v>
      </c>
      <c r="B569" s="113" t="str">
        <f t="shared" si="2"/>
        <v>ทะเบียนเครื่องหมายการค้า ปกติ</v>
      </c>
      <c r="C569" s="172">
        <v>2.4112486E8</v>
      </c>
      <c r="D569" s="172">
        <v>2.40111806E8</v>
      </c>
      <c r="E569" s="175">
        <v>49015.0</v>
      </c>
      <c r="F569" s="167" t="s">
        <v>2691</v>
      </c>
      <c r="G569" s="157" t="s">
        <v>2692</v>
      </c>
      <c r="H569" s="206" t="s">
        <v>2693</v>
      </c>
      <c r="I569" s="333" t="s">
        <v>3795</v>
      </c>
      <c r="J569" s="425" t="s">
        <v>3470</v>
      </c>
      <c r="K569" s="426" t="s">
        <v>3796</v>
      </c>
      <c r="L569" s="196"/>
      <c r="M569" s="193"/>
      <c r="N569" s="422"/>
    </row>
    <row r="570" ht="27.75" customHeight="1">
      <c r="A570" s="171" t="str">
        <f t="shared" si="4"/>
        <v>7 ปี 9 เดือน 11 วัน หรือเหลืออีก 2841 วัน</v>
      </c>
      <c r="B570" s="113" t="str">
        <f t="shared" si="2"/>
        <v>ทะเบียนเครื่องหมายการค้า ปกติ</v>
      </c>
      <c r="C570" s="172">
        <v>2.41127403E8</v>
      </c>
      <c r="D570" s="172">
        <v>2.30127753E8</v>
      </c>
      <c r="E570" s="175">
        <v>48793.0</v>
      </c>
      <c r="F570" s="167" t="s">
        <v>2691</v>
      </c>
      <c r="G570" s="157" t="s">
        <v>2692</v>
      </c>
      <c r="H570" s="206" t="s">
        <v>2693</v>
      </c>
      <c r="I570" s="333" t="s">
        <v>3797</v>
      </c>
      <c r="J570" s="425" t="s">
        <v>3470</v>
      </c>
      <c r="K570" s="426" t="s">
        <v>3798</v>
      </c>
      <c r="L570" s="196"/>
      <c r="M570" s="193"/>
      <c r="N570" s="422"/>
    </row>
    <row r="571" ht="27.75" customHeight="1">
      <c r="A571" s="171" t="str">
        <f t="shared" si="4"/>
        <v>8 ปี 6 เดือน 2 วัน หรือเหลืออีก 3106 วัน</v>
      </c>
      <c r="B571" s="113" t="str">
        <f t="shared" si="2"/>
        <v>ทะเบียนเครื่องหมายการค้า ปกติ</v>
      </c>
      <c r="C571" s="172">
        <v>2.41127404E8</v>
      </c>
      <c r="D571" s="172">
        <v>2.40118987E8</v>
      </c>
      <c r="E571" s="175">
        <v>49058.0</v>
      </c>
      <c r="F571" s="167" t="s">
        <v>2691</v>
      </c>
      <c r="G571" s="157" t="s">
        <v>2692</v>
      </c>
      <c r="H571" s="206" t="s">
        <v>2693</v>
      </c>
      <c r="I571" s="333" t="s">
        <v>3799</v>
      </c>
      <c r="J571" s="425" t="s">
        <v>3470</v>
      </c>
      <c r="K571" s="426" t="s">
        <v>3800</v>
      </c>
      <c r="L571" s="196"/>
      <c r="M571" s="193"/>
      <c r="N571" s="422"/>
    </row>
    <row r="572" ht="27.75" customHeight="1">
      <c r="A572" s="171" t="str">
        <f t="shared" si="4"/>
        <v>8 ปี 6 เดือน 2 วัน หรือเหลืออีก 3106 วัน</v>
      </c>
      <c r="B572" s="113" t="str">
        <f t="shared" si="2"/>
        <v>ทะเบียนเครื่องหมายการค้า ปกติ</v>
      </c>
      <c r="C572" s="172">
        <v>2.41127405E8</v>
      </c>
      <c r="D572" s="172">
        <v>2.40118989E8</v>
      </c>
      <c r="E572" s="175">
        <v>49058.0</v>
      </c>
      <c r="F572" s="167" t="s">
        <v>2691</v>
      </c>
      <c r="G572" s="157" t="s">
        <v>2692</v>
      </c>
      <c r="H572" s="206" t="s">
        <v>2693</v>
      </c>
      <c r="I572" s="333" t="s">
        <v>3801</v>
      </c>
      <c r="J572" s="425" t="s">
        <v>3470</v>
      </c>
      <c r="K572" s="426" t="s">
        <v>3802</v>
      </c>
      <c r="L572" s="196"/>
      <c r="M572" s="193"/>
      <c r="N572" s="422"/>
    </row>
    <row r="573" ht="27.75" customHeight="1">
      <c r="A573" s="171" t="str">
        <f t="shared" si="4"/>
        <v>8 ปี 6 เดือน 2 วัน หรือเหลืออีก 3106 วัน</v>
      </c>
      <c r="B573" s="113" t="str">
        <f t="shared" si="2"/>
        <v>ทะเบียนเครื่องหมายการค้า ปกติ</v>
      </c>
      <c r="C573" s="172">
        <v>2.41127406E8</v>
      </c>
      <c r="D573" s="172">
        <v>2.40118999E8</v>
      </c>
      <c r="E573" s="175">
        <v>49058.0</v>
      </c>
      <c r="F573" s="167" t="s">
        <v>2691</v>
      </c>
      <c r="G573" s="157" t="s">
        <v>2692</v>
      </c>
      <c r="H573" s="206" t="s">
        <v>2693</v>
      </c>
      <c r="I573" s="333" t="s">
        <v>3803</v>
      </c>
      <c r="J573" s="425" t="s">
        <v>3470</v>
      </c>
      <c r="K573" s="426" t="s">
        <v>3804</v>
      </c>
      <c r="L573" s="196"/>
      <c r="M573" s="193"/>
      <c r="N573" s="422"/>
    </row>
    <row r="574" ht="27.75" customHeight="1">
      <c r="A574" s="171" t="str">
        <f t="shared" si="4"/>
        <v>8 ปี 6 เดือน 2 วัน หรือเหลืออีก 3106 วัน</v>
      </c>
      <c r="B574" s="113" t="str">
        <f t="shared" si="2"/>
        <v>ทะเบียนเครื่องหมายการค้า ปกติ</v>
      </c>
      <c r="C574" s="172">
        <v>2.41127407E8</v>
      </c>
      <c r="D574" s="172">
        <v>2.40119E8</v>
      </c>
      <c r="E574" s="175">
        <v>49058.0</v>
      </c>
      <c r="F574" s="167" t="s">
        <v>2691</v>
      </c>
      <c r="G574" s="157" t="s">
        <v>2692</v>
      </c>
      <c r="H574" s="206" t="s">
        <v>2693</v>
      </c>
      <c r="I574" s="333" t="s">
        <v>3805</v>
      </c>
      <c r="J574" s="425" t="s">
        <v>3470</v>
      </c>
      <c r="K574" s="426" t="s">
        <v>3806</v>
      </c>
      <c r="L574" s="196"/>
      <c r="M574" s="193"/>
      <c r="N574" s="422"/>
    </row>
    <row r="575" ht="27.75" customHeight="1">
      <c r="A575" s="171" t="str">
        <f t="shared" si="4"/>
        <v>8 ปี 6 เดือน 2 วัน หรือเหลืออีก 3106 วัน</v>
      </c>
      <c r="B575" s="113" t="str">
        <f t="shared" si="2"/>
        <v>ทะเบียนเครื่องหมายการค้า ปกติ</v>
      </c>
      <c r="C575" s="172">
        <v>2.41127408E8</v>
      </c>
      <c r="D575" s="172">
        <v>2.40119001E8</v>
      </c>
      <c r="E575" s="175">
        <v>49058.0</v>
      </c>
      <c r="F575" s="167" t="s">
        <v>2691</v>
      </c>
      <c r="G575" s="157" t="s">
        <v>2692</v>
      </c>
      <c r="H575" s="206" t="s">
        <v>2693</v>
      </c>
      <c r="I575" s="333" t="s">
        <v>3807</v>
      </c>
      <c r="J575" s="425" t="s">
        <v>3470</v>
      </c>
      <c r="K575" s="426" t="s">
        <v>3808</v>
      </c>
      <c r="L575" s="196"/>
      <c r="M575" s="193"/>
      <c r="N575" s="422"/>
    </row>
    <row r="576" ht="27.75" customHeight="1">
      <c r="A576" s="171" t="str">
        <f t="shared" si="4"/>
        <v>8 ปี 6 เดือน 2 วัน หรือเหลืออีก 3106 วัน</v>
      </c>
      <c r="B576" s="113" t="str">
        <f t="shared" si="2"/>
        <v>ทะเบียนเครื่องหมายการค้า ปกติ</v>
      </c>
      <c r="C576" s="172">
        <v>2.41127409E8</v>
      </c>
      <c r="D576" s="172">
        <v>2.40119004E8</v>
      </c>
      <c r="E576" s="175">
        <v>49058.0</v>
      </c>
      <c r="F576" s="167" t="s">
        <v>2691</v>
      </c>
      <c r="G576" s="157" t="s">
        <v>2692</v>
      </c>
      <c r="H576" s="206" t="s">
        <v>2693</v>
      </c>
      <c r="I576" s="333" t="s">
        <v>1519</v>
      </c>
      <c r="J576" s="425" t="s">
        <v>3470</v>
      </c>
      <c r="K576" s="426" t="s">
        <v>3809</v>
      </c>
      <c r="L576" s="196"/>
      <c r="M576" s="193"/>
      <c r="N576" s="422"/>
    </row>
    <row r="577" ht="27.75" customHeight="1">
      <c r="A577" s="171" t="str">
        <f t="shared" si="4"/>
        <v>8 ปี 5 เดือน 26 วัน หรือเหลืออีก 3099 วัน</v>
      </c>
      <c r="B577" s="113" t="str">
        <f t="shared" si="2"/>
        <v>ทะเบียนเครื่องหมายการค้า ปกติ</v>
      </c>
      <c r="C577" s="172">
        <v>2.51100835E8</v>
      </c>
      <c r="D577" s="172">
        <v>2.40117781E8</v>
      </c>
      <c r="E577" s="175">
        <v>49051.0</v>
      </c>
      <c r="F577" s="167" t="s">
        <v>2691</v>
      </c>
      <c r="G577" s="157" t="s">
        <v>2692</v>
      </c>
      <c r="H577" s="206" t="s">
        <v>2693</v>
      </c>
      <c r="I577" s="333" t="s">
        <v>3810</v>
      </c>
      <c r="J577" s="425" t="s">
        <v>3470</v>
      </c>
      <c r="K577" s="426" t="s">
        <v>3811</v>
      </c>
      <c r="L577" s="196"/>
      <c r="M577" s="193"/>
      <c r="N577" s="422"/>
    </row>
    <row r="578" ht="27.75" customHeight="1">
      <c r="A578" s="171" t="str">
        <f t="shared" si="4"/>
        <v>8 ปี 6 เดือน 2 วัน หรือเหลืออีก 3106 วัน</v>
      </c>
      <c r="B578" s="113" t="str">
        <f t="shared" si="2"/>
        <v>ทะเบียนเครื่องหมายการค้า ปกติ</v>
      </c>
      <c r="C578" s="172">
        <v>2.51100837E8</v>
      </c>
      <c r="D578" s="172">
        <v>2.4011899E8</v>
      </c>
      <c r="E578" s="175">
        <v>49058.0</v>
      </c>
      <c r="F578" s="167" t="s">
        <v>2691</v>
      </c>
      <c r="G578" s="157" t="s">
        <v>2692</v>
      </c>
      <c r="H578" s="206" t="s">
        <v>2693</v>
      </c>
      <c r="I578" s="333" t="s">
        <v>3812</v>
      </c>
      <c r="J578" s="425" t="s">
        <v>3470</v>
      </c>
      <c r="K578" s="426" t="s">
        <v>3813</v>
      </c>
      <c r="L578" s="196"/>
      <c r="M578" s="193"/>
      <c r="N578" s="422"/>
    </row>
    <row r="579" ht="27.75" customHeight="1">
      <c r="A579" s="171" t="str">
        <f t="shared" si="4"/>
        <v>8 ปี 6 เดือน 2 วัน หรือเหลืออีก 3106 วัน</v>
      </c>
      <c r="B579" s="113" t="str">
        <f t="shared" si="2"/>
        <v>ทะเบียนเครื่องหมายการค้า ปกติ</v>
      </c>
      <c r="C579" s="172">
        <v>2.51100838E8</v>
      </c>
      <c r="D579" s="172">
        <v>2.40118991E8</v>
      </c>
      <c r="E579" s="175">
        <v>49058.0</v>
      </c>
      <c r="F579" s="167" t="s">
        <v>2691</v>
      </c>
      <c r="G579" s="157" t="s">
        <v>2692</v>
      </c>
      <c r="H579" s="206" t="s">
        <v>2693</v>
      </c>
      <c r="I579" s="333" t="s">
        <v>3814</v>
      </c>
      <c r="J579" s="425" t="s">
        <v>3470</v>
      </c>
      <c r="K579" s="426" t="s">
        <v>3815</v>
      </c>
      <c r="L579" s="196"/>
      <c r="M579" s="193"/>
      <c r="N579" s="422"/>
    </row>
    <row r="580" ht="27.75" customHeight="1">
      <c r="A580" s="171" t="str">
        <f t="shared" si="4"/>
        <v>8 ปี 6 เดือน 2 วัน หรือเหลืออีก 3106 วัน</v>
      </c>
      <c r="B580" s="113" t="str">
        <f t="shared" si="2"/>
        <v>ทะเบียนเครื่องหมายการค้า ปกติ</v>
      </c>
      <c r="C580" s="172">
        <v>2.51100839E8</v>
      </c>
      <c r="D580" s="172">
        <v>2.40118993E8</v>
      </c>
      <c r="E580" s="175">
        <v>49058.0</v>
      </c>
      <c r="F580" s="167" t="s">
        <v>2691</v>
      </c>
      <c r="G580" s="157" t="s">
        <v>2692</v>
      </c>
      <c r="H580" s="206" t="s">
        <v>2693</v>
      </c>
      <c r="I580" s="333" t="s">
        <v>3816</v>
      </c>
      <c r="J580" s="425" t="s">
        <v>3470</v>
      </c>
      <c r="K580" s="426" t="s">
        <v>3817</v>
      </c>
      <c r="L580" s="196"/>
      <c r="M580" s="193"/>
      <c r="N580" s="422"/>
    </row>
    <row r="581" ht="27.75" customHeight="1">
      <c r="A581" s="171" t="str">
        <f t="shared" si="4"/>
        <v>8 ปี 6 เดือน 2 วัน หรือเหลืออีก 3106 วัน</v>
      </c>
      <c r="B581" s="113" t="str">
        <f t="shared" si="2"/>
        <v>ทะเบียนเครื่องหมายการค้า ปกติ</v>
      </c>
      <c r="C581" s="172">
        <v>2.5110084E8</v>
      </c>
      <c r="D581" s="172">
        <v>2.40118994E8</v>
      </c>
      <c r="E581" s="175">
        <v>49058.0</v>
      </c>
      <c r="F581" s="167" t="s">
        <v>2691</v>
      </c>
      <c r="G581" s="157" t="s">
        <v>2692</v>
      </c>
      <c r="H581" s="206" t="s">
        <v>2693</v>
      </c>
      <c r="I581" s="333" t="s">
        <v>3818</v>
      </c>
      <c r="J581" s="425" t="s">
        <v>3470</v>
      </c>
      <c r="K581" s="426" t="s">
        <v>3819</v>
      </c>
      <c r="L581" s="196"/>
      <c r="M581" s="193"/>
      <c r="N581" s="422"/>
    </row>
    <row r="582" ht="27.75" customHeight="1">
      <c r="A582" s="171" t="str">
        <f t="shared" si="4"/>
        <v>8 ปี 6 เดือน 2 วัน หรือเหลืออีก 3106 วัน</v>
      </c>
      <c r="B582" s="113" t="str">
        <f t="shared" si="2"/>
        <v>ทะเบียนเครื่องหมายการค้า ปกติ</v>
      </c>
      <c r="C582" s="172">
        <v>2.51100841E8</v>
      </c>
      <c r="D582" s="172">
        <v>2.40118995E8</v>
      </c>
      <c r="E582" s="175">
        <v>49058.0</v>
      </c>
      <c r="F582" s="167" t="s">
        <v>2691</v>
      </c>
      <c r="G582" s="157" t="s">
        <v>2692</v>
      </c>
      <c r="H582" s="206" t="s">
        <v>2693</v>
      </c>
      <c r="I582" s="333" t="s">
        <v>3820</v>
      </c>
      <c r="J582" s="425" t="s">
        <v>3470</v>
      </c>
      <c r="K582" s="426" t="s">
        <v>3821</v>
      </c>
      <c r="L582" s="196"/>
      <c r="M582" s="193"/>
      <c r="N582" s="422"/>
    </row>
    <row r="583" ht="27.75" customHeight="1">
      <c r="A583" s="171" t="str">
        <f t="shared" si="4"/>
        <v>8 ปี 6 เดือน 2 วัน หรือเหลืออีก 3106 วัน</v>
      </c>
      <c r="B583" s="113" t="str">
        <f t="shared" si="2"/>
        <v>ทะเบียนเครื่องหมายการค้า ปกติ</v>
      </c>
      <c r="C583" s="172">
        <v>2.511100842E9</v>
      </c>
      <c r="D583" s="172">
        <v>2.40118996E8</v>
      </c>
      <c r="E583" s="175">
        <v>49058.0</v>
      </c>
      <c r="F583" s="167" t="s">
        <v>2691</v>
      </c>
      <c r="G583" s="157" t="s">
        <v>2692</v>
      </c>
      <c r="H583" s="206" t="s">
        <v>2693</v>
      </c>
      <c r="I583" s="333" t="s">
        <v>3822</v>
      </c>
      <c r="J583" s="425" t="s">
        <v>3470</v>
      </c>
      <c r="K583" s="426" t="s">
        <v>3823</v>
      </c>
      <c r="L583" s="196"/>
      <c r="M583" s="193"/>
      <c r="N583" s="422"/>
    </row>
    <row r="584" ht="27.75" customHeight="1">
      <c r="A584" s="171" t="str">
        <f t="shared" si="4"/>
        <v>8 ปี 6 เดือน 2 วัน หรือเหลืออีก 3106 วัน</v>
      </c>
      <c r="B584" s="113" t="str">
        <f t="shared" si="2"/>
        <v>ทะเบียนเครื่องหมายการค้า ปกติ</v>
      </c>
      <c r="C584" s="172">
        <v>2.51100843E8</v>
      </c>
      <c r="D584" s="172">
        <v>2.40118997E8</v>
      </c>
      <c r="E584" s="175">
        <v>49058.0</v>
      </c>
      <c r="F584" s="167" t="s">
        <v>2691</v>
      </c>
      <c r="G584" s="157" t="s">
        <v>2692</v>
      </c>
      <c r="H584" s="206" t="s">
        <v>2693</v>
      </c>
      <c r="I584" s="333" t="s">
        <v>3824</v>
      </c>
      <c r="J584" s="425" t="s">
        <v>3470</v>
      </c>
      <c r="K584" s="426" t="s">
        <v>3825</v>
      </c>
      <c r="L584" s="196"/>
      <c r="M584" s="193"/>
      <c r="N584" s="422"/>
    </row>
    <row r="585" ht="27.75" customHeight="1">
      <c r="A585" s="171" t="str">
        <f t="shared" si="4"/>
        <v>8 ปี 6 เดือน 22 วัน หรือเหลืออีก 3126 วัน</v>
      </c>
      <c r="B585" s="113" t="str">
        <f t="shared" si="2"/>
        <v>ทะเบียนเครื่องหมายการค้า ปกติ</v>
      </c>
      <c r="C585" s="172">
        <v>2.51100855E8</v>
      </c>
      <c r="D585" s="172">
        <v>2.40121908E8</v>
      </c>
      <c r="E585" s="175">
        <v>49078.0</v>
      </c>
      <c r="F585" s="167" t="s">
        <v>2691</v>
      </c>
      <c r="G585" s="157" t="s">
        <v>2692</v>
      </c>
      <c r="H585" s="206" t="s">
        <v>2693</v>
      </c>
      <c r="I585" s="333" t="s">
        <v>3824</v>
      </c>
      <c r="J585" s="425" t="s">
        <v>3470</v>
      </c>
      <c r="K585" s="426" t="s">
        <v>3826</v>
      </c>
      <c r="L585" s="196"/>
      <c r="M585" s="193"/>
      <c r="N585" s="422"/>
    </row>
    <row r="586" ht="27.75" customHeight="1">
      <c r="A586" s="171" t="str">
        <f t="shared" si="4"/>
        <v>8 ปี 6 เดือน 2 วัน หรือเหลืออีก 3106 วัน</v>
      </c>
      <c r="B586" s="113" t="str">
        <f t="shared" si="2"/>
        <v>ทะเบียนเครื่องหมายการค้า ปกติ</v>
      </c>
      <c r="C586" s="172">
        <v>2.51100844E8</v>
      </c>
      <c r="D586" s="172">
        <v>2.40118998E8</v>
      </c>
      <c r="E586" s="175">
        <v>49058.0</v>
      </c>
      <c r="F586" s="167" t="s">
        <v>2691</v>
      </c>
      <c r="G586" s="157" t="s">
        <v>2692</v>
      </c>
      <c r="H586" s="206" t="s">
        <v>2693</v>
      </c>
      <c r="I586" s="333" t="s">
        <v>3827</v>
      </c>
      <c r="J586" s="425" t="s">
        <v>3470</v>
      </c>
      <c r="K586" s="426" t="s">
        <v>3828</v>
      </c>
      <c r="L586" s="196"/>
      <c r="M586" s="193"/>
      <c r="N586" s="422"/>
    </row>
    <row r="587" ht="27.75" customHeight="1">
      <c r="A587" s="171" t="str">
        <f t="shared" si="4"/>
        <v>8 ปี 6 เดือน 2 วัน หรือเหลืออีก 3106 วัน</v>
      </c>
      <c r="B587" s="113" t="str">
        <f t="shared" si="2"/>
        <v>ทะเบียนเครื่องหมายการค้า ปกติ</v>
      </c>
      <c r="C587" s="172">
        <v>2.51100845E8</v>
      </c>
      <c r="D587" s="172">
        <v>2.40119002E8</v>
      </c>
      <c r="E587" s="175">
        <v>49058.0</v>
      </c>
      <c r="F587" s="167" t="s">
        <v>2691</v>
      </c>
      <c r="G587" s="157" t="s">
        <v>2692</v>
      </c>
      <c r="H587" s="206" t="s">
        <v>2693</v>
      </c>
      <c r="I587" s="333" t="s">
        <v>3829</v>
      </c>
      <c r="J587" s="425" t="s">
        <v>3470</v>
      </c>
      <c r="K587" s="426" t="s">
        <v>3830</v>
      </c>
      <c r="L587" s="196"/>
      <c r="M587" s="193"/>
      <c r="N587" s="422"/>
    </row>
    <row r="588" ht="27.75" customHeight="1">
      <c r="A588" s="171" t="str">
        <f t="shared" si="4"/>
        <v>8 ปี 6 เดือน 2 วัน หรือเหลืออีก 3106 วัน</v>
      </c>
      <c r="B588" s="113" t="str">
        <f t="shared" si="2"/>
        <v>ทะเบียนเครื่องหมายการค้า ปกติ</v>
      </c>
      <c r="C588" s="172">
        <v>2.51100846E8</v>
      </c>
      <c r="D588" s="172">
        <v>2.40119003E8</v>
      </c>
      <c r="E588" s="175">
        <v>49058.0</v>
      </c>
      <c r="F588" s="167" t="s">
        <v>2691</v>
      </c>
      <c r="G588" s="157" t="s">
        <v>2692</v>
      </c>
      <c r="H588" s="206" t="s">
        <v>2693</v>
      </c>
      <c r="I588" s="333" t="s">
        <v>3831</v>
      </c>
      <c r="J588" s="425" t="s">
        <v>3470</v>
      </c>
      <c r="K588" s="426" t="s">
        <v>3832</v>
      </c>
      <c r="L588" s="196"/>
      <c r="M588" s="193"/>
      <c r="N588" s="422"/>
    </row>
    <row r="589" ht="27.75" customHeight="1">
      <c r="A589" s="171" t="str">
        <f t="shared" si="4"/>
        <v>8 ปี 6 เดือน 22 วัน หรือเหลืออีก 3126 วัน</v>
      </c>
      <c r="B589" s="113" t="str">
        <f t="shared" si="2"/>
        <v>ทะเบียนเครื่องหมายการค้า ปกติ</v>
      </c>
      <c r="C589" s="172">
        <v>2.51100848E8</v>
      </c>
      <c r="D589" s="172">
        <v>2.401219E8</v>
      </c>
      <c r="E589" s="175">
        <v>49078.0</v>
      </c>
      <c r="F589" s="167" t="s">
        <v>2691</v>
      </c>
      <c r="G589" s="157" t="s">
        <v>2692</v>
      </c>
      <c r="H589" s="206" t="s">
        <v>2693</v>
      </c>
      <c r="I589" s="333" t="s">
        <v>3833</v>
      </c>
      <c r="J589" s="425" t="s">
        <v>3470</v>
      </c>
      <c r="K589" s="426" t="s">
        <v>3834</v>
      </c>
      <c r="L589" s="196"/>
      <c r="M589" s="193"/>
      <c r="N589" s="422"/>
    </row>
    <row r="590" ht="27.75" customHeight="1">
      <c r="A590" s="171" t="str">
        <f t="shared" si="4"/>
        <v>8 ปี 6 เดือน 22 วัน หรือเหลืออีก 3126 วัน</v>
      </c>
      <c r="B590" s="113" t="str">
        <f t="shared" si="2"/>
        <v>ทะเบียนเครื่องหมายการค้า ปกติ</v>
      </c>
      <c r="C590" s="172">
        <v>2.51100849E8</v>
      </c>
      <c r="D590" s="172">
        <v>2.40121902E8</v>
      </c>
      <c r="E590" s="175">
        <v>49078.0</v>
      </c>
      <c r="F590" s="167" t="s">
        <v>2691</v>
      </c>
      <c r="G590" s="157" t="s">
        <v>2692</v>
      </c>
      <c r="H590" s="206" t="s">
        <v>2693</v>
      </c>
      <c r="I590" s="333" t="s">
        <v>3835</v>
      </c>
      <c r="J590" s="425" t="s">
        <v>3470</v>
      </c>
      <c r="K590" s="426" t="s">
        <v>3836</v>
      </c>
      <c r="L590" s="196"/>
      <c r="M590" s="193"/>
      <c r="N590" s="422"/>
    </row>
    <row r="591" ht="27.75" customHeight="1">
      <c r="A591" s="171" t="str">
        <f t="shared" si="4"/>
        <v>8 ปี 6 เดือน 22 วัน หรือเหลืออีก 3126 วัน</v>
      </c>
      <c r="B591" s="113" t="str">
        <f t="shared" si="2"/>
        <v>ทะเบียนเครื่องหมายการค้า ปกติ</v>
      </c>
      <c r="C591" s="172">
        <v>2.5110085E8</v>
      </c>
      <c r="D591" s="172">
        <v>2.40121903E8</v>
      </c>
      <c r="E591" s="175">
        <v>49078.0</v>
      </c>
      <c r="F591" s="167" t="s">
        <v>2691</v>
      </c>
      <c r="G591" s="157" t="s">
        <v>2692</v>
      </c>
      <c r="H591" s="206" t="s">
        <v>2693</v>
      </c>
      <c r="I591" s="333" t="s">
        <v>3837</v>
      </c>
      <c r="J591" s="425" t="s">
        <v>3470</v>
      </c>
      <c r="K591" s="426" t="s">
        <v>3838</v>
      </c>
      <c r="L591" s="196"/>
      <c r="M591" s="193"/>
      <c r="N591" s="422"/>
    </row>
    <row r="592" ht="27.75" customHeight="1">
      <c r="A592" s="171" t="str">
        <f t="shared" si="4"/>
        <v>8 ปี 6 เดือน 22 วัน หรือเหลืออีก 3126 วัน</v>
      </c>
      <c r="B592" s="113" t="str">
        <f t="shared" si="2"/>
        <v>ทะเบียนเครื่องหมายการค้า ปกติ</v>
      </c>
      <c r="C592" s="172">
        <v>2.51100851E8</v>
      </c>
      <c r="D592" s="172">
        <v>2.40121904E8</v>
      </c>
      <c r="E592" s="175">
        <v>49078.0</v>
      </c>
      <c r="F592" s="167" t="s">
        <v>2691</v>
      </c>
      <c r="G592" s="157" t="s">
        <v>2692</v>
      </c>
      <c r="H592" s="206" t="s">
        <v>2693</v>
      </c>
      <c r="I592" s="333" t="s">
        <v>3839</v>
      </c>
      <c r="J592" s="425" t="s">
        <v>3470</v>
      </c>
      <c r="K592" s="426" t="s">
        <v>3840</v>
      </c>
      <c r="L592" s="196"/>
      <c r="M592" s="193"/>
      <c r="N592" s="422"/>
    </row>
    <row r="593" ht="27.75" customHeight="1">
      <c r="A593" s="171" t="str">
        <f t="shared" si="4"/>
        <v>8 ปี 6 เดือน 22 วัน หรือเหลืออีก 3126 วัน</v>
      </c>
      <c r="B593" s="113" t="str">
        <f t="shared" si="2"/>
        <v>ทะเบียนเครื่องหมายการค้า ปกติ</v>
      </c>
      <c r="C593" s="172">
        <v>2.51100852E8</v>
      </c>
      <c r="D593" s="172">
        <v>2.40121905E8</v>
      </c>
      <c r="E593" s="175">
        <v>49078.0</v>
      </c>
      <c r="F593" s="167" t="s">
        <v>2691</v>
      </c>
      <c r="G593" s="157" t="s">
        <v>2692</v>
      </c>
      <c r="H593" s="206" t="s">
        <v>2693</v>
      </c>
      <c r="I593" s="333" t="s">
        <v>3841</v>
      </c>
      <c r="J593" s="425" t="s">
        <v>3470</v>
      </c>
      <c r="K593" s="426" t="s">
        <v>3842</v>
      </c>
      <c r="L593" s="196"/>
      <c r="M593" s="193"/>
      <c r="N593" s="422"/>
    </row>
    <row r="594" ht="27.75" customHeight="1">
      <c r="A594" s="171" t="str">
        <f t="shared" si="4"/>
        <v>8 ปี 6 เดือน 22 วัน หรือเหลืออีก 3126 วัน</v>
      </c>
      <c r="B594" s="113" t="str">
        <f t="shared" si="2"/>
        <v>ทะเบียนเครื่องหมายการค้า ปกติ</v>
      </c>
      <c r="C594" s="172">
        <v>2.51100853E8</v>
      </c>
      <c r="D594" s="172">
        <v>2.40121906E8</v>
      </c>
      <c r="E594" s="175">
        <v>49078.0</v>
      </c>
      <c r="F594" s="167" t="s">
        <v>2691</v>
      </c>
      <c r="G594" s="157" t="s">
        <v>2692</v>
      </c>
      <c r="H594" s="206" t="s">
        <v>2693</v>
      </c>
      <c r="I594" s="333" t="s">
        <v>3843</v>
      </c>
      <c r="J594" s="425" t="s">
        <v>3470</v>
      </c>
      <c r="K594" s="426" t="s">
        <v>3844</v>
      </c>
      <c r="L594" s="196"/>
      <c r="M594" s="193"/>
      <c r="N594" s="422"/>
    </row>
    <row r="595" ht="27.75" customHeight="1">
      <c r="A595" s="171" t="str">
        <f t="shared" si="4"/>
        <v>8 ปี 6 เดือน 22 วัน หรือเหลืออีก 3126 วัน</v>
      </c>
      <c r="B595" s="113" t="str">
        <f t="shared" si="2"/>
        <v>ทะเบียนเครื่องหมายการค้า ปกติ</v>
      </c>
      <c r="C595" s="172">
        <v>2.51100854E8</v>
      </c>
      <c r="D595" s="172">
        <v>2.40121907E8</v>
      </c>
      <c r="E595" s="175">
        <v>49078.0</v>
      </c>
      <c r="F595" s="167" t="s">
        <v>2691</v>
      </c>
      <c r="G595" s="157" t="s">
        <v>2692</v>
      </c>
      <c r="H595" s="206" t="s">
        <v>2693</v>
      </c>
      <c r="I595" s="333" t="s">
        <v>3845</v>
      </c>
      <c r="J595" s="425" t="s">
        <v>3470</v>
      </c>
      <c r="K595" s="426" t="s">
        <v>3846</v>
      </c>
      <c r="L595" s="196"/>
      <c r="M595" s="193"/>
      <c r="N595" s="422"/>
    </row>
    <row r="596" ht="27.75" customHeight="1">
      <c r="A596" s="171" t="str">
        <f t="shared" si="4"/>
        <v>8 ปี 6 เดือน 22 วัน หรือเหลืออีก 3126 วัน</v>
      </c>
      <c r="B596" s="113" t="str">
        <f t="shared" si="2"/>
        <v>ทะเบียนเครื่องหมายการค้า ปกติ</v>
      </c>
      <c r="C596" s="172">
        <v>2.51100856E8</v>
      </c>
      <c r="D596" s="172">
        <v>2.40121909E8</v>
      </c>
      <c r="E596" s="175">
        <v>49078.0</v>
      </c>
      <c r="F596" s="167" t="s">
        <v>2691</v>
      </c>
      <c r="G596" s="157" t="s">
        <v>2692</v>
      </c>
      <c r="H596" s="206" t="s">
        <v>2693</v>
      </c>
      <c r="I596" s="333" t="s">
        <v>3847</v>
      </c>
      <c r="J596" s="425" t="s">
        <v>3470</v>
      </c>
      <c r="K596" s="426" t="s">
        <v>3848</v>
      </c>
      <c r="L596" s="196"/>
      <c r="M596" s="193"/>
      <c r="N596" s="422"/>
    </row>
    <row r="597" ht="27.75" customHeight="1">
      <c r="A597" s="171" t="str">
        <f t="shared" si="4"/>
        <v>8 ปี 6 เดือน 22 วัน หรือเหลืออีก 3126 วัน</v>
      </c>
      <c r="B597" s="113" t="str">
        <f t="shared" si="2"/>
        <v>ทะเบียนเครื่องหมายการค้า ปกติ</v>
      </c>
      <c r="C597" s="172">
        <v>2.51100857E8</v>
      </c>
      <c r="D597" s="172">
        <v>2.4012191E8</v>
      </c>
      <c r="E597" s="175">
        <v>49078.0</v>
      </c>
      <c r="F597" s="167" t="s">
        <v>2691</v>
      </c>
      <c r="G597" s="157" t="s">
        <v>2692</v>
      </c>
      <c r="H597" s="206" t="s">
        <v>2693</v>
      </c>
      <c r="I597" s="333" t="s">
        <v>3849</v>
      </c>
      <c r="J597" s="425" t="s">
        <v>3470</v>
      </c>
      <c r="K597" s="426" t="s">
        <v>3850</v>
      </c>
      <c r="L597" s="196"/>
      <c r="M597" s="193"/>
      <c r="N597" s="422"/>
    </row>
    <row r="598" ht="27.75" customHeight="1">
      <c r="A598" s="171" t="str">
        <f t="shared" si="4"/>
        <v>8 ปี 6 เดือน 22 วัน หรือเหลืออีก 3126 วัน</v>
      </c>
      <c r="B598" s="113" t="str">
        <f t="shared" si="2"/>
        <v>ทะเบียนเครื่องหมายการค้า ปกติ</v>
      </c>
      <c r="C598" s="172">
        <v>2.51100858E8</v>
      </c>
      <c r="D598" s="172">
        <v>2.40121911E8</v>
      </c>
      <c r="E598" s="175">
        <v>49078.0</v>
      </c>
      <c r="F598" s="167" t="s">
        <v>2691</v>
      </c>
      <c r="G598" s="157" t="s">
        <v>2692</v>
      </c>
      <c r="H598" s="206" t="s">
        <v>2693</v>
      </c>
      <c r="I598" s="333" t="s">
        <v>3851</v>
      </c>
      <c r="J598" s="425" t="s">
        <v>3470</v>
      </c>
      <c r="K598" s="426" t="s">
        <v>3852</v>
      </c>
      <c r="L598" s="196"/>
      <c r="M598" s="193"/>
      <c r="N598" s="422"/>
    </row>
    <row r="599" ht="27.75" customHeight="1">
      <c r="A599" s="171" t="str">
        <f t="shared" si="4"/>
        <v>8 ปี 6 เดือน 22 วัน หรือเหลืออีก 3126 วัน</v>
      </c>
      <c r="B599" s="113" t="str">
        <f t="shared" si="2"/>
        <v>ทะเบียนเครื่องหมายการค้า ปกติ</v>
      </c>
      <c r="C599" s="172">
        <v>2.51100859E8</v>
      </c>
      <c r="D599" s="172">
        <v>2.40121912E8</v>
      </c>
      <c r="E599" s="175">
        <v>49078.0</v>
      </c>
      <c r="F599" s="167" t="s">
        <v>2691</v>
      </c>
      <c r="G599" s="157" t="s">
        <v>2692</v>
      </c>
      <c r="H599" s="206" t="s">
        <v>2693</v>
      </c>
      <c r="I599" s="333" t="s">
        <v>3853</v>
      </c>
      <c r="J599" s="425" t="s">
        <v>3470</v>
      </c>
      <c r="K599" s="426" t="s">
        <v>3854</v>
      </c>
      <c r="L599" s="196"/>
      <c r="M599" s="193"/>
      <c r="N599" s="422"/>
    </row>
    <row r="600" ht="27.75" customHeight="1">
      <c r="A600" s="171" t="str">
        <f t="shared" si="4"/>
        <v>8 ปี 6 เดือน 2 วัน หรือเหลืออีก 3106 วัน</v>
      </c>
      <c r="B600" s="113" t="str">
        <f t="shared" si="2"/>
        <v>ทะเบียนเครื่องหมายการค้า ปกติ</v>
      </c>
      <c r="C600" s="172">
        <v>2.51100836E8</v>
      </c>
      <c r="D600" s="172">
        <v>2.40118988E8</v>
      </c>
      <c r="E600" s="175">
        <v>49058.0</v>
      </c>
      <c r="F600" s="167" t="s">
        <v>2691</v>
      </c>
      <c r="G600" s="157" t="s">
        <v>2692</v>
      </c>
      <c r="H600" s="206" t="s">
        <v>2693</v>
      </c>
      <c r="I600" s="333" t="s">
        <v>3855</v>
      </c>
      <c r="J600" s="425" t="s">
        <v>3470</v>
      </c>
      <c r="K600" s="426" t="s">
        <v>3856</v>
      </c>
      <c r="L600" s="196"/>
      <c r="M600" s="193"/>
      <c r="N600" s="422"/>
    </row>
    <row r="601" ht="27.75" customHeight="1">
      <c r="A601" s="171" t="str">
        <f t="shared" si="4"/>
        <v>8 ปี 6 เดือน 22 วัน หรือเหลืออีก 3126 วัน</v>
      </c>
      <c r="B601" s="113" t="str">
        <f t="shared" si="2"/>
        <v>ทะเบียนเครื่องหมายการค้า ปกติ</v>
      </c>
      <c r="C601" s="172">
        <v>2.51100847E8</v>
      </c>
      <c r="D601" s="172">
        <v>2.40121899E8</v>
      </c>
      <c r="E601" s="175">
        <v>49078.0</v>
      </c>
      <c r="F601" s="167" t="s">
        <v>2691</v>
      </c>
      <c r="G601" s="157" t="s">
        <v>2692</v>
      </c>
      <c r="H601" s="206" t="s">
        <v>2693</v>
      </c>
      <c r="I601" s="333" t="s">
        <v>3857</v>
      </c>
      <c r="J601" s="425" t="s">
        <v>3470</v>
      </c>
      <c r="K601" s="426" t="s">
        <v>3858</v>
      </c>
      <c r="L601" s="196"/>
      <c r="M601" s="193"/>
      <c r="N601" s="422"/>
    </row>
    <row r="602" ht="27.75" customHeight="1">
      <c r="A602" s="171" t="str">
        <f t="shared" si="4"/>
        <v>8 ปี 6 เดือน 7 วัน หรือเหลืออีก 3111 วัน</v>
      </c>
      <c r="B602" s="113" t="str">
        <f t="shared" si="2"/>
        <v>ทะเบียนเครื่องหมายการค้า ปกติ</v>
      </c>
      <c r="C602" s="172">
        <v>2.51105554E8</v>
      </c>
      <c r="D602" s="172">
        <v>2.4011973E8</v>
      </c>
      <c r="E602" s="175">
        <v>49063.0</v>
      </c>
      <c r="F602" s="167" t="s">
        <v>2691</v>
      </c>
      <c r="G602" s="157" t="s">
        <v>2692</v>
      </c>
      <c r="H602" s="206" t="s">
        <v>2693</v>
      </c>
      <c r="I602" s="333" t="s">
        <v>3178</v>
      </c>
      <c r="J602" s="425" t="s">
        <v>3859</v>
      </c>
      <c r="K602" s="426" t="s">
        <v>3860</v>
      </c>
      <c r="L602" s="196"/>
      <c r="M602" s="193"/>
      <c r="N602" s="422"/>
    </row>
    <row r="603" ht="27.75" customHeight="1">
      <c r="A603" s="171" t="str">
        <f t="shared" si="4"/>
        <v>8 ปี 7 เดือน 26 วัน หรือเหลืออีก 3160 วัน</v>
      </c>
      <c r="B603" s="113" t="str">
        <f t="shared" si="2"/>
        <v>ทะเบียนเครื่องหมายการค้า ปกติ</v>
      </c>
      <c r="C603" s="172">
        <v>2.511055555E9</v>
      </c>
      <c r="D603" s="172">
        <v>2.40126924E8</v>
      </c>
      <c r="E603" s="175">
        <v>49112.0</v>
      </c>
      <c r="F603" s="167" t="s">
        <v>2691</v>
      </c>
      <c r="G603" s="157" t="s">
        <v>2692</v>
      </c>
      <c r="H603" s="206" t="s">
        <v>2693</v>
      </c>
      <c r="I603" s="333" t="s">
        <v>3861</v>
      </c>
      <c r="J603" s="425" t="s">
        <v>3470</v>
      </c>
      <c r="K603" s="426" t="s">
        <v>3862</v>
      </c>
      <c r="L603" s="196"/>
      <c r="M603" s="193"/>
      <c r="N603" s="422"/>
    </row>
    <row r="604" ht="27.75" customHeight="1">
      <c r="A604" s="171" t="str">
        <f t="shared" si="4"/>
        <v>8 ปี 7 เดือน 26 วัน หรือเหลืออีก 3160 วัน</v>
      </c>
      <c r="B604" s="113" t="str">
        <f t="shared" si="2"/>
        <v>ทะเบียนเครื่องหมายการค้า ปกติ</v>
      </c>
      <c r="C604" s="172">
        <v>2.51105556E8</v>
      </c>
      <c r="D604" s="172">
        <v>2.40126927E8</v>
      </c>
      <c r="E604" s="175">
        <v>49112.0</v>
      </c>
      <c r="F604" s="167" t="s">
        <v>2691</v>
      </c>
      <c r="G604" s="157" t="s">
        <v>2692</v>
      </c>
      <c r="H604" s="206" t="s">
        <v>2693</v>
      </c>
      <c r="I604" s="333" t="s">
        <v>3863</v>
      </c>
      <c r="J604" s="425" t="s">
        <v>3470</v>
      </c>
      <c r="K604" s="426" t="s">
        <v>3864</v>
      </c>
      <c r="L604" s="196"/>
      <c r="M604" s="193"/>
      <c r="N604" s="422"/>
    </row>
    <row r="605" ht="27.75" customHeight="1">
      <c r="A605" s="171" t="str">
        <f t="shared" si="4"/>
        <v>8 ปี 7 เดือน 26 วัน หรือเหลืออีก 3160 วัน</v>
      </c>
      <c r="B605" s="113" t="str">
        <f t="shared" si="2"/>
        <v>ทะเบียนเครื่องหมายการค้า ปกติ</v>
      </c>
      <c r="C605" s="172">
        <v>2.51105557E8</v>
      </c>
      <c r="D605" s="172">
        <v>2.4012693E8</v>
      </c>
      <c r="E605" s="175">
        <v>49112.0</v>
      </c>
      <c r="F605" s="167" t="s">
        <v>2691</v>
      </c>
      <c r="G605" s="157" t="s">
        <v>2692</v>
      </c>
      <c r="H605" s="206" t="s">
        <v>2693</v>
      </c>
      <c r="I605" s="333" t="s">
        <v>3865</v>
      </c>
      <c r="J605" s="425" t="s">
        <v>3470</v>
      </c>
      <c r="K605" s="426" t="s">
        <v>3866</v>
      </c>
      <c r="L605" s="196"/>
      <c r="M605" s="193"/>
      <c r="N605" s="422"/>
    </row>
    <row r="606" ht="27.75" customHeight="1">
      <c r="A606" s="171" t="str">
        <f t="shared" si="4"/>
        <v>8 ปี 7 เดือน 26 วัน หรือเหลืออีก 3160 วัน</v>
      </c>
      <c r="B606" s="113" t="str">
        <f t="shared" si="2"/>
        <v>ทะเบียนเครื่องหมายการค้า ปกติ</v>
      </c>
      <c r="C606" s="172">
        <v>2.51105558E8</v>
      </c>
      <c r="D606" s="172">
        <v>2.40126931E8</v>
      </c>
      <c r="E606" s="175">
        <v>49112.0</v>
      </c>
      <c r="F606" s="167" t="s">
        <v>2691</v>
      </c>
      <c r="G606" s="157" t="s">
        <v>2692</v>
      </c>
      <c r="H606" s="206" t="s">
        <v>2693</v>
      </c>
      <c r="I606" s="333" t="s">
        <v>3867</v>
      </c>
      <c r="J606" s="425" t="s">
        <v>3470</v>
      </c>
      <c r="K606" s="426" t="s">
        <v>3868</v>
      </c>
      <c r="L606" s="196"/>
      <c r="M606" s="193"/>
      <c r="N606" s="422"/>
    </row>
    <row r="607" ht="27.75" customHeight="1">
      <c r="A607" s="171" t="str">
        <f t="shared" si="4"/>
        <v>8 ปี 7 เดือน 26 วัน หรือเหลืออีก 3160 วัน</v>
      </c>
      <c r="B607" s="113" t="str">
        <f t="shared" si="2"/>
        <v>ทะเบียนเครื่องหมายการค้า ปกติ</v>
      </c>
      <c r="C607" s="172">
        <v>2.51105559E8</v>
      </c>
      <c r="D607" s="172">
        <v>2.40126932E8</v>
      </c>
      <c r="E607" s="175">
        <v>49112.0</v>
      </c>
      <c r="F607" s="167" t="s">
        <v>2691</v>
      </c>
      <c r="G607" s="157" t="s">
        <v>2692</v>
      </c>
      <c r="H607" s="206" t="s">
        <v>2693</v>
      </c>
      <c r="I607" s="333" t="s">
        <v>3869</v>
      </c>
      <c r="J607" s="425" t="s">
        <v>3470</v>
      </c>
      <c r="K607" s="426" t="s">
        <v>3870</v>
      </c>
      <c r="L607" s="196"/>
      <c r="M607" s="193"/>
      <c r="N607" s="422"/>
    </row>
    <row r="608" ht="27.75" customHeight="1">
      <c r="A608" s="171" t="str">
        <f t="shared" si="4"/>
        <v>8 ปี 7 เดือน 26 วัน หรือเหลืออีก 3160 วัน</v>
      </c>
      <c r="B608" s="113" t="str">
        <f t="shared" si="2"/>
        <v>ทะเบียนเครื่องหมายการค้า ปกติ</v>
      </c>
      <c r="C608" s="172">
        <v>2.5110556E8</v>
      </c>
      <c r="D608" s="172">
        <v>2.40126933E8</v>
      </c>
      <c r="E608" s="175">
        <v>49112.0</v>
      </c>
      <c r="F608" s="167" t="s">
        <v>2691</v>
      </c>
      <c r="G608" s="157" t="s">
        <v>2692</v>
      </c>
      <c r="H608" s="206" t="s">
        <v>2693</v>
      </c>
      <c r="I608" s="333" t="s">
        <v>1285</v>
      </c>
      <c r="J608" s="425" t="s">
        <v>3470</v>
      </c>
      <c r="K608" s="426" t="s">
        <v>3871</v>
      </c>
      <c r="L608" s="196"/>
      <c r="M608" s="193"/>
      <c r="N608" s="422"/>
    </row>
    <row r="609" ht="27.75" customHeight="1">
      <c r="A609" s="171" t="str">
        <f t="shared" si="4"/>
        <v>8 ปี 7 เดือน 26 วัน หรือเหลืออีก 3160 วัน</v>
      </c>
      <c r="B609" s="113" t="str">
        <f t="shared" si="2"/>
        <v>ทะเบียนเครื่องหมายการค้า ปกติ</v>
      </c>
      <c r="C609" s="172">
        <v>2.51105561E8</v>
      </c>
      <c r="D609" s="172">
        <v>2.40126934E8</v>
      </c>
      <c r="E609" s="175">
        <v>49112.0</v>
      </c>
      <c r="F609" s="167" t="s">
        <v>2691</v>
      </c>
      <c r="G609" s="157" t="s">
        <v>2692</v>
      </c>
      <c r="H609" s="206" t="s">
        <v>2693</v>
      </c>
      <c r="I609" s="333" t="s">
        <v>3872</v>
      </c>
      <c r="J609" s="425" t="s">
        <v>3470</v>
      </c>
      <c r="K609" s="426" t="s">
        <v>3873</v>
      </c>
      <c r="L609" s="196"/>
      <c r="M609" s="193"/>
      <c r="N609" s="422"/>
    </row>
    <row r="610" ht="27.75" customHeight="1">
      <c r="A610" s="171" t="str">
        <f t="shared" si="4"/>
        <v>8 ปี 1 เดือน 13 วัน หรือเหลืออีก 2966 วัน</v>
      </c>
      <c r="B610" s="113" t="str">
        <f t="shared" si="2"/>
        <v>ทะเบียนเครื่องหมายการค้า ปกติ</v>
      </c>
      <c r="C610" s="172">
        <v>2.51106869E8</v>
      </c>
      <c r="D610" s="172">
        <v>2.3014534E8</v>
      </c>
      <c r="E610" s="175">
        <v>48918.0</v>
      </c>
      <c r="F610" s="167" t="s">
        <v>2691</v>
      </c>
      <c r="G610" s="157" t="s">
        <v>2692</v>
      </c>
      <c r="H610" s="206" t="s">
        <v>2693</v>
      </c>
      <c r="I610" s="333" t="s">
        <v>3874</v>
      </c>
      <c r="J610" s="425" t="s">
        <v>3470</v>
      </c>
      <c r="K610" s="426" t="s">
        <v>3875</v>
      </c>
      <c r="L610" s="196"/>
      <c r="M610" s="193"/>
      <c r="N610" s="422"/>
    </row>
    <row r="611" ht="27.75" customHeight="1">
      <c r="A611" s="171" t="str">
        <f t="shared" si="4"/>
        <v>8 ปี 7 เดือน 26 วัน หรือเหลืออีก 3160 วัน</v>
      </c>
      <c r="B611" s="113" t="str">
        <f t="shared" si="2"/>
        <v>ทะเบียนเครื่องหมายการค้า ปกติ</v>
      </c>
      <c r="C611" s="172">
        <v>2.5110687E8</v>
      </c>
      <c r="D611" s="172">
        <v>2.40126925E8</v>
      </c>
      <c r="E611" s="175">
        <v>49112.0</v>
      </c>
      <c r="F611" s="167" t="s">
        <v>2691</v>
      </c>
      <c r="G611" s="157" t="s">
        <v>2692</v>
      </c>
      <c r="H611" s="206" t="s">
        <v>2693</v>
      </c>
      <c r="I611" s="333" t="s">
        <v>3876</v>
      </c>
      <c r="J611" s="425" t="s">
        <v>3470</v>
      </c>
      <c r="K611" s="426" t="s">
        <v>3877</v>
      </c>
      <c r="L611" s="196"/>
      <c r="M611" s="193"/>
      <c r="N611" s="422"/>
    </row>
    <row r="612" ht="27.75" customHeight="1">
      <c r="A612" s="171" t="str">
        <f t="shared" si="4"/>
        <v>8 ปี 7 เดือน 26 วัน หรือเหลืออีก 3160 วัน</v>
      </c>
      <c r="B612" s="113" t="str">
        <f t="shared" si="2"/>
        <v>ทะเบียนเครื่องหมายการค้า ปกติ</v>
      </c>
      <c r="C612" s="172">
        <v>2.51106871E8</v>
      </c>
      <c r="D612" s="172">
        <v>2.40126926E8</v>
      </c>
      <c r="E612" s="175">
        <v>49112.0</v>
      </c>
      <c r="F612" s="167" t="s">
        <v>2691</v>
      </c>
      <c r="G612" s="157" t="s">
        <v>2692</v>
      </c>
      <c r="H612" s="206" t="s">
        <v>2693</v>
      </c>
      <c r="I612" s="333" t="s">
        <v>3878</v>
      </c>
      <c r="J612" s="425" t="s">
        <v>3470</v>
      </c>
      <c r="K612" s="426" t="s">
        <v>3879</v>
      </c>
      <c r="L612" s="196"/>
      <c r="M612" s="193"/>
      <c r="N612" s="422"/>
    </row>
    <row r="613" ht="27.75" customHeight="1">
      <c r="A613" s="171" t="str">
        <f t="shared" si="4"/>
        <v>8 ปี 8 เดือน 12 วัน หรือเหลืออีก 3177 วัน</v>
      </c>
      <c r="B613" s="113" t="str">
        <f t="shared" si="2"/>
        <v>ทะเบียนเครื่องหมายการค้า ปกติ</v>
      </c>
      <c r="C613" s="172">
        <v>2.51106872E8</v>
      </c>
      <c r="D613" s="172">
        <v>2.40129989E8</v>
      </c>
      <c r="E613" s="175">
        <v>49129.0</v>
      </c>
      <c r="F613" s="167" t="s">
        <v>2691</v>
      </c>
      <c r="G613" s="157" t="s">
        <v>2692</v>
      </c>
      <c r="H613" s="206" t="s">
        <v>2693</v>
      </c>
      <c r="I613" s="333" t="s">
        <v>658</v>
      </c>
      <c r="J613" s="425" t="s">
        <v>3470</v>
      </c>
      <c r="K613" s="426" t="s">
        <v>3537</v>
      </c>
      <c r="L613" s="196"/>
      <c r="M613" s="193"/>
      <c r="N613" s="422"/>
    </row>
    <row r="614" ht="27.75" customHeight="1">
      <c r="A614" s="171" t="str">
        <f t="shared" si="4"/>
        <v>8 ปี 8 เดือน 12 วัน หรือเหลืออีก 3177 วัน</v>
      </c>
      <c r="B614" s="113" t="str">
        <f t="shared" si="2"/>
        <v>ทะเบียนเครื่องหมายการค้า ปกติ</v>
      </c>
      <c r="C614" s="172">
        <v>2.51106873E8</v>
      </c>
      <c r="D614" s="172">
        <v>2.40129991E8</v>
      </c>
      <c r="E614" s="175">
        <v>49129.0</v>
      </c>
      <c r="F614" s="167" t="s">
        <v>2691</v>
      </c>
      <c r="G614" s="157" t="s">
        <v>2692</v>
      </c>
      <c r="H614" s="206" t="s">
        <v>2693</v>
      </c>
      <c r="I614" s="333" t="s">
        <v>792</v>
      </c>
      <c r="J614" s="425" t="s">
        <v>3470</v>
      </c>
      <c r="K614" s="426" t="s">
        <v>3880</v>
      </c>
      <c r="L614" s="196"/>
      <c r="M614" s="193"/>
      <c r="N614" s="422"/>
    </row>
    <row r="615" ht="27.75" customHeight="1">
      <c r="A615" s="171" t="str">
        <f t="shared" si="4"/>
        <v>8 ปี 8 เดือน 12 วัน หรือเหลืออีก 3177 วัน</v>
      </c>
      <c r="B615" s="113" t="str">
        <f t="shared" si="2"/>
        <v>ทะเบียนเครื่องหมายการค้า ปกติ</v>
      </c>
      <c r="C615" s="172">
        <v>2.51106874E8</v>
      </c>
      <c r="D615" s="172">
        <v>2.40129993E8</v>
      </c>
      <c r="E615" s="175">
        <v>49129.0</v>
      </c>
      <c r="F615" s="167" t="s">
        <v>2691</v>
      </c>
      <c r="G615" s="157" t="s">
        <v>2692</v>
      </c>
      <c r="H615" s="206" t="s">
        <v>2693</v>
      </c>
      <c r="I615" s="333" t="s">
        <v>987</v>
      </c>
      <c r="J615" s="425" t="s">
        <v>3470</v>
      </c>
      <c r="K615" s="426" t="s">
        <v>3881</v>
      </c>
      <c r="L615" s="196"/>
      <c r="M615" s="193"/>
      <c r="N615" s="422"/>
    </row>
    <row r="616" ht="27.75" customHeight="1">
      <c r="A616" s="171" t="str">
        <f t="shared" si="4"/>
        <v>8 ปี 8 เดือน 12 วัน หรือเหลืออีก 3177 วัน</v>
      </c>
      <c r="B616" s="113" t="str">
        <f t="shared" si="2"/>
        <v>ทะเบียนเครื่องหมายการค้า ปกติ</v>
      </c>
      <c r="C616" s="172">
        <v>2.51106875E8</v>
      </c>
      <c r="D616" s="172">
        <v>2.40129995E8</v>
      </c>
      <c r="E616" s="175">
        <v>49129.0</v>
      </c>
      <c r="F616" s="167" t="s">
        <v>2691</v>
      </c>
      <c r="G616" s="157" t="s">
        <v>2692</v>
      </c>
      <c r="H616" s="206" t="s">
        <v>2693</v>
      </c>
      <c r="I616" s="333" t="s">
        <v>896</v>
      </c>
      <c r="J616" s="425" t="s">
        <v>3470</v>
      </c>
      <c r="K616" s="426" t="s">
        <v>3882</v>
      </c>
      <c r="L616" s="196"/>
      <c r="M616" s="193"/>
      <c r="N616" s="422"/>
    </row>
    <row r="617" ht="27.75" customHeight="1">
      <c r="A617" s="171" t="str">
        <f t="shared" si="4"/>
        <v>8 ปี 8 เดือน 12 วัน หรือเหลืออีก 3177 วัน</v>
      </c>
      <c r="B617" s="113" t="str">
        <f t="shared" si="2"/>
        <v>ทะเบียนเครื่องหมายการค้า ปกติ</v>
      </c>
      <c r="C617" s="172">
        <v>2.51106876E8</v>
      </c>
      <c r="D617" s="172">
        <v>2.40129997E8</v>
      </c>
      <c r="E617" s="175">
        <v>49129.0</v>
      </c>
      <c r="F617" s="167" t="s">
        <v>2691</v>
      </c>
      <c r="G617" s="157" t="s">
        <v>2692</v>
      </c>
      <c r="H617" s="206" t="s">
        <v>2693</v>
      </c>
      <c r="I617" s="333" t="s">
        <v>3883</v>
      </c>
      <c r="J617" s="425" t="s">
        <v>3470</v>
      </c>
      <c r="K617" s="426" t="s">
        <v>3884</v>
      </c>
      <c r="L617" s="196"/>
      <c r="M617" s="193"/>
      <c r="N617" s="422"/>
    </row>
    <row r="618" ht="27.75" customHeight="1">
      <c r="A618" s="171" t="str">
        <f t="shared" si="4"/>
        <v>8 ปี 8 เดือน 12 วัน หรือเหลืออีก 3177 วัน</v>
      </c>
      <c r="B618" s="113" t="str">
        <f t="shared" si="2"/>
        <v>ทะเบียนเครื่องหมายการค้า ปกติ</v>
      </c>
      <c r="C618" s="172">
        <v>2.51106877E8</v>
      </c>
      <c r="D618" s="172">
        <v>2.40129999E8</v>
      </c>
      <c r="E618" s="175">
        <v>49129.0</v>
      </c>
      <c r="F618" s="167" t="s">
        <v>2691</v>
      </c>
      <c r="G618" s="157" t="s">
        <v>2692</v>
      </c>
      <c r="H618" s="206" t="s">
        <v>2693</v>
      </c>
      <c r="I618" s="333" t="s">
        <v>3885</v>
      </c>
      <c r="J618" s="425" t="s">
        <v>3470</v>
      </c>
      <c r="K618" s="426" t="s">
        <v>3886</v>
      </c>
      <c r="L618" s="196"/>
      <c r="M618" s="193"/>
      <c r="N618" s="422"/>
    </row>
    <row r="619" ht="27.75" customHeight="1">
      <c r="A619" s="171" t="str">
        <f t="shared" si="4"/>
        <v>8 ปี 8 เดือน 12 วัน หรือเหลืออีก 3177 วัน</v>
      </c>
      <c r="B619" s="113" t="str">
        <f t="shared" si="2"/>
        <v>ทะเบียนเครื่องหมายการค้า ปกติ</v>
      </c>
      <c r="C619" s="172">
        <v>2.5110801E8</v>
      </c>
      <c r="D619" s="172">
        <v>2.4012999E8</v>
      </c>
      <c r="E619" s="175">
        <v>49129.0</v>
      </c>
      <c r="F619" s="167" t="s">
        <v>2691</v>
      </c>
      <c r="G619" s="157" t="s">
        <v>2692</v>
      </c>
      <c r="H619" s="206" t="s">
        <v>2693</v>
      </c>
      <c r="I619" s="333" t="s">
        <v>3887</v>
      </c>
      <c r="J619" s="425" t="s">
        <v>3201</v>
      </c>
      <c r="K619" s="426" t="s">
        <v>3888</v>
      </c>
      <c r="L619" s="196"/>
      <c r="M619" s="193"/>
      <c r="N619" s="422"/>
    </row>
    <row r="620" ht="27.75" customHeight="1">
      <c r="A620" s="171" t="str">
        <f t="shared" si="4"/>
        <v>8 ปี 8 เดือน 12 วัน หรือเหลืออีก 3177 วัน</v>
      </c>
      <c r="B620" s="113" t="str">
        <f t="shared" si="2"/>
        <v>ทะเบียนเครื่องหมายการค้า ปกติ</v>
      </c>
      <c r="C620" s="172">
        <v>2.51108011E8</v>
      </c>
      <c r="D620" s="172">
        <v>2.40129992E8</v>
      </c>
      <c r="E620" s="175">
        <v>49129.0</v>
      </c>
      <c r="F620" s="167" t="s">
        <v>2691</v>
      </c>
      <c r="G620" s="157" t="s">
        <v>2692</v>
      </c>
      <c r="H620" s="206" t="s">
        <v>2693</v>
      </c>
      <c r="I620" s="333" t="s">
        <v>3889</v>
      </c>
      <c r="J620" s="425" t="s">
        <v>3201</v>
      </c>
      <c r="K620" s="426" t="s">
        <v>3890</v>
      </c>
      <c r="L620" s="196"/>
      <c r="M620" s="193"/>
      <c r="N620" s="422"/>
    </row>
    <row r="621" ht="27.75" customHeight="1">
      <c r="A621" s="171" t="str">
        <f t="shared" si="4"/>
        <v>8 ปี 8 เดือน 12 วัน หรือเหลืออีก 3177 วัน</v>
      </c>
      <c r="B621" s="113" t="str">
        <f t="shared" si="2"/>
        <v>ทะเบียนเครื่องหมายการค้า ปกติ</v>
      </c>
      <c r="C621" s="172">
        <v>2.51108012E8</v>
      </c>
      <c r="D621" s="172">
        <v>2.40129994E8</v>
      </c>
      <c r="E621" s="175">
        <v>49129.0</v>
      </c>
      <c r="F621" s="167" t="s">
        <v>2691</v>
      </c>
      <c r="G621" s="157" t="s">
        <v>2692</v>
      </c>
      <c r="H621" s="206" t="s">
        <v>2693</v>
      </c>
      <c r="I621" s="333" t="s">
        <v>3891</v>
      </c>
      <c r="J621" s="425" t="s">
        <v>3201</v>
      </c>
      <c r="K621" s="426" t="s">
        <v>3892</v>
      </c>
      <c r="L621" s="196"/>
      <c r="M621" s="193"/>
      <c r="N621" s="422"/>
    </row>
    <row r="622" ht="27.75" customHeight="1">
      <c r="A622" s="171" t="str">
        <f t="shared" si="4"/>
        <v>8 ปี 8 เดือน 12 วัน หรือเหลืออีก 3177 วัน</v>
      </c>
      <c r="B622" s="113" t="str">
        <f t="shared" si="2"/>
        <v>ทะเบียนเครื่องหมายการค้า ปกติ</v>
      </c>
      <c r="C622" s="172">
        <v>2.51108013E8</v>
      </c>
      <c r="D622" s="172">
        <v>2.40129996E8</v>
      </c>
      <c r="E622" s="175">
        <v>49129.0</v>
      </c>
      <c r="F622" s="167" t="s">
        <v>2691</v>
      </c>
      <c r="G622" s="157" t="s">
        <v>2692</v>
      </c>
      <c r="H622" s="206" t="s">
        <v>2693</v>
      </c>
      <c r="I622" s="333" t="s">
        <v>766</v>
      </c>
      <c r="J622" s="425" t="s">
        <v>3047</v>
      </c>
      <c r="K622" s="426" t="s">
        <v>3893</v>
      </c>
      <c r="L622" s="196"/>
      <c r="M622" s="193"/>
      <c r="N622" s="422"/>
    </row>
    <row r="623" ht="27.75" customHeight="1">
      <c r="A623" s="171" t="str">
        <f t="shared" si="4"/>
        <v>8 ปี 8 เดือน 12 วัน หรือเหลืออีก 3177 วัน</v>
      </c>
      <c r="B623" s="113" t="str">
        <f t="shared" si="2"/>
        <v>ทะเบียนเครื่องหมายการค้า ปกติ</v>
      </c>
      <c r="C623" s="172">
        <v>2.51108014E8</v>
      </c>
      <c r="D623" s="172">
        <v>2.40129998E8</v>
      </c>
      <c r="E623" s="175">
        <v>49129.0</v>
      </c>
      <c r="F623" s="167" t="s">
        <v>2691</v>
      </c>
      <c r="G623" s="157" t="s">
        <v>2692</v>
      </c>
      <c r="H623" s="206" t="s">
        <v>2693</v>
      </c>
      <c r="I623" s="333" t="s">
        <v>3894</v>
      </c>
      <c r="J623" s="425" t="s">
        <v>3201</v>
      </c>
      <c r="K623" s="426" t="s">
        <v>3895</v>
      </c>
      <c r="L623" s="196"/>
      <c r="M623" s="193"/>
      <c r="N623" s="422"/>
    </row>
    <row r="624" ht="27.75" customHeight="1">
      <c r="A624" s="171" t="str">
        <f t="shared" si="4"/>
        <v>8 ปี 8 เดือน 12 วัน หรือเหลืออีก 3177 วัน</v>
      </c>
      <c r="B624" s="113" t="str">
        <f t="shared" si="2"/>
        <v>ทะเบียนเครื่องหมายการค้า ปกติ</v>
      </c>
      <c r="C624" s="172">
        <v>2.51108015E8</v>
      </c>
      <c r="D624" s="172">
        <v>2.4013E8</v>
      </c>
      <c r="E624" s="175">
        <v>49129.0</v>
      </c>
      <c r="F624" s="167" t="s">
        <v>2691</v>
      </c>
      <c r="G624" s="157" t="s">
        <v>2692</v>
      </c>
      <c r="H624" s="206" t="s">
        <v>2693</v>
      </c>
      <c r="I624" s="333" t="s">
        <v>3896</v>
      </c>
      <c r="J624" s="425" t="s">
        <v>3201</v>
      </c>
      <c r="K624" s="426" t="s">
        <v>3897</v>
      </c>
      <c r="L624" s="196"/>
      <c r="M624" s="193"/>
      <c r="N624" s="422"/>
    </row>
    <row r="625" ht="27.75" customHeight="1">
      <c r="A625" s="171" t="str">
        <f t="shared" si="4"/>
        <v>8 ปี 8 เดือน 23 วัน หรือเหลืออีก 3188 วัน</v>
      </c>
      <c r="B625" s="113" t="str">
        <f t="shared" si="2"/>
        <v>ทะเบียนเครื่องหมายการค้า ปกติ</v>
      </c>
      <c r="C625" s="172">
        <v>2.51108016E8</v>
      </c>
      <c r="D625" s="172">
        <v>2.40131531E8</v>
      </c>
      <c r="E625" s="175">
        <v>49140.0</v>
      </c>
      <c r="F625" s="167" t="s">
        <v>2691</v>
      </c>
      <c r="G625" s="157" t="s">
        <v>2692</v>
      </c>
      <c r="H625" s="206" t="s">
        <v>2693</v>
      </c>
      <c r="I625" s="333" t="s">
        <v>3898</v>
      </c>
      <c r="J625" s="425" t="s">
        <v>3470</v>
      </c>
      <c r="K625" s="426" t="s">
        <v>3899</v>
      </c>
      <c r="L625" s="196"/>
      <c r="M625" s="193"/>
      <c r="N625" s="422"/>
    </row>
    <row r="626" ht="27.75" customHeight="1">
      <c r="A626" s="171" t="str">
        <f t="shared" si="4"/>
        <v>8 ปี 8 เดือน 23 วัน หรือเหลืออีก 3188 วัน</v>
      </c>
      <c r="B626" s="113" t="str">
        <f t="shared" si="2"/>
        <v>ทะเบียนเครื่องหมายการค้า ปกติ</v>
      </c>
      <c r="C626" s="172">
        <v>2.51108017E8</v>
      </c>
      <c r="D626" s="172">
        <v>2.40131532E8</v>
      </c>
      <c r="E626" s="175">
        <v>49140.0</v>
      </c>
      <c r="F626" s="167" t="s">
        <v>2691</v>
      </c>
      <c r="G626" s="157" t="s">
        <v>2692</v>
      </c>
      <c r="H626" s="206" t="s">
        <v>2693</v>
      </c>
      <c r="I626" s="333" t="s">
        <v>3900</v>
      </c>
      <c r="J626" s="425" t="s">
        <v>3470</v>
      </c>
      <c r="K626" s="426" t="s">
        <v>3901</v>
      </c>
      <c r="L626" s="196"/>
      <c r="M626" s="193"/>
      <c r="N626" s="422"/>
    </row>
    <row r="627" ht="27.75" customHeight="1">
      <c r="A627" s="171" t="str">
        <f t="shared" si="4"/>
        <v>8 ปี 8 เดือน 21 วัน หรือเหลืออีก 3186 วัน</v>
      </c>
      <c r="B627" s="113" t="str">
        <f t="shared" si="2"/>
        <v>ทะเบียนเครื่องหมายการค้า ปกติ</v>
      </c>
      <c r="C627" s="172">
        <v>2.51108018E8</v>
      </c>
      <c r="D627" s="172">
        <v>2.40131533E8</v>
      </c>
      <c r="E627" s="175">
        <v>49138.0</v>
      </c>
      <c r="F627" s="167" t="s">
        <v>2691</v>
      </c>
      <c r="G627" s="157" t="s">
        <v>2692</v>
      </c>
      <c r="H627" s="206" t="s">
        <v>2693</v>
      </c>
      <c r="I627" s="333" t="s">
        <v>3902</v>
      </c>
      <c r="J627" s="425" t="s">
        <v>3470</v>
      </c>
      <c r="K627" s="426" t="s">
        <v>3903</v>
      </c>
      <c r="L627" s="196"/>
      <c r="M627" s="193"/>
      <c r="N627" s="422"/>
    </row>
    <row r="628" ht="27.75" customHeight="1">
      <c r="A628" s="171" t="str">
        <f t="shared" si="4"/>
        <v>8 ปี 8 เดือน 23 วัน หรือเหลืออีก 3188 วัน</v>
      </c>
      <c r="B628" s="113" t="str">
        <f t="shared" si="2"/>
        <v>ทะเบียนเครื่องหมายการค้า ปกติ</v>
      </c>
      <c r="C628" s="172">
        <v>2.51108019E8</v>
      </c>
      <c r="D628" s="172">
        <v>2.40131534E8</v>
      </c>
      <c r="E628" s="175">
        <v>49140.0</v>
      </c>
      <c r="F628" s="167" t="s">
        <v>2691</v>
      </c>
      <c r="G628" s="157" t="s">
        <v>2692</v>
      </c>
      <c r="H628" s="206" t="s">
        <v>2693</v>
      </c>
      <c r="I628" s="333" t="s">
        <v>3904</v>
      </c>
      <c r="J628" s="425" t="s">
        <v>3470</v>
      </c>
      <c r="K628" s="426" t="s">
        <v>3905</v>
      </c>
      <c r="L628" s="196"/>
      <c r="M628" s="193"/>
      <c r="N628" s="422"/>
    </row>
    <row r="629" ht="27.75" customHeight="1">
      <c r="A629" s="171" t="str">
        <f t="shared" si="4"/>
        <v>8 ปี 8 เดือน 23 วัน หรือเหลืออีก 3188 วัน</v>
      </c>
      <c r="B629" s="113" t="str">
        <f t="shared" si="2"/>
        <v>ทะเบียนเครื่องหมายการค้า ปกติ</v>
      </c>
      <c r="C629" s="172">
        <v>2.5110802E8</v>
      </c>
      <c r="D629" s="172">
        <v>2.40131537E8</v>
      </c>
      <c r="E629" s="175">
        <v>49140.0</v>
      </c>
      <c r="F629" s="167" t="s">
        <v>2691</v>
      </c>
      <c r="G629" s="157" t="s">
        <v>2692</v>
      </c>
      <c r="H629" s="206" t="s">
        <v>2693</v>
      </c>
      <c r="I629" s="333" t="s">
        <v>3906</v>
      </c>
      <c r="J629" s="425" t="s">
        <v>3470</v>
      </c>
      <c r="K629" s="426" t="s">
        <v>3907</v>
      </c>
      <c r="L629" s="196"/>
      <c r="M629" s="193"/>
      <c r="N629" s="422"/>
    </row>
    <row r="630" ht="27.75" customHeight="1">
      <c r="A630" s="171" t="str">
        <f t="shared" si="4"/>
        <v>8 ปี 8 เดือน 23 วัน หรือเหลืออีก 3188 วัน</v>
      </c>
      <c r="B630" s="113" t="str">
        <f t="shared" si="2"/>
        <v>ทะเบียนเครื่องหมายการค้า ปกติ</v>
      </c>
      <c r="C630" s="172">
        <v>2.51108021E8</v>
      </c>
      <c r="D630" s="172">
        <v>2.40131538E8</v>
      </c>
      <c r="E630" s="175">
        <v>49140.0</v>
      </c>
      <c r="F630" s="167" t="s">
        <v>2691</v>
      </c>
      <c r="G630" s="157" t="s">
        <v>2692</v>
      </c>
      <c r="H630" s="206" t="s">
        <v>2693</v>
      </c>
      <c r="I630" s="333" t="s">
        <v>3908</v>
      </c>
      <c r="J630" s="425" t="s">
        <v>3470</v>
      </c>
      <c r="K630" s="426" t="s">
        <v>3909</v>
      </c>
      <c r="L630" s="196"/>
      <c r="M630" s="193"/>
      <c r="N630" s="422"/>
    </row>
    <row r="631" ht="27.75" customHeight="1">
      <c r="A631" s="171" t="str">
        <f t="shared" si="4"/>
        <v>8 ปี 8 เดือน 23 วัน หรือเหลืออีก 3188 วัน</v>
      </c>
      <c r="B631" s="113" t="str">
        <f t="shared" si="2"/>
        <v>ทะเบียนเครื่องหมายการค้า ปกติ</v>
      </c>
      <c r="C631" s="172">
        <v>2.51108022E8</v>
      </c>
      <c r="D631" s="172">
        <v>2.4013154E8</v>
      </c>
      <c r="E631" s="175">
        <v>49140.0</v>
      </c>
      <c r="F631" s="167" t="s">
        <v>2691</v>
      </c>
      <c r="G631" s="157" t="s">
        <v>2692</v>
      </c>
      <c r="H631" s="206" t="s">
        <v>2693</v>
      </c>
      <c r="I631" s="333" t="s">
        <v>3910</v>
      </c>
      <c r="J631" s="425" t="s">
        <v>3470</v>
      </c>
      <c r="K631" s="426" t="s">
        <v>3911</v>
      </c>
      <c r="L631" s="196"/>
      <c r="M631" s="193"/>
      <c r="N631" s="422"/>
    </row>
    <row r="632" ht="27.75" customHeight="1">
      <c r="A632" s="171" t="str">
        <f t="shared" si="4"/>
        <v>8 ปี 8 เดือน 23 วัน หรือเหลืออีก 3188 วัน</v>
      </c>
      <c r="B632" s="113" t="str">
        <f t="shared" si="2"/>
        <v>ทะเบียนเครื่องหมายการค้า ปกติ</v>
      </c>
      <c r="C632" s="172">
        <v>2.51108023E8</v>
      </c>
      <c r="D632" s="172">
        <v>2.40131542E8</v>
      </c>
      <c r="E632" s="175">
        <v>49140.0</v>
      </c>
      <c r="F632" s="167" t="s">
        <v>2691</v>
      </c>
      <c r="G632" s="157" t="s">
        <v>2692</v>
      </c>
      <c r="H632" s="206" t="s">
        <v>2693</v>
      </c>
      <c r="I632" s="333" t="s">
        <v>3912</v>
      </c>
      <c r="J632" s="425" t="s">
        <v>3470</v>
      </c>
      <c r="K632" s="426" t="s">
        <v>3913</v>
      </c>
      <c r="L632" s="196"/>
      <c r="M632" s="193"/>
      <c r="N632" s="422"/>
    </row>
    <row r="633" ht="27.75" customHeight="1">
      <c r="A633" s="171" t="str">
        <f t="shared" si="4"/>
        <v>8 ปี 8 เดือน 23 วัน หรือเหลืออีก 3188 วัน</v>
      </c>
      <c r="B633" s="113" t="str">
        <f t="shared" si="2"/>
        <v>ทะเบียนเครื่องหมายการค้า ปกติ</v>
      </c>
      <c r="C633" s="172">
        <v>2.51108024E8</v>
      </c>
      <c r="D633" s="172">
        <v>2.40131543E8</v>
      </c>
      <c r="E633" s="175">
        <v>49140.0</v>
      </c>
      <c r="F633" s="167" t="s">
        <v>2691</v>
      </c>
      <c r="G633" s="157" t="s">
        <v>2692</v>
      </c>
      <c r="H633" s="206" t="s">
        <v>2693</v>
      </c>
      <c r="I633" s="333" t="s">
        <v>3914</v>
      </c>
      <c r="J633" s="425" t="s">
        <v>3470</v>
      </c>
      <c r="K633" s="426" t="s">
        <v>3915</v>
      </c>
      <c r="L633" s="196"/>
      <c r="M633" s="193"/>
      <c r="N633" s="422"/>
    </row>
    <row r="634" ht="27.75" customHeight="1">
      <c r="A634" s="171" t="str">
        <f t="shared" si="4"/>
        <v>8 ปี 8 เดือน 23 วัน หรือเหลืออีก 3188 วัน</v>
      </c>
      <c r="B634" s="113" t="str">
        <f t="shared" si="2"/>
        <v>ทะเบียนเครื่องหมายการค้า ปกติ</v>
      </c>
      <c r="C634" s="172">
        <v>2.51108025E8</v>
      </c>
      <c r="D634" s="172">
        <v>2.40131154E8</v>
      </c>
      <c r="E634" s="175">
        <v>49140.0</v>
      </c>
      <c r="F634" s="167" t="s">
        <v>2691</v>
      </c>
      <c r="G634" s="157" t="s">
        <v>2692</v>
      </c>
      <c r="H634" s="206" t="s">
        <v>2693</v>
      </c>
      <c r="I634" s="333" t="s">
        <v>3916</v>
      </c>
      <c r="J634" s="425" t="s">
        <v>3470</v>
      </c>
      <c r="K634" s="426" t="s">
        <v>3917</v>
      </c>
      <c r="L634" s="196"/>
      <c r="M634" s="193"/>
      <c r="N634" s="422"/>
    </row>
    <row r="635" ht="27.75" customHeight="1">
      <c r="A635" s="171" t="str">
        <f t="shared" si="4"/>
        <v>8 ปี 8 เดือน 23 วัน หรือเหลืออีก 3188 วัน</v>
      </c>
      <c r="B635" s="113" t="str">
        <f t="shared" si="2"/>
        <v>ทะเบียนเครื่องหมายการค้า ปกติ</v>
      </c>
      <c r="C635" s="172">
        <v>2.51108026E8</v>
      </c>
      <c r="D635" s="172">
        <v>2.40131545E8</v>
      </c>
      <c r="E635" s="175">
        <v>49140.0</v>
      </c>
      <c r="F635" s="167" t="s">
        <v>2691</v>
      </c>
      <c r="G635" s="157" t="s">
        <v>2692</v>
      </c>
      <c r="H635" s="206" t="s">
        <v>2693</v>
      </c>
      <c r="I635" s="333" t="s">
        <v>3918</v>
      </c>
      <c r="J635" s="425" t="s">
        <v>3470</v>
      </c>
      <c r="K635" s="426" t="s">
        <v>3919</v>
      </c>
      <c r="L635" s="196"/>
      <c r="M635" s="193"/>
      <c r="N635" s="422"/>
    </row>
    <row r="636" ht="27.75" customHeight="1">
      <c r="A636" s="171" t="str">
        <f t="shared" si="4"/>
        <v>8 ปี 8 เดือน 23 วัน หรือเหลืออีก 3188 วัน</v>
      </c>
      <c r="B636" s="113" t="str">
        <f t="shared" si="2"/>
        <v>ทะเบียนเครื่องหมายการค้า ปกติ</v>
      </c>
      <c r="C636" s="172">
        <v>2.51108027E8</v>
      </c>
      <c r="D636" s="172">
        <v>2.40131546E8</v>
      </c>
      <c r="E636" s="175">
        <v>49140.0</v>
      </c>
      <c r="F636" s="167" t="s">
        <v>2691</v>
      </c>
      <c r="G636" s="157" t="s">
        <v>2692</v>
      </c>
      <c r="H636" s="206" t="s">
        <v>2693</v>
      </c>
      <c r="I636" s="333" t="s">
        <v>3920</v>
      </c>
      <c r="J636" s="425" t="s">
        <v>3470</v>
      </c>
      <c r="K636" s="426" t="s">
        <v>3921</v>
      </c>
      <c r="L636" s="196"/>
      <c r="M636" s="193"/>
      <c r="N636" s="422"/>
    </row>
    <row r="637" ht="27.75" customHeight="1">
      <c r="A637" s="171" t="str">
        <f t="shared" si="4"/>
        <v>8 ปี 8 เดือน 23 วัน หรือเหลืออีก 3188 วัน</v>
      </c>
      <c r="B637" s="113" t="str">
        <f t="shared" si="2"/>
        <v>ทะเบียนเครื่องหมายการค้า ปกติ</v>
      </c>
      <c r="C637" s="172">
        <v>2.51108028E8</v>
      </c>
      <c r="D637" s="172">
        <v>2.40131547E8</v>
      </c>
      <c r="E637" s="175">
        <v>49140.0</v>
      </c>
      <c r="F637" s="167" t="s">
        <v>2691</v>
      </c>
      <c r="G637" s="157" t="s">
        <v>2692</v>
      </c>
      <c r="H637" s="206" t="s">
        <v>2693</v>
      </c>
      <c r="I637" s="333" t="s">
        <v>3922</v>
      </c>
      <c r="J637" s="425" t="s">
        <v>3470</v>
      </c>
      <c r="K637" s="426" t="s">
        <v>3923</v>
      </c>
      <c r="L637" s="196"/>
      <c r="M637" s="193"/>
      <c r="N637" s="422"/>
    </row>
    <row r="638" ht="27.75" customHeight="1">
      <c r="A638" s="171" t="str">
        <f t="shared" si="4"/>
        <v>8 ปี 8 เดือน 23 วัน หรือเหลืออีก 3188 วัน</v>
      </c>
      <c r="B638" s="113" t="str">
        <f t="shared" si="2"/>
        <v>ทะเบียนเครื่องหมายการค้า ปกติ</v>
      </c>
      <c r="C638" s="172">
        <v>2.51108029E8</v>
      </c>
      <c r="D638" s="172">
        <v>2.40131548E8</v>
      </c>
      <c r="E638" s="175">
        <v>49140.0</v>
      </c>
      <c r="F638" s="167" t="s">
        <v>2691</v>
      </c>
      <c r="G638" s="157" t="s">
        <v>2692</v>
      </c>
      <c r="H638" s="206" t="s">
        <v>2693</v>
      </c>
      <c r="I638" s="333" t="s">
        <v>3924</v>
      </c>
      <c r="J638" s="425" t="s">
        <v>3470</v>
      </c>
      <c r="K638" s="426" t="s">
        <v>3925</v>
      </c>
      <c r="L638" s="196"/>
      <c r="M638" s="193"/>
      <c r="N638" s="422"/>
    </row>
    <row r="639" ht="27.75" customHeight="1">
      <c r="A639" s="171" t="str">
        <f t="shared" si="4"/>
        <v>2 ปี 5 เดือน 17 วัน หรือเหลืออีก 899 วัน</v>
      </c>
      <c r="B639" s="113" t="str">
        <f t="shared" si="2"/>
        <v>ทะเบียนเครื่องหมายการค้า ปกติ</v>
      </c>
      <c r="C639" s="172">
        <v>2.51111138E8</v>
      </c>
      <c r="D639" s="172">
        <v>1.80110709E8</v>
      </c>
      <c r="E639" s="175">
        <v>46851.0</v>
      </c>
      <c r="F639" s="167" t="s">
        <v>2691</v>
      </c>
      <c r="G639" s="157" t="s">
        <v>2692</v>
      </c>
      <c r="H639" s="206" t="s">
        <v>2693</v>
      </c>
      <c r="I639" s="333" t="s">
        <v>3654</v>
      </c>
      <c r="J639" s="425" t="s">
        <v>2915</v>
      </c>
      <c r="K639" s="426" t="s">
        <v>3926</v>
      </c>
      <c r="L639" s="196"/>
      <c r="M639" s="193"/>
      <c r="N639" s="422"/>
    </row>
    <row r="640" ht="27.75" customHeight="1">
      <c r="A640" s="171" t="str">
        <f t="shared" si="4"/>
        <v>2 ปี 9 เดือน 29 วัน หรือเหลืออีก 1033 วัน</v>
      </c>
      <c r="B640" s="113" t="str">
        <f t="shared" si="2"/>
        <v>ทะเบียนเครื่องหมายการค้า ปกติ</v>
      </c>
      <c r="C640" s="172">
        <v>2.51111139E8</v>
      </c>
      <c r="D640" s="172">
        <v>1.80127329E8</v>
      </c>
      <c r="E640" s="175">
        <v>46985.0</v>
      </c>
      <c r="F640" s="167" t="s">
        <v>2691</v>
      </c>
      <c r="G640" s="157" t="s">
        <v>2692</v>
      </c>
      <c r="H640" s="206" t="s">
        <v>2693</v>
      </c>
      <c r="I640" s="333" t="s">
        <v>3927</v>
      </c>
      <c r="J640" s="425" t="s">
        <v>2797</v>
      </c>
      <c r="K640" s="426" t="s">
        <v>3928</v>
      </c>
      <c r="L640" s="196"/>
      <c r="M640" s="193"/>
      <c r="N640" s="422"/>
    </row>
    <row r="641" ht="27.75" customHeight="1">
      <c r="A641" s="171" t="str">
        <f t="shared" si="4"/>
        <v>2 ปี 9 เดือน 29 วัน หรือเหลืออีก 1033 วัน</v>
      </c>
      <c r="B641" s="113" t="str">
        <f t="shared" si="2"/>
        <v>ทะเบียนเครื่องหมายการค้า ปกติ</v>
      </c>
      <c r="C641" s="172">
        <v>2.5111114E8</v>
      </c>
      <c r="D641" s="172">
        <v>1.80127332E8</v>
      </c>
      <c r="E641" s="175">
        <v>46985.0</v>
      </c>
      <c r="F641" s="167" t="s">
        <v>2691</v>
      </c>
      <c r="G641" s="157" t="s">
        <v>2692</v>
      </c>
      <c r="H641" s="206" t="s">
        <v>2693</v>
      </c>
      <c r="I641" s="333" t="s">
        <v>646</v>
      </c>
      <c r="J641" s="425" t="s">
        <v>2797</v>
      </c>
      <c r="K641" s="426" t="s">
        <v>3929</v>
      </c>
      <c r="L641" s="196"/>
      <c r="M641" s="193"/>
      <c r="N641" s="422"/>
    </row>
    <row r="642" ht="27.75" customHeight="1">
      <c r="A642" s="171" t="str">
        <f t="shared" si="4"/>
        <v>2 ปี 9 เดือน 19 วัน หรือเหลืออีก 1023 วัน</v>
      </c>
      <c r="B642" s="113" t="str">
        <f t="shared" si="2"/>
        <v>ทะเบียนเครื่องหมายการค้า ปกติ</v>
      </c>
      <c r="C642" s="172">
        <v>2.51111141E8</v>
      </c>
      <c r="D642" s="172">
        <v>2.3012916E8</v>
      </c>
      <c r="E642" s="175">
        <v>46975.0</v>
      </c>
      <c r="F642" s="167" t="s">
        <v>2691</v>
      </c>
      <c r="G642" s="157" t="s">
        <v>2692</v>
      </c>
      <c r="H642" s="206" t="s">
        <v>2693</v>
      </c>
      <c r="I642" s="333" t="s">
        <v>3930</v>
      </c>
      <c r="J642" s="425" t="s">
        <v>3470</v>
      </c>
      <c r="K642" s="426" t="s">
        <v>3931</v>
      </c>
      <c r="L642" s="196"/>
      <c r="M642" s="193"/>
      <c r="N642" s="422"/>
    </row>
    <row r="643" ht="27.75" customHeight="1">
      <c r="A643" s="171" t="str">
        <f t="shared" si="4"/>
        <v>2 ปี 10 เดือน 20 วัน หรือเหลืออีก 1055 วัน</v>
      </c>
      <c r="B643" s="113" t="str">
        <f t="shared" si="2"/>
        <v>ทะเบียนเครื่องหมายการค้า ปกติ</v>
      </c>
      <c r="C643" s="172">
        <v>2.51111142E8</v>
      </c>
      <c r="D643" s="172">
        <v>2.30133184E8</v>
      </c>
      <c r="E643" s="175">
        <v>47007.0</v>
      </c>
      <c r="F643" s="167" t="s">
        <v>2691</v>
      </c>
      <c r="G643" s="157" t="s">
        <v>2692</v>
      </c>
      <c r="H643" s="206" t="s">
        <v>2693</v>
      </c>
      <c r="I643" s="333" t="s">
        <v>3932</v>
      </c>
      <c r="J643" s="425" t="s">
        <v>3933</v>
      </c>
      <c r="K643" s="426" t="s">
        <v>3934</v>
      </c>
      <c r="L643" s="196"/>
      <c r="M643" s="193"/>
      <c r="N643" s="422"/>
    </row>
    <row r="644" ht="27.75" customHeight="1">
      <c r="A644" s="171" t="str">
        <f t="shared" si="4"/>
        <v>2 ปี 10 เดือน 20 วัน หรือเหลืออีก 1055 วัน</v>
      </c>
      <c r="B644" s="113" t="str">
        <f t="shared" si="2"/>
        <v>ทะเบียนเครื่องหมายการค้า ปกติ</v>
      </c>
      <c r="C644" s="172">
        <v>2.51111143E8</v>
      </c>
      <c r="D644" s="172">
        <v>2.301333185E9</v>
      </c>
      <c r="E644" s="175">
        <v>47007.0</v>
      </c>
      <c r="F644" s="167" t="s">
        <v>2691</v>
      </c>
      <c r="G644" s="157" t="s">
        <v>2692</v>
      </c>
      <c r="H644" s="206" t="s">
        <v>2693</v>
      </c>
      <c r="I644" s="333" t="s">
        <v>3932</v>
      </c>
      <c r="J644" s="425" t="s">
        <v>3935</v>
      </c>
      <c r="K644" s="426" t="s">
        <v>3936</v>
      </c>
      <c r="L644" s="196"/>
      <c r="M644" s="193"/>
      <c r="N644" s="422"/>
    </row>
    <row r="645" ht="27.75" customHeight="1">
      <c r="A645" s="171" t="str">
        <f t="shared" si="4"/>
        <v>8 ปี 10 เดือน 4 วัน หรือเหลืออีก 3230 วัน</v>
      </c>
      <c r="B645" s="113" t="str">
        <f t="shared" si="2"/>
        <v>ทะเบียนเครื่องหมายการค้า ปกติ</v>
      </c>
      <c r="C645" s="172">
        <v>2.51111144E8</v>
      </c>
      <c r="D645" s="172">
        <v>2.40137899E8</v>
      </c>
      <c r="E645" s="175">
        <v>49182.0</v>
      </c>
      <c r="F645" s="167" t="s">
        <v>2691</v>
      </c>
      <c r="G645" s="157" t="s">
        <v>2692</v>
      </c>
      <c r="H645" s="206" t="s">
        <v>2693</v>
      </c>
      <c r="I645" s="333" t="s">
        <v>2928</v>
      </c>
      <c r="J645" s="425" t="s">
        <v>2915</v>
      </c>
      <c r="K645" s="426" t="s">
        <v>3937</v>
      </c>
      <c r="L645" s="196"/>
      <c r="M645" s="193"/>
      <c r="N645" s="422"/>
    </row>
    <row r="646" ht="27.75" customHeight="1">
      <c r="A646" s="171" t="str">
        <f t="shared" si="4"/>
        <v>8 ปี 10 เดือน 4 วัน หรือเหลืออีก 3230 วัน</v>
      </c>
      <c r="B646" s="113" t="str">
        <f t="shared" si="2"/>
        <v>ทะเบียนเครื่องหมายการค้า ปกติ</v>
      </c>
      <c r="C646" s="172">
        <v>2.51111145E8</v>
      </c>
      <c r="D646" s="172">
        <v>2.401379E8</v>
      </c>
      <c r="E646" s="175">
        <v>49182.0</v>
      </c>
      <c r="F646" s="167" t="s">
        <v>2691</v>
      </c>
      <c r="G646" s="157" t="s">
        <v>2692</v>
      </c>
      <c r="H646" s="206" t="s">
        <v>2693</v>
      </c>
      <c r="I646" s="333" t="s">
        <v>2927</v>
      </c>
      <c r="J646" s="425" t="s">
        <v>2915</v>
      </c>
      <c r="K646" s="426" t="s">
        <v>3938</v>
      </c>
      <c r="L646" s="196"/>
      <c r="M646" s="193"/>
      <c r="N646" s="422"/>
    </row>
    <row r="647" ht="27.75" customHeight="1">
      <c r="A647" s="171" t="str">
        <f t="shared" si="4"/>
        <v>8 ปี 10 เดือน 4 วัน หรือเหลืออีก 3230 วัน</v>
      </c>
      <c r="B647" s="113" t="str">
        <f t="shared" si="2"/>
        <v>ทะเบียนเครื่องหมายการค้า ปกติ</v>
      </c>
      <c r="C647" s="172">
        <v>2.51111146E8</v>
      </c>
      <c r="D647" s="172">
        <v>2.40137901E8</v>
      </c>
      <c r="E647" s="175">
        <v>49182.0</v>
      </c>
      <c r="F647" s="167" t="s">
        <v>2691</v>
      </c>
      <c r="G647" s="157" t="s">
        <v>2692</v>
      </c>
      <c r="H647" s="206" t="s">
        <v>2693</v>
      </c>
      <c r="I647" s="333" t="s">
        <v>3515</v>
      </c>
      <c r="J647" s="425" t="s">
        <v>3939</v>
      </c>
      <c r="K647" s="426" t="s">
        <v>3940</v>
      </c>
      <c r="L647" s="196"/>
      <c r="M647" s="193"/>
      <c r="N647" s="422"/>
    </row>
    <row r="648" ht="27.75" customHeight="1">
      <c r="A648" s="171" t="str">
        <f t="shared" si="4"/>
        <v>8 ปี 10 เดือน 4 วัน หรือเหลืออีก 3230 วัน</v>
      </c>
      <c r="B648" s="113" t="str">
        <f t="shared" si="2"/>
        <v>ทะเบียนเครื่องหมายการค้า ปกติ</v>
      </c>
      <c r="C648" s="172">
        <v>2.51111147E8</v>
      </c>
      <c r="D648" s="172">
        <v>2.40137902E8</v>
      </c>
      <c r="E648" s="175">
        <v>49182.0</v>
      </c>
      <c r="F648" s="167" t="s">
        <v>2691</v>
      </c>
      <c r="G648" s="157" t="s">
        <v>2692</v>
      </c>
      <c r="H648" s="206" t="s">
        <v>2693</v>
      </c>
      <c r="I648" s="333" t="s">
        <v>3617</v>
      </c>
      <c r="J648" s="425" t="s">
        <v>3941</v>
      </c>
      <c r="K648" s="426" t="s">
        <v>3942</v>
      </c>
      <c r="L648" s="196"/>
      <c r="M648" s="193"/>
      <c r="N648" s="422"/>
    </row>
    <row r="649" ht="27.75" customHeight="1">
      <c r="A649" s="171" t="str">
        <f t="shared" si="4"/>
        <v>8 ปี 10 เดือน 4 วัน หรือเหลืออีก 3230 วัน</v>
      </c>
      <c r="B649" s="113" t="str">
        <f t="shared" si="2"/>
        <v>ทะเบียนเครื่องหมายการค้า ปกติ</v>
      </c>
      <c r="C649" s="172">
        <v>2.51111148E8</v>
      </c>
      <c r="D649" s="172">
        <v>2.40137903E8</v>
      </c>
      <c r="E649" s="175">
        <v>49182.0</v>
      </c>
      <c r="F649" s="167" t="s">
        <v>2691</v>
      </c>
      <c r="G649" s="157" t="s">
        <v>2692</v>
      </c>
      <c r="H649" s="206" t="s">
        <v>2693</v>
      </c>
      <c r="I649" s="333" t="s">
        <v>3611</v>
      </c>
      <c r="J649" s="425" t="s">
        <v>3941</v>
      </c>
      <c r="K649" s="426" t="s">
        <v>3943</v>
      </c>
      <c r="L649" s="196"/>
      <c r="M649" s="193"/>
      <c r="N649" s="422"/>
    </row>
    <row r="650" ht="27.75" customHeight="1">
      <c r="A650" s="171" t="str">
        <f t="shared" si="4"/>
        <v>8 ปี 10 เดือน 4 วัน หรือเหลืออีก 3230 วัน</v>
      </c>
      <c r="B650" s="113" t="str">
        <f t="shared" si="2"/>
        <v>ทะเบียนเครื่องหมายการค้า ปกติ</v>
      </c>
      <c r="C650" s="172">
        <v>2.51111149E8</v>
      </c>
      <c r="D650" s="172">
        <v>2.40137905E8</v>
      </c>
      <c r="E650" s="175">
        <v>49182.0</v>
      </c>
      <c r="F650" s="167" t="s">
        <v>2691</v>
      </c>
      <c r="G650" s="157" t="s">
        <v>2692</v>
      </c>
      <c r="H650" s="206" t="s">
        <v>2693</v>
      </c>
      <c r="I650" s="333" t="s">
        <v>3521</v>
      </c>
      <c r="J650" s="425" t="s">
        <v>3941</v>
      </c>
      <c r="K650" s="426" t="s">
        <v>3944</v>
      </c>
      <c r="L650" s="196"/>
      <c r="M650" s="193"/>
      <c r="N650" s="422"/>
    </row>
    <row r="651" ht="27.75" customHeight="1">
      <c r="A651" s="171" t="str">
        <f t="shared" si="4"/>
        <v>8 ปี 10 เดือน 4 วัน หรือเหลืออีก 3230 วัน</v>
      </c>
      <c r="B651" s="113" t="str">
        <f t="shared" si="2"/>
        <v>ทะเบียนเครื่องหมายการค้า ปกติ</v>
      </c>
      <c r="C651" s="172">
        <v>2.5111115E8</v>
      </c>
      <c r="D651" s="172">
        <v>2.40137906E8</v>
      </c>
      <c r="E651" s="175">
        <v>49182.0</v>
      </c>
      <c r="F651" s="167" t="s">
        <v>2691</v>
      </c>
      <c r="G651" s="157" t="s">
        <v>2692</v>
      </c>
      <c r="H651" s="206" t="s">
        <v>2693</v>
      </c>
      <c r="I651" s="333" t="s">
        <v>3945</v>
      </c>
      <c r="J651" s="425" t="s">
        <v>3941</v>
      </c>
      <c r="K651" s="426" t="s">
        <v>3946</v>
      </c>
      <c r="L651" s="196"/>
      <c r="M651" s="193"/>
      <c r="N651" s="422"/>
    </row>
    <row r="652" ht="27.75" customHeight="1">
      <c r="A652" s="171" t="str">
        <f t="shared" si="4"/>
        <v>8 ปี 10 เดือน 4 วัน หรือเหลืออีก 3230 วัน</v>
      </c>
      <c r="B652" s="113" t="str">
        <f t="shared" si="2"/>
        <v>ทะเบียนเครื่องหมายการค้า ปกติ</v>
      </c>
      <c r="C652" s="172">
        <v>2.51111151E8</v>
      </c>
      <c r="D652" s="172">
        <v>2.40137907E8</v>
      </c>
      <c r="E652" s="175">
        <v>49182.0</v>
      </c>
      <c r="F652" s="167" t="s">
        <v>2691</v>
      </c>
      <c r="G652" s="157" t="s">
        <v>2692</v>
      </c>
      <c r="H652" s="206" t="s">
        <v>2693</v>
      </c>
      <c r="I652" s="333" t="s">
        <v>3531</v>
      </c>
      <c r="J652" s="425" t="s">
        <v>3941</v>
      </c>
      <c r="K652" s="426" t="s">
        <v>3947</v>
      </c>
      <c r="L652" s="196"/>
      <c r="M652" s="193"/>
      <c r="N652" s="422"/>
    </row>
    <row r="653" ht="27.75" customHeight="1">
      <c r="A653" s="171" t="str">
        <f t="shared" si="4"/>
        <v>8 ปี 10 เดือน 4 วัน หรือเหลืออีก 3230 วัน</v>
      </c>
      <c r="B653" s="113" t="str">
        <f t="shared" si="2"/>
        <v>ทะเบียนเครื่องหมายการค้า ปกติ</v>
      </c>
      <c r="C653" s="172">
        <v>2.51111152E8</v>
      </c>
      <c r="D653" s="172">
        <v>2.40137908E8</v>
      </c>
      <c r="E653" s="175">
        <v>49182.0</v>
      </c>
      <c r="F653" s="167" t="s">
        <v>2691</v>
      </c>
      <c r="G653" s="157" t="s">
        <v>2692</v>
      </c>
      <c r="H653" s="206" t="s">
        <v>2693</v>
      </c>
      <c r="I653" s="333" t="s">
        <v>3263</v>
      </c>
      <c r="J653" s="425" t="s">
        <v>3941</v>
      </c>
      <c r="K653" s="426" t="s">
        <v>3948</v>
      </c>
      <c r="L653" s="196"/>
      <c r="M653" s="193"/>
      <c r="N653" s="422"/>
    </row>
    <row r="654" ht="27.75" customHeight="1">
      <c r="A654" s="171" t="str">
        <f t="shared" si="4"/>
        <v>8 ปี 10 เดือน 4 วัน หรือเหลืออีก 3230 วัน</v>
      </c>
      <c r="B654" s="113" t="str">
        <f t="shared" si="2"/>
        <v>ทะเบียนเครื่องหมายการค้า ปกติ</v>
      </c>
      <c r="C654" s="172">
        <v>2.51111153E8</v>
      </c>
      <c r="D654" s="172">
        <v>2.40137909E8</v>
      </c>
      <c r="E654" s="175">
        <v>49182.0</v>
      </c>
      <c r="F654" s="167" t="s">
        <v>2691</v>
      </c>
      <c r="G654" s="157" t="s">
        <v>2692</v>
      </c>
      <c r="H654" s="206" t="s">
        <v>2693</v>
      </c>
      <c r="I654" s="333" t="s">
        <v>3332</v>
      </c>
      <c r="J654" s="425" t="s">
        <v>3941</v>
      </c>
      <c r="K654" s="426" t="s">
        <v>3949</v>
      </c>
      <c r="L654" s="196"/>
      <c r="M654" s="193"/>
      <c r="N654" s="422"/>
    </row>
    <row r="655" ht="27.75" customHeight="1">
      <c r="A655" s="171" t="str">
        <f t="shared" si="4"/>
        <v>8 ปี 10 เดือน 4 วัน หรือเหลืออีก 3230 วัน</v>
      </c>
      <c r="B655" s="113" t="str">
        <f t="shared" si="2"/>
        <v>ทะเบียนเครื่องหมายการค้า ปกติ</v>
      </c>
      <c r="C655" s="172">
        <v>2.51111154E8</v>
      </c>
      <c r="D655" s="172">
        <v>2.4013791E8</v>
      </c>
      <c r="E655" s="175">
        <v>49182.0</v>
      </c>
      <c r="F655" s="167" t="s">
        <v>2691</v>
      </c>
      <c r="G655" s="157" t="s">
        <v>2692</v>
      </c>
      <c r="H655" s="206" t="s">
        <v>2693</v>
      </c>
      <c r="I655" s="333" t="s">
        <v>3950</v>
      </c>
      <c r="J655" s="425" t="s">
        <v>3941</v>
      </c>
      <c r="K655" s="426" t="s">
        <v>3951</v>
      </c>
      <c r="L655" s="196"/>
      <c r="M655" s="193"/>
      <c r="N655" s="422"/>
    </row>
    <row r="656" ht="27.75" customHeight="1">
      <c r="A656" s="171" t="str">
        <f t="shared" si="4"/>
        <v>8 ปี 10 เดือน 4 วัน หรือเหลืออีก 3230 วัน</v>
      </c>
      <c r="B656" s="113" t="str">
        <f t="shared" si="2"/>
        <v>ทะเบียนเครื่องหมายการค้า ปกติ</v>
      </c>
      <c r="C656" s="172">
        <v>2.51111155E8</v>
      </c>
      <c r="D656" s="172">
        <v>2.40137911E8</v>
      </c>
      <c r="E656" s="175">
        <v>49182.0</v>
      </c>
      <c r="F656" s="167" t="s">
        <v>2691</v>
      </c>
      <c r="G656" s="157" t="s">
        <v>2692</v>
      </c>
      <c r="H656" s="206" t="s">
        <v>2693</v>
      </c>
      <c r="I656" s="333" t="s">
        <v>3535</v>
      </c>
      <c r="J656" s="425" t="s">
        <v>3941</v>
      </c>
      <c r="K656" s="426" t="s">
        <v>3952</v>
      </c>
      <c r="L656" s="196"/>
      <c r="M656" s="193"/>
      <c r="N656" s="422"/>
    </row>
    <row r="657" ht="27.75" customHeight="1">
      <c r="A657" s="171" t="str">
        <f t="shared" si="4"/>
        <v>8 ปี 10 เดือน 4 วัน หรือเหลืออีก 3230 วัน</v>
      </c>
      <c r="B657" s="113" t="str">
        <f t="shared" si="2"/>
        <v>ทะเบียนเครื่องหมายการค้า ปกติ</v>
      </c>
      <c r="C657" s="172">
        <v>2.51111156E8</v>
      </c>
      <c r="D657" s="172">
        <v>2.40137912E8</v>
      </c>
      <c r="E657" s="175">
        <v>49182.0</v>
      </c>
      <c r="F657" s="167" t="s">
        <v>2691</v>
      </c>
      <c r="G657" s="157" t="s">
        <v>2692</v>
      </c>
      <c r="H657" s="206" t="s">
        <v>2693</v>
      </c>
      <c r="I657" s="333" t="s">
        <v>730</v>
      </c>
      <c r="J657" s="425" t="s">
        <v>3941</v>
      </c>
      <c r="K657" s="426" t="s">
        <v>3953</v>
      </c>
      <c r="L657" s="196"/>
      <c r="M657" s="193"/>
      <c r="N657" s="422"/>
    </row>
    <row r="658" ht="27.75" customHeight="1">
      <c r="A658" s="171" t="str">
        <f t="shared" si="4"/>
        <v>8 ปี 10 เดือน 4 วัน หรือเหลืออีก 3230 วัน</v>
      </c>
      <c r="B658" s="113" t="str">
        <f t="shared" si="2"/>
        <v>ทะเบียนเครื่องหมายการค้า ปกติ</v>
      </c>
      <c r="C658" s="172">
        <v>2.51111157E8</v>
      </c>
      <c r="D658" s="172">
        <v>2.40137913E8</v>
      </c>
      <c r="E658" s="175">
        <v>49182.0</v>
      </c>
      <c r="F658" s="167" t="s">
        <v>2691</v>
      </c>
      <c r="G658" s="157" t="s">
        <v>2692</v>
      </c>
      <c r="H658" s="206" t="s">
        <v>2693</v>
      </c>
      <c r="I658" s="333" t="s">
        <v>735</v>
      </c>
      <c r="J658" s="425" t="s">
        <v>3941</v>
      </c>
      <c r="K658" s="426" t="s">
        <v>3954</v>
      </c>
      <c r="L658" s="196"/>
      <c r="M658" s="193"/>
      <c r="N658" s="422"/>
    </row>
    <row r="659" ht="27.75" customHeight="1">
      <c r="A659" s="171" t="str">
        <f t="shared" si="4"/>
        <v>8 ปี 10 เดือน 4 วัน หรือเหลืออีก 3230 วัน</v>
      </c>
      <c r="B659" s="113" t="str">
        <f t="shared" si="2"/>
        <v>ทะเบียนเครื่องหมายการค้า ปกติ</v>
      </c>
      <c r="C659" s="172">
        <v>2.51111158E8</v>
      </c>
      <c r="D659" s="172">
        <v>2.40137914E8</v>
      </c>
      <c r="E659" s="175">
        <v>49182.0</v>
      </c>
      <c r="F659" s="167" t="s">
        <v>2691</v>
      </c>
      <c r="G659" s="157" t="s">
        <v>2692</v>
      </c>
      <c r="H659" s="206" t="s">
        <v>2693</v>
      </c>
      <c r="I659" s="333" t="s">
        <v>3486</v>
      </c>
      <c r="J659" s="425" t="s">
        <v>3941</v>
      </c>
      <c r="K659" s="426" t="s">
        <v>3955</v>
      </c>
      <c r="L659" s="196"/>
      <c r="M659" s="193"/>
      <c r="N659" s="422"/>
    </row>
    <row r="660" ht="27.75" customHeight="1">
      <c r="A660" s="171" t="str">
        <f t="shared" si="4"/>
        <v>8 ปี 10 เดือน 4 วัน หรือเหลืออีก 3230 วัน</v>
      </c>
      <c r="B660" s="113" t="str">
        <f t="shared" si="2"/>
        <v>ทะเบียนเครื่องหมายการค้า ปกติ</v>
      </c>
      <c r="C660" s="172">
        <v>2.51111159E8</v>
      </c>
      <c r="D660" s="172">
        <v>2.40137915E8</v>
      </c>
      <c r="E660" s="175">
        <v>49182.0</v>
      </c>
      <c r="F660" s="167" t="s">
        <v>2691</v>
      </c>
      <c r="G660" s="157" t="s">
        <v>2692</v>
      </c>
      <c r="H660" s="206" t="s">
        <v>2693</v>
      </c>
      <c r="I660" s="333" t="s">
        <v>3956</v>
      </c>
      <c r="J660" s="425" t="s">
        <v>3941</v>
      </c>
      <c r="K660" s="426" t="s">
        <v>3957</v>
      </c>
      <c r="L660" s="196"/>
      <c r="M660" s="193"/>
      <c r="N660" s="422"/>
    </row>
    <row r="661" ht="27.75" customHeight="1">
      <c r="A661" s="171" t="str">
        <f t="shared" si="4"/>
        <v>8 ปี 10 เดือน 4 วัน หรือเหลืออีก 3230 วัน</v>
      </c>
      <c r="B661" s="113" t="str">
        <f t="shared" si="2"/>
        <v>ทะเบียนเครื่องหมายการค้า ปกติ</v>
      </c>
      <c r="C661" s="172">
        <v>2.5111116E8</v>
      </c>
      <c r="D661" s="172">
        <v>2.40137918E8</v>
      </c>
      <c r="E661" s="175">
        <v>49182.0</v>
      </c>
      <c r="F661" s="167" t="s">
        <v>2691</v>
      </c>
      <c r="G661" s="157" t="s">
        <v>2692</v>
      </c>
      <c r="H661" s="206" t="s">
        <v>2693</v>
      </c>
      <c r="I661" s="333" t="s">
        <v>3958</v>
      </c>
      <c r="J661" s="425" t="s">
        <v>2915</v>
      </c>
      <c r="K661" s="426" t="s">
        <v>3959</v>
      </c>
      <c r="L661" s="196"/>
      <c r="M661" s="193"/>
      <c r="N661" s="422"/>
    </row>
    <row r="662" ht="27.75" customHeight="1">
      <c r="A662" s="171" t="str">
        <f t="shared" si="4"/>
        <v>8 ปี 10 เดือน 4 วัน หรือเหลืออีก 3230 วัน</v>
      </c>
      <c r="B662" s="113" t="str">
        <f t="shared" si="2"/>
        <v>ทะเบียนเครื่องหมายการค้า ปกติ</v>
      </c>
      <c r="C662" s="172">
        <v>2.51111161E8</v>
      </c>
      <c r="D662" s="172">
        <v>2.40137919E8</v>
      </c>
      <c r="E662" s="175">
        <v>49182.0</v>
      </c>
      <c r="F662" s="167" t="s">
        <v>2691</v>
      </c>
      <c r="G662" s="157" t="s">
        <v>2692</v>
      </c>
      <c r="H662" s="206" t="s">
        <v>2693</v>
      </c>
      <c r="I662" s="333" t="s">
        <v>3442</v>
      </c>
      <c r="J662" s="425" t="s">
        <v>2915</v>
      </c>
      <c r="K662" s="426" t="s">
        <v>3960</v>
      </c>
      <c r="L662" s="196"/>
      <c r="M662" s="193"/>
      <c r="N662" s="422"/>
    </row>
    <row r="663" ht="27.75" customHeight="1">
      <c r="A663" s="171" t="str">
        <f t="shared" si="4"/>
        <v>8 ปี 10 เดือน 4 วัน หรือเหลืออีก 3230 วัน</v>
      </c>
      <c r="B663" s="113" t="str">
        <f t="shared" si="2"/>
        <v>ทะเบียนเครื่องหมายการค้า ปกติ</v>
      </c>
      <c r="C663" s="172">
        <v>2.51111162E8</v>
      </c>
      <c r="D663" s="172">
        <v>2.4013792E8</v>
      </c>
      <c r="E663" s="175">
        <v>49182.0</v>
      </c>
      <c r="F663" s="167" t="s">
        <v>2691</v>
      </c>
      <c r="G663" s="157" t="s">
        <v>2692</v>
      </c>
      <c r="H663" s="206" t="s">
        <v>2693</v>
      </c>
      <c r="I663" s="333" t="s">
        <v>2995</v>
      </c>
      <c r="J663" s="425" t="s">
        <v>2915</v>
      </c>
      <c r="K663" s="426" t="s">
        <v>3961</v>
      </c>
      <c r="L663" s="196"/>
      <c r="M663" s="193"/>
      <c r="N663" s="422"/>
    </row>
    <row r="664" ht="27.75" customHeight="1">
      <c r="A664" s="171" t="str">
        <f t="shared" si="4"/>
        <v>8 ปี 10 เดือน 4 วัน หรือเหลืออีก 3230 วัน</v>
      </c>
      <c r="B664" s="113" t="str">
        <f t="shared" si="2"/>
        <v>ทะเบียนเครื่องหมายการค้า ปกติ</v>
      </c>
      <c r="C664" s="172">
        <v>2.51111163E8</v>
      </c>
      <c r="D664" s="172">
        <v>2.40137921E8</v>
      </c>
      <c r="E664" s="175">
        <v>49182.0</v>
      </c>
      <c r="F664" s="167" t="s">
        <v>2691</v>
      </c>
      <c r="G664" s="157" t="s">
        <v>2692</v>
      </c>
      <c r="H664" s="206" t="s">
        <v>2693</v>
      </c>
      <c r="I664" s="333" t="s">
        <v>3511</v>
      </c>
      <c r="J664" s="425" t="s">
        <v>2915</v>
      </c>
      <c r="K664" s="426" t="s">
        <v>3962</v>
      </c>
      <c r="L664" s="196"/>
      <c r="M664" s="193"/>
      <c r="N664" s="422"/>
    </row>
    <row r="665" ht="27.75" customHeight="1">
      <c r="A665" s="171" t="str">
        <f t="shared" si="4"/>
        <v>8 ปี 10 เดือน 4 วัน หรือเหลืออีก 3230 วัน</v>
      </c>
      <c r="B665" s="113" t="str">
        <f t="shared" si="2"/>
        <v>ทะเบียนเครื่องหมายการค้า ปกติ</v>
      </c>
      <c r="C665" s="172">
        <v>2.51111164E8</v>
      </c>
      <c r="D665" s="172">
        <v>2.40137922E8</v>
      </c>
      <c r="E665" s="175">
        <v>49182.0</v>
      </c>
      <c r="F665" s="167" t="s">
        <v>2691</v>
      </c>
      <c r="G665" s="157" t="s">
        <v>2692</v>
      </c>
      <c r="H665" s="206" t="s">
        <v>2693</v>
      </c>
      <c r="I665" s="333" t="s">
        <v>3361</v>
      </c>
      <c r="J665" s="425" t="s">
        <v>2915</v>
      </c>
      <c r="K665" s="426" t="s">
        <v>3963</v>
      </c>
      <c r="L665" s="196"/>
      <c r="M665" s="193"/>
      <c r="N665" s="422"/>
    </row>
    <row r="666" ht="27.75" customHeight="1">
      <c r="A666" s="171" t="str">
        <f t="shared" si="4"/>
        <v>8 ปี 10 เดือน 4 วัน หรือเหลืออีก 3230 วัน</v>
      </c>
      <c r="B666" s="113" t="str">
        <f t="shared" si="2"/>
        <v>ทะเบียนเครื่องหมายการค้า ปกติ</v>
      </c>
      <c r="C666" s="172">
        <v>2.51111165E8</v>
      </c>
      <c r="D666" s="172">
        <v>2.40137923E8</v>
      </c>
      <c r="E666" s="175">
        <v>49182.0</v>
      </c>
      <c r="F666" s="167" t="s">
        <v>2691</v>
      </c>
      <c r="G666" s="157" t="s">
        <v>2692</v>
      </c>
      <c r="H666" s="206" t="s">
        <v>2693</v>
      </c>
      <c r="I666" s="333" t="s">
        <v>3434</v>
      </c>
      <c r="J666" s="425" t="s">
        <v>2915</v>
      </c>
      <c r="K666" s="426" t="s">
        <v>3964</v>
      </c>
      <c r="L666" s="196"/>
      <c r="M666" s="193"/>
      <c r="N666" s="422"/>
    </row>
    <row r="667" ht="27.75" customHeight="1">
      <c r="A667" s="171" t="str">
        <f t="shared" si="4"/>
        <v>8 ปี 10 เดือน 4 วัน หรือเหลืออีก 3230 วัน</v>
      </c>
      <c r="B667" s="113" t="str">
        <f t="shared" si="2"/>
        <v>ทะเบียนเครื่องหมายการค้า ปกติ</v>
      </c>
      <c r="C667" s="172">
        <v>2.51111166E8</v>
      </c>
      <c r="D667" s="172">
        <v>2.40137924E8</v>
      </c>
      <c r="E667" s="175">
        <v>49182.0</v>
      </c>
      <c r="F667" s="167" t="s">
        <v>2691</v>
      </c>
      <c r="G667" s="157" t="s">
        <v>2692</v>
      </c>
      <c r="H667" s="206" t="s">
        <v>2693</v>
      </c>
      <c r="I667" s="333" t="s">
        <v>3113</v>
      </c>
      <c r="J667" s="425" t="s">
        <v>2915</v>
      </c>
      <c r="K667" s="426" t="s">
        <v>3965</v>
      </c>
      <c r="L667" s="196"/>
      <c r="M667" s="193"/>
      <c r="N667" s="422"/>
    </row>
    <row r="668" ht="27.75" customHeight="1">
      <c r="A668" s="171" t="str">
        <f t="shared" si="4"/>
        <v>8 ปี 10 เดือน 4 วัน หรือเหลืออีก 3230 วัน</v>
      </c>
      <c r="B668" s="113" t="str">
        <f t="shared" si="2"/>
        <v>ทะเบียนเครื่องหมายการค้า ปกติ</v>
      </c>
      <c r="C668" s="172">
        <v>2.51111167E8</v>
      </c>
      <c r="D668" s="172">
        <v>2.40137925E8</v>
      </c>
      <c r="E668" s="175">
        <v>49182.0</v>
      </c>
      <c r="F668" s="167" t="s">
        <v>2691</v>
      </c>
      <c r="G668" s="157" t="s">
        <v>2692</v>
      </c>
      <c r="H668" s="206" t="s">
        <v>2693</v>
      </c>
      <c r="I668" s="333" t="s">
        <v>3966</v>
      </c>
      <c r="J668" s="425" t="s">
        <v>2915</v>
      </c>
      <c r="K668" s="426" t="s">
        <v>3967</v>
      </c>
      <c r="L668" s="196"/>
      <c r="M668" s="193"/>
      <c r="N668" s="422"/>
    </row>
    <row r="669" ht="27.75" customHeight="1">
      <c r="A669" s="171" t="str">
        <f t="shared" si="4"/>
        <v>8 ปี 10 เดือน 4 วัน หรือเหลืออีก 3230 วัน</v>
      </c>
      <c r="B669" s="113" t="str">
        <f t="shared" si="2"/>
        <v>ทะเบียนเครื่องหมายการค้า ปกติ</v>
      </c>
      <c r="C669" s="172">
        <v>2.51111168E8</v>
      </c>
      <c r="D669" s="172">
        <v>2.40137926E8</v>
      </c>
      <c r="E669" s="175">
        <v>49182.0</v>
      </c>
      <c r="F669" s="167" t="s">
        <v>2691</v>
      </c>
      <c r="G669" s="157" t="s">
        <v>2692</v>
      </c>
      <c r="H669" s="206" t="s">
        <v>2693</v>
      </c>
      <c r="I669" s="333" t="s">
        <v>3968</v>
      </c>
      <c r="J669" s="425" t="s">
        <v>2915</v>
      </c>
      <c r="K669" s="426" t="s">
        <v>3969</v>
      </c>
      <c r="L669" s="196"/>
      <c r="M669" s="193"/>
      <c r="N669" s="422"/>
    </row>
    <row r="670" ht="27.75" customHeight="1">
      <c r="A670" s="171" t="str">
        <f t="shared" si="4"/>
        <v>8 ปี 10 เดือน 4 วัน หรือเหลืออีก 3230 วัน</v>
      </c>
      <c r="B670" s="113" t="str">
        <f t="shared" si="2"/>
        <v>ทะเบียนเครื่องหมายการค้า ปกติ</v>
      </c>
      <c r="C670" s="172">
        <v>2.51111169E8</v>
      </c>
      <c r="D670" s="172">
        <v>2.40137927E8</v>
      </c>
      <c r="E670" s="175">
        <v>49182.0</v>
      </c>
      <c r="F670" s="167" t="s">
        <v>2691</v>
      </c>
      <c r="G670" s="157" t="s">
        <v>2692</v>
      </c>
      <c r="H670" s="206" t="s">
        <v>2693</v>
      </c>
      <c r="I670" s="333" t="s">
        <v>3604</v>
      </c>
      <c r="J670" s="425" t="s">
        <v>2915</v>
      </c>
      <c r="K670" s="426" t="s">
        <v>3970</v>
      </c>
      <c r="L670" s="196"/>
      <c r="M670" s="193"/>
      <c r="N670" s="422"/>
    </row>
    <row r="671" ht="27.75" customHeight="1">
      <c r="A671" s="171" t="str">
        <f t="shared" si="4"/>
        <v>8 ปี 10 เดือน 4 วัน หรือเหลืออีก 3230 วัน</v>
      </c>
      <c r="B671" s="113" t="str">
        <f t="shared" si="2"/>
        <v>ทะเบียนเครื่องหมายการค้า ปกติ</v>
      </c>
      <c r="C671" s="172">
        <v>2.5111117E8</v>
      </c>
      <c r="D671" s="172">
        <v>2.40137928E8</v>
      </c>
      <c r="E671" s="175">
        <v>49182.0</v>
      </c>
      <c r="F671" s="167" t="s">
        <v>2691</v>
      </c>
      <c r="G671" s="157" t="s">
        <v>2692</v>
      </c>
      <c r="H671" s="206" t="s">
        <v>2693</v>
      </c>
      <c r="I671" s="333" t="s">
        <v>3517</v>
      </c>
      <c r="J671" s="425" t="s">
        <v>2915</v>
      </c>
      <c r="K671" s="426" t="s">
        <v>3971</v>
      </c>
      <c r="L671" s="196"/>
      <c r="M671" s="193"/>
      <c r="N671" s="422"/>
    </row>
    <row r="672" ht="27.75" customHeight="1">
      <c r="A672" s="171" t="str">
        <f t="shared" si="4"/>
        <v>8 ปี 10 เดือน 4 วัน หรือเหลืออีก 3230 วัน</v>
      </c>
      <c r="B672" s="113" t="str">
        <f t="shared" si="2"/>
        <v>ทะเบียนเครื่องหมายการค้า ปกติ</v>
      </c>
      <c r="C672" s="172">
        <v>2.51111171E8</v>
      </c>
      <c r="D672" s="172">
        <v>2.40137929E8</v>
      </c>
      <c r="E672" s="175">
        <v>49182.0</v>
      </c>
      <c r="F672" s="167" t="s">
        <v>2691</v>
      </c>
      <c r="G672" s="157" t="s">
        <v>2692</v>
      </c>
      <c r="H672" s="206" t="s">
        <v>2693</v>
      </c>
      <c r="I672" s="333" t="s">
        <v>3133</v>
      </c>
      <c r="J672" s="425" t="s">
        <v>2915</v>
      </c>
      <c r="K672" s="426" t="s">
        <v>3972</v>
      </c>
      <c r="L672" s="196"/>
      <c r="M672" s="193"/>
      <c r="N672" s="422"/>
    </row>
    <row r="673" ht="27.75" customHeight="1">
      <c r="A673" s="171" t="str">
        <f t="shared" si="4"/>
        <v>8 ปี 10 เดือน 4 วัน หรือเหลืออีก 3230 วัน</v>
      </c>
      <c r="B673" s="113" t="str">
        <f t="shared" si="2"/>
        <v>ทะเบียนเครื่องหมายการค้า ปกติ</v>
      </c>
      <c r="C673" s="172">
        <v>2.51111172E8</v>
      </c>
      <c r="D673" s="172">
        <v>2.4013793E8</v>
      </c>
      <c r="E673" s="175">
        <v>49182.0</v>
      </c>
      <c r="F673" s="167" t="s">
        <v>2691</v>
      </c>
      <c r="G673" s="157" t="s">
        <v>2692</v>
      </c>
      <c r="H673" s="206" t="s">
        <v>2693</v>
      </c>
      <c r="I673" s="333" t="s">
        <v>3216</v>
      </c>
      <c r="J673" s="425" t="s">
        <v>2915</v>
      </c>
      <c r="K673" s="426" t="s">
        <v>3973</v>
      </c>
      <c r="L673" s="196"/>
      <c r="M673" s="193"/>
      <c r="N673" s="422"/>
    </row>
    <row r="674" ht="27.75" customHeight="1">
      <c r="A674" s="171" t="str">
        <f t="shared" si="4"/>
        <v>8 ปี 10 เดือน 4 วัน หรือเหลืออีก 3230 วัน</v>
      </c>
      <c r="B674" s="113" t="str">
        <f t="shared" si="2"/>
        <v>ทะเบียนเครื่องหมายการค้า ปกติ</v>
      </c>
      <c r="C674" s="172">
        <v>2.51111173E8</v>
      </c>
      <c r="D674" s="172">
        <v>2.40137931E8</v>
      </c>
      <c r="E674" s="175">
        <v>49182.0</v>
      </c>
      <c r="F674" s="167" t="s">
        <v>2691</v>
      </c>
      <c r="G674" s="157" t="s">
        <v>2692</v>
      </c>
      <c r="H674" s="206" t="s">
        <v>2693</v>
      </c>
      <c r="I674" s="333" t="s">
        <v>3598</v>
      </c>
      <c r="J674" s="425" t="s">
        <v>2915</v>
      </c>
      <c r="K674" s="426" t="s">
        <v>3974</v>
      </c>
      <c r="L674" s="196"/>
      <c r="M674" s="193"/>
      <c r="N674" s="422"/>
    </row>
    <row r="675" ht="27.75" customHeight="1">
      <c r="A675" s="171" t="str">
        <f t="shared" si="4"/>
        <v>7 ปี 7 เดือน 9 วัน หรือเหลืออีก 2778 วัน</v>
      </c>
      <c r="B675" s="113" t="str">
        <f t="shared" si="2"/>
        <v>ทะเบียนเครื่องหมายการค้า ปกติ</v>
      </c>
      <c r="C675" s="172">
        <v>2.30119024E8</v>
      </c>
      <c r="D675" s="172">
        <v>2.51111886E8</v>
      </c>
      <c r="E675" s="175">
        <v>48730.0</v>
      </c>
      <c r="F675" s="167" t="s">
        <v>2691</v>
      </c>
      <c r="G675" s="157" t="s">
        <v>2692</v>
      </c>
      <c r="H675" s="206" t="s">
        <v>2693</v>
      </c>
      <c r="I675" s="333" t="s">
        <v>3975</v>
      </c>
      <c r="J675" s="425" t="s">
        <v>2815</v>
      </c>
      <c r="K675" s="426" t="s">
        <v>3976</v>
      </c>
      <c r="L675" s="196"/>
      <c r="M675" s="193"/>
      <c r="N675" s="422"/>
    </row>
    <row r="676" ht="27.75" customHeight="1">
      <c r="A676" s="171" t="str">
        <f t="shared" si="4"/>
        <v>8 ปี 10 เดือน 4 วัน หรือเหลืออีก 3230 วัน</v>
      </c>
      <c r="B676" s="113" t="str">
        <f t="shared" si="2"/>
        <v>ทะเบียนเครื่องหมายการค้า ปกติ</v>
      </c>
      <c r="C676" s="172">
        <v>2.40137885E8</v>
      </c>
      <c r="D676" s="172">
        <v>2.51111887E8</v>
      </c>
      <c r="E676" s="175">
        <v>49182.0</v>
      </c>
      <c r="F676" s="167" t="s">
        <v>2691</v>
      </c>
      <c r="G676" s="157" t="s">
        <v>2692</v>
      </c>
      <c r="H676" s="206" t="s">
        <v>2693</v>
      </c>
      <c r="I676" s="333" t="s">
        <v>3977</v>
      </c>
      <c r="J676" s="425" t="s">
        <v>3470</v>
      </c>
      <c r="K676" s="426" t="s">
        <v>3978</v>
      </c>
      <c r="L676" s="196"/>
      <c r="M676" s="193"/>
      <c r="N676" s="422"/>
    </row>
    <row r="677" ht="27.75" customHeight="1">
      <c r="A677" s="171" t="str">
        <f t="shared" si="4"/>
        <v>8 ปี 10 เดือน 4 วัน หรือเหลืออีก 3230 วัน</v>
      </c>
      <c r="B677" s="113" t="str">
        <f t="shared" si="2"/>
        <v>ทะเบียนเครื่องหมายการค้า ปกติ</v>
      </c>
      <c r="C677" s="172">
        <v>2.5111291E8</v>
      </c>
      <c r="D677" s="172">
        <v>2.40137886E8</v>
      </c>
      <c r="E677" s="175">
        <v>49182.0</v>
      </c>
      <c r="F677" s="167" t="s">
        <v>2691</v>
      </c>
      <c r="G677" s="157" t="s">
        <v>2692</v>
      </c>
      <c r="H677" s="206" t="s">
        <v>2693</v>
      </c>
      <c r="I677" s="333" t="s">
        <v>3979</v>
      </c>
      <c r="J677" s="425" t="s">
        <v>3470</v>
      </c>
      <c r="K677" s="426" t="s">
        <v>3980</v>
      </c>
      <c r="L677" s="196"/>
      <c r="M677" s="193"/>
      <c r="N677" s="422"/>
    </row>
    <row r="678" ht="27.75" customHeight="1">
      <c r="A678" s="171" t="str">
        <f t="shared" si="4"/>
        <v>8 ปี 10 เดือน 4 วัน หรือเหลืออีก 3230 วัน</v>
      </c>
      <c r="B678" s="113" t="str">
        <f t="shared" si="2"/>
        <v>ทะเบียนเครื่องหมายการค้า ปกติ</v>
      </c>
      <c r="C678" s="172">
        <v>2.51112911E8</v>
      </c>
      <c r="D678" s="172">
        <v>2.40137887E8</v>
      </c>
      <c r="E678" s="175">
        <v>49182.0</v>
      </c>
      <c r="F678" s="167" t="s">
        <v>2691</v>
      </c>
      <c r="G678" s="157" t="s">
        <v>2692</v>
      </c>
      <c r="H678" s="206" t="s">
        <v>2693</v>
      </c>
      <c r="I678" s="333" t="s">
        <v>1843</v>
      </c>
      <c r="J678" s="425" t="s">
        <v>3470</v>
      </c>
      <c r="K678" s="426" t="s">
        <v>3981</v>
      </c>
      <c r="L678" s="196" t="s">
        <v>3982</v>
      </c>
      <c r="M678" s="193"/>
      <c r="N678" s="422"/>
    </row>
    <row r="679" ht="27.75" customHeight="1">
      <c r="A679" s="171" t="str">
        <f t="shared" si="4"/>
        <v>8 ปี 10 เดือน 4 วัน หรือเหลืออีก 3230 วัน</v>
      </c>
      <c r="B679" s="113" t="str">
        <f t="shared" si="2"/>
        <v>ทะเบียนเครื่องหมายการค้า ปกติ</v>
      </c>
      <c r="C679" s="172">
        <v>2.51112912E8</v>
      </c>
      <c r="D679" s="172">
        <v>2.40137888E8</v>
      </c>
      <c r="E679" s="175">
        <v>49182.0</v>
      </c>
      <c r="F679" s="167" t="s">
        <v>2691</v>
      </c>
      <c r="G679" s="157" t="s">
        <v>2692</v>
      </c>
      <c r="H679" s="206" t="s">
        <v>2693</v>
      </c>
      <c r="I679" s="333" t="s">
        <v>3983</v>
      </c>
      <c r="J679" s="425" t="s">
        <v>3470</v>
      </c>
      <c r="K679" s="426" t="s">
        <v>3984</v>
      </c>
      <c r="L679" s="196"/>
      <c r="M679" s="193"/>
      <c r="N679" s="422"/>
    </row>
    <row r="680" ht="27.75" customHeight="1">
      <c r="A680" s="171" t="str">
        <f t="shared" si="4"/>
        <v>8 ปี 10 เดือน 4 วัน หรือเหลืออีก 3230 วัน</v>
      </c>
      <c r="B680" s="113" t="str">
        <f t="shared" si="2"/>
        <v>ทะเบียนเครื่องหมายการค้า ปกติ</v>
      </c>
      <c r="C680" s="172">
        <v>2.40137889E8</v>
      </c>
      <c r="D680" s="172">
        <v>2.51112913E8</v>
      </c>
      <c r="E680" s="175">
        <v>49182.0</v>
      </c>
      <c r="F680" s="167" t="s">
        <v>2691</v>
      </c>
      <c r="G680" s="157" t="s">
        <v>2692</v>
      </c>
      <c r="H680" s="206" t="s">
        <v>2693</v>
      </c>
      <c r="I680" s="333" t="s">
        <v>3985</v>
      </c>
      <c r="J680" s="425" t="s">
        <v>3470</v>
      </c>
      <c r="K680" s="426" t="s">
        <v>3986</v>
      </c>
      <c r="L680" s="196"/>
      <c r="M680" s="193"/>
      <c r="N680" s="422"/>
    </row>
    <row r="681" ht="27.75" customHeight="1">
      <c r="A681" s="171" t="str">
        <f t="shared" si="4"/>
        <v>8 ปี 10 เดือน 4 วัน หรือเหลืออีก 3230 วัน</v>
      </c>
      <c r="B681" s="113" t="str">
        <f t="shared" si="2"/>
        <v>ทะเบียนเครื่องหมายการค้า ปกติ</v>
      </c>
      <c r="C681" s="172">
        <v>2.51112914E8</v>
      </c>
      <c r="D681" s="172">
        <v>2.4013789E8</v>
      </c>
      <c r="E681" s="175">
        <v>49182.0</v>
      </c>
      <c r="F681" s="167" t="s">
        <v>2691</v>
      </c>
      <c r="G681" s="157" t="s">
        <v>2692</v>
      </c>
      <c r="H681" s="206" t="s">
        <v>2693</v>
      </c>
      <c r="I681" s="333" t="s">
        <v>3987</v>
      </c>
      <c r="J681" s="425" t="s">
        <v>3470</v>
      </c>
      <c r="K681" s="426" t="s">
        <v>3988</v>
      </c>
      <c r="L681" s="196"/>
      <c r="M681" s="193"/>
      <c r="N681" s="422"/>
    </row>
    <row r="682" ht="27.75" customHeight="1">
      <c r="A682" s="171" t="str">
        <f t="shared" si="4"/>
        <v>8 ปี 10 เดือน 4 วัน หรือเหลืออีก 3230 วัน</v>
      </c>
      <c r="B682" s="113" t="str">
        <f t="shared" si="2"/>
        <v>ทะเบียนเครื่องหมายการค้า ปกติ</v>
      </c>
      <c r="C682" s="172">
        <v>2.51112915E8</v>
      </c>
      <c r="D682" s="172">
        <v>2.40137891E8</v>
      </c>
      <c r="E682" s="175">
        <v>49182.0</v>
      </c>
      <c r="F682" s="167" t="s">
        <v>2691</v>
      </c>
      <c r="G682" s="157" t="s">
        <v>2692</v>
      </c>
      <c r="H682" s="206" t="s">
        <v>2693</v>
      </c>
      <c r="I682" s="333" t="s">
        <v>3989</v>
      </c>
      <c r="J682" s="425" t="s">
        <v>3470</v>
      </c>
      <c r="K682" s="426" t="s">
        <v>3990</v>
      </c>
      <c r="L682" s="196"/>
      <c r="M682" s="193"/>
      <c r="N682" s="422"/>
    </row>
    <row r="683" ht="27.75" customHeight="1">
      <c r="A683" s="171" t="str">
        <f t="shared" si="4"/>
        <v>8 ปี 10 เดือน 4 วัน หรือเหลืออีก 3230 วัน</v>
      </c>
      <c r="B683" s="113" t="str">
        <f t="shared" si="2"/>
        <v>ทะเบียนเครื่องหมายการค้า ปกติ</v>
      </c>
      <c r="C683" s="172">
        <v>2.51112916E8</v>
      </c>
      <c r="D683" s="172">
        <v>2.40137892E8</v>
      </c>
      <c r="E683" s="175">
        <v>49182.0</v>
      </c>
      <c r="F683" s="167" t="s">
        <v>2691</v>
      </c>
      <c r="G683" s="157" t="s">
        <v>2692</v>
      </c>
      <c r="H683" s="206" t="s">
        <v>2693</v>
      </c>
      <c r="I683" s="333" t="s">
        <v>3991</v>
      </c>
      <c r="J683" s="425" t="s">
        <v>3470</v>
      </c>
      <c r="K683" s="426" t="s">
        <v>3992</v>
      </c>
      <c r="L683" s="196"/>
      <c r="M683" s="193"/>
      <c r="N683" s="422"/>
    </row>
    <row r="684" ht="27.75" customHeight="1">
      <c r="A684" s="171" t="str">
        <f t="shared" si="4"/>
        <v>8 ปี 10 เดือน 4 วัน หรือเหลืออีก 3230 วัน</v>
      </c>
      <c r="B684" s="113" t="str">
        <f t="shared" si="2"/>
        <v>ทะเบียนเครื่องหมายการค้า ปกติ</v>
      </c>
      <c r="C684" s="172">
        <v>2.51122917E8</v>
      </c>
      <c r="D684" s="172">
        <v>2.40137893E8</v>
      </c>
      <c r="E684" s="175">
        <v>49182.0</v>
      </c>
      <c r="F684" s="167" t="s">
        <v>2691</v>
      </c>
      <c r="G684" s="157" t="s">
        <v>2692</v>
      </c>
      <c r="H684" s="206" t="s">
        <v>2693</v>
      </c>
      <c r="I684" s="333" t="s">
        <v>3993</v>
      </c>
      <c r="J684" s="425" t="s">
        <v>3470</v>
      </c>
      <c r="K684" s="426" t="s">
        <v>3994</v>
      </c>
      <c r="L684" s="196"/>
      <c r="M684" s="193"/>
      <c r="N684" s="422"/>
    </row>
    <row r="685" ht="27.75" customHeight="1">
      <c r="A685" s="171" t="str">
        <f t="shared" si="4"/>
        <v>8 ปี 10 เดือน 4 วัน หรือเหลืออีก 3230 วัน</v>
      </c>
      <c r="B685" s="113" t="str">
        <f t="shared" si="2"/>
        <v>ทะเบียนเครื่องหมายการค้า ปกติ</v>
      </c>
      <c r="C685" s="172">
        <v>2.51112918E8</v>
      </c>
      <c r="D685" s="172">
        <v>2.40137894E8</v>
      </c>
      <c r="E685" s="175">
        <v>49182.0</v>
      </c>
      <c r="F685" s="167" t="s">
        <v>2691</v>
      </c>
      <c r="G685" s="157" t="s">
        <v>2692</v>
      </c>
      <c r="H685" s="206" t="s">
        <v>2693</v>
      </c>
      <c r="I685" s="333" t="s">
        <v>3995</v>
      </c>
      <c r="J685" s="425" t="s">
        <v>3470</v>
      </c>
      <c r="K685" s="426" t="s">
        <v>3996</v>
      </c>
      <c r="L685" s="196"/>
      <c r="M685" s="193"/>
      <c r="N685" s="422"/>
    </row>
    <row r="686" ht="27.75" customHeight="1">
      <c r="A686" s="171" t="str">
        <f t="shared" si="4"/>
        <v>8 ปี 10 เดือน 4 วัน หรือเหลืออีก 3230 วัน</v>
      </c>
      <c r="B686" s="113" t="str">
        <f t="shared" si="2"/>
        <v>ทะเบียนเครื่องหมายการค้า ปกติ</v>
      </c>
      <c r="C686" s="172">
        <v>2.51112919E8</v>
      </c>
      <c r="D686" s="172">
        <v>2.40137895E8</v>
      </c>
      <c r="E686" s="175">
        <v>49182.0</v>
      </c>
      <c r="F686" s="167" t="s">
        <v>2691</v>
      </c>
      <c r="G686" s="157" t="s">
        <v>2692</v>
      </c>
      <c r="H686" s="206" t="s">
        <v>2693</v>
      </c>
      <c r="I686" s="333" t="s">
        <v>3997</v>
      </c>
      <c r="J686" s="425" t="s">
        <v>3470</v>
      </c>
      <c r="K686" s="426" t="s">
        <v>3998</v>
      </c>
      <c r="L686" s="196"/>
      <c r="M686" s="193"/>
      <c r="N686" s="422"/>
    </row>
    <row r="687" ht="27.75" customHeight="1">
      <c r="A687" s="171" t="str">
        <f t="shared" si="4"/>
        <v>8 ปี 10 เดือน 4 วัน หรือเหลืออีก 3230 วัน</v>
      </c>
      <c r="B687" s="113" t="str">
        <f t="shared" si="2"/>
        <v>ทะเบียนเครื่องหมายการค้า ปกติ</v>
      </c>
      <c r="C687" s="172">
        <v>2.5111292E8</v>
      </c>
      <c r="D687" s="172">
        <v>2.40137896E8</v>
      </c>
      <c r="E687" s="175">
        <v>49182.0</v>
      </c>
      <c r="F687" s="167" t="s">
        <v>2691</v>
      </c>
      <c r="G687" s="157" t="s">
        <v>2692</v>
      </c>
      <c r="H687" s="206" t="s">
        <v>2693</v>
      </c>
      <c r="I687" s="333" t="s">
        <v>3999</v>
      </c>
      <c r="J687" s="425" t="s">
        <v>3470</v>
      </c>
      <c r="K687" s="426" t="s">
        <v>4000</v>
      </c>
      <c r="L687" s="196"/>
      <c r="M687" s="193"/>
      <c r="N687" s="422"/>
    </row>
    <row r="688" ht="27.75" customHeight="1">
      <c r="A688" s="171" t="str">
        <f t="shared" si="4"/>
        <v>8 ปี 10 เดือน 4 วัน หรือเหลืออีก 3230 วัน</v>
      </c>
      <c r="B688" s="113" t="str">
        <f t="shared" si="2"/>
        <v>ทะเบียนเครื่องหมายการค้า ปกติ</v>
      </c>
      <c r="C688" s="172">
        <v>2.51112921E8</v>
      </c>
      <c r="D688" s="172">
        <v>2.40137897E8</v>
      </c>
      <c r="E688" s="175">
        <v>49182.0</v>
      </c>
      <c r="F688" s="167" t="s">
        <v>2691</v>
      </c>
      <c r="G688" s="157" t="s">
        <v>2692</v>
      </c>
      <c r="H688" s="206" t="s">
        <v>2693</v>
      </c>
      <c r="I688" s="333" t="s">
        <v>3493</v>
      </c>
      <c r="J688" s="425" t="s">
        <v>2915</v>
      </c>
      <c r="K688" s="426" t="s">
        <v>4001</v>
      </c>
      <c r="L688" s="196"/>
      <c r="M688" s="193"/>
      <c r="N688" s="422"/>
    </row>
    <row r="689" ht="27.75" customHeight="1">
      <c r="A689" s="171" t="str">
        <f t="shared" si="4"/>
        <v>8 ปี 10 เดือน 4 วัน หรือเหลืออีก 3230 วัน</v>
      </c>
      <c r="B689" s="113" t="str">
        <f t="shared" si="2"/>
        <v>ทะเบียนเครื่องหมายการค้า ปกติ</v>
      </c>
      <c r="C689" s="172">
        <v>2.51112922E8</v>
      </c>
      <c r="D689" s="172">
        <v>2.40137898E8</v>
      </c>
      <c r="E689" s="175">
        <v>49182.0</v>
      </c>
      <c r="F689" s="167" t="s">
        <v>2691</v>
      </c>
      <c r="G689" s="157" t="s">
        <v>2692</v>
      </c>
      <c r="H689" s="206" t="s">
        <v>2693</v>
      </c>
      <c r="I689" s="333" t="s">
        <v>3303</v>
      </c>
      <c r="J689" s="425" t="s">
        <v>2915</v>
      </c>
      <c r="K689" s="426" t="s">
        <v>4002</v>
      </c>
      <c r="L689" s="196"/>
      <c r="M689" s="193"/>
      <c r="N689" s="422"/>
    </row>
    <row r="690" ht="27.75" customHeight="1">
      <c r="A690" s="171" t="str">
        <f t="shared" si="4"/>
        <v>8 ปี 8 เดือน 23 วัน หรือเหลืออีก 3188 วัน</v>
      </c>
      <c r="B690" s="113" t="str">
        <f t="shared" si="2"/>
        <v>ทะเบียนเครื่องหมายการค้า ปกติ</v>
      </c>
      <c r="C690" s="172">
        <v>2.51114381E8</v>
      </c>
      <c r="D690" s="172">
        <v>2.40131536E8</v>
      </c>
      <c r="E690" s="175">
        <v>49140.0</v>
      </c>
      <c r="F690" s="167" t="s">
        <v>2691</v>
      </c>
      <c r="G690" s="157" t="s">
        <v>2692</v>
      </c>
      <c r="H690" s="206" t="s">
        <v>2693</v>
      </c>
      <c r="I690" s="333" t="s">
        <v>4003</v>
      </c>
      <c r="J690" s="425" t="s">
        <v>3470</v>
      </c>
      <c r="K690" s="426" t="s">
        <v>4004</v>
      </c>
      <c r="L690" s="196"/>
      <c r="M690" s="193"/>
      <c r="N690" s="422"/>
    </row>
    <row r="691" ht="27.75" customHeight="1">
      <c r="A691" s="171" t="str">
        <f t="shared" si="4"/>
        <v>8 ปี 8 เดือน 23 วัน หรือเหลืออีก 3188 วัน</v>
      </c>
      <c r="B691" s="113" t="str">
        <f t="shared" si="2"/>
        <v>ทะเบียนเครื่องหมายการค้า ปกติ</v>
      </c>
      <c r="C691" s="172">
        <v>2.51114382E8</v>
      </c>
      <c r="D691" s="172">
        <v>2.40131541E8</v>
      </c>
      <c r="E691" s="175">
        <v>49140.0</v>
      </c>
      <c r="F691" s="167" t="s">
        <v>2691</v>
      </c>
      <c r="G691" s="157" t="s">
        <v>2692</v>
      </c>
      <c r="H691" s="206" t="s">
        <v>2693</v>
      </c>
      <c r="I691" s="333" t="s">
        <v>4005</v>
      </c>
      <c r="J691" s="425" t="s">
        <v>3470</v>
      </c>
      <c r="K691" s="426" t="s">
        <v>4006</v>
      </c>
      <c r="L691" s="196"/>
      <c r="M691" s="193"/>
      <c r="N691" s="422"/>
    </row>
    <row r="692" ht="27.75" customHeight="1">
      <c r="A692" s="171" t="str">
        <f t="shared" si="4"/>
        <v>8 ปี 11 เดือน 7 วัน หรือเหลืออีก 3264 วัน</v>
      </c>
      <c r="B692" s="113" t="str">
        <f t="shared" si="2"/>
        <v>ทะเบียนเครื่องหมายการค้า ปกติ</v>
      </c>
      <c r="C692" s="172">
        <v>2.51115768E8</v>
      </c>
      <c r="D692" s="172">
        <v>2.40143704E8</v>
      </c>
      <c r="E692" s="175">
        <v>49216.0</v>
      </c>
      <c r="F692" s="167" t="s">
        <v>2691</v>
      </c>
      <c r="G692" s="157" t="s">
        <v>2692</v>
      </c>
      <c r="H692" s="206" t="s">
        <v>2693</v>
      </c>
      <c r="I692" s="333" t="s">
        <v>1409</v>
      </c>
      <c r="J692" s="425" t="s">
        <v>3470</v>
      </c>
      <c r="K692" s="426" t="s">
        <v>4007</v>
      </c>
      <c r="L692" s="196"/>
      <c r="M692" s="193"/>
      <c r="N692" s="422"/>
    </row>
    <row r="693" ht="27.75" customHeight="1">
      <c r="A693" s="171" t="str">
        <f t="shared" si="4"/>
        <v>8 ปี 11 เดือน 7 วัน หรือเหลืออีก 3264 วัน</v>
      </c>
      <c r="B693" s="113" t="str">
        <f t="shared" si="2"/>
        <v>ทะเบียนเครื่องหมายการค้า ปกติ</v>
      </c>
      <c r="C693" s="172">
        <v>2.51115769E8</v>
      </c>
      <c r="D693" s="172">
        <v>2.40143705E8</v>
      </c>
      <c r="E693" s="175">
        <v>49216.0</v>
      </c>
      <c r="F693" s="167" t="s">
        <v>2691</v>
      </c>
      <c r="G693" s="157" t="s">
        <v>2692</v>
      </c>
      <c r="H693" s="206" t="s">
        <v>2693</v>
      </c>
      <c r="I693" s="333" t="s">
        <v>4008</v>
      </c>
      <c r="J693" s="425" t="s">
        <v>3470</v>
      </c>
      <c r="K693" s="426" t="s">
        <v>4009</v>
      </c>
      <c r="L693" s="196"/>
      <c r="M693" s="193"/>
      <c r="N693" s="422"/>
    </row>
    <row r="694" ht="27.75" customHeight="1">
      <c r="A694" s="171" t="str">
        <f t="shared" si="4"/>
        <v>8 ปี 11 เดือน 7 วัน หรือเหลืออีก 3264 วัน</v>
      </c>
      <c r="B694" s="113" t="str">
        <f t="shared" si="2"/>
        <v>ทะเบียนเครื่องหมายการค้า ปกติ</v>
      </c>
      <c r="C694" s="172">
        <v>2.5115777E8</v>
      </c>
      <c r="D694" s="172">
        <v>2.40143707E8</v>
      </c>
      <c r="E694" s="175">
        <v>49216.0</v>
      </c>
      <c r="F694" s="167" t="s">
        <v>2691</v>
      </c>
      <c r="G694" s="157" t="s">
        <v>2692</v>
      </c>
      <c r="H694" s="206" t="s">
        <v>2693</v>
      </c>
      <c r="I694" s="333" t="s">
        <v>4010</v>
      </c>
      <c r="J694" s="425" t="s">
        <v>3470</v>
      </c>
      <c r="K694" s="426" t="s">
        <v>4011</v>
      </c>
      <c r="L694" s="196"/>
      <c r="M694" s="193"/>
      <c r="N694" s="422"/>
    </row>
    <row r="695" ht="27.75" customHeight="1">
      <c r="A695" s="171" t="str">
        <f t="shared" si="4"/>
        <v>8 ปี 11 เดือน 7 วัน หรือเหลืออีก 3264 วัน</v>
      </c>
      <c r="B695" s="113" t="str">
        <f t="shared" si="2"/>
        <v>ทะเบียนเครื่องหมายการค้า ปกติ</v>
      </c>
      <c r="C695" s="172">
        <v>2.51115771E8</v>
      </c>
      <c r="D695" s="172">
        <v>2.40143708E8</v>
      </c>
      <c r="E695" s="175">
        <v>49216.0</v>
      </c>
      <c r="F695" s="167" t="s">
        <v>2691</v>
      </c>
      <c r="G695" s="157" t="s">
        <v>2692</v>
      </c>
      <c r="H695" s="206" t="s">
        <v>2693</v>
      </c>
      <c r="I695" s="333" t="s">
        <v>1062</v>
      </c>
      <c r="J695" s="425" t="s">
        <v>3470</v>
      </c>
      <c r="K695" s="426" t="s">
        <v>4012</v>
      </c>
      <c r="L695" s="196"/>
      <c r="M695" s="193"/>
      <c r="N695" s="422"/>
    </row>
    <row r="696" ht="27.75" customHeight="1">
      <c r="A696" s="171" t="str">
        <f t="shared" si="4"/>
        <v>8 ปี 11 เดือน 7 วัน หรือเหลืออีก 3264 วัน</v>
      </c>
      <c r="B696" s="113" t="str">
        <f t="shared" si="2"/>
        <v>ทะเบียนเครื่องหมายการค้า ปกติ</v>
      </c>
      <c r="C696" s="172">
        <v>2.51115772E8</v>
      </c>
      <c r="D696" s="172">
        <v>2.40143709E8</v>
      </c>
      <c r="E696" s="175">
        <v>49216.0</v>
      </c>
      <c r="F696" s="167" t="s">
        <v>2691</v>
      </c>
      <c r="G696" s="157" t="s">
        <v>2692</v>
      </c>
      <c r="H696" s="206" t="s">
        <v>2693</v>
      </c>
      <c r="I696" s="333" t="s">
        <v>4013</v>
      </c>
      <c r="J696" s="425" t="s">
        <v>3470</v>
      </c>
      <c r="K696" s="426" t="s">
        <v>4014</v>
      </c>
      <c r="L696" s="196"/>
      <c r="M696" s="193"/>
      <c r="N696" s="422"/>
    </row>
    <row r="697" ht="27.75" customHeight="1">
      <c r="A697" s="171" t="str">
        <f t="shared" si="4"/>
        <v>8 ปี 11 เดือน 8 วัน หรือเหลืออีก 3265 วัน</v>
      </c>
      <c r="B697" s="113" t="str">
        <f t="shared" si="2"/>
        <v>ทะเบียนเครื่องหมายการค้า ปกติ</v>
      </c>
      <c r="C697" s="172">
        <v>2.51116218E8</v>
      </c>
      <c r="D697" s="172">
        <v>1.80128794E8</v>
      </c>
      <c r="E697" s="175">
        <v>49217.0</v>
      </c>
      <c r="F697" s="167" t="s">
        <v>2691</v>
      </c>
      <c r="G697" s="157" t="s">
        <v>2692</v>
      </c>
      <c r="H697" s="206" t="s">
        <v>2693</v>
      </c>
      <c r="I697" s="333" t="s">
        <v>4015</v>
      </c>
      <c r="J697" s="425" t="s">
        <v>2912</v>
      </c>
      <c r="K697" s="426" t="s">
        <v>4016</v>
      </c>
      <c r="L697" s="196"/>
      <c r="M697" s="193"/>
      <c r="N697" s="422"/>
    </row>
    <row r="698" ht="27.75" customHeight="1">
      <c r="A698" s="171" t="str">
        <f t="shared" si="4"/>
        <v>8 ปี 11 เดือน 9 วัน หรือเหลืออีก 3266 วัน</v>
      </c>
      <c r="B698" s="113" t="str">
        <f t="shared" si="2"/>
        <v>ทะเบียนเครื่องหมายการค้า ปกติ</v>
      </c>
      <c r="C698" s="172">
        <v>2.51116219E8</v>
      </c>
      <c r="D698" s="172">
        <v>2.40140527E8</v>
      </c>
      <c r="E698" s="175">
        <v>49218.0</v>
      </c>
      <c r="F698" s="167" t="s">
        <v>2691</v>
      </c>
      <c r="G698" s="157" t="s">
        <v>2692</v>
      </c>
      <c r="H698" s="206" t="s">
        <v>2693</v>
      </c>
      <c r="I698" s="333" t="s">
        <v>3769</v>
      </c>
      <c r="J698" s="425" t="s">
        <v>4017</v>
      </c>
      <c r="K698" s="426" t="s">
        <v>4018</v>
      </c>
      <c r="L698" s="196"/>
      <c r="M698" s="193"/>
      <c r="N698" s="422"/>
    </row>
    <row r="699" ht="27.75" customHeight="1">
      <c r="A699" s="171" t="str">
        <f t="shared" si="4"/>
        <v>8 ปี 11 เดือน 10 วัน หรือเหลืออีก 3267 วัน</v>
      </c>
      <c r="B699" s="113" t="str">
        <f t="shared" si="2"/>
        <v>ทะเบียนเครื่องหมายการค้า ปกติ</v>
      </c>
      <c r="C699" s="172">
        <v>2.5111622E8</v>
      </c>
      <c r="D699" s="172">
        <v>2.40140528E8</v>
      </c>
      <c r="E699" s="175">
        <v>49219.0</v>
      </c>
      <c r="F699" s="167" t="s">
        <v>2691</v>
      </c>
      <c r="G699" s="157" t="s">
        <v>2692</v>
      </c>
      <c r="H699" s="206" t="s">
        <v>2693</v>
      </c>
      <c r="I699" s="333" t="s">
        <v>4019</v>
      </c>
      <c r="J699" s="425" t="s">
        <v>3941</v>
      </c>
      <c r="K699" s="426" t="s">
        <v>4020</v>
      </c>
      <c r="L699" s="196"/>
      <c r="M699" s="193"/>
      <c r="N699" s="422"/>
    </row>
    <row r="700" ht="27.75" customHeight="1">
      <c r="A700" s="171" t="str">
        <f t="shared" si="4"/>
        <v>8 ปี 11 เดือน 11 วัน หรือเหลืออีก 3268 วัน</v>
      </c>
      <c r="B700" s="113" t="str">
        <f t="shared" si="2"/>
        <v>ทะเบียนเครื่องหมายการค้า ปกติ</v>
      </c>
      <c r="C700" s="172">
        <v>2.51116221E8</v>
      </c>
      <c r="D700" s="172">
        <v>2.40140529E8</v>
      </c>
      <c r="E700" s="175">
        <v>49220.0</v>
      </c>
      <c r="F700" s="167" t="s">
        <v>2691</v>
      </c>
      <c r="G700" s="157" t="s">
        <v>2692</v>
      </c>
      <c r="H700" s="206" t="s">
        <v>2693</v>
      </c>
      <c r="I700" s="333" t="s">
        <v>3651</v>
      </c>
      <c r="J700" s="425" t="s">
        <v>2915</v>
      </c>
      <c r="K700" s="426" t="s">
        <v>4021</v>
      </c>
      <c r="L700" s="196"/>
      <c r="M700" s="193"/>
      <c r="N700" s="422"/>
    </row>
    <row r="701" ht="27.75" customHeight="1">
      <c r="A701" s="171" t="str">
        <f t="shared" si="4"/>
        <v>8 ปี 11 เดือน 12 วัน หรือเหลืออีก 3269 วัน</v>
      </c>
      <c r="B701" s="113" t="str">
        <f t="shared" si="2"/>
        <v>ทะเบียนเครื่องหมายการค้า ปกติ</v>
      </c>
      <c r="C701" s="172">
        <v>2.51116222E8</v>
      </c>
      <c r="D701" s="172">
        <v>2.4014053E8</v>
      </c>
      <c r="E701" s="175">
        <v>49221.0</v>
      </c>
      <c r="F701" s="167" t="s">
        <v>2691</v>
      </c>
      <c r="G701" s="157" t="s">
        <v>2692</v>
      </c>
      <c r="H701" s="206" t="s">
        <v>2693</v>
      </c>
      <c r="I701" s="333" t="s">
        <v>3594</v>
      </c>
      <c r="J701" s="425" t="s">
        <v>3941</v>
      </c>
      <c r="K701" s="426" t="s">
        <v>4022</v>
      </c>
      <c r="L701" s="196"/>
      <c r="M701" s="193"/>
      <c r="N701" s="422"/>
    </row>
    <row r="702" ht="27.75" customHeight="1">
      <c r="A702" s="171" t="str">
        <f t="shared" si="4"/>
        <v>8 ปี 11 เดือน 13 วัน หรือเหลืออีก 3270 วัน</v>
      </c>
      <c r="B702" s="113" t="str">
        <f t="shared" si="2"/>
        <v>ทะเบียนเครื่องหมายการค้า ปกติ</v>
      </c>
      <c r="C702" s="172">
        <v>2.51116223E8</v>
      </c>
      <c r="D702" s="172">
        <v>2.40140531E8</v>
      </c>
      <c r="E702" s="175">
        <v>49222.0</v>
      </c>
      <c r="F702" s="167" t="s">
        <v>2691</v>
      </c>
      <c r="G702" s="157" t="s">
        <v>2692</v>
      </c>
      <c r="H702" s="206" t="s">
        <v>2693</v>
      </c>
      <c r="I702" s="333" t="s">
        <v>3588</v>
      </c>
      <c r="J702" s="425" t="s">
        <v>3941</v>
      </c>
      <c r="K702" s="426" t="s">
        <v>4023</v>
      </c>
      <c r="L702" s="196"/>
      <c r="M702" s="193"/>
      <c r="N702" s="422"/>
    </row>
    <row r="703" ht="27.75" customHeight="1">
      <c r="A703" s="171" t="str">
        <f t="shared" si="4"/>
        <v>8 ปี 11 เดือน 14 วัน หรือเหลืออีก 3271 วัน</v>
      </c>
      <c r="B703" s="113" t="str">
        <f t="shared" si="2"/>
        <v>ทะเบียนเครื่องหมายการค้า ปกติ</v>
      </c>
      <c r="C703" s="172">
        <v>2.511162224E9</v>
      </c>
      <c r="D703" s="172">
        <v>2.40140532E8</v>
      </c>
      <c r="E703" s="175">
        <v>49223.0</v>
      </c>
      <c r="F703" s="167" t="s">
        <v>2691</v>
      </c>
      <c r="G703" s="157" t="s">
        <v>2692</v>
      </c>
      <c r="H703" s="206" t="s">
        <v>2693</v>
      </c>
      <c r="I703" s="333" t="s">
        <v>3269</v>
      </c>
      <c r="J703" s="425" t="s">
        <v>3941</v>
      </c>
      <c r="K703" s="426" t="s">
        <v>4024</v>
      </c>
      <c r="L703" s="196"/>
      <c r="M703" s="193"/>
      <c r="N703" s="422"/>
    </row>
    <row r="704" ht="27.75" customHeight="1">
      <c r="A704" s="171" t="str">
        <f t="shared" si="4"/>
        <v>8 ปี 11 เดือน 15 วัน หรือเหลืออีก 3272 วัน</v>
      </c>
      <c r="B704" s="113" t="str">
        <f t="shared" si="2"/>
        <v>ทะเบียนเครื่องหมายการค้า ปกติ</v>
      </c>
      <c r="C704" s="172">
        <v>2.51116225E8</v>
      </c>
      <c r="D704" s="172">
        <v>2.4014371E8</v>
      </c>
      <c r="E704" s="175">
        <v>49224.0</v>
      </c>
      <c r="F704" s="167" t="s">
        <v>2691</v>
      </c>
      <c r="G704" s="157" t="s">
        <v>2692</v>
      </c>
      <c r="H704" s="206" t="s">
        <v>2693</v>
      </c>
      <c r="I704" s="333" t="s">
        <v>4025</v>
      </c>
      <c r="J704" s="425" t="s">
        <v>3470</v>
      </c>
      <c r="K704" s="426" t="s">
        <v>4026</v>
      </c>
      <c r="L704" s="196"/>
      <c r="M704" s="193"/>
      <c r="N704" s="422"/>
    </row>
    <row r="705" ht="27.75" customHeight="1">
      <c r="A705" s="171" t="str">
        <f t="shared" si="4"/>
        <v>8 ปี 11 เดือน 7 วัน หรือเหลืออีก 3264 วัน</v>
      </c>
      <c r="B705" s="113" t="str">
        <f t="shared" si="2"/>
        <v>ทะเบียนเครื่องหมายการค้า ปกติ</v>
      </c>
      <c r="C705" s="172">
        <v>2.5112017E8</v>
      </c>
      <c r="D705" s="172">
        <v>2.40143711E8</v>
      </c>
      <c r="E705" s="175">
        <v>49216.0</v>
      </c>
      <c r="F705" s="167" t="s">
        <v>2691</v>
      </c>
      <c r="G705" s="157" t="s">
        <v>2692</v>
      </c>
      <c r="H705" s="206" t="s">
        <v>2693</v>
      </c>
      <c r="I705" s="333" t="s">
        <v>4027</v>
      </c>
      <c r="J705" s="425" t="s">
        <v>3470</v>
      </c>
      <c r="K705" s="426" t="s">
        <v>4028</v>
      </c>
      <c r="L705" s="196"/>
      <c r="M705" s="193"/>
      <c r="N705" s="422"/>
    </row>
    <row r="706" ht="27.75" customHeight="1">
      <c r="A706" s="171" t="str">
        <f t="shared" si="4"/>
        <v>9 ปี 0 เดือน 7 วัน หรือเหลืออีก 3294 วัน</v>
      </c>
      <c r="B706" s="113" t="str">
        <f t="shared" si="2"/>
        <v>ทะเบียนเครื่องหมายการค้า ปกติ</v>
      </c>
      <c r="C706" s="172">
        <v>2.51120171E8</v>
      </c>
      <c r="D706" s="172">
        <v>2.40148011E8</v>
      </c>
      <c r="E706" s="175">
        <v>49246.0</v>
      </c>
      <c r="F706" s="167" t="s">
        <v>2691</v>
      </c>
      <c r="G706" s="157" t="s">
        <v>2692</v>
      </c>
      <c r="H706" s="206" t="s">
        <v>2693</v>
      </c>
      <c r="I706" s="333" t="s">
        <v>4029</v>
      </c>
      <c r="J706" s="425" t="s">
        <v>3470</v>
      </c>
      <c r="K706" s="426" t="s">
        <v>4030</v>
      </c>
      <c r="L706" s="196"/>
      <c r="M706" s="193"/>
      <c r="N706" s="422"/>
    </row>
    <row r="707" ht="27.75" customHeight="1">
      <c r="A707" s="171" t="str">
        <f t="shared" si="4"/>
        <v>9 ปี 0 เดือน 7 วัน หรือเหลืออีก 3294 วัน</v>
      </c>
      <c r="B707" s="113" t="str">
        <f t="shared" si="2"/>
        <v>ทะเบียนเครื่องหมายการค้า ปกติ</v>
      </c>
      <c r="C707" s="172">
        <v>2.51120172E8</v>
      </c>
      <c r="D707" s="172">
        <v>2.40148012E8</v>
      </c>
      <c r="E707" s="175">
        <v>49246.0</v>
      </c>
      <c r="F707" s="167" t="s">
        <v>2691</v>
      </c>
      <c r="G707" s="157" t="s">
        <v>2692</v>
      </c>
      <c r="H707" s="206" t="s">
        <v>2693</v>
      </c>
      <c r="I707" s="333" t="s">
        <v>4031</v>
      </c>
      <c r="J707" s="425" t="s">
        <v>3470</v>
      </c>
      <c r="K707" s="426" t="s">
        <v>4032</v>
      </c>
      <c r="L707" s="196"/>
      <c r="M707" s="193"/>
      <c r="N707" s="422"/>
    </row>
    <row r="708" ht="27.75" customHeight="1">
      <c r="A708" s="171" t="str">
        <f t="shared" si="4"/>
        <v>9 ปี 0 เดือน 7 วัน หรือเหลืออีก 3294 วัน</v>
      </c>
      <c r="B708" s="113" t="str">
        <f t="shared" si="2"/>
        <v>ทะเบียนเครื่องหมายการค้า ปกติ</v>
      </c>
      <c r="C708" s="172">
        <v>2.51120173E8</v>
      </c>
      <c r="D708" s="172">
        <v>2.40148013E8</v>
      </c>
      <c r="E708" s="175">
        <v>49246.0</v>
      </c>
      <c r="F708" s="167" t="s">
        <v>2691</v>
      </c>
      <c r="G708" s="157" t="s">
        <v>2692</v>
      </c>
      <c r="H708" s="206" t="s">
        <v>2693</v>
      </c>
      <c r="I708" s="333" t="s">
        <v>4033</v>
      </c>
      <c r="J708" s="425" t="s">
        <v>3470</v>
      </c>
      <c r="K708" s="426" t="s">
        <v>4034</v>
      </c>
      <c r="L708" s="196"/>
      <c r="M708" s="193"/>
      <c r="N708" s="422"/>
    </row>
    <row r="709" ht="27.75" customHeight="1">
      <c r="A709" s="171" t="str">
        <f t="shared" si="4"/>
        <v>9 ปี 0 เดือน 7 วัน หรือเหลืออีก 3294 วัน</v>
      </c>
      <c r="B709" s="113" t="str">
        <f t="shared" si="2"/>
        <v>ทะเบียนเครื่องหมายการค้า ปกติ</v>
      </c>
      <c r="C709" s="172">
        <v>2.51120174E8</v>
      </c>
      <c r="D709" s="172">
        <v>2.40148014E8</v>
      </c>
      <c r="E709" s="175">
        <v>49246.0</v>
      </c>
      <c r="F709" s="167" t="s">
        <v>2691</v>
      </c>
      <c r="G709" s="157" t="s">
        <v>2692</v>
      </c>
      <c r="H709" s="206" t="s">
        <v>2693</v>
      </c>
      <c r="I709" s="333" t="s">
        <v>4035</v>
      </c>
      <c r="J709" s="425" t="s">
        <v>3470</v>
      </c>
      <c r="K709" s="426" t="s">
        <v>4036</v>
      </c>
      <c r="L709" s="196"/>
      <c r="M709" s="193"/>
      <c r="N709" s="422"/>
    </row>
    <row r="710" ht="27.75" customHeight="1">
      <c r="A710" s="171" t="str">
        <f t="shared" si="4"/>
        <v>9 ปี 0 เดือน 7 วัน หรือเหลืออีก 3294 วัน</v>
      </c>
      <c r="B710" s="113" t="str">
        <f t="shared" si="2"/>
        <v>ทะเบียนเครื่องหมายการค้า ปกติ</v>
      </c>
      <c r="C710" s="172">
        <v>2.51120175E8</v>
      </c>
      <c r="D710" s="172">
        <v>2.40148016E8</v>
      </c>
      <c r="E710" s="175">
        <v>49246.0</v>
      </c>
      <c r="F710" s="167" t="s">
        <v>2691</v>
      </c>
      <c r="G710" s="157" t="s">
        <v>2692</v>
      </c>
      <c r="H710" s="206" t="s">
        <v>2693</v>
      </c>
      <c r="I710" s="333" t="s">
        <v>4037</v>
      </c>
      <c r="J710" s="425" t="s">
        <v>3470</v>
      </c>
      <c r="K710" s="426" t="s">
        <v>4038</v>
      </c>
      <c r="L710" s="196"/>
      <c r="M710" s="193"/>
      <c r="N710" s="422"/>
    </row>
    <row r="711" ht="27.75" customHeight="1">
      <c r="A711" s="171" t="str">
        <f t="shared" si="4"/>
        <v>9 ปี 0 เดือน 7 วัน หรือเหลืออีก 3294 วัน</v>
      </c>
      <c r="B711" s="113" t="str">
        <f t="shared" si="2"/>
        <v>ทะเบียนเครื่องหมายการค้า ปกติ</v>
      </c>
      <c r="C711" s="172">
        <v>2.51120176E8</v>
      </c>
      <c r="D711" s="172">
        <v>2.40148017E8</v>
      </c>
      <c r="E711" s="175">
        <v>49246.0</v>
      </c>
      <c r="F711" s="167" t="s">
        <v>2691</v>
      </c>
      <c r="G711" s="157" t="s">
        <v>2692</v>
      </c>
      <c r="H711" s="206" t="s">
        <v>2693</v>
      </c>
      <c r="I711" s="333" t="s">
        <v>4039</v>
      </c>
      <c r="J711" s="425" t="s">
        <v>3470</v>
      </c>
      <c r="K711" s="426" t="s">
        <v>4040</v>
      </c>
      <c r="L711" s="196"/>
      <c r="M711" s="193"/>
      <c r="N711" s="422"/>
    </row>
    <row r="712" ht="27.75" customHeight="1">
      <c r="A712" s="171" t="str">
        <f t="shared" si="4"/>
        <v>9 ปี 0 เดือน 7 วัน หรือเหลืออีก 3294 วัน</v>
      </c>
      <c r="B712" s="113" t="str">
        <f t="shared" si="2"/>
        <v>ทะเบียนเครื่องหมายการค้า ปกติ</v>
      </c>
      <c r="C712" s="172">
        <v>2.51120177E8</v>
      </c>
      <c r="D712" s="172">
        <v>2.40148019E8</v>
      </c>
      <c r="E712" s="175">
        <v>49246.0</v>
      </c>
      <c r="F712" s="167" t="s">
        <v>2691</v>
      </c>
      <c r="G712" s="157" t="s">
        <v>2692</v>
      </c>
      <c r="H712" s="206" t="s">
        <v>2693</v>
      </c>
      <c r="I712" s="333" t="s">
        <v>4041</v>
      </c>
      <c r="J712" s="425" t="s">
        <v>3470</v>
      </c>
      <c r="K712" s="426" t="s">
        <v>4042</v>
      </c>
      <c r="L712" s="196"/>
      <c r="M712" s="193"/>
      <c r="N712" s="422"/>
    </row>
    <row r="713" ht="27.75" customHeight="1">
      <c r="A713" s="171" t="str">
        <f t="shared" si="4"/>
        <v>9 ปี 0 เดือน 7 วัน หรือเหลืออีก 3294 วัน</v>
      </c>
      <c r="B713" s="113" t="str">
        <f t="shared" si="2"/>
        <v>ทะเบียนเครื่องหมายการค้า ปกติ</v>
      </c>
      <c r="C713" s="172">
        <v>2.51120178E8</v>
      </c>
      <c r="D713" s="172">
        <v>2.4014802E8</v>
      </c>
      <c r="E713" s="175">
        <v>49246.0</v>
      </c>
      <c r="F713" s="167" t="s">
        <v>2691</v>
      </c>
      <c r="G713" s="157" t="s">
        <v>2692</v>
      </c>
      <c r="H713" s="206" t="s">
        <v>2693</v>
      </c>
      <c r="I713" s="333" t="s">
        <v>4043</v>
      </c>
      <c r="J713" s="425" t="s">
        <v>3470</v>
      </c>
      <c r="K713" s="426" t="s">
        <v>4044</v>
      </c>
      <c r="L713" s="196"/>
      <c r="M713" s="193"/>
      <c r="N713" s="422"/>
    </row>
    <row r="714" ht="27.75" customHeight="1">
      <c r="A714" s="171" t="str">
        <f t="shared" si="4"/>
        <v>9 ปี 0 เดือน 7 วัน หรือเหลืออีก 3294 วัน</v>
      </c>
      <c r="B714" s="113" t="str">
        <f t="shared" si="2"/>
        <v>ทะเบียนเครื่องหมายการค้า ปกติ</v>
      </c>
      <c r="C714" s="172">
        <v>2.51120179E8</v>
      </c>
      <c r="D714" s="172">
        <v>2.40148021E8</v>
      </c>
      <c r="E714" s="175">
        <v>49246.0</v>
      </c>
      <c r="F714" s="167" t="s">
        <v>2691</v>
      </c>
      <c r="G714" s="157" t="s">
        <v>2692</v>
      </c>
      <c r="H714" s="206" t="s">
        <v>2693</v>
      </c>
      <c r="I714" s="333" t="s">
        <v>4045</v>
      </c>
      <c r="J714" s="425" t="s">
        <v>3470</v>
      </c>
      <c r="K714" s="426" t="s">
        <v>4046</v>
      </c>
      <c r="L714" s="196"/>
      <c r="M714" s="193"/>
      <c r="N714" s="422"/>
    </row>
    <row r="715" ht="27.75" customHeight="1">
      <c r="A715" s="171" t="str">
        <f t="shared" si="4"/>
        <v>8 ปี 0 เดือน 9 วัน หรือเหลืออีก 2931 วัน</v>
      </c>
      <c r="B715" s="113" t="str">
        <f t="shared" si="2"/>
        <v>ทะเบียนเครื่องหมายการค้า ปกติ</v>
      </c>
      <c r="C715" s="172">
        <v>2.51123258E8</v>
      </c>
      <c r="D715" s="172">
        <v>2.30140643E8</v>
      </c>
      <c r="E715" s="175">
        <v>48883.0</v>
      </c>
      <c r="F715" s="167" t="s">
        <v>2691</v>
      </c>
      <c r="G715" s="157" t="s">
        <v>2692</v>
      </c>
      <c r="H715" s="206" t="s">
        <v>2693</v>
      </c>
      <c r="I715" s="333" t="s">
        <v>930</v>
      </c>
      <c r="J715" s="425" t="s">
        <v>3047</v>
      </c>
      <c r="K715" s="426" t="s">
        <v>4047</v>
      </c>
      <c r="L715" s="196"/>
      <c r="M715" s="193"/>
      <c r="N715" s="422"/>
    </row>
    <row r="716" ht="27.75" customHeight="1">
      <c r="A716" s="171" t="str">
        <f t="shared" si="4"/>
        <v>8 ปี 4 เดือน 12 วัน หรือเหลืออีก 3057 วัน</v>
      </c>
      <c r="B716" s="113" t="str">
        <f t="shared" si="2"/>
        <v>ทะเบียนเครื่องหมายการค้า ปกติ</v>
      </c>
      <c r="C716" s="172">
        <v>2.51123259E8</v>
      </c>
      <c r="D716" s="172">
        <v>2.40110771E8</v>
      </c>
      <c r="E716" s="175">
        <v>49009.0</v>
      </c>
      <c r="F716" s="167" t="s">
        <v>2691</v>
      </c>
      <c r="G716" s="157" t="s">
        <v>2692</v>
      </c>
      <c r="H716" s="206" t="s">
        <v>2693</v>
      </c>
      <c r="I716" s="333" t="s">
        <v>979</v>
      </c>
      <c r="J716" s="425" t="s">
        <v>3047</v>
      </c>
      <c r="K716" s="426" t="s">
        <v>4048</v>
      </c>
      <c r="L716" s="196"/>
      <c r="M716" s="193"/>
      <c r="N716" s="422"/>
    </row>
    <row r="717" ht="27.75" customHeight="1">
      <c r="A717" s="171" t="str">
        <f t="shared" si="4"/>
        <v>9 ปี 1 เดือน 5 วัน หรือเหลืออีก 3323 วัน</v>
      </c>
      <c r="B717" s="113" t="str">
        <f t="shared" si="2"/>
        <v>ทะเบียนเครื่องหมายการค้า ปกติ</v>
      </c>
      <c r="C717" s="172">
        <v>2.5112326E8</v>
      </c>
      <c r="D717" s="172">
        <v>2.40153315E8</v>
      </c>
      <c r="E717" s="175">
        <v>49275.0</v>
      </c>
      <c r="F717" s="167" t="s">
        <v>2691</v>
      </c>
      <c r="G717" s="157" t="s">
        <v>2692</v>
      </c>
      <c r="H717" s="206" t="s">
        <v>2693</v>
      </c>
      <c r="I717" s="333" t="s">
        <v>4049</v>
      </c>
      <c r="J717" s="425" t="s">
        <v>3470</v>
      </c>
      <c r="K717" s="426" t="s">
        <v>4050</v>
      </c>
      <c r="L717" s="196"/>
      <c r="M717" s="193"/>
      <c r="N717" s="422"/>
    </row>
    <row r="718" ht="27.75" customHeight="1">
      <c r="A718" s="171" t="str">
        <f t="shared" si="4"/>
        <v>9 ปี 1 เดือน 5 วัน หรือเหลืออีก 3323 วัน</v>
      </c>
      <c r="B718" s="113" t="str">
        <f t="shared" si="2"/>
        <v>ทะเบียนเครื่องหมายการค้า ปกติ</v>
      </c>
      <c r="C718" s="172">
        <v>2.51123261E8</v>
      </c>
      <c r="D718" s="172">
        <v>2.40153316E8</v>
      </c>
      <c r="E718" s="175">
        <v>49275.0</v>
      </c>
      <c r="F718" s="167" t="s">
        <v>2691</v>
      </c>
      <c r="G718" s="157" t="s">
        <v>2692</v>
      </c>
      <c r="H718" s="206" t="s">
        <v>2693</v>
      </c>
      <c r="I718" s="333" t="s">
        <v>4051</v>
      </c>
      <c r="J718" s="425" t="s">
        <v>3470</v>
      </c>
      <c r="K718" s="426" t="s">
        <v>4052</v>
      </c>
      <c r="L718" s="196"/>
      <c r="M718" s="193"/>
      <c r="N718" s="422"/>
    </row>
    <row r="719" ht="27.75" customHeight="1">
      <c r="A719" s="171" t="str">
        <f t="shared" si="4"/>
        <v>9 ปี 1 เดือน 5 วัน หรือเหลืออีก 3323 วัน</v>
      </c>
      <c r="B719" s="113" t="str">
        <f t="shared" si="2"/>
        <v>ทะเบียนเครื่องหมายการค้า ปกติ</v>
      </c>
      <c r="C719" s="172">
        <v>2.51123262E8</v>
      </c>
      <c r="D719" s="172">
        <v>2.40153317E8</v>
      </c>
      <c r="E719" s="175">
        <v>49275.0</v>
      </c>
      <c r="F719" s="167" t="s">
        <v>2691</v>
      </c>
      <c r="G719" s="157" t="s">
        <v>2692</v>
      </c>
      <c r="H719" s="206" t="s">
        <v>2693</v>
      </c>
      <c r="I719" s="333" t="s">
        <v>4053</v>
      </c>
      <c r="J719" s="425" t="s">
        <v>3470</v>
      </c>
      <c r="K719" s="426" t="s">
        <v>4054</v>
      </c>
      <c r="L719" s="196"/>
      <c r="M719" s="193"/>
      <c r="N719" s="422"/>
    </row>
    <row r="720" ht="27.75" customHeight="1">
      <c r="A720" s="171" t="str">
        <f t="shared" si="4"/>
        <v>9 ปี 1 เดือน 5 วัน หรือเหลืออีก 3323 วัน</v>
      </c>
      <c r="B720" s="113" t="str">
        <f t="shared" si="2"/>
        <v>ทะเบียนเครื่องหมายการค้า ปกติ</v>
      </c>
      <c r="C720" s="172">
        <v>2.51123263E8</v>
      </c>
      <c r="D720" s="172">
        <v>2.40153318E8</v>
      </c>
      <c r="E720" s="175">
        <v>49275.0</v>
      </c>
      <c r="F720" s="167" t="s">
        <v>2691</v>
      </c>
      <c r="G720" s="157" t="s">
        <v>2692</v>
      </c>
      <c r="H720" s="206" t="s">
        <v>2693</v>
      </c>
      <c r="I720" s="333" t="s">
        <v>4055</v>
      </c>
      <c r="J720" s="425" t="s">
        <v>3470</v>
      </c>
      <c r="K720" s="426" t="s">
        <v>4056</v>
      </c>
      <c r="L720" s="196"/>
      <c r="M720" s="193"/>
      <c r="N720" s="422"/>
    </row>
    <row r="721" ht="27.75" customHeight="1">
      <c r="A721" s="171" t="str">
        <f t="shared" si="4"/>
        <v>9 ปี 1 เดือน 5 วัน หรือเหลืออีก 3323 วัน</v>
      </c>
      <c r="B721" s="113" t="str">
        <f t="shared" si="2"/>
        <v>ทะเบียนเครื่องหมายการค้า ปกติ</v>
      </c>
      <c r="C721" s="172">
        <v>2.51123264E8</v>
      </c>
      <c r="D721" s="172">
        <v>2.40153319E8</v>
      </c>
      <c r="E721" s="175">
        <v>49275.0</v>
      </c>
      <c r="F721" s="167" t="s">
        <v>2691</v>
      </c>
      <c r="G721" s="157" t="s">
        <v>2692</v>
      </c>
      <c r="H721" s="206" t="s">
        <v>2693</v>
      </c>
      <c r="I721" s="333" t="s">
        <v>4057</v>
      </c>
      <c r="J721" s="425" t="s">
        <v>3470</v>
      </c>
      <c r="K721" s="426" t="s">
        <v>4058</v>
      </c>
      <c r="L721" s="196"/>
      <c r="M721" s="193"/>
      <c r="N721" s="422"/>
    </row>
    <row r="722" ht="27.75" customHeight="1">
      <c r="A722" s="171" t="str">
        <f t="shared" si="4"/>
        <v>9 ปี 1 เดือน 5 วัน หรือเหลืออีก 3323 วัน</v>
      </c>
      <c r="B722" s="113" t="str">
        <f t="shared" si="2"/>
        <v>ทะเบียนเครื่องหมายการค้า ปกติ</v>
      </c>
      <c r="C722" s="172">
        <v>2.51123265E8</v>
      </c>
      <c r="D722" s="172">
        <v>2.4015332E8</v>
      </c>
      <c r="E722" s="175">
        <v>49275.0</v>
      </c>
      <c r="F722" s="167" t="s">
        <v>2691</v>
      </c>
      <c r="G722" s="157" t="s">
        <v>2692</v>
      </c>
      <c r="H722" s="206" t="s">
        <v>2693</v>
      </c>
      <c r="I722" s="333" t="s">
        <v>4059</v>
      </c>
      <c r="J722" s="425" t="s">
        <v>3470</v>
      </c>
      <c r="K722" s="426" t="s">
        <v>4060</v>
      </c>
      <c r="L722" s="196"/>
      <c r="M722" s="193"/>
      <c r="N722" s="422"/>
    </row>
    <row r="723" ht="27.75" customHeight="1">
      <c r="A723" s="171" t="str">
        <f t="shared" si="4"/>
        <v>9 ปี 1 เดือน 5 วัน หรือเหลืออีก 3323 วัน</v>
      </c>
      <c r="B723" s="113" t="str">
        <f t="shared" si="2"/>
        <v>ทะเบียนเครื่องหมายการค้า ปกติ</v>
      </c>
      <c r="C723" s="172">
        <v>2.51123266E8</v>
      </c>
      <c r="D723" s="172">
        <v>2.40153321E8</v>
      </c>
      <c r="E723" s="175">
        <v>49275.0</v>
      </c>
      <c r="F723" s="167" t="s">
        <v>2691</v>
      </c>
      <c r="G723" s="157" t="s">
        <v>2692</v>
      </c>
      <c r="H723" s="206" t="s">
        <v>2693</v>
      </c>
      <c r="I723" s="333" t="s">
        <v>4061</v>
      </c>
      <c r="J723" s="425" t="s">
        <v>3470</v>
      </c>
      <c r="K723" s="426" t="s">
        <v>4062</v>
      </c>
      <c r="L723" s="196"/>
      <c r="M723" s="193"/>
      <c r="N723" s="422"/>
    </row>
    <row r="724" ht="27.75" customHeight="1">
      <c r="A724" s="171" t="str">
        <f t="shared" si="4"/>
        <v>9 ปี 1 เดือน 5 วัน หรือเหลืออีก 3323 วัน</v>
      </c>
      <c r="B724" s="113" t="str">
        <f t="shared" si="2"/>
        <v>ทะเบียนเครื่องหมายการค้า ปกติ</v>
      </c>
      <c r="C724" s="172">
        <v>2.51123267E8</v>
      </c>
      <c r="D724" s="172">
        <v>2.40153322E8</v>
      </c>
      <c r="E724" s="175">
        <v>49275.0</v>
      </c>
      <c r="F724" s="167" t="s">
        <v>2691</v>
      </c>
      <c r="G724" s="157" t="s">
        <v>2692</v>
      </c>
      <c r="H724" s="206" t="s">
        <v>2693</v>
      </c>
      <c r="I724" s="333" t="s">
        <v>4063</v>
      </c>
      <c r="J724" s="425" t="s">
        <v>3470</v>
      </c>
      <c r="K724" s="426" t="s">
        <v>4064</v>
      </c>
      <c r="L724" s="196"/>
      <c r="M724" s="193"/>
      <c r="N724" s="422"/>
    </row>
    <row r="725" ht="27.75" customHeight="1">
      <c r="A725" s="171" t="str">
        <f t="shared" si="4"/>
        <v>9 ปี 1 เดือน 5 วัน หรือเหลืออีก 3323 วัน</v>
      </c>
      <c r="B725" s="113" t="str">
        <f t="shared" si="2"/>
        <v>ทะเบียนเครื่องหมายการค้า ปกติ</v>
      </c>
      <c r="C725" s="172">
        <v>2.51123268E8</v>
      </c>
      <c r="D725" s="172">
        <v>2.40153323E8</v>
      </c>
      <c r="E725" s="175">
        <v>49275.0</v>
      </c>
      <c r="F725" s="167" t="s">
        <v>2691</v>
      </c>
      <c r="G725" s="157" t="s">
        <v>2692</v>
      </c>
      <c r="H725" s="206" t="s">
        <v>2693</v>
      </c>
      <c r="I725" s="333" t="s">
        <v>4065</v>
      </c>
      <c r="J725" s="425" t="s">
        <v>3470</v>
      </c>
      <c r="K725" s="426" t="s">
        <v>4066</v>
      </c>
      <c r="L725" s="196"/>
      <c r="M725" s="193"/>
      <c r="N725" s="422"/>
    </row>
    <row r="726" ht="27.75" customHeight="1">
      <c r="A726" s="171" t="str">
        <f t="shared" si="4"/>
        <v>9 ปี 1 เดือน 5 วัน หรือเหลืออีก 3323 วัน</v>
      </c>
      <c r="B726" s="113" t="str">
        <f t="shared" si="2"/>
        <v>ทะเบียนเครื่องหมายการค้า ปกติ</v>
      </c>
      <c r="C726" s="172">
        <v>2.51123269E8</v>
      </c>
      <c r="D726" s="172">
        <v>2.40153324E8</v>
      </c>
      <c r="E726" s="175">
        <v>49275.0</v>
      </c>
      <c r="F726" s="167" t="s">
        <v>2691</v>
      </c>
      <c r="G726" s="157" t="s">
        <v>2692</v>
      </c>
      <c r="H726" s="206" t="s">
        <v>2693</v>
      </c>
      <c r="I726" s="333" t="s">
        <v>4067</v>
      </c>
      <c r="J726" s="425" t="s">
        <v>3470</v>
      </c>
      <c r="K726" s="426" t="s">
        <v>4068</v>
      </c>
      <c r="L726" s="196"/>
      <c r="M726" s="193"/>
      <c r="N726" s="422"/>
    </row>
    <row r="727" ht="27.75" customHeight="1">
      <c r="A727" s="171" t="str">
        <f t="shared" si="4"/>
        <v>7 ปี 11 เดือน 4 วัน หรือเหลืออีก 2896 วัน</v>
      </c>
      <c r="B727" s="113" t="str">
        <f t="shared" si="2"/>
        <v>ทะเบียนเครื่องหมายการค้า ปกติ</v>
      </c>
      <c r="C727" s="172">
        <v>2.51124735E8</v>
      </c>
      <c r="D727" s="172">
        <v>2.30135736E8</v>
      </c>
      <c r="E727" s="175">
        <v>48848.0</v>
      </c>
      <c r="F727" s="167" t="s">
        <v>2691</v>
      </c>
      <c r="G727" s="157" t="s">
        <v>2692</v>
      </c>
      <c r="H727" s="206" t="s">
        <v>2693</v>
      </c>
      <c r="I727" s="333" t="s">
        <v>1770</v>
      </c>
      <c r="J727" s="425" t="s">
        <v>3470</v>
      </c>
      <c r="K727" s="426" t="s">
        <v>4069</v>
      </c>
      <c r="L727" s="196"/>
      <c r="M727" s="193"/>
      <c r="N727" s="422"/>
    </row>
    <row r="728" ht="27.75" customHeight="1">
      <c r="A728" s="171" t="str">
        <f t="shared" si="4"/>
        <v>8 ปี 10 เดือน 4 วัน หรือเหลืออีก 3230 วัน</v>
      </c>
      <c r="B728" s="113" t="str">
        <f t="shared" si="2"/>
        <v>ทะเบียนเครื่องหมายการค้า ปกติ</v>
      </c>
      <c r="C728" s="172">
        <v>2.51124736E8</v>
      </c>
      <c r="D728" s="172">
        <v>2.40137916E8</v>
      </c>
      <c r="E728" s="175">
        <v>49182.0</v>
      </c>
      <c r="F728" s="167" t="s">
        <v>2691</v>
      </c>
      <c r="G728" s="157" t="s">
        <v>2692</v>
      </c>
      <c r="H728" s="206" t="s">
        <v>2693</v>
      </c>
      <c r="I728" s="333" t="s">
        <v>3021</v>
      </c>
      <c r="J728" s="425" t="s">
        <v>4070</v>
      </c>
      <c r="K728" s="426" t="s">
        <v>4071</v>
      </c>
      <c r="L728" s="196"/>
      <c r="M728" s="193"/>
      <c r="N728" s="422"/>
    </row>
    <row r="729" ht="27.75" customHeight="1">
      <c r="A729" s="171" t="str">
        <f t="shared" si="4"/>
        <v>541 ปี 10 เดือน 5 วัน หรือเหลืออีก 197905 วัน</v>
      </c>
      <c r="B729" s="113" t="str">
        <f t="shared" si="2"/>
        <v>ทะเบียนเครื่องหมายการค้า ปกติ</v>
      </c>
      <c r="C729" s="172">
        <v>2.51124737E8</v>
      </c>
      <c r="D729" s="172">
        <v>2.40137917E8</v>
      </c>
      <c r="E729" s="175">
        <v>243857.0</v>
      </c>
      <c r="F729" s="167" t="s">
        <v>2691</v>
      </c>
      <c r="G729" s="157" t="s">
        <v>2692</v>
      </c>
      <c r="H729" s="206" t="s">
        <v>2693</v>
      </c>
      <c r="I729" s="333" t="s">
        <v>4072</v>
      </c>
      <c r="J729" s="425" t="s">
        <v>4070</v>
      </c>
      <c r="K729" s="426" t="s">
        <v>4073</v>
      </c>
      <c r="L729" s="196"/>
      <c r="M729" s="193"/>
      <c r="N729" s="422"/>
    </row>
    <row r="730" ht="27.75" customHeight="1">
      <c r="A730" s="171" t="str">
        <f t="shared" si="4"/>
        <v>8 ปี 9 เดือน 28 วัน หรือเหลืออีก 3223 วัน</v>
      </c>
      <c r="B730" s="113" t="str">
        <f t="shared" si="2"/>
        <v>ทะเบียนเครื่องหมายการค้า ปกติ</v>
      </c>
      <c r="C730" s="172">
        <v>2.5112438E7</v>
      </c>
      <c r="D730" s="172">
        <v>2.40156399E8</v>
      </c>
      <c r="E730" s="175">
        <v>49175.0</v>
      </c>
      <c r="F730" s="167" t="s">
        <v>2691</v>
      </c>
      <c r="G730" s="157" t="s">
        <v>2692</v>
      </c>
      <c r="H730" s="206" t="s">
        <v>2693</v>
      </c>
      <c r="I730" s="333" t="s">
        <v>4074</v>
      </c>
      <c r="J730" s="425" t="s">
        <v>3470</v>
      </c>
      <c r="K730" s="426" t="s">
        <v>4075</v>
      </c>
      <c r="L730" s="196"/>
      <c r="M730" s="193"/>
      <c r="N730" s="422"/>
    </row>
    <row r="731" ht="27.75" customHeight="1">
      <c r="A731" s="171" t="str">
        <f t="shared" si="4"/>
        <v>9 ปี 1 เดือน 27 วัน หรือเหลืออีก 3345 วัน</v>
      </c>
      <c r="B731" s="113" t="str">
        <f t="shared" si="2"/>
        <v>ทะเบียนเครื่องหมายการค้า ปกติ</v>
      </c>
      <c r="C731" s="172">
        <v>2.51124739E8</v>
      </c>
      <c r="D731" s="172">
        <v>2.401564E8</v>
      </c>
      <c r="E731" s="175">
        <v>49297.0</v>
      </c>
      <c r="F731" s="167" t="s">
        <v>2691</v>
      </c>
      <c r="G731" s="157" t="s">
        <v>2692</v>
      </c>
      <c r="H731" s="206" t="s">
        <v>2693</v>
      </c>
      <c r="I731" s="333" t="s">
        <v>4076</v>
      </c>
      <c r="J731" s="425" t="s">
        <v>3470</v>
      </c>
      <c r="K731" s="426" t="s">
        <v>4077</v>
      </c>
      <c r="L731" s="196"/>
      <c r="M731" s="193"/>
      <c r="N731" s="422"/>
    </row>
    <row r="732" ht="27.75" customHeight="1">
      <c r="A732" s="171" t="str">
        <f t="shared" si="4"/>
        <v>9 ปี 1 เดือน 27 วัน หรือเหลืออีก 3345 วัน</v>
      </c>
      <c r="B732" s="113" t="str">
        <f t="shared" si="2"/>
        <v>ทะเบียนเครื่องหมายการค้า ปกติ</v>
      </c>
      <c r="C732" s="172">
        <v>2.5112474E8</v>
      </c>
      <c r="D732" s="172">
        <v>2.40156401E8</v>
      </c>
      <c r="E732" s="175">
        <v>49297.0</v>
      </c>
      <c r="F732" s="167" t="s">
        <v>2691</v>
      </c>
      <c r="G732" s="157" t="s">
        <v>2692</v>
      </c>
      <c r="H732" s="206" t="s">
        <v>2693</v>
      </c>
      <c r="I732" s="333" t="s">
        <v>4078</v>
      </c>
      <c r="J732" s="425" t="s">
        <v>3470</v>
      </c>
      <c r="K732" s="426" t="s">
        <v>4079</v>
      </c>
      <c r="L732" s="196"/>
      <c r="M732" s="193"/>
      <c r="N732" s="422"/>
    </row>
    <row r="733" ht="27.75" customHeight="1">
      <c r="A733" s="171" t="str">
        <f t="shared" si="4"/>
        <v>9 ปี 1 เดือน 27 วัน หรือเหลืออีก 3345 วัน</v>
      </c>
      <c r="B733" s="113" t="str">
        <f t="shared" si="2"/>
        <v>ทะเบียนเครื่องหมายการค้า ปกติ</v>
      </c>
      <c r="C733" s="172">
        <v>2.51124741E8</v>
      </c>
      <c r="D733" s="172">
        <v>2.40156402E8</v>
      </c>
      <c r="E733" s="175">
        <v>49297.0</v>
      </c>
      <c r="F733" s="167" t="s">
        <v>2691</v>
      </c>
      <c r="G733" s="157" t="s">
        <v>2692</v>
      </c>
      <c r="H733" s="206" t="s">
        <v>2693</v>
      </c>
      <c r="I733" s="333" t="s">
        <v>4080</v>
      </c>
      <c r="J733" s="425" t="s">
        <v>3470</v>
      </c>
      <c r="K733" s="426" t="s">
        <v>4081</v>
      </c>
      <c r="L733" s="196"/>
      <c r="M733" s="193"/>
      <c r="N733" s="422"/>
    </row>
    <row r="734" ht="27.75" customHeight="1">
      <c r="A734" s="171" t="str">
        <f t="shared" si="4"/>
        <v>9 ปี 1 เดือน 27 วัน หรือเหลืออีก 3345 วัน</v>
      </c>
      <c r="B734" s="113" t="str">
        <f t="shared" si="2"/>
        <v>ทะเบียนเครื่องหมายการค้า ปกติ</v>
      </c>
      <c r="C734" s="172">
        <v>2.51124742E8</v>
      </c>
      <c r="D734" s="172">
        <v>2.40156403E8</v>
      </c>
      <c r="E734" s="175">
        <v>49297.0</v>
      </c>
      <c r="F734" s="167" t="s">
        <v>2691</v>
      </c>
      <c r="G734" s="157" t="s">
        <v>2692</v>
      </c>
      <c r="H734" s="206" t="s">
        <v>2693</v>
      </c>
      <c r="I734" s="333" t="s">
        <v>4082</v>
      </c>
      <c r="J734" s="425" t="s">
        <v>3470</v>
      </c>
      <c r="K734" s="426" t="s">
        <v>4083</v>
      </c>
      <c r="L734" s="196"/>
      <c r="M734" s="193"/>
      <c r="N734" s="422"/>
    </row>
    <row r="735" ht="27.75" customHeight="1">
      <c r="A735" s="171" t="str">
        <f t="shared" si="4"/>
        <v>9 ปี 1 เดือน 28 วัน หรือเหลืออีก 3346 วัน</v>
      </c>
      <c r="B735" s="113" t="str">
        <f t="shared" si="2"/>
        <v>ทะเบียนเครื่องหมายการค้า ปกติ</v>
      </c>
      <c r="C735" s="172">
        <v>2.51124743E8</v>
      </c>
      <c r="D735" s="172">
        <v>2.40156404E8</v>
      </c>
      <c r="E735" s="175">
        <v>49298.0</v>
      </c>
      <c r="F735" s="167" t="s">
        <v>2691</v>
      </c>
      <c r="G735" s="157" t="s">
        <v>2692</v>
      </c>
      <c r="H735" s="206" t="s">
        <v>2693</v>
      </c>
      <c r="I735" s="333" t="s">
        <v>4084</v>
      </c>
      <c r="J735" s="425" t="s">
        <v>3470</v>
      </c>
      <c r="K735" s="426" t="s">
        <v>4085</v>
      </c>
      <c r="L735" s="196"/>
      <c r="M735" s="193"/>
      <c r="N735" s="422"/>
    </row>
    <row r="736" ht="27.75" customHeight="1">
      <c r="A736" s="171" t="str">
        <f t="shared" si="4"/>
        <v>9 ปี 1 เดือน 28 วัน หรือเหลืออีก 3346 วัน</v>
      </c>
      <c r="B736" s="113" t="str">
        <f t="shared" si="2"/>
        <v>ทะเบียนเครื่องหมายการค้า ปกติ</v>
      </c>
      <c r="C736" s="172">
        <v>2.51124744E8</v>
      </c>
      <c r="D736" s="172">
        <v>2.40156405E8</v>
      </c>
      <c r="E736" s="175">
        <v>49298.0</v>
      </c>
      <c r="F736" s="167" t="s">
        <v>2691</v>
      </c>
      <c r="G736" s="157" t="s">
        <v>2692</v>
      </c>
      <c r="H736" s="206" t="s">
        <v>2693</v>
      </c>
      <c r="I736" s="333" t="s">
        <v>4086</v>
      </c>
      <c r="J736" s="425" t="s">
        <v>3470</v>
      </c>
      <c r="K736" s="426" t="s">
        <v>4087</v>
      </c>
      <c r="L736" s="196"/>
      <c r="M736" s="193"/>
      <c r="N736" s="422"/>
    </row>
    <row r="737" ht="27.75" customHeight="1">
      <c r="A737" s="171" t="str">
        <f t="shared" si="4"/>
        <v>9 ปี 3 เดือน 5 วัน หรือเหลืออีก 3384 วัน</v>
      </c>
      <c r="B737" s="113" t="str">
        <f t="shared" si="2"/>
        <v>ทะเบียนเครื่องหมายการค้า ปกติ</v>
      </c>
      <c r="C737" s="172">
        <v>2.51124745E8</v>
      </c>
      <c r="D737" s="172">
        <v>2.40156408E8</v>
      </c>
      <c r="E737" s="175">
        <v>49336.0</v>
      </c>
      <c r="F737" s="167" t="s">
        <v>2691</v>
      </c>
      <c r="G737" s="157" t="s">
        <v>2692</v>
      </c>
      <c r="H737" s="206" t="s">
        <v>2693</v>
      </c>
      <c r="I737" s="333" t="s">
        <v>4088</v>
      </c>
      <c r="J737" s="425" t="s">
        <v>3470</v>
      </c>
      <c r="K737" s="426" t="s">
        <v>4089</v>
      </c>
      <c r="L737" s="196"/>
      <c r="M737" s="193"/>
      <c r="N737" s="422"/>
    </row>
    <row r="738" ht="27.75" customHeight="1">
      <c r="A738" s="171" t="str">
        <f t="shared" si="4"/>
        <v>9 ปี 3 เดือน 5 วัน หรือเหลืออีก 3384 วัน</v>
      </c>
      <c r="B738" s="113" t="str">
        <f t="shared" si="2"/>
        <v>ทะเบียนเครื่องหมายการค้า ปกติ</v>
      </c>
      <c r="C738" s="172">
        <v>2.51126146E8</v>
      </c>
      <c r="D738" s="172">
        <v>2.50104525E8</v>
      </c>
      <c r="E738" s="175">
        <v>49336.0</v>
      </c>
      <c r="F738" s="167" t="s">
        <v>2691</v>
      </c>
      <c r="G738" s="157" t="s">
        <v>2692</v>
      </c>
      <c r="H738" s="206" t="s">
        <v>2693</v>
      </c>
      <c r="I738" s="333" t="s">
        <v>4090</v>
      </c>
      <c r="J738" s="425" t="s">
        <v>4091</v>
      </c>
      <c r="K738" s="426" t="s">
        <v>4092</v>
      </c>
      <c r="L738" s="196"/>
      <c r="M738" s="193"/>
      <c r="N738" s="422"/>
    </row>
    <row r="739" ht="27.75" customHeight="1">
      <c r="A739" s="171" t="str">
        <f t="shared" si="4"/>
        <v>9 ปี 3 เดือน 5 วัน หรือเหลืออีก 3384 วัน</v>
      </c>
      <c r="B739" s="113" t="str">
        <f t="shared" si="2"/>
        <v>ทะเบียนเครื่องหมายการค้า ปกติ</v>
      </c>
      <c r="C739" s="172">
        <v>2.51126147E8</v>
      </c>
      <c r="D739" s="172">
        <v>2.50104526E8</v>
      </c>
      <c r="E739" s="175">
        <v>49336.0</v>
      </c>
      <c r="F739" s="167" t="s">
        <v>2691</v>
      </c>
      <c r="G739" s="157" t="s">
        <v>2692</v>
      </c>
      <c r="H739" s="206" t="s">
        <v>2693</v>
      </c>
      <c r="I739" s="333" t="s">
        <v>4093</v>
      </c>
      <c r="J739" s="425" t="s">
        <v>4091</v>
      </c>
      <c r="K739" s="426" t="s">
        <v>4094</v>
      </c>
      <c r="L739" s="196"/>
      <c r="M739" s="193"/>
      <c r="N739" s="422"/>
    </row>
    <row r="740" ht="27.75" customHeight="1">
      <c r="A740" s="171" t="str">
        <f t="shared" si="4"/>
        <v>9 ปี 3 เดือน 5 วัน หรือเหลืออีก 3384 วัน</v>
      </c>
      <c r="B740" s="113" t="str">
        <f t="shared" si="2"/>
        <v>ทะเบียนเครื่องหมายการค้า ปกติ</v>
      </c>
      <c r="C740" s="172">
        <v>2.51126148E8</v>
      </c>
      <c r="D740" s="172">
        <v>2.50104527E8</v>
      </c>
      <c r="E740" s="175">
        <v>49336.0</v>
      </c>
      <c r="F740" s="167" t="s">
        <v>2691</v>
      </c>
      <c r="G740" s="157" t="s">
        <v>2692</v>
      </c>
      <c r="H740" s="206" t="s">
        <v>2693</v>
      </c>
      <c r="I740" s="333" t="s">
        <v>4095</v>
      </c>
      <c r="J740" s="425" t="s">
        <v>4091</v>
      </c>
      <c r="K740" s="426" t="s">
        <v>4096</v>
      </c>
      <c r="L740" s="196"/>
      <c r="M740" s="193"/>
      <c r="N740" s="422"/>
    </row>
    <row r="741" ht="27.75" customHeight="1">
      <c r="A741" s="171" t="str">
        <f t="shared" si="4"/>
        <v>9 ปี 3 เดือน 5 วัน หรือเหลืออีก 3384 วัน</v>
      </c>
      <c r="B741" s="113" t="str">
        <f t="shared" si="2"/>
        <v>ทะเบียนเครื่องหมายการค้า ปกติ</v>
      </c>
      <c r="C741" s="172">
        <v>2.51126149E8</v>
      </c>
      <c r="D741" s="172">
        <v>2.50104528E8</v>
      </c>
      <c r="E741" s="175">
        <v>49336.0</v>
      </c>
      <c r="F741" s="167" t="s">
        <v>2691</v>
      </c>
      <c r="G741" s="157" t="s">
        <v>2692</v>
      </c>
      <c r="H741" s="206" t="s">
        <v>2693</v>
      </c>
      <c r="I741" s="333" t="s">
        <v>4097</v>
      </c>
      <c r="J741" s="425" t="s">
        <v>4091</v>
      </c>
      <c r="K741" s="426" t="s">
        <v>4098</v>
      </c>
      <c r="L741" s="196"/>
      <c r="M741" s="193"/>
      <c r="N741" s="422"/>
    </row>
    <row r="742" ht="27.75" customHeight="1">
      <c r="A742" s="171" t="str">
        <f t="shared" si="4"/>
        <v>9 ปี 3 เดือน 5 วัน หรือเหลืออีก 3384 วัน</v>
      </c>
      <c r="B742" s="113" t="str">
        <f t="shared" si="2"/>
        <v>ทะเบียนเครื่องหมายการค้า ปกติ</v>
      </c>
      <c r="C742" s="172">
        <v>2.5112615E8</v>
      </c>
      <c r="D742" s="172">
        <v>2.5010453E8</v>
      </c>
      <c r="E742" s="175">
        <v>49336.0</v>
      </c>
      <c r="F742" s="167" t="s">
        <v>2691</v>
      </c>
      <c r="G742" s="157" t="s">
        <v>2692</v>
      </c>
      <c r="H742" s="206" t="s">
        <v>2693</v>
      </c>
      <c r="I742" s="333" t="s">
        <v>4099</v>
      </c>
      <c r="J742" s="425" t="s">
        <v>4091</v>
      </c>
      <c r="K742" s="426" t="s">
        <v>4100</v>
      </c>
      <c r="L742" s="196"/>
      <c r="M742" s="193"/>
      <c r="N742" s="422"/>
    </row>
    <row r="743" ht="27.75" customHeight="1">
      <c r="A743" s="171" t="str">
        <f t="shared" si="4"/>
        <v>9 ปี 2 เดือน 18 วัน หรือเหลืออีก 3366 วัน</v>
      </c>
      <c r="B743" s="113" t="str">
        <f t="shared" si="2"/>
        <v>ทะเบียนเครื่องหมายการค้า ปกติ</v>
      </c>
      <c r="C743" s="172">
        <v>2.51128014E8</v>
      </c>
      <c r="D743" s="172">
        <v>2.50101238E8</v>
      </c>
      <c r="E743" s="175">
        <v>49318.0</v>
      </c>
      <c r="F743" s="167" t="s">
        <v>2691</v>
      </c>
      <c r="G743" s="157" t="s">
        <v>2692</v>
      </c>
      <c r="H743" s="206" t="s">
        <v>2693</v>
      </c>
      <c r="I743" s="333" t="s">
        <v>4101</v>
      </c>
      <c r="J743" s="425" t="s">
        <v>4102</v>
      </c>
      <c r="K743" s="426" t="s">
        <v>4103</v>
      </c>
      <c r="L743" s="196"/>
      <c r="M743" s="193"/>
      <c r="N743" s="422"/>
    </row>
    <row r="744" ht="27.75" customHeight="1">
      <c r="A744" s="171" t="str">
        <f t="shared" si="4"/>
        <v>9 ปี 2 เดือน 18 วัน หรือเหลืออีก 3366 วัน</v>
      </c>
      <c r="B744" s="113" t="str">
        <f t="shared" si="2"/>
        <v>ทะเบียนเครื่องหมายการค้า ปกติ</v>
      </c>
      <c r="C744" s="172">
        <v>2.51128015E8</v>
      </c>
      <c r="D744" s="172">
        <v>2.50101239E8</v>
      </c>
      <c r="E744" s="175">
        <v>49318.0</v>
      </c>
      <c r="F744" s="167" t="s">
        <v>2691</v>
      </c>
      <c r="G744" s="157" t="s">
        <v>2692</v>
      </c>
      <c r="H744" s="206" t="s">
        <v>2693</v>
      </c>
      <c r="I744" s="333" t="s">
        <v>4104</v>
      </c>
      <c r="J744" s="425" t="s">
        <v>4102</v>
      </c>
      <c r="K744" s="426" t="s">
        <v>4105</v>
      </c>
      <c r="L744" s="196"/>
      <c r="M744" s="193"/>
      <c r="N744" s="422"/>
    </row>
    <row r="745" ht="27.75" customHeight="1">
      <c r="A745" s="171" t="str">
        <f t="shared" si="4"/>
        <v>9 ปี 2 เดือน 18 วัน หรือเหลืออีก 3366 วัน</v>
      </c>
      <c r="B745" s="113" t="str">
        <f t="shared" si="2"/>
        <v>ทะเบียนเครื่องหมายการค้า ปกติ</v>
      </c>
      <c r="C745" s="172">
        <v>2.51128016E8</v>
      </c>
      <c r="D745" s="172">
        <v>2.50101241E8</v>
      </c>
      <c r="E745" s="175">
        <v>49318.0</v>
      </c>
      <c r="F745" s="167" t="s">
        <v>2691</v>
      </c>
      <c r="G745" s="157" t="s">
        <v>2692</v>
      </c>
      <c r="H745" s="206" t="s">
        <v>2693</v>
      </c>
      <c r="I745" s="333" t="s">
        <v>4106</v>
      </c>
      <c r="J745" s="425" t="s">
        <v>4102</v>
      </c>
      <c r="K745" s="426" t="s">
        <v>4107</v>
      </c>
      <c r="L745" s="196"/>
      <c r="M745" s="193"/>
      <c r="N745" s="422"/>
    </row>
    <row r="746" ht="27.75" customHeight="1">
      <c r="A746" s="171" t="str">
        <f t="shared" si="4"/>
        <v>9 ปี 2 เดือน 18 วัน หรือเหลืออีก 3366 วัน</v>
      </c>
      <c r="B746" s="113" t="str">
        <f t="shared" si="2"/>
        <v>ทะเบียนเครื่องหมายการค้า ปกติ</v>
      </c>
      <c r="C746" s="172">
        <v>2.51128017E8</v>
      </c>
      <c r="D746" s="172">
        <v>2.50101242E8</v>
      </c>
      <c r="E746" s="175">
        <v>49318.0</v>
      </c>
      <c r="F746" s="167" t="s">
        <v>2691</v>
      </c>
      <c r="G746" s="157" t="s">
        <v>2692</v>
      </c>
      <c r="H746" s="206" t="s">
        <v>2693</v>
      </c>
      <c r="I746" s="333" t="s">
        <v>4108</v>
      </c>
      <c r="J746" s="425" t="s">
        <v>4102</v>
      </c>
      <c r="K746" s="426" t="s">
        <v>4109</v>
      </c>
      <c r="L746" s="196"/>
      <c r="M746" s="193"/>
      <c r="N746" s="422"/>
    </row>
    <row r="747" ht="27.75" customHeight="1">
      <c r="A747" s="171" t="str">
        <f t="shared" si="4"/>
        <v>9 ปี 3 เดือน 10 วัน หรือเหลืออีก 3389 วัน</v>
      </c>
      <c r="B747" s="113" t="str">
        <f t="shared" si="2"/>
        <v>ทะเบียนเครื่องหมายการค้า ปกติ</v>
      </c>
      <c r="C747" s="172">
        <v>2.51128017E8</v>
      </c>
      <c r="D747" s="172">
        <v>2.50101243E8</v>
      </c>
      <c r="E747" s="175">
        <v>49341.0</v>
      </c>
      <c r="F747" s="167" t="s">
        <v>2691</v>
      </c>
      <c r="G747" s="157" t="s">
        <v>2692</v>
      </c>
      <c r="H747" s="206" t="s">
        <v>2693</v>
      </c>
      <c r="I747" s="333" t="s">
        <v>4110</v>
      </c>
      <c r="J747" s="425" t="s">
        <v>4102</v>
      </c>
      <c r="K747" s="426" t="s">
        <v>4111</v>
      </c>
      <c r="L747" s="427"/>
      <c r="M747" s="193"/>
      <c r="N747" s="422"/>
    </row>
    <row r="748" ht="27.75" customHeight="1">
      <c r="A748" s="171" t="str">
        <f t="shared" si="4"/>
        <v>9 ปี 3 เดือน 11 วัน หรือเหลืออีก 3390 วัน</v>
      </c>
      <c r="B748" s="113" t="str">
        <f t="shared" si="2"/>
        <v>ทะเบียนเครื่องหมายการค้า ปกติ</v>
      </c>
      <c r="C748" s="172">
        <v>2.51128019E8</v>
      </c>
      <c r="D748" s="172">
        <v>2.50101244E8</v>
      </c>
      <c r="E748" s="175">
        <v>49342.0</v>
      </c>
      <c r="F748" s="167" t="s">
        <v>2691</v>
      </c>
      <c r="G748" s="157" t="s">
        <v>2692</v>
      </c>
      <c r="H748" s="206" t="s">
        <v>2693</v>
      </c>
      <c r="I748" s="333" t="s">
        <v>4112</v>
      </c>
      <c r="J748" s="425" t="s">
        <v>4102</v>
      </c>
      <c r="K748" s="426" t="s">
        <v>4113</v>
      </c>
      <c r="L748" s="196"/>
      <c r="M748" s="193"/>
      <c r="N748" s="422"/>
    </row>
    <row r="749" ht="27.75" customHeight="1">
      <c r="A749" s="171" t="str">
        <f t="shared" si="4"/>
        <v>9 ปี 3 เดือน 12 วัน หรือเหลืออีก 3391 วัน</v>
      </c>
      <c r="B749" s="113" t="str">
        <f t="shared" si="2"/>
        <v>ทะเบียนเครื่องหมายการค้า ปกติ</v>
      </c>
      <c r="C749" s="172">
        <v>2.5112802E8</v>
      </c>
      <c r="D749" s="172">
        <v>2.50101245E8</v>
      </c>
      <c r="E749" s="175">
        <v>49343.0</v>
      </c>
      <c r="F749" s="167" t="s">
        <v>2691</v>
      </c>
      <c r="G749" s="157" t="s">
        <v>2692</v>
      </c>
      <c r="H749" s="206" t="s">
        <v>2693</v>
      </c>
      <c r="I749" s="333" t="s">
        <v>4114</v>
      </c>
      <c r="J749" s="425" t="s">
        <v>4102</v>
      </c>
      <c r="K749" s="426" t="s">
        <v>4115</v>
      </c>
      <c r="L749" s="196"/>
      <c r="M749" s="193"/>
      <c r="N749" s="422"/>
    </row>
    <row r="750" ht="27.75" customHeight="1">
      <c r="A750" s="171" t="str">
        <f t="shared" si="4"/>
        <v>9 ปี 2 เดือน 18 วัน หรือเหลืออีก 3366 วัน</v>
      </c>
      <c r="B750" s="113" t="str">
        <f t="shared" si="2"/>
        <v>ทะเบียนเครื่องหมายการค้า ปกติ</v>
      </c>
      <c r="C750" s="172">
        <v>2.51128021E8</v>
      </c>
      <c r="D750" s="172">
        <v>2.50121246E8</v>
      </c>
      <c r="E750" s="175">
        <v>49318.0</v>
      </c>
      <c r="F750" s="167" t="s">
        <v>2691</v>
      </c>
      <c r="G750" s="157" t="s">
        <v>2692</v>
      </c>
      <c r="H750" s="206" t="s">
        <v>2693</v>
      </c>
      <c r="I750" s="333" t="s">
        <v>4116</v>
      </c>
      <c r="J750" s="425" t="s">
        <v>4102</v>
      </c>
      <c r="K750" s="426" t="s">
        <v>4117</v>
      </c>
      <c r="L750" s="196"/>
      <c r="M750" s="193"/>
      <c r="N750" s="422"/>
    </row>
    <row r="751" ht="27.75" customHeight="1">
      <c r="A751" s="171" t="str">
        <f t="shared" si="4"/>
        <v>9 ปี 2 เดือน 18 วัน หรือเหลืออีก 3366 วัน</v>
      </c>
      <c r="B751" s="113" t="str">
        <f t="shared" si="2"/>
        <v>ทะเบียนเครื่องหมายการค้า ปกติ</v>
      </c>
      <c r="C751" s="172">
        <v>2.51128022E8</v>
      </c>
      <c r="D751" s="172">
        <v>2.50101247E8</v>
      </c>
      <c r="E751" s="175">
        <v>49318.0</v>
      </c>
      <c r="F751" s="167" t="s">
        <v>2691</v>
      </c>
      <c r="G751" s="157" t="s">
        <v>2692</v>
      </c>
      <c r="H751" s="206" t="s">
        <v>2693</v>
      </c>
      <c r="I751" s="333" t="s">
        <v>4118</v>
      </c>
      <c r="J751" s="425" t="s">
        <v>4102</v>
      </c>
      <c r="K751" s="426" t="s">
        <v>4119</v>
      </c>
      <c r="L751" s="196"/>
      <c r="M751" s="193"/>
      <c r="N751" s="422"/>
    </row>
    <row r="752" ht="27.75" customHeight="1">
      <c r="A752" s="171" t="str">
        <f t="shared" si="4"/>
        <v>9 ปี 3 เดือน 5 วัน หรือเหลืออีก 3384 วัน</v>
      </c>
      <c r="B752" s="113" t="str">
        <f t="shared" si="2"/>
        <v>ทะเบียนเครื่องหมายการค้า ปกติ</v>
      </c>
      <c r="C752" s="172">
        <v>2.51128023E8</v>
      </c>
      <c r="D752" s="172">
        <v>2.50104508E8</v>
      </c>
      <c r="E752" s="175">
        <v>49336.0</v>
      </c>
      <c r="F752" s="167" t="s">
        <v>2691</v>
      </c>
      <c r="G752" s="157" t="s">
        <v>2692</v>
      </c>
      <c r="H752" s="206" t="s">
        <v>2693</v>
      </c>
      <c r="I752" s="333" t="s">
        <v>4120</v>
      </c>
      <c r="J752" s="425" t="s">
        <v>4102</v>
      </c>
      <c r="K752" s="426" t="s">
        <v>4121</v>
      </c>
      <c r="L752" s="196"/>
      <c r="M752" s="193"/>
      <c r="N752" s="422"/>
    </row>
    <row r="753" ht="27.75" customHeight="1">
      <c r="A753" s="171" t="str">
        <f t="shared" si="4"/>
        <v>9 ปี 3 เดือน 5 วัน หรือเหลืออีก 3384 วัน</v>
      </c>
      <c r="B753" s="113" t="str">
        <f t="shared" si="2"/>
        <v>ทะเบียนเครื่องหมายการค้า ปกติ</v>
      </c>
      <c r="C753" s="172">
        <v>2.51128024E8</v>
      </c>
      <c r="D753" s="172">
        <v>2.50104509E8</v>
      </c>
      <c r="E753" s="175">
        <v>49336.0</v>
      </c>
      <c r="F753" s="167" t="s">
        <v>2691</v>
      </c>
      <c r="G753" s="157" t="s">
        <v>2692</v>
      </c>
      <c r="H753" s="206" t="s">
        <v>2693</v>
      </c>
      <c r="I753" s="333" t="s">
        <v>4122</v>
      </c>
      <c r="J753" s="425" t="s">
        <v>4102</v>
      </c>
      <c r="K753" s="426" t="s">
        <v>4123</v>
      </c>
      <c r="L753" s="196"/>
      <c r="M753" s="193"/>
      <c r="N753" s="422"/>
    </row>
    <row r="754" ht="27.75" customHeight="1">
      <c r="A754" s="171" t="str">
        <f t="shared" si="4"/>
        <v>9 ปี 3 เดือน 5 วัน หรือเหลืออีก 3384 วัน</v>
      </c>
      <c r="B754" s="113" t="str">
        <f t="shared" si="2"/>
        <v>ทะเบียนเครื่องหมายการค้า ปกติ</v>
      </c>
      <c r="C754" s="172">
        <v>2.51128025E8</v>
      </c>
      <c r="D754" s="172">
        <v>2.5010451E8</v>
      </c>
      <c r="E754" s="175">
        <v>49336.0</v>
      </c>
      <c r="F754" s="167" t="s">
        <v>2691</v>
      </c>
      <c r="G754" s="157" t="s">
        <v>2692</v>
      </c>
      <c r="H754" s="206" t="s">
        <v>2693</v>
      </c>
      <c r="I754" s="333" t="s">
        <v>4124</v>
      </c>
      <c r="J754" s="425" t="s">
        <v>4102</v>
      </c>
      <c r="K754" s="426" t="s">
        <v>4125</v>
      </c>
      <c r="L754" s="196"/>
      <c r="M754" s="193"/>
      <c r="N754" s="422"/>
    </row>
    <row r="755" ht="27.75" customHeight="1">
      <c r="A755" s="171" t="str">
        <f t="shared" si="4"/>
        <v>9 ปี 3 เดือน 5 วัน หรือเหลืออีก 3384 วัน</v>
      </c>
      <c r="B755" s="113" t="str">
        <f t="shared" si="2"/>
        <v>ทะเบียนเครื่องหมายการค้า ปกติ</v>
      </c>
      <c r="C755" s="172">
        <v>2.51128026E8</v>
      </c>
      <c r="D755" s="172">
        <v>2.50104511E8</v>
      </c>
      <c r="E755" s="175">
        <v>49336.0</v>
      </c>
      <c r="F755" s="167" t="s">
        <v>2691</v>
      </c>
      <c r="G755" s="157" t="s">
        <v>2692</v>
      </c>
      <c r="H755" s="206" t="s">
        <v>2693</v>
      </c>
      <c r="I755" s="333" t="s">
        <v>4126</v>
      </c>
      <c r="J755" s="425" t="s">
        <v>4102</v>
      </c>
      <c r="K755" s="426" t="s">
        <v>4127</v>
      </c>
      <c r="L755" s="196"/>
      <c r="M755" s="193"/>
      <c r="N755" s="422"/>
    </row>
    <row r="756" ht="27.75" customHeight="1">
      <c r="A756" s="171" t="str">
        <f t="shared" si="4"/>
        <v>9 ปี 3 เดือน 5 วัน หรือเหลืออีก 3384 วัน</v>
      </c>
      <c r="B756" s="113" t="str">
        <f t="shared" si="2"/>
        <v>ทะเบียนเครื่องหมายการค้า ปกติ</v>
      </c>
      <c r="C756" s="172">
        <v>2.51128027E8</v>
      </c>
      <c r="D756" s="172">
        <v>2.50104513E8</v>
      </c>
      <c r="E756" s="175">
        <v>49336.0</v>
      </c>
      <c r="F756" s="167" t="s">
        <v>2691</v>
      </c>
      <c r="G756" s="157" t="s">
        <v>2692</v>
      </c>
      <c r="H756" s="206" t="s">
        <v>2693</v>
      </c>
      <c r="I756" s="333" t="s">
        <v>4128</v>
      </c>
      <c r="J756" s="425" t="s">
        <v>4102</v>
      </c>
      <c r="K756" s="426" t="s">
        <v>4129</v>
      </c>
      <c r="L756" s="196"/>
      <c r="M756" s="193"/>
      <c r="N756" s="422"/>
    </row>
    <row r="757" ht="27.75" customHeight="1">
      <c r="A757" s="171" t="str">
        <f t="shared" si="4"/>
        <v>9 ปี 3 เดือน 5 วัน หรือเหลืออีก 3384 วัน</v>
      </c>
      <c r="B757" s="113" t="str">
        <f t="shared" si="2"/>
        <v>ทะเบียนเครื่องหมายการค้า ปกติ</v>
      </c>
      <c r="C757" s="172">
        <v>2.51128028E8</v>
      </c>
      <c r="D757" s="172">
        <v>2.50104514E8</v>
      </c>
      <c r="E757" s="175">
        <v>49336.0</v>
      </c>
      <c r="F757" s="167" t="s">
        <v>2691</v>
      </c>
      <c r="G757" s="157" t="s">
        <v>2692</v>
      </c>
      <c r="H757" s="206" t="s">
        <v>2693</v>
      </c>
      <c r="I757" s="333" t="s">
        <v>4130</v>
      </c>
      <c r="J757" s="425" t="s">
        <v>4102</v>
      </c>
      <c r="K757" s="426" t="s">
        <v>4131</v>
      </c>
      <c r="L757" s="196"/>
      <c r="M757" s="193"/>
      <c r="N757" s="422"/>
    </row>
    <row r="758" ht="27.75" customHeight="1">
      <c r="A758" s="171" t="str">
        <f t="shared" si="4"/>
        <v>9 ปี 3 เดือน 5 วัน หรือเหลืออีก 3384 วัน</v>
      </c>
      <c r="B758" s="113" t="str">
        <f t="shared" si="2"/>
        <v>ทะเบียนเครื่องหมายการค้า ปกติ</v>
      </c>
      <c r="C758" s="172">
        <v>2.51128029E8</v>
      </c>
      <c r="D758" s="172">
        <v>2.5104515E7</v>
      </c>
      <c r="E758" s="175">
        <v>49336.0</v>
      </c>
      <c r="F758" s="167" t="s">
        <v>2691</v>
      </c>
      <c r="G758" s="157" t="s">
        <v>2692</v>
      </c>
      <c r="H758" s="206" t="s">
        <v>2693</v>
      </c>
      <c r="I758" s="333" t="s">
        <v>4132</v>
      </c>
      <c r="J758" s="425" t="s">
        <v>4102</v>
      </c>
      <c r="K758" s="426" t="s">
        <v>4133</v>
      </c>
      <c r="L758" s="196"/>
      <c r="M758" s="193"/>
      <c r="N758" s="422"/>
    </row>
    <row r="759" ht="27.75" customHeight="1">
      <c r="A759" s="171" t="str">
        <f t="shared" si="4"/>
        <v>9 ปี 3 เดือน 5 วัน หรือเหลืออีก 3384 วัน</v>
      </c>
      <c r="B759" s="113" t="str">
        <f t="shared" si="2"/>
        <v>ทะเบียนเครื่องหมายการค้า ปกติ</v>
      </c>
      <c r="C759" s="172">
        <v>2.5112803E8</v>
      </c>
      <c r="D759" s="172">
        <v>2.50104516E8</v>
      </c>
      <c r="E759" s="175">
        <v>49336.0</v>
      </c>
      <c r="F759" s="167" t="s">
        <v>2691</v>
      </c>
      <c r="G759" s="157" t="s">
        <v>2692</v>
      </c>
      <c r="H759" s="206" t="s">
        <v>2693</v>
      </c>
      <c r="I759" s="333" t="s">
        <v>4134</v>
      </c>
      <c r="J759" s="425" t="s">
        <v>4102</v>
      </c>
      <c r="K759" s="426" t="s">
        <v>4135</v>
      </c>
      <c r="L759" s="196"/>
      <c r="M759" s="193"/>
      <c r="N759" s="422"/>
    </row>
    <row r="760" ht="27.75" customHeight="1">
      <c r="A760" s="171" t="str">
        <f t="shared" si="4"/>
        <v>9 ปี 3 เดือน 5 วัน หรือเหลืออีก 3384 วัน</v>
      </c>
      <c r="B760" s="113" t="str">
        <f t="shared" si="2"/>
        <v>ทะเบียนเครื่องหมายการค้า ปกติ</v>
      </c>
      <c r="C760" s="172">
        <v>2.51128032E8</v>
      </c>
      <c r="D760" s="172">
        <v>2.50104519E8</v>
      </c>
      <c r="E760" s="175">
        <v>49336.0</v>
      </c>
      <c r="F760" s="167" t="s">
        <v>2691</v>
      </c>
      <c r="G760" s="157" t="s">
        <v>2692</v>
      </c>
      <c r="H760" s="206" t="s">
        <v>2693</v>
      </c>
      <c r="I760" s="333" t="s">
        <v>4136</v>
      </c>
      <c r="J760" s="425" t="s">
        <v>4102</v>
      </c>
      <c r="K760" s="426" t="s">
        <v>4137</v>
      </c>
      <c r="L760" s="196"/>
      <c r="M760" s="193"/>
      <c r="N760" s="422"/>
    </row>
    <row r="761" ht="27.75" customHeight="1">
      <c r="A761" s="171" t="str">
        <f t="shared" si="4"/>
        <v>9 ปี 3 เดือน 5 วัน หรือเหลืออีก 3384 วัน</v>
      </c>
      <c r="B761" s="113" t="str">
        <f t="shared" si="2"/>
        <v>ทะเบียนเครื่องหมายการค้า ปกติ</v>
      </c>
      <c r="C761" s="172">
        <v>2.51128033E8</v>
      </c>
      <c r="D761" s="172">
        <v>2.5010452E8</v>
      </c>
      <c r="E761" s="175">
        <v>49336.0</v>
      </c>
      <c r="F761" s="167" t="s">
        <v>2691</v>
      </c>
      <c r="G761" s="157" t="s">
        <v>2692</v>
      </c>
      <c r="H761" s="206" t="s">
        <v>2693</v>
      </c>
      <c r="I761" s="333" t="s">
        <v>4138</v>
      </c>
      <c r="J761" s="425" t="s">
        <v>4102</v>
      </c>
      <c r="K761" s="426" t="s">
        <v>4139</v>
      </c>
      <c r="L761" s="196"/>
      <c r="M761" s="193"/>
      <c r="N761" s="422"/>
    </row>
    <row r="762" ht="27.75" customHeight="1">
      <c r="A762" s="171" t="str">
        <f t="shared" si="4"/>
        <v>9 ปี 3 เดือน 5 วัน หรือเหลืออีก 3384 วัน</v>
      </c>
      <c r="B762" s="113" t="str">
        <f t="shared" si="2"/>
        <v>ทะเบียนเครื่องหมายการค้า ปกติ</v>
      </c>
      <c r="C762" s="172">
        <v>2.51128034E8</v>
      </c>
      <c r="D762" s="172">
        <v>2.50104522E8</v>
      </c>
      <c r="E762" s="175">
        <v>49336.0</v>
      </c>
      <c r="F762" s="167" t="s">
        <v>2691</v>
      </c>
      <c r="G762" s="157" t="s">
        <v>2692</v>
      </c>
      <c r="H762" s="206" t="s">
        <v>2693</v>
      </c>
      <c r="I762" s="333" t="s">
        <v>4140</v>
      </c>
      <c r="J762" s="425" t="s">
        <v>4102</v>
      </c>
      <c r="K762" s="426" t="s">
        <v>4141</v>
      </c>
      <c r="L762" s="196"/>
      <c r="M762" s="193"/>
      <c r="N762" s="422"/>
    </row>
    <row r="763" ht="27.75" customHeight="1">
      <c r="A763" s="171" t="str">
        <f t="shared" si="4"/>
        <v>9 ปี 3 เดือน 5 วัน หรือเหลืออีก 3384 วัน</v>
      </c>
      <c r="B763" s="113" t="str">
        <f t="shared" si="2"/>
        <v>ทะเบียนเครื่องหมายการค้า ปกติ</v>
      </c>
      <c r="C763" s="172">
        <v>2.51128031E8</v>
      </c>
      <c r="D763" s="172">
        <v>2.50104517E8</v>
      </c>
      <c r="E763" s="175">
        <v>49336.0</v>
      </c>
      <c r="F763" s="167" t="s">
        <v>2691</v>
      </c>
      <c r="G763" s="157" t="s">
        <v>2692</v>
      </c>
      <c r="H763" s="206" t="s">
        <v>2693</v>
      </c>
      <c r="I763" s="333" t="s">
        <v>4142</v>
      </c>
      <c r="J763" s="425" t="s">
        <v>4102</v>
      </c>
      <c r="K763" s="426" t="s">
        <v>4143</v>
      </c>
      <c r="L763" s="196"/>
      <c r="M763" s="193"/>
      <c r="N763" s="422"/>
    </row>
    <row r="764" ht="27.75" customHeight="1">
      <c r="A764" s="171" t="str">
        <f t="shared" si="4"/>
        <v>9 ปี 4 เดือน 3 วัน หรือเหลืออีก 3413 วัน</v>
      </c>
      <c r="B764" s="113" t="str">
        <f t="shared" si="2"/>
        <v>ทะเบียนเครื่องหมายการค้า ปกติ</v>
      </c>
      <c r="C764" s="172">
        <v>2.51132212E8</v>
      </c>
      <c r="D764" s="172">
        <v>2.50108647E8</v>
      </c>
      <c r="E764" s="175">
        <v>49365.0</v>
      </c>
      <c r="F764" s="167" t="s">
        <v>2691</v>
      </c>
      <c r="G764" s="157" t="s">
        <v>2692</v>
      </c>
      <c r="H764" s="206" t="s">
        <v>2693</v>
      </c>
      <c r="I764" s="333" t="s">
        <v>4144</v>
      </c>
      <c r="J764" s="425" t="s">
        <v>4102</v>
      </c>
      <c r="K764" s="426" t="s">
        <v>4145</v>
      </c>
      <c r="L764" s="196"/>
      <c r="M764" s="193"/>
      <c r="N764" s="422"/>
    </row>
    <row r="765" ht="27.75" customHeight="1">
      <c r="A765" s="171" t="str">
        <f t="shared" si="4"/>
        <v>9 ปี 4 เดือน 3 วัน หรือเหลืออีก 3413 วัน</v>
      </c>
      <c r="B765" s="113" t="str">
        <f t="shared" si="2"/>
        <v>ทะเบียนเครื่องหมายการค้า ปกติ</v>
      </c>
      <c r="C765" s="172">
        <v>2.51132213E8</v>
      </c>
      <c r="D765" s="172">
        <v>2.50108648E8</v>
      </c>
      <c r="E765" s="175">
        <v>49365.0</v>
      </c>
      <c r="F765" s="167" t="s">
        <v>2691</v>
      </c>
      <c r="G765" s="157" t="s">
        <v>2692</v>
      </c>
      <c r="H765" s="206" t="s">
        <v>2693</v>
      </c>
      <c r="I765" s="333" t="s">
        <v>4146</v>
      </c>
      <c r="J765" s="425" t="s">
        <v>4102</v>
      </c>
      <c r="K765" s="426" t="s">
        <v>4147</v>
      </c>
      <c r="L765" s="196"/>
      <c r="M765" s="193"/>
      <c r="N765" s="422"/>
    </row>
    <row r="766" ht="27.75" customHeight="1">
      <c r="A766" s="171" t="str">
        <f t="shared" si="4"/>
        <v>9 ปี 4 เดือน 3 วัน หรือเหลืออีก 3413 วัน</v>
      </c>
      <c r="B766" s="113" t="str">
        <f t="shared" si="2"/>
        <v>ทะเบียนเครื่องหมายการค้า ปกติ</v>
      </c>
      <c r="C766" s="172">
        <v>2.51132214E8</v>
      </c>
      <c r="D766" s="172">
        <v>2.50108649E8</v>
      </c>
      <c r="E766" s="175">
        <v>49365.0</v>
      </c>
      <c r="F766" s="167" t="s">
        <v>2691</v>
      </c>
      <c r="G766" s="157" t="s">
        <v>2692</v>
      </c>
      <c r="H766" s="206" t="s">
        <v>2693</v>
      </c>
      <c r="I766" s="333" t="s">
        <v>4148</v>
      </c>
      <c r="J766" s="425" t="s">
        <v>4102</v>
      </c>
      <c r="K766" s="426" t="s">
        <v>4149</v>
      </c>
      <c r="L766" s="196"/>
      <c r="M766" s="193"/>
      <c r="N766" s="422"/>
    </row>
    <row r="767" ht="27.75" customHeight="1">
      <c r="A767" s="171" t="str">
        <f t="shared" si="4"/>
        <v>9 ปี 4 เดือน 3 วัน หรือเหลืออีก 3413 วัน</v>
      </c>
      <c r="B767" s="113" t="str">
        <f t="shared" si="2"/>
        <v>ทะเบียนเครื่องหมายการค้า ปกติ</v>
      </c>
      <c r="C767" s="172">
        <v>2.51132215E8</v>
      </c>
      <c r="D767" s="172">
        <v>2.5010865E8</v>
      </c>
      <c r="E767" s="175">
        <v>49365.0</v>
      </c>
      <c r="F767" s="167" t="s">
        <v>2691</v>
      </c>
      <c r="G767" s="157" t="s">
        <v>2692</v>
      </c>
      <c r="H767" s="206" t="s">
        <v>2693</v>
      </c>
      <c r="I767" s="333" t="s">
        <v>4150</v>
      </c>
      <c r="J767" s="425" t="s">
        <v>4102</v>
      </c>
      <c r="K767" s="426" t="s">
        <v>4151</v>
      </c>
      <c r="L767" s="196"/>
      <c r="M767" s="193"/>
      <c r="N767" s="422"/>
    </row>
    <row r="768" ht="27.75" customHeight="1">
      <c r="A768" s="171" t="str">
        <f t="shared" si="4"/>
        <v>9 ปี 4 เดือน 3 วัน หรือเหลืออีก 3413 วัน</v>
      </c>
      <c r="B768" s="113" t="str">
        <f t="shared" si="2"/>
        <v>ทะเบียนเครื่องหมายการค้า ปกติ</v>
      </c>
      <c r="C768" s="172">
        <v>2.51132216E8</v>
      </c>
      <c r="D768" s="172">
        <v>2.50108651E8</v>
      </c>
      <c r="E768" s="175">
        <v>49365.0</v>
      </c>
      <c r="F768" s="167" t="s">
        <v>2691</v>
      </c>
      <c r="G768" s="157" t="s">
        <v>2692</v>
      </c>
      <c r="H768" s="206" t="s">
        <v>2693</v>
      </c>
      <c r="I768" s="333" t="s">
        <v>4152</v>
      </c>
      <c r="J768" s="425" t="s">
        <v>4102</v>
      </c>
      <c r="K768" s="426" t="s">
        <v>4153</v>
      </c>
      <c r="L768" s="196"/>
      <c r="M768" s="193"/>
      <c r="N768" s="422"/>
    </row>
    <row r="769" ht="27.75" customHeight="1">
      <c r="A769" s="171" t="str">
        <f t="shared" si="4"/>
        <v>9 ปี 3 เดือน 10 วัน หรือเหลืออีก 3389 วัน</v>
      </c>
      <c r="B769" s="113" t="str">
        <f t="shared" si="2"/>
        <v>ทะเบียนเครื่องหมายการค้า ปกติ</v>
      </c>
      <c r="C769" s="172">
        <v>2.51132217E8</v>
      </c>
      <c r="D769" s="172">
        <v>2.50108652E8</v>
      </c>
      <c r="E769" s="175">
        <v>49341.0</v>
      </c>
      <c r="F769" s="167" t="s">
        <v>2691</v>
      </c>
      <c r="G769" s="157" t="s">
        <v>2692</v>
      </c>
      <c r="H769" s="206" t="s">
        <v>2693</v>
      </c>
      <c r="I769" s="333" t="s">
        <v>4154</v>
      </c>
      <c r="J769" s="425" t="s">
        <v>4102</v>
      </c>
      <c r="K769" s="426" t="s">
        <v>4155</v>
      </c>
      <c r="L769" s="196"/>
      <c r="M769" s="193"/>
      <c r="N769" s="422"/>
    </row>
    <row r="770" ht="27.75" customHeight="1">
      <c r="A770" s="171" t="str">
        <f t="shared" si="4"/>
        <v>7 ปี 11 เดือน 4 วัน หรือเหลืออีก 2896 วัน</v>
      </c>
      <c r="B770" s="113" t="str">
        <f t="shared" si="2"/>
        <v>ทะเบียนเครื่องหมายการค้า ปกติ</v>
      </c>
      <c r="C770" s="172">
        <v>2.51132219E8</v>
      </c>
      <c r="D770" s="172">
        <v>2.30135745E8</v>
      </c>
      <c r="E770" s="175">
        <v>48848.0</v>
      </c>
      <c r="F770" s="167" t="s">
        <v>2691</v>
      </c>
      <c r="G770" s="157" t="s">
        <v>2692</v>
      </c>
      <c r="H770" s="206" t="s">
        <v>2693</v>
      </c>
      <c r="I770" s="333" t="s">
        <v>4156</v>
      </c>
      <c r="J770" s="425" t="s">
        <v>4102</v>
      </c>
      <c r="K770" s="426" t="s">
        <v>4157</v>
      </c>
      <c r="L770" s="196"/>
      <c r="M770" s="193"/>
      <c r="N770" s="422"/>
    </row>
    <row r="771" ht="27.75" customHeight="1">
      <c r="A771" s="182"/>
      <c r="B771" s="184"/>
      <c r="C771" s="179"/>
      <c r="D771" s="180"/>
      <c r="E771" s="180"/>
      <c r="F771" s="181"/>
      <c r="G771" s="179"/>
      <c r="H771" s="179"/>
      <c r="I771" s="179"/>
      <c r="J771" s="179"/>
      <c r="K771" s="428"/>
      <c r="L771" s="179"/>
      <c r="M771" s="120"/>
      <c r="N771" s="181"/>
    </row>
    <row r="772" ht="27.75" customHeight="1">
      <c r="A772" s="182"/>
      <c r="B772" s="183"/>
      <c r="C772" s="120"/>
      <c r="D772" s="177"/>
      <c r="E772" s="177"/>
      <c r="F772" s="178"/>
      <c r="G772" s="120"/>
      <c r="H772" s="120"/>
      <c r="I772" s="120"/>
      <c r="J772" s="120"/>
      <c r="K772" s="428"/>
      <c r="L772" s="120"/>
      <c r="M772" s="120"/>
      <c r="N772" s="178"/>
    </row>
    <row r="773" ht="27.75" customHeight="1">
      <c r="A773" s="182"/>
      <c r="B773" s="184"/>
      <c r="C773" s="179"/>
      <c r="D773" s="180"/>
      <c r="E773" s="180"/>
      <c r="F773" s="181"/>
      <c r="G773" s="179"/>
      <c r="H773" s="179"/>
      <c r="I773" s="179"/>
      <c r="J773" s="179"/>
      <c r="K773" s="428"/>
      <c r="L773" s="179"/>
      <c r="M773" s="120"/>
      <c r="N773" s="181"/>
    </row>
    <row r="774" ht="27.75" customHeight="1">
      <c r="A774" s="182"/>
      <c r="B774" s="183"/>
      <c r="C774" s="120"/>
      <c r="D774" s="177"/>
      <c r="E774" s="177"/>
      <c r="F774" s="178"/>
      <c r="G774" s="120"/>
      <c r="H774" s="120"/>
      <c r="I774" s="120"/>
      <c r="J774" s="120"/>
      <c r="K774" s="428"/>
      <c r="L774" s="120"/>
      <c r="M774" s="120"/>
      <c r="N774" s="178"/>
    </row>
    <row r="775" ht="27.75" customHeight="1">
      <c r="A775" s="182"/>
      <c r="B775" s="184"/>
      <c r="C775" s="179"/>
      <c r="D775" s="180"/>
      <c r="E775" s="180"/>
      <c r="F775" s="181"/>
      <c r="G775" s="179"/>
      <c r="H775" s="179"/>
      <c r="I775" s="179"/>
      <c r="J775" s="179"/>
      <c r="K775" s="428"/>
      <c r="L775" s="179"/>
      <c r="M775" s="120"/>
      <c r="N775" s="181"/>
    </row>
    <row r="776" ht="27.75" customHeight="1">
      <c r="A776" s="182"/>
      <c r="B776" s="183"/>
      <c r="C776" s="120"/>
      <c r="D776" s="177"/>
      <c r="E776" s="177"/>
      <c r="F776" s="178"/>
      <c r="G776" s="120"/>
      <c r="H776" s="120"/>
      <c r="I776" s="120"/>
      <c r="J776" s="120"/>
      <c r="K776" s="428"/>
      <c r="L776" s="120"/>
      <c r="M776" s="120"/>
      <c r="N776" s="178"/>
    </row>
    <row r="777" ht="27.75" customHeight="1">
      <c r="A777" s="182"/>
      <c r="B777" s="184"/>
      <c r="C777" s="179"/>
      <c r="D777" s="180"/>
      <c r="E777" s="180"/>
      <c r="F777" s="181"/>
      <c r="G777" s="179"/>
      <c r="H777" s="179"/>
      <c r="I777" s="179"/>
      <c r="J777" s="179"/>
      <c r="K777" s="428"/>
      <c r="L777" s="179"/>
      <c r="M777" s="120"/>
      <c r="N777" s="181"/>
    </row>
    <row r="778" ht="27.75" customHeight="1">
      <c r="A778" s="182"/>
      <c r="B778" s="183"/>
      <c r="C778" s="120"/>
      <c r="D778" s="177"/>
      <c r="E778" s="177"/>
      <c r="F778" s="178"/>
      <c r="G778" s="120"/>
      <c r="H778" s="120"/>
      <c r="I778" s="120"/>
      <c r="J778" s="120"/>
      <c r="K778" s="428"/>
      <c r="L778" s="120"/>
      <c r="M778" s="120"/>
      <c r="N778" s="178"/>
    </row>
    <row r="779" ht="27.75" customHeight="1">
      <c r="A779" s="182"/>
      <c r="B779" s="184"/>
      <c r="C779" s="179"/>
      <c r="D779" s="180"/>
      <c r="E779" s="180"/>
      <c r="F779" s="181"/>
      <c r="G779" s="179"/>
      <c r="H779" s="179"/>
      <c r="I779" s="179"/>
      <c r="J779" s="179"/>
      <c r="K779" s="428"/>
      <c r="L779" s="179"/>
      <c r="M779" s="120"/>
      <c r="N779" s="181"/>
    </row>
    <row r="780" ht="27.75" customHeight="1">
      <c r="A780" s="182"/>
      <c r="B780" s="183"/>
      <c r="C780" s="120"/>
      <c r="D780" s="177"/>
      <c r="E780" s="177"/>
      <c r="F780" s="178"/>
      <c r="G780" s="120"/>
      <c r="H780" s="120"/>
      <c r="I780" s="120"/>
      <c r="J780" s="120"/>
      <c r="K780" s="428"/>
      <c r="L780" s="120"/>
      <c r="M780" s="120"/>
      <c r="N780" s="178"/>
    </row>
    <row r="781" ht="27.75" customHeight="1">
      <c r="A781" s="182"/>
      <c r="B781" s="184"/>
      <c r="C781" s="179"/>
      <c r="D781" s="180"/>
      <c r="E781" s="180"/>
      <c r="F781" s="181"/>
      <c r="G781" s="179"/>
      <c r="H781" s="179"/>
      <c r="I781" s="179"/>
      <c r="J781" s="179"/>
      <c r="K781" s="428"/>
      <c r="L781" s="179"/>
      <c r="M781" s="120"/>
      <c r="N781" s="181"/>
    </row>
    <row r="782" ht="27.75" customHeight="1">
      <c r="A782" s="182"/>
      <c r="B782" s="183"/>
      <c r="C782" s="120"/>
      <c r="D782" s="177"/>
      <c r="E782" s="177"/>
      <c r="F782" s="178"/>
      <c r="G782" s="120"/>
      <c r="H782" s="120"/>
      <c r="I782" s="120"/>
      <c r="J782" s="120"/>
      <c r="K782" s="428"/>
      <c r="L782" s="120"/>
      <c r="M782" s="120"/>
      <c r="N782" s="178"/>
    </row>
    <row r="783" ht="27.75" customHeight="1">
      <c r="A783" s="182"/>
      <c r="B783" s="184"/>
      <c r="C783" s="179"/>
      <c r="D783" s="180"/>
      <c r="E783" s="180"/>
      <c r="F783" s="181"/>
      <c r="G783" s="179"/>
      <c r="H783" s="179"/>
      <c r="I783" s="179"/>
      <c r="J783" s="179"/>
      <c r="K783" s="428"/>
      <c r="L783" s="179"/>
      <c r="M783" s="120"/>
      <c r="N783" s="181"/>
    </row>
    <row r="784" ht="27.75" customHeight="1">
      <c r="A784" s="182"/>
      <c r="B784" s="183"/>
      <c r="C784" s="120"/>
      <c r="D784" s="177"/>
      <c r="E784" s="177"/>
      <c r="F784" s="178"/>
      <c r="G784" s="120"/>
      <c r="H784" s="120"/>
      <c r="I784" s="120"/>
      <c r="J784" s="120"/>
      <c r="K784" s="428"/>
      <c r="L784" s="120"/>
      <c r="M784" s="120"/>
      <c r="N784" s="178"/>
    </row>
    <row r="785" ht="27.75" customHeight="1">
      <c r="A785" s="182"/>
      <c r="B785" s="184"/>
      <c r="C785" s="179"/>
      <c r="D785" s="180"/>
      <c r="E785" s="180"/>
      <c r="F785" s="181"/>
      <c r="G785" s="179"/>
      <c r="H785" s="179"/>
      <c r="I785" s="179"/>
      <c r="J785" s="179"/>
      <c r="K785" s="428"/>
      <c r="L785" s="179"/>
      <c r="M785" s="120"/>
      <c r="N785" s="181"/>
    </row>
    <row r="786" ht="27.75" customHeight="1">
      <c r="A786" s="182"/>
      <c r="B786" s="183"/>
      <c r="C786" s="120"/>
      <c r="D786" s="177"/>
      <c r="E786" s="177"/>
      <c r="F786" s="178"/>
      <c r="G786" s="120"/>
      <c r="H786" s="120"/>
      <c r="I786" s="120"/>
      <c r="J786" s="120"/>
      <c r="K786" s="428"/>
      <c r="L786" s="120"/>
      <c r="M786" s="120"/>
      <c r="N786" s="178"/>
    </row>
    <row r="787" ht="27.75" customHeight="1">
      <c r="A787" s="182"/>
      <c r="B787" s="184"/>
      <c r="C787" s="179"/>
      <c r="D787" s="180"/>
      <c r="E787" s="180"/>
      <c r="F787" s="181"/>
      <c r="G787" s="179"/>
      <c r="H787" s="179"/>
      <c r="I787" s="179"/>
      <c r="J787" s="179"/>
      <c r="K787" s="428"/>
      <c r="L787" s="179"/>
      <c r="M787" s="120"/>
      <c r="N787" s="181"/>
    </row>
    <row r="788" ht="27.75" customHeight="1">
      <c r="A788" s="182"/>
      <c r="B788" s="183"/>
      <c r="C788" s="120"/>
      <c r="D788" s="177"/>
      <c r="E788" s="177"/>
      <c r="F788" s="178"/>
      <c r="G788" s="120"/>
      <c r="H788" s="120"/>
      <c r="I788" s="120"/>
      <c r="J788" s="120"/>
      <c r="K788" s="428"/>
      <c r="L788" s="120"/>
      <c r="M788" s="120"/>
      <c r="N788" s="178"/>
    </row>
    <row r="789" ht="27.75" customHeight="1">
      <c r="A789" s="182"/>
      <c r="B789" s="184"/>
      <c r="C789" s="179"/>
      <c r="D789" s="180"/>
      <c r="E789" s="180"/>
      <c r="F789" s="181"/>
      <c r="G789" s="179"/>
      <c r="H789" s="179"/>
      <c r="I789" s="179"/>
      <c r="J789" s="179"/>
      <c r="K789" s="428"/>
      <c r="L789" s="179"/>
      <c r="M789" s="120"/>
      <c r="N789" s="181"/>
    </row>
    <row r="790" ht="27.75" customHeight="1">
      <c r="A790" s="182"/>
      <c r="B790" s="183"/>
      <c r="C790" s="120"/>
      <c r="D790" s="177"/>
      <c r="E790" s="177"/>
      <c r="F790" s="178"/>
      <c r="G790" s="120"/>
      <c r="H790" s="120"/>
      <c r="I790" s="120"/>
      <c r="J790" s="120"/>
      <c r="K790" s="428"/>
      <c r="L790" s="120"/>
      <c r="M790" s="120"/>
      <c r="N790" s="178"/>
    </row>
    <row r="791" ht="27.75" customHeight="1">
      <c r="A791" s="182"/>
      <c r="B791" s="184"/>
      <c r="C791" s="179"/>
      <c r="D791" s="180"/>
      <c r="E791" s="180"/>
      <c r="F791" s="181"/>
      <c r="G791" s="179"/>
      <c r="H791" s="179"/>
      <c r="I791" s="179"/>
      <c r="J791" s="179"/>
      <c r="K791" s="428"/>
      <c r="L791" s="179"/>
      <c r="M791" s="120"/>
      <c r="N791" s="181"/>
    </row>
    <row r="792" ht="27.75" customHeight="1">
      <c r="A792" s="182"/>
      <c r="B792" s="183"/>
      <c r="C792" s="120"/>
      <c r="D792" s="177"/>
      <c r="E792" s="177"/>
      <c r="F792" s="178"/>
      <c r="G792" s="120"/>
      <c r="H792" s="120"/>
      <c r="I792" s="120"/>
      <c r="J792" s="120"/>
      <c r="K792" s="428"/>
      <c r="L792" s="120"/>
      <c r="M792" s="120"/>
      <c r="N792" s="178"/>
    </row>
    <row r="793" ht="27.75" customHeight="1">
      <c r="A793" s="182"/>
      <c r="B793" s="184"/>
      <c r="C793" s="179"/>
      <c r="D793" s="180"/>
      <c r="E793" s="180"/>
      <c r="F793" s="181"/>
      <c r="G793" s="179"/>
      <c r="H793" s="179"/>
      <c r="I793" s="179"/>
      <c r="J793" s="179"/>
      <c r="K793" s="428"/>
      <c r="L793" s="179"/>
      <c r="M793" s="120"/>
      <c r="N793" s="181"/>
    </row>
    <row r="794" ht="27.75" customHeight="1">
      <c r="A794" s="182"/>
      <c r="B794" s="183"/>
      <c r="C794" s="120"/>
      <c r="D794" s="177"/>
      <c r="E794" s="177"/>
      <c r="F794" s="178"/>
      <c r="G794" s="120"/>
      <c r="H794" s="120"/>
      <c r="I794" s="120"/>
      <c r="J794" s="120"/>
      <c r="K794" s="428"/>
      <c r="L794" s="120"/>
      <c r="M794" s="120"/>
      <c r="N794" s="178"/>
    </row>
    <row r="795" ht="27.75" customHeight="1">
      <c r="A795" s="182"/>
      <c r="B795" s="184"/>
      <c r="C795" s="179"/>
      <c r="D795" s="180"/>
      <c r="E795" s="180"/>
      <c r="F795" s="181"/>
      <c r="G795" s="179"/>
      <c r="H795" s="179"/>
      <c r="I795" s="179"/>
      <c r="J795" s="179"/>
      <c r="K795" s="428"/>
      <c r="L795" s="179"/>
      <c r="M795" s="120"/>
      <c r="N795" s="181"/>
    </row>
    <row r="796" ht="27.75" customHeight="1">
      <c r="A796" s="182"/>
      <c r="B796" s="183"/>
      <c r="C796" s="120"/>
      <c r="D796" s="177"/>
      <c r="E796" s="177"/>
      <c r="F796" s="178"/>
      <c r="G796" s="120"/>
      <c r="H796" s="120"/>
      <c r="I796" s="120"/>
      <c r="J796" s="120"/>
      <c r="K796" s="428"/>
      <c r="L796" s="120"/>
      <c r="M796" s="120"/>
      <c r="N796" s="178"/>
    </row>
    <row r="797" ht="27.75" customHeight="1">
      <c r="A797" s="182"/>
      <c r="B797" s="184"/>
      <c r="C797" s="179"/>
      <c r="D797" s="180"/>
      <c r="E797" s="180"/>
      <c r="F797" s="181"/>
      <c r="G797" s="179"/>
      <c r="H797" s="179"/>
      <c r="I797" s="179"/>
      <c r="J797" s="179"/>
      <c r="K797" s="428"/>
      <c r="L797" s="179"/>
      <c r="M797" s="120"/>
      <c r="N797" s="181"/>
    </row>
    <row r="798" ht="27.75" customHeight="1">
      <c r="A798" s="182"/>
      <c r="B798" s="183"/>
      <c r="C798" s="120"/>
      <c r="D798" s="177"/>
      <c r="E798" s="177"/>
      <c r="F798" s="178"/>
      <c r="G798" s="120"/>
      <c r="H798" s="120"/>
      <c r="I798" s="120"/>
      <c r="J798" s="120"/>
      <c r="K798" s="428"/>
      <c r="L798" s="120"/>
      <c r="M798" s="120"/>
      <c r="N798" s="178"/>
    </row>
    <row r="799" ht="27.75" customHeight="1">
      <c r="A799" s="182"/>
      <c r="B799" s="184"/>
      <c r="C799" s="179"/>
      <c r="D799" s="180"/>
      <c r="E799" s="180"/>
      <c r="F799" s="181"/>
      <c r="G799" s="179"/>
      <c r="H799" s="179"/>
      <c r="I799" s="179"/>
      <c r="J799" s="179"/>
      <c r="K799" s="428"/>
      <c r="L799" s="179"/>
      <c r="M799" s="120"/>
      <c r="N799" s="181"/>
    </row>
    <row r="800" ht="27.75" customHeight="1">
      <c r="A800" s="182"/>
      <c r="B800" s="183"/>
      <c r="C800" s="120"/>
      <c r="D800" s="177"/>
      <c r="E800" s="177"/>
      <c r="F800" s="178"/>
      <c r="G800" s="120"/>
      <c r="H800" s="120"/>
      <c r="I800" s="120"/>
      <c r="J800" s="120"/>
      <c r="K800" s="428"/>
      <c r="L800" s="120"/>
      <c r="M800" s="120"/>
      <c r="N800" s="178"/>
    </row>
    <row r="801" ht="27.75" customHeight="1">
      <c r="A801" s="182"/>
      <c r="B801" s="184"/>
      <c r="C801" s="179"/>
      <c r="D801" s="180"/>
      <c r="E801" s="180"/>
      <c r="F801" s="181"/>
      <c r="G801" s="179"/>
      <c r="H801" s="179"/>
      <c r="I801" s="179"/>
      <c r="J801" s="179"/>
      <c r="K801" s="428"/>
      <c r="L801" s="179"/>
      <c r="M801" s="120"/>
      <c r="N801" s="181"/>
    </row>
    <row r="802" ht="27.75" customHeight="1">
      <c r="A802" s="182"/>
      <c r="B802" s="183"/>
      <c r="C802" s="120"/>
      <c r="D802" s="177"/>
      <c r="E802" s="177"/>
      <c r="F802" s="178"/>
      <c r="G802" s="120"/>
      <c r="H802" s="120"/>
      <c r="I802" s="120"/>
      <c r="J802" s="120"/>
      <c r="K802" s="428"/>
      <c r="L802" s="120"/>
      <c r="M802" s="120"/>
      <c r="N802" s="178"/>
    </row>
    <row r="803" ht="27.75" customHeight="1">
      <c r="A803" s="182"/>
      <c r="B803" s="184"/>
      <c r="C803" s="179"/>
      <c r="D803" s="180"/>
      <c r="E803" s="180"/>
      <c r="F803" s="181"/>
      <c r="G803" s="179"/>
      <c r="H803" s="179"/>
      <c r="I803" s="179"/>
      <c r="J803" s="179"/>
      <c r="K803" s="428"/>
      <c r="L803" s="179"/>
      <c r="M803" s="120"/>
      <c r="N803" s="181"/>
    </row>
    <row r="804" ht="27.75" customHeight="1">
      <c r="A804" s="182"/>
      <c r="B804" s="183"/>
      <c r="C804" s="120"/>
      <c r="D804" s="177"/>
      <c r="E804" s="177"/>
      <c r="F804" s="178"/>
      <c r="G804" s="120"/>
      <c r="H804" s="120"/>
      <c r="I804" s="120"/>
      <c r="J804" s="120"/>
      <c r="K804" s="428"/>
      <c r="L804" s="120"/>
      <c r="M804" s="120"/>
      <c r="N804" s="178"/>
    </row>
    <row r="805" ht="27.75" customHeight="1">
      <c r="A805" s="182"/>
      <c r="B805" s="184"/>
      <c r="C805" s="179"/>
      <c r="D805" s="180"/>
      <c r="E805" s="180"/>
      <c r="F805" s="181"/>
      <c r="G805" s="179"/>
      <c r="H805" s="179"/>
      <c r="I805" s="179"/>
      <c r="J805" s="179"/>
      <c r="K805" s="428"/>
      <c r="L805" s="179"/>
      <c r="M805" s="120"/>
      <c r="N805" s="181"/>
    </row>
    <row r="806" ht="27.75" customHeight="1">
      <c r="A806" s="182"/>
      <c r="B806" s="183"/>
      <c r="C806" s="120"/>
      <c r="D806" s="177"/>
      <c r="E806" s="177"/>
      <c r="F806" s="178"/>
      <c r="G806" s="120"/>
      <c r="H806" s="120"/>
      <c r="I806" s="120"/>
      <c r="J806" s="120"/>
      <c r="K806" s="428"/>
      <c r="L806" s="120"/>
      <c r="M806" s="120"/>
      <c r="N806" s="178"/>
    </row>
    <row r="807" ht="27.75" customHeight="1">
      <c r="A807" s="182"/>
      <c r="B807" s="184"/>
      <c r="C807" s="179"/>
      <c r="D807" s="180"/>
      <c r="E807" s="180"/>
      <c r="F807" s="181"/>
      <c r="G807" s="179"/>
      <c r="H807" s="179"/>
      <c r="I807" s="179"/>
      <c r="J807" s="179"/>
      <c r="K807" s="428"/>
      <c r="L807" s="179"/>
      <c r="M807" s="120"/>
      <c r="N807" s="181"/>
    </row>
    <row r="808" ht="27.75" customHeight="1">
      <c r="A808" s="182"/>
      <c r="B808" s="183"/>
      <c r="C808" s="120"/>
      <c r="D808" s="177"/>
      <c r="E808" s="177"/>
      <c r="F808" s="178"/>
      <c r="G808" s="120"/>
      <c r="H808" s="120"/>
      <c r="I808" s="120"/>
      <c r="J808" s="120"/>
      <c r="K808" s="428"/>
      <c r="L808" s="120"/>
      <c r="M808" s="120"/>
      <c r="N808" s="178"/>
    </row>
    <row r="809" ht="27.75" customHeight="1">
      <c r="A809" s="182"/>
      <c r="B809" s="184"/>
      <c r="C809" s="179"/>
      <c r="D809" s="180"/>
      <c r="E809" s="180"/>
      <c r="F809" s="181"/>
      <c r="G809" s="179"/>
      <c r="H809" s="179"/>
      <c r="I809" s="179"/>
      <c r="J809" s="179"/>
      <c r="K809" s="428"/>
      <c r="L809" s="179"/>
      <c r="M809" s="120"/>
      <c r="N809" s="181"/>
    </row>
    <row r="810" ht="27.75" customHeight="1">
      <c r="A810" s="182"/>
      <c r="B810" s="183"/>
      <c r="C810" s="120"/>
      <c r="D810" s="177"/>
      <c r="E810" s="177"/>
      <c r="F810" s="178"/>
      <c r="G810" s="120"/>
      <c r="H810" s="120"/>
      <c r="I810" s="120"/>
      <c r="J810" s="120"/>
      <c r="K810" s="428"/>
      <c r="L810" s="120"/>
      <c r="M810" s="120"/>
      <c r="N810" s="178"/>
    </row>
    <row r="811" ht="27.75" customHeight="1">
      <c r="A811" s="182"/>
      <c r="B811" s="184"/>
      <c r="C811" s="179"/>
      <c r="D811" s="180"/>
      <c r="E811" s="180"/>
      <c r="F811" s="181"/>
      <c r="G811" s="179"/>
      <c r="H811" s="179"/>
      <c r="I811" s="179"/>
      <c r="J811" s="179"/>
      <c r="K811" s="428"/>
      <c r="L811" s="179"/>
      <c r="M811" s="120"/>
      <c r="N811" s="181"/>
    </row>
    <row r="812" ht="27.75" customHeight="1">
      <c r="A812" s="182"/>
      <c r="B812" s="183"/>
      <c r="C812" s="120"/>
      <c r="D812" s="177"/>
      <c r="E812" s="177"/>
      <c r="F812" s="178"/>
      <c r="G812" s="120"/>
      <c r="H812" s="120"/>
      <c r="I812" s="120"/>
      <c r="J812" s="120"/>
      <c r="K812" s="428"/>
      <c r="L812" s="120"/>
      <c r="M812" s="120"/>
      <c r="N812" s="178"/>
    </row>
    <row r="813" ht="27.75" customHeight="1">
      <c r="A813" s="182"/>
      <c r="B813" s="184"/>
      <c r="C813" s="179"/>
      <c r="D813" s="180"/>
      <c r="E813" s="180"/>
      <c r="F813" s="181"/>
      <c r="G813" s="179"/>
      <c r="H813" s="179"/>
      <c r="I813" s="179"/>
      <c r="J813" s="179"/>
      <c r="K813" s="428"/>
      <c r="L813" s="179"/>
      <c r="M813" s="120"/>
      <c r="N813" s="181"/>
    </row>
    <row r="814" ht="27.75" customHeight="1">
      <c r="A814" s="182"/>
      <c r="B814" s="183"/>
      <c r="C814" s="120"/>
      <c r="D814" s="177"/>
      <c r="E814" s="177"/>
      <c r="F814" s="178"/>
      <c r="G814" s="120"/>
      <c r="H814" s="120"/>
      <c r="I814" s="120"/>
      <c r="J814" s="120"/>
      <c r="K814" s="428"/>
      <c r="L814" s="120"/>
      <c r="M814" s="120"/>
      <c r="N814" s="178"/>
    </row>
    <row r="815" ht="27.75" customHeight="1">
      <c r="A815" s="182"/>
      <c r="B815" s="184"/>
      <c r="C815" s="179"/>
      <c r="D815" s="180"/>
      <c r="E815" s="180"/>
      <c r="F815" s="181"/>
      <c r="G815" s="179"/>
      <c r="H815" s="179"/>
      <c r="I815" s="179"/>
      <c r="J815" s="179"/>
      <c r="K815" s="428"/>
      <c r="L815" s="179"/>
      <c r="M815" s="120"/>
      <c r="N815" s="181"/>
    </row>
    <row r="816" ht="27.75" customHeight="1">
      <c r="A816" s="182"/>
      <c r="B816" s="183"/>
      <c r="C816" s="120"/>
      <c r="D816" s="177"/>
      <c r="E816" s="177"/>
      <c r="F816" s="178"/>
      <c r="G816" s="120"/>
      <c r="H816" s="120"/>
      <c r="I816" s="120"/>
      <c r="J816" s="120"/>
      <c r="K816" s="428"/>
      <c r="L816" s="120"/>
      <c r="M816" s="120"/>
      <c r="N816" s="178"/>
    </row>
    <row r="817" ht="27.75" customHeight="1">
      <c r="A817" s="182"/>
      <c r="B817" s="184"/>
      <c r="C817" s="179"/>
      <c r="D817" s="180"/>
      <c r="E817" s="180"/>
      <c r="F817" s="181"/>
      <c r="G817" s="179"/>
      <c r="H817" s="179"/>
      <c r="I817" s="179"/>
      <c r="J817" s="179"/>
      <c r="K817" s="428"/>
      <c r="L817" s="179"/>
      <c r="M817" s="120"/>
      <c r="N817" s="181"/>
    </row>
    <row r="818" ht="27.75" customHeight="1">
      <c r="A818" s="182"/>
      <c r="B818" s="183"/>
      <c r="C818" s="120"/>
      <c r="D818" s="177"/>
      <c r="E818" s="177"/>
      <c r="F818" s="178"/>
      <c r="G818" s="120"/>
      <c r="H818" s="120"/>
      <c r="I818" s="120"/>
      <c r="J818" s="120"/>
      <c r="K818" s="428"/>
      <c r="L818" s="120"/>
      <c r="M818" s="120"/>
      <c r="N818" s="178"/>
    </row>
    <row r="819" ht="27.75" customHeight="1">
      <c r="A819" s="182"/>
      <c r="B819" s="184"/>
      <c r="C819" s="179"/>
      <c r="D819" s="180"/>
      <c r="E819" s="180"/>
      <c r="F819" s="181"/>
      <c r="G819" s="179"/>
      <c r="H819" s="179"/>
      <c r="I819" s="179"/>
      <c r="J819" s="179"/>
      <c r="K819" s="428"/>
      <c r="L819" s="179"/>
      <c r="M819" s="120"/>
      <c r="N819" s="181"/>
    </row>
    <row r="820" ht="27.75" customHeight="1">
      <c r="A820" s="182"/>
      <c r="B820" s="183"/>
      <c r="C820" s="120"/>
      <c r="D820" s="177"/>
      <c r="E820" s="177"/>
      <c r="F820" s="178"/>
      <c r="G820" s="120"/>
      <c r="H820" s="120"/>
      <c r="I820" s="120"/>
      <c r="J820" s="120"/>
      <c r="K820" s="428"/>
      <c r="L820" s="120"/>
      <c r="M820" s="120"/>
      <c r="N820" s="178"/>
    </row>
    <row r="821" ht="27.75" customHeight="1">
      <c r="A821" s="182"/>
      <c r="B821" s="184"/>
      <c r="C821" s="179"/>
      <c r="D821" s="180"/>
      <c r="E821" s="180"/>
      <c r="F821" s="181"/>
      <c r="G821" s="179"/>
      <c r="H821" s="179"/>
      <c r="I821" s="179"/>
      <c r="J821" s="179"/>
      <c r="K821" s="428"/>
      <c r="L821" s="179"/>
      <c r="M821" s="120"/>
      <c r="N821" s="181"/>
    </row>
    <row r="822" ht="27.75" customHeight="1">
      <c r="A822" s="182"/>
      <c r="B822" s="183"/>
      <c r="C822" s="120"/>
      <c r="D822" s="177"/>
      <c r="E822" s="177"/>
      <c r="F822" s="178"/>
      <c r="G822" s="120"/>
      <c r="H822" s="120"/>
      <c r="I822" s="120"/>
      <c r="J822" s="120"/>
      <c r="K822" s="428"/>
      <c r="L822" s="120"/>
      <c r="M822" s="120"/>
      <c r="N822" s="178"/>
    </row>
    <row r="823" ht="27.75" customHeight="1">
      <c r="A823" s="182"/>
      <c r="B823" s="184"/>
      <c r="C823" s="179"/>
      <c r="D823" s="180"/>
      <c r="E823" s="180"/>
      <c r="F823" s="181"/>
      <c r="G823" s="179"/>
      <c r="H823" s="179"/>
      <c r="I823" s="179"/>
      <c r="J823" s="179"/>
      <c r="K823" s="428"/>
      <c r="L823" s="179"/>
      <c r="M823" s="120"/>
      <c r="N823" s="181"/>
    </row>
    <row r="824" ht="27.75" customHeight="1">
      <c r="A824" s="182"/>
      <c r="B824" s="183"/>
      <c r="C824" s="120"/>
      <c r="D824" s="177"/>
      <c r="E824" s="177"/>
      <c r="F824" s="178"/>
      <c r="G824" s="120"/>
      <c r="H824" s="120"/>
      <c r="I824" s="120"/>
      <c r="J824" s="120"/>
      <c r="K824" s="428"/>
      <c r="L824" s="120"/>
      <c r="M824" s="120"/>
      <c r="N824" s="178"/>
    </row>
    <row r="825" ht="27.75" customHeight="1">
      <c r="A825" s="182"/>
      <c r="B825" s="184"/>
      <c r="C825" s="179"/>
      <c r="D825" s="180"/>
      <c r="E825" s="180"/>
      <c r="F825" s="181"/>
      <c r="G825" s="179"/>
      <c r="H825" s="179"/>
      <c r="I825" s="179"/>
      <c r="J825" s="179"/>
      <c r="K825" s="428"/>
      <c r="L825" s="179"/>
      <c r="M825" s="120"/>
      <c r="N825" s="181"/>
    </row>
    <row r="826" ht="27.75" customHeight="1">
      <c r="A826" s="182"/>
      <c r="B826" s="183"/>
      <c r="C826" s="120"/>
      <c r="D826" s="177"/>
      <c r="E826" s="177"/>
      <c r="F826" s="178"/>
      <c r="G826" s="120"/>
      <c r="H826" s="120"/>
      <c r="I826" s="120"/>
      <c r="J826" s="120"/>
      <c r="K826" s="428"/>
      <c r="L826" s="120"/>
      <c r="M826" s="120"/>
      <c r="N826" s="178"/>
    </row>
    <row r="827" ht="27.75" customHeight="1">
      <c r="A827" s="182"/>
      <c r="B827" s="184"/>
      <c r="C827" s="179"/>
      <c r="D827" s="180"/>
      <c r="E827" s="180"/>
      <c r="F827" s="181"/>
      <c r="G827" s="179"/>
      <c r="H827" s="179"/>
      <c r="I827" s="179"/>
      <c r="J827" s="179"/>
      <c r="K827" s="428"/>
      <c r="L827" s="179"/>
      <c r="M827" s="120"/>
      <c r="N827" s="181"/>
    </row>
    <row r="828" ht="27.75" customHeight="1">
      <c r="A828" s="182"/>
      <c r="B828" s="183"/>
      <c r="C828" s="120"/>
      <c r="D828" s="177"/>
      <c r="E828" s="177"/>
      <c r="F828" s="178"/>
      <c r="G828" s="120"/>
      <c r="H828" s="120"/>
      <c r="I828" s="120"/>
      <c r="J828" s="120"/>
      <c r="K828" s="428"/>
      <c r="L828" s="120"/>
      <c r="M828" s="120"/>
      <c r="N828" s="178"/>
    </row>
    <row r="829" ht="27.75" customHeight="1">
      <c r="A829" s="182"/>
      <c r="B829" s="184"/>
      <c r="C829" s="179"/>
      <c r="D829" s="180"/>
      <c r="E829" s="180"/>
      <c r="F829" s="181"/>
      <c r="G829" s="179"/>
      <c r="H829" s="179"/>
      <c r="I829" s="179"/>
      <c r="J829" s="179"/>
      <c r="K829" s="428"/>
      <c r="L829" s="179"/>
      <c r="M829" s="120"/>
      <c r="N829" s="181"/>
    </row>
    <row r="830" ht="27.75" customHeight="1">
      <c r="A830" s="182"/>
      <c r="B830" s="183"/>
      <c r="C830" s="120"/>
      <c r="D830" s="177"/>
      <c r="E830" s="177"/>
      <c r="F830" s="178"/>
      <c r="G830" s="120"/>
      <c r="H830" s="120"/>
      <c r="I830" s="120"/>
      <c r="J830" s="120"/>
      <c r="K830" s="428"/>
      <c r="L830" s="120"/>
      <c r="M830" s="120"/>
      <c r="N830" s="178"/>
    </row>
    <row r="831" ht="27.75" customHeight="1">
      <c r="A831" s="182"/>
      <c r="B831" s="184"/>
      <c r="C831" s="179"/>
      <c r="D831" s="180"/>
      <c r="E831" s="180"/>
      <c r="F831" s="181"/>
      <c r="G831" s="179"/>
      <c r="H831" s="179"/>
      <c r="I831" s="179"/>
      <c r="J831" s="179"/>
      <c r="K831" s="428"/>
      <c r="L831" s="179"/>
      <c r="M831" s="120"/>
      <c r="N831" s="181"/>
    </row>
    <row r="832" ht="27.75" customHeight="1">
      <c r="A832" s="182"/>
      <c r="B832" s="183"/>
      <c r="C832" s="120"/>
      <c r="D832" s="177"/>
      <c r="E832" s="177"/>
      <c r="F832" s="178"/>
      <c r="G832" s="120"/>
      <c r="H832" s="120"/>
      <c r="I832" s="120"/>
      <c r="J832" s="120"/>
      <c r="K832" s="428"/>
      <c r="L832" s="120"/>
      <c r="M832" s="120"/>
      <c r="N832" s="178"/>
    </row>
    <row r="833" ht="27.75" customHeight="1">
      <c r="A833" s="182"/>
      <c r="B833" s="184"/>
      <c r="C833" s="179"/>
      <c r="D833" s="180"/>
      <c r="E833" s="180"/>
      <c r="F833" s="181"/>
      <c r="G833" s="179"/>
      <c r="H833" s="179"/>
      <c r="I833" s="179"/>
      <c r="J833" s="179"/>
      <c r="K833" s="428"/>
      <c r="L833" s="179"/>
      <c r="M833" s="120"/>
      <c r="N833" s="181"/>
    </row>
    <row r="834" ht="27.75" customHeight="1">
      <c r="A834" s="182"/>
      <c r="B834" s="183"/>
      <c r="C834" s="120"/>
      <c r="D834" s="177"/>
      <c r="E834" s="177"/>
      <c r="F834" s="178"/>
      <c r="G834" s="120"/>
      <c r="H834" s="120"/>
      <c r="I834" s="120"/>
      <c r="J834" s="120"/>
      <c r="K834" s="428"/>
      <c r="L834" s="120"/>
      <c r="M834" s="120"/>
      <c r="N834" s="178"/>
    </row>
    <row r="835" ht="27.75" customHeight="1">
      <c r="A835" s="182"/>
      <c r="B835" s="184"/>
      <c r="C835" s="179"/>
      <c r="D835" s="180"/>
      <c r="E835" s="180"/>
      <c r="F835" s="181"/>
      <c r="G835" s="179"/>
      <c r="H835" s="179"/>
      <c r="I835" s="179"/>
      <c r="J835" s="179"/>
      <c r="K835" s="428"/>
      <c r="L835" s="179"/>
      <c r="M835" s="120"/>
      <c r="N835" s="181"/>
    </row>
    <row r="836" ht="27.75" customHeight="1">
      <c r="A836" s="182"/>
      <c r="B836" s="183"/>
      <c r="C836" s="120"/>
      <c r="D836" s="177"/>
      <c r="E836" s="177"/>
      <c r="F836" s="178"/>
      <c r="G836" s="120"/>
      <c r="H836" s="120"/>
      <c r="I836" s="120"/>
      <c r="J836" s="120"/>
      <c r="K836" s="428"/>
      <c r="L836" s="120"/>
      <c r="M836" s="120"/>
      <c r="N836" s="178"/>
    </row>
    <row r="837" ht="27.75" customHeight="1">
      <c r="A837" s="182"/>
      <c r="B837" s="184"/>
      <c r="C837" s="179"/>
      <c r="D837" s="180"/>
      <c r="E837" s="180"/>
      <c r="F837" s="181"/>
      <c r="G837" s="179"/>
      <c r="H837" s="179"/>
      <c r="I837" s="179"/>
      <c r="J837" s="179"/>
      <c r="K837" s="428"/>
      <c r="L837" s="179"/>
      <c r="M837" s="120"/>
      <c r="N837" s="181"/>
    </row>
    <row r="838" ht="27.75" customHeight="1">
      <c r="A838" s="182"/>
      <c r="B838" s="183"/>
      <c r="C838" s="120"/>
      <c r="D838" s="177"/>
      <c r="E838" s="177"/>
      <c r="F838" s="178"/>
      <c r="G838" s="120"/>
      <c r="H838" s="120"/>
      <c r="I838" s="120"/>
      <c r="J838" s="120"/>
      <c r="K838" s="428"/>
      <c r="L838" s="120"/>
      <c r="M838" s="120"/>
      <c r="N838" s="178"/>
    </row>
    <row r="839" ht="27.75" customHeight="1">
      <c r="A839" s="182"/>
      <c r="B839" s="184"/>
      <c r="C839" s="179"/>
      <c r="D839" s="180"/>
      <c r="E839" s="180"/>
      <c r="F839" s="181"/>
      <c r="G839" s="179"/>
      <c r="H839" s="179"/>
      <c r="I839" s="179"/>
      <c r="J839" s="179"/>
      <c r="K839" s="428"/>
      <c r="L839" s="179"/>
      <c r="M839" s="120"/>
      <c r="N839" s="181"/>
    </row>
    <row r="840" ht="27.75" customHeight="1">
      <c r="A840" s="182"/>
      <c r="B840" s="183"/>
      <c r="C840" s="120"/>
      <c r="D840" s="177"/>
      <c r="E840" s="177"/>
      <c r="F840" s="178"/>
      <c r="G840" s="120"/>
      <c r="H840" s="120"/>
      <c r="I840" s="120"/>
      <c r="J840" s="120"/>
      <c r="K840" s="428"/>
      <c r="L840" s="120"/>
      <c r="M840" s="120"/>
      <c r="N840" s="178"/>
    </row>
    <row r="841" ht="27.75" customHeight="1">
      <c r="A841" s="182"/>
      <c r="B841" s="184"/>
      <c r="C841" s="179"/>
      <c r="D841" s="180"/>
      <c r="E841" s="180"/>
      <c r="F841" s="181"/>
      <c r="G841" s="179"/>
      <c r="H841" s="179"/>
      <c r="I841" s="179"/>
      <c r="J841" s="179"/>
      <c r="K841" s="428"/>
      <c r="L841" s="179"/>
      <c r="M841" s="120"/>
      <c r="N841" s="181"/>
    </row>
    <row r="842" ht="27.75" customHeight="1">
      <c r="A842" s="182"/>
      <c r="B842" s="183"/>
      <c r="C842" s="120"/>
      <c r="D842" s="177"/>
      <c r="E842" s="177"/>
      <c r="F842" s="178"/>
      <c r="G842" s="120"/>
      <c r="H842" s="120"/>
      <c r="I842" s="120"/>
      <c r="J842" s="120"/>
      <c r="K842" s="428"/>
      <c r="L842" s="120"/>
      <c r="M842" s="120"/>
      <c r="N842" s="178"/>
    </row>
    <row r="843" ht="27.75" customHeight="1">
      <c r="A843" s="182"/>
      <c r="B843" s="184"/>
      <c r="C843" s="179"/>
      <c r="D843" s="180"/>
      <c r="E843" s="180"/>
      <c r="F843" s="181"/>
      <c r="G843" s="179"/>
      <c r="H843" s="179"/>
      <c r="I843" s="179"/>
      <c r="J843" s="179"/>
      <c r="K843" s="428"/>
      <c r="L843" s="179"/>
      <c r="M843" s="120"/>
      <c r="N843" s="181"/>
    </row>
    <row r="844" ht="27.75" customHeight="1">
      <c r="A844" s="182"/>
      <c r="B844" s="183"/>
      <c r="C844" s="120"/>
      <c r="D844" s="177"/>
      <c r="E844" s="177"/>
      <c r="F844" s="178"/>
      <c r="G844" s="120"/>
      <c r="H844" s="120"/>
      <c r="I844" s="120"/>
      <c r="J844" s="120"/>
      <c r="K844" s="428"/>
      <c r="L844" s="120"/>
      <c r="M844" s="120"/>
      <c r="N844" s="120"/>
    </row>
    <row r="845" ht="27.75" customHeight="1">
      <c r="A845" s="182"/>
      <c r="B845" s="184"/>
      <c r="C845" s="179"/>
      <c r="D845" s="180"/>
      <c r="E845" s="180"/>
      <c r="F845" s="181"/>
      <c r="G845" s="179"/>
      <c r="H845" s="179"/>
      <c r="I845" s="179"/>
      <c r="J845" s="179"/>
      <c r="K845" s="428"/>
      <c r="L845" s="179"/>
      <c r="M845" s="120"/>
      <c r="N845" s="179"/>
    </row>
    <row r="846" ht="27.75" customHeight="1">
      <c r="A846" s="182"/>
      <c r="B846" s="183"/>
      <c r="C846" s="120"/>
      <c r="D846" s="177"/>
      <c r="E846" s="177"/>
      <c r="F846" s="178"/>
      <c r="G846" s="120"/>
      <c r="H846" s="120"/>
      <c r="I846" s="120"/>
      <c r="J846" s="120"/>
      <c r="K846" s="428"/>
      <c r="L846" s="120"/>
      <c r="M846" s="120"/>
      <c r="N846" s="120"/>
    </row>
    <row r="847" ht="27.75" customHeight="1">
      <c r="A847" s="182"/>
      <c r="B847" s="184"/>
      <c r="C847" s="179"/>
      <c r="D847" s="180"/>
      <c r="E847" s="180"/>
      <c r="F847" s="181"/>
      <c r="G847" s="179"/>
      <c r="H847" s="179"/>
      <c r="I847" s="179"/>
      <c r="J847" s="179"/>
      <c r="K847" s="428"/>
      <c r="L847" s="179"/>
      <c r="M847" s="120"/>
      <c r="N847" s="179"/>
    </row>
    <row r="848" ht="27.75" customHeight="1">
      <c r="A848" s="182"/>
      <c r="B848" s="183"/>
      <c r="C848" s="120"/>
      <c r="D848" s="177"/>
      <c r="E848" s="177"/>
      <c r="F848" s="178"/>
      <c r="G848" s="120"/>
      <c r="H848" s="120"/>
      <c r="I848" s="120"/>
      <c r="J848" s="120"/>
      <c r="K848" s="428"/>
      <c r="L848" s="120"/>
      <c r="M848" s="120"/>
      <c r="N848" s="120"/>
    </row>
    <row r="849" ht="27.75" customHeight="1">
      <c r="A849" s="182"/>
      <c r="B849" s="184"/>
      <c r="C849" s="179"/>
      <c r="D849" s="180"/>
      <c r="E849" s="180"/>
      <c r="F849" s="181"/>
      <c r="G849" s="179"/>
      <c r="H849" s="179"/>
      <c r="I849" s="179"/>
      <c r="J849" s="179"/>
      <c r="K849" s="428"/>
      <c r="L849" s="179"/>
      <c r="M849" s="120"/>
      <c r="N849" s="179"/>
    </row>
    <row r="850" ht="27.75" customHeight="1">
      <c r="A850" s="182"/>
      <c r="B850" s="183"/>
      <c r="C850" s="120"/>
      <c r="D850" s="177"/>
      <c r="E850" s="177"/>
      <c r="F850" s="178"/>
      <c r="G850" s="120"/>
      <c r="H850" s="120"/>
      <c r="I850" s="120"/>
      <c r="J850" s="120"/>
      <c r="K850" s="428"/>
      <c r="L850" s="120"/>
      <c r="M850" s="120"/>
      <c r="N850" s="120"/>
    </row>
    <row r="851" ht="27.75" customHeight="1">
      <c r="A851" s="182"/>
      <c r="B851" s="184"/>
      <c r="C851" s="179"/>
      <c r="D851" s="180"/>
      <c r="E851" s="180"/>
      <c r="F851" s="181"/>
      <c r="G851" s="179"/>
      <c r="H851" s="179"/>
      <c r="I851" s="179"/>
      <c r="J851" s="179"/>
      <c r="K851" s="428"/>
      <c r="L851" s="179"/>
      <c r="M851" s="120"/>
      <c r="N851" s="179"/>
    </row>
    <row r="852" ht="27.75" customHeight="1">
      <c r="A852" s="182"/>
      <c r="B852" s="183"/>
      <c r="C852" s="120"/>
      <c r="D852" s="177"/>
      <c r="E852" s="177"/>
      <c r="F852" s="178"/>
      <c r="G852" s="120"/>
      <c r="H852" s="120"/>
      <c r="I852" s="120"/>
      <c r="J852" s="120"/>
      <c r="K852" s="428"/>
      <c r="L852" s="120"/>
      <c r="M852" s="120"/>
      <c r="N852" s="120"/>
    </row>
    <row r="853" ht="27.75" customHeight="1">
      <c r="A853" s="182"/>
      <c r="B853" s="184"/>
      <c r="C853" s="179"/>
      <c r="D853" s="180"/>
      <c r="E853" s="180"/>
      <c r="F853" s="181"/>
      <c r="G853" s="179"/>
      <c r="H853" s="179"/>
      <c r="I853" s="179"/>
      <c r="J853" s="179"/>
      <c r="K853" s="428"/>
      <c r="L853" s="179"/>
      <c r="M853" s="120"/>
      <c r="N853" s="179"/>
    </row>
    <row r="854" ht="27.75" customHeight="1">
      <c r="A854" s="182"/>
      <c r="B854" s="183"/>
      <c r="C854" s="120"/>
      <c r="D854" s="177"/>
      <c r="E854" s="177"/>
      <c r="F854" s="178"/>
      <c r="G854" s="120"/>
      <c r="H854" s="120"/>
      <c r="I854" s="120"/>
      <c r="J854" s="120"/>
      <c r="K854" s="428"/>
      <c r="L854" s="120"/>
      <c r="M854" s="120"/>
      <c r="N854" s="120"/>
    </row>
    <row r="855" ht="27.75" customHeight="1">
      <c r="A855" s="182"/>
      <c r="B855" s="184"/>
      <c r="C855" s="179"/>
      <c r="D855" s="180"/>
      <c r="E855" s="180"/>
      <c r="F855" s="181"/>
      <c r="G855" s="179"/>
      <c r="H855" s="179"/>
      <c r="I855" s="179"/>
      <c r="J855" s="179"/>
      <c r="K855" s="428"/>
      <c r="L855" s="179"/>
      <c r="M855" s="120"/>
      <c r="N855" s="179"/>
    </row>
    <row r="856" ht="27.75" customHeight="1">
      <c r="A856" s="182"/>
      <c r="B856" s="183"/>
      <c r="C856" s="120"/>
      <c r="D856" s="177"/>
      <c r="E856" s="177"/>
      <c r="F856" s="178"/>
      <c r="G856" s="120"/>
      <c r="H856" s="120"/>
      <c r="I856" s="120"/>
      <c r="J856" s="120"/>
      <c r="K856" s="428"/>
      <c r="L856" s="120"/>
      <c r="M856" s="120"/>
      <c r="N856" s="120"/>
    </row>
    <row r="857" ht="27.75" customHeight="1">
      <c r="A857" s="182"/>
      <c r="B857" s="184"/>
      <c r="C857" s="179"/>
      <c r="D857" s="180"/>
      <c r="E857" s="180"/>
      <c r="F857" s="181"/>
      <c r="G857" s="179"/>
      <c r="H857" s="179"/>
      <c r="I857" s="179"/>
      <c r="J857" s="179"/>
      <c r="K857" s="428"/>
      <c r="L857" s="179"/>
      <c r="M857" s="120"/>
      <c r="N857" s="179"/>
    </row>
    <row r="858" ht="27.75" customHeight="1">
      <c r="A858" s="182"/>
      <c r="B858" s="183"/>
      <c r="C858" s="120"/>
      <c r="D858" s="177"/>
      <c r="E858" s="177"/>
      <c r="F858" s="178"/>
      <c r="G858" s="120"/>
      <c r="H858" s="120"/>
      <c r="I858" s="120"/>
      <c r="J858" s="120"/>
      <c r="K858" s="428"/>
      <c r="L858" s="120"/>
      <c r="M858" s="120"/>
      <c r="N858" s="120"/>
    </row>
    <row r="859" ht="27.75" customHeight="1">
      <c r="A859" s="182"/>
      <c r="B859" s="184"/>
      <c r="C859" s="179"/>
      <c r="D859" s="180"/>
      <c r="E859" s="180"/>
      <c r="F859" s="181"/>
      <c r="G859" s="179"/>
      <c r="H859" s="179"/>
      <c r="I859" s="179"/>
      <c r="J859" s="179"/>
      <c r="K859" s="428"/>
      <c r="L859" s="179"/>
      <c r="M859" s="120"/>
      <c r="N859" s="179"/>
    </row>
    <row r="860" ht="27.75" customHeight="1">
      <c r="A860" s="182"/>
      <c r="B860" s="183"/>
      <c r="C860" s="120"/>
      <c r="D860" s="177"/>
      <c r="E860" s="177"/>
      <c r="F860" s="178"/>
      <c r="G860" s="120"/>
      <c r="H860" s="120"/>
      <c r="I860" s="120"/>
      <c r="J860" s="120"/>
      <c r="K860" s="428"/>
      <c r="L860" s="120"/>
      <c r="M860" s="120"/>
      <c r="N860" s="120"/>
    </row>
    <row r="861" ht="27.75" customHeight="1">
      <c r="A861" s="182"/>
      <c r="B861" s="184"/>
      <c r="C861" s="179"/>
      <c r="D861" s="180"/>
      <c r="E861" s="180"/>
      <c r="F861" s="181"/>
      <c r="G861" s="179"/>
      <c r="H861" s="179"/>
      <c r="I861" s="179"/>
      <c r="J861" s="179"/>
      <c r="K861" s="428"/>
      <c r="L861" s="179"/>
      <c r="M861" s="120"/>
      <c r="N861" s="179"/>
    </row>
    <row r="862" ht="27.75" customHeight="1">
      <c r="A862" s="182"/>
      <c r="B862" s="183"/>
      <c r="C862" s="120"/>
      <c r="D862" s="177"/>
      <c r="E862" s="177"/>
      <c r="F862" s="178"/>
      <c r="G862" s="120"/>
      <c r="H862" s="120"/>
      <c r="I862" s="120"/>
      <c r="J862" s="120"/>
      <c r="K862" s="428"/>
      <c r="L862" s="120"/>
      <c r="M862" s="120"/>
      <c r="N862" s="120"/>
    </row>
    <row r="863" ht="27.75" customHeight="1">
      <c r="A863" s="182"/>
      <c r="B863" s="184"/>
      <c r="C863" s="179"/>
      <c r="D863" s="180"/>
      <c r="E863" s="180"/>
      <c r="F863" s="181"/>
      <c r="G863" s="179"/>
      <c r="H863" s="179"/>
      <c r="I863" s="179"/>
      <c r="J863" s="179"/>
      <c r="K863" s="428"/>
      <c r="L863" s="179"/>
      <c r="M863" s="120"/>
      <c r="N863" s="179"/>
    </row>
    <row r="864" ht="27.75" customHeight="1">
      <c r="A864" s="182"/>
      <c r="B864" s="183"/>
      <c r="C864" s="120"/>
      <c r="D864" s="177"/>
      <c r="E864" s="177"/>
      <c r="F864" s="178"/>
      <c r="G864" s="120"/>
      <c r="H864" s="120"/>
      <c r="I864" s="120"/>
      <c r="J864" s="120"/>
      <c r="K864" s="428"/>
      <c r="L864" s="120"/>
      <c r="M864" s="120"/>
      <c r="N864" s="120"/>
    </row>
    <row r="865" ht="27.75" customHeight="1">
      <c r="A865" s="182"/>
      <c r="B865" s="184"/>
      <c r="C865" s="179"/>
      <c r="D865" s="180"/>
      <c r="E865" s="180"/>
      <c r="F865" s="181"/>
      <c r="G865" s="179"/>
      <c r="H865" s="179"/>
      <c r="I865" s="179"/>
      <c r="J865" s="179"/>
      <c r="K865" s="428"/>
      <c r="L865" s="179"/>
      <c r="M865" s="120"/>
      <c r="N865" s="179"/>
    </row>
    <row r="866" ht="27.75" customHeight="1">
      <c r="A866" s="182"/>
      <c r="B866" s="183"/>
      <c r="C866" s="120"/>
      <c r="D866" s="177"/>
      <c r="E866" s="177"/>
      <c r="F866" s="178"/>
      <c r="G866" s="120"/>
      <c r="H866" s="120"/>
      <c r="I866" s="120"/>
      <c r="J866" s="120"/>
      <c r="K866" s="428"/>
      <c r="L866" s="120"/>
      <c r="M866" s="120"/>
      <c r="N866" s="120"/>
    </row>
    <row r="867" ht="27.75" customHeight="1">
      <c r="A867" s="182"/>
      <c r="B867" s="184"/>
      <c r="C867" s="179"/>
      <c r="D867" s="180"/>
      <c r="E867" s="180"/>
      <c r="F867" s="181"/>
      <c r="G867" s="179"/>
      <c r="H867" s="179"/>
      <c r="I867" s="179"/>
      <c r="J867" s="179"/>
      <c r="K867" s="428"/>
      <c r="L867" s="179"/>
      <c r="M867" s="179"/>
      <c r="N867" s="179"/>
    </row>
    <row r="868" ht="27.75" customHeight="1">
      <c r="A868" s="182"/>
      <c r="B868" s="183"/>
      <c r="C868" s="120"/>
      <c r="D868" s="177"/>
      <c r="E868" s="177"/>
      <c r="F868" s="178"/>
      <c r="G868" s="120"/>
      <c r="H868" s="120"/>
      <c r="I868" s="120"/>
      <c r="J868" s="120"/>
      <c r="K868" s="428"/>
      <c r="L868" s="120"/>
      <c r="M868" s="120"/>
      <c r="N868" s="120"/>
    </row>
    <row r="869" ht="27.75" customHeight="1">
      <c r="A869" s="182"/>
      <c r="B869" s="184"/>
      <c r="C869" s="179"/>
      <c r="D869" s="180"/>
      <c r="E869" s="180"/>
      <c r="F869" s="181"/>
      <c r="G869" s="179"/>
      <c r="H869" s="179"/>
      <c r="I869" s="179"/>
      <c r="J869" s="179"/>
      <c r="K869" s="428"/>
      <c r="L869" s="179"/>
      <c r="M869" s="179"/>
      <c r="N869" s="179"/>
    </row>
    <row r="870" ht="27.75" customHeight="1">
      <c r="A870" s="182"/>
      <c r="B870" s="183"/>
      <c r="C870" s="120"/>
      <c r="D870" s="177"/>
      <c r="E870" s="177"/>
      <c r="F870" s="178"/>
      <c r="G870" s="120"/>
      <c r="H870" s="120"/>
      <c r="I870" s="120"/>
      <c r="J870" s="120"/>
      <c r="K870" s="428"/>
      <c r="L870" s="120"/>
      <c r="M870" s="120"/>
      <c r="N870" s="120"/>
    </row>
    <row r="871" ht="27.75" customHeight="1">
      <c r="A871" s="182"/>
      <c r="B871" s="184"/>
      <c r="C871" s="179"/>
      <c r="D871" s="180"/>
      <c r="E871" s="180"/>
      <c r="F871" s="181"/>
      <c r="G871" s="179"/>
      <c r="H871" s="179"/>
      <c r="I871" s="179"/>
      <c r="J871" s="179"/>
      <c r="K871" s="428"/>
      <c r="L871" s="179"/>
      <c r="M871" s="179"/>
      <c r="N871" s="179"/>
    </row>
    <row r="872" ht="27.75" customHeight="1">
      <c r="A872" s="182"/>
      <c r="B872" s="183"/>
      <c r="C872" s="120"/>
      <c r="D872" s="177"/>
      <c r="E872" s="177"/>
      <c r="F872" s="178"/>
      <c r="G872" s="120"/>
      <c r="H872" s="120"/>
      <c r="I872" s="120"/>
      <c r="J872" s="120"/>
      <c r="K872" s="428"/>
      <c r="L872" s="120"/>
      <c r="M872" s="120"/>
      <c r="N872" s="120"/>
    </row>
    <row r="873" ht="27.75" customHeight="1">
      <c r="A873" s="182"/>
      <c r="B873" s="184"/>
      <c r="C873" s="179"/>
      <c r="D873" s="180"/>
      <c r="E873" s="180"/>
      <c r="F873" s="181"/>
      <c r="G873" s="179"/>
      <c r="H873" s="179"/>
      <c r="I873" s="179"/>
      <c r="J873" s="179"/>
      <c r="K873" s="428"/>
      <c r="L873" s="179"/>
      <c r="M873" s="179"/>
      <c r="N873" s="179"/>
    </row>
    <row r="874" ht="27.75" customHeight="1">
      <c r="A874" s="182"/>
      <c r="B874" s="183"/>
      <c r="C874" s="120"/>
      <c r="D874" s="177"/>
      <c r="E874" s="177"/>
      <c r="F874" s="178"/>
      <c r="G874" s="120"/>
      <c r="H874" s="120"/>
      <c r="I874" s="120"/>
      <c r="J874" s="120"/>
      <c r="K874" s="428"/>
      <c r="L874" s="120"/>
      <c r="M874" s="120"/>
      <c r="N874" s="120"/>
    </row>
    <row r="875" ht="27.75" customHeight="1">
      <c r="A875" s="182"/>
      <c r="B875" s="184"/>
      <c r="C875" s="179"/>
      <c r="D875" s="180"/>
      <c r="E875" s="180"/>
      <c r="F875" s="181"/>
      <c r="G875" s="179"/>
      <c r="H875" s="179"/>
      <c r="I875" s="179"/>
      <c r="J875" s="179"/>
      <c r="K875" s="428"/>
      <c r="L875" s="179"/>
      <c r="M875" s="179"/>
      <c r="N875" s="179"/>
    </row>
    <row r="876" ht="27.75" customHeight="1">
      <c r="A876" s="182"/>
      <c r="B876" s="183"/>
      <c r="C876" s="120"/>
      <c r="D876" s="177"/>
      <c r="E876" s="177"/>
      <c r="F876" s="178"/>
      <c r="G876" s="120"/>
      <c r="H876" s="120"/>
      <c r="I876" s="120"/>
      <c r="J876" s="120"/>
      <c r="K876" s="428"/>
      <c r="L876" s="120"/>
      <c r="M876" s="120"/>
      <c r="N876" s="120"/>
    </row>
    <row r="877" ht="27.75" customHeight="1">
      <c r="A877" s="182"/>
      <c r="B877" s="184"/>
      <c r="C877" s="179"/>
      <c r="D877" s="180"/>
      <c r="E877" s="180"/>
      <c r="F877" s="181"/>
      <c r="G877" s="179"/>
      <c r="H877" s="179"/>
      <c r="I877" s="179"/>
      <c r="J877" s="179"/>
      <c r="K877" s="428"/>
      <c r="L877" s="179"/>
      <c r="M877" s="179"/>
      <c r="N877" s="179"/>
    </row>
    <row r="878" ht="27.75" customHeight="1">
      <c r="A878" s="182"/>
      <c r="B878" s="183"/>
      <c r="C878" s="120"/>
      <c r="D878" s="177"/>
      <c r="E878" s="177"/>
      <c r="F878" s="178"/>
      <c r="G878" s="120"/>
      <c r="H878" s="120"/>
      <c r="I878" s="120"/>
      <c r="J878" s="120"/>
      <c r="K878" s="428"/>
      <c r="L878" s="120"/>
      <c r="M878" s="120"/>
      <c r="N878" s="120"/>
    </row>
    <row r="879" ht="27.75" customHeight="1">
      <c r="A879" s="182"/>
      <c r="B879" s="184"/>
      <c r="C879" s="179"/>
      <c r="D879" s="180"/>
      <c r="E879" s="180"/>
      <c r="F879" s="181"/>
      <c r="G879" s="179"/>
      <c r="H879" s="179"/>
      <c r="I879" s="179"/>
      <c r="J879" s="179"/>
      <c r="K879" s="428"/>
      <c r="L879" s="179"/>
      <c r="M879" s="179"/>
      <c r="N879" s="179"/>
    </row>
    <row r="880" ht="27.75" customHeight="1">
      <c r="A880" s="182"/>
      <c r="B880" s="183"/>
      <c r="C880" s="120"/>
      <c r="D880" s="177"/>
      <c r="E880" s="177"/>
      <c r="F880" s="178"/>
      <c r="G880" s="120"/>
      <c r="H880" s="120"/>
      <c r="I880" s="120"/>
      <c r="J880" s="120"/>
      <c r="K880" s="428"/>
      <c r="L880" s="120"/>
      <c r="M880" s="120"/>
      <c r="N880" s="120"/>
    </row>
    <row r="881" ht="27.75" customHeight="1">
      <c r="A881" s="182"/>
      <c r="B881" s="184"/>
      <c r="C881" s="179"/>
      <c r="D881" s="180"/>
      <c r="E881" s="180"/>
      <c r="F881" s="181"/>
      <c r="G881" s="179"/>
      <c r="H881" s="179"/>
      <c r="I881" s="179"/>
      <c r="J881" s="179"/>
      <c r="K881" s="428"/>
      <c r="L881" s="179"/>
      <c r="M881" s="179"/>
      <c r="N881" s="179"/>
    </row>
    <row r="882" ht="27.75" customHeight="1">
      <c r="A882" s="182"/>
      <c r="B882" s="183"/>
      <c r="C882" s="120"/>
      <c r="D882" s="177"/>
      <c r="E882" s="177"/>
      <c r="F882" s="178"/>
      <c r="G882" s="120"/>
      <c r="H882" s="120"/>
      <c r="I882" s="120"/>
      <c r="J882" s="120"/>
      <c r="K882" s="428"/>
      <c r="L882" s="120"/>
      <c r="M882" s="120"/>
      <c r="N882" s="120"/>
    </row>
    <row r="883" ht="27.75" customHeight="1">
      <c r="A883" s="182"/>
      <c r="B883" s="184"/>
      <c r="C883" s="179"/>
      <c r="D883" s="180"/>
      <c r="E883" s="180"/>
      <c r="F883" s="181"/>
      <c r="G883" s="179"/>
      <c r="H883" s="179"/>
      <c r="I883" s="179"/>
      <c r="J883" s="179"/>
      <c r="K883" s="428"/>
      <c r="L883" s="179"/>
      <c r="M883" s="179"/>
      <c r="N883" s="179"/>
    </row>
    <row r="884" ht="27.75" customHeight="1">
      <c r="A884" s="182"/>
      <c r="B884" s="183"/>
      <c r="C884" s="120"/>
      <c r="D884" s="177"/>
      <c r="E884" s="177"/>
      <c r="F884" s="178"/>
      <c r="G884" s="120"/>
      <c r="H884" s="120"/>
      <c r="I884" s="120"/>
      <c r="J884" s="120"/>
      <c r="K884" s="428"/>
      <c r="L884" s="120"/>
      <c r="M884" s="120"/>
      <c r="N884" s="120"/>
    </row>
    <row r="885" ht="27.75" customHeight="1">
      <c r="A885" s="182"/>
      <c r="B885" s="184"/>
      <c r="C885" s="179"/>
      <c r="D885" s="180"/>
      <c r="E885" s="180"/>
      <c r="F885" s="181"/>
      <c r="G885" s="179"/>
      <c r="H885" s="179"/>
      <c r="I885" s="179"/>
      <c r="J885" s="179"/>
      <c r="K885" s="428"/>
      <c r="L885" s="179"/>
      <c r="M885" s="179"/>
      <c r="N885" s="179"/>
    </row>
    <row r="886" ht="27.75" customHeight="1">
      <c r="A886" s="182"/>
      <c r="B886" s="183"/>
      <c r="C886" s="120"/>
      <c r="D886" s="177"/>
      <c r="E886" s="177"/>
      <c r="F886" s="178"/>
      <c r="G886" s="120"/>
      <c r="H886" s="120"/>
      <c r="I886" s="120"/>
      <c r="J886" s="120"/>
      <c r="K886" s="428"/>
      <c r="L886" s="120"/>
      <c r="M886" s="120"/>
      <c r="N886" s="120"/>
    </row>
    <row r="887" ht="27.75" customHeight="1">
      <c r="A887" s="182"/>
      <c r="B887" s="184"/>
      <c r="C887" s="179"/>
      <c r="D887" s="180"/>
      <c r="E887" s="180"/>
      <c r="F887" s="181"/>
      <c r="G887" s="179"/>
      <c r="H887" s="179"/>
      <c r="I887" s="179"/>
      <c r="J887" s="179"/>
      <c r="K887" s="428"/>
      <c r="L887" s="179"/>
      <c r="M887" s="179"/>
      <c r="N887" s="179"/>
    </row>
    <row r="888" ht="27.75" customHeight="1">
      <c r="A888" s="182"/>
      <c r="B888" s="183"/>
      <c r="C888" s="120"/>
      <c r="D888" s="177"/>
      <c r="E888" s="177"/>
      <c r="F888" s="178"/>
      <c r="G888" s="120"/>
      <c r="H888" s="120"/>
      <c r="I888" s="120"/>
      <c r="J888" s="120"/>
      <c r="K888" s="428"/>
      <c r="L888" s="120"/>
      <c r="M888" s="120"/>
      <c r="N888" s="120"/>
    </row>
    <row r="889" ht="27.75" customHeight="1">
      <c r="A889" s="182"/>
      <c r="B889" s="184"/>
      <c r="C889" s="179"/>
      <c r="D889" s="180"/>
      <c r="E889" s="180"/>
      <c r="F889" s="181"/>
      <c r="G889" s="179"/>
      <c r="H889" s="179"/>
      <c r="I889" s="179"/>
      <c r="J889" s="179"/>
      <c r="K889" s="428"/>
      <c r="L889" s="179"/>
      <c r="M889" s="179"/>
      <c r="N889" s="179"/>
    </row>
    <row r="890" ht="27.75" customHeight="1">
      <c r="A890" s="182"/>
      <c r="B890" s="183"/>
      <c r="C890" s="120"/>
      <c r="D890" s="177"/>
      <c r="E890" s="177"/>
      <c r="F890" s="178"/>
      <c r="G890" s="120"/>
      <c r="H890" s="120"/>
      <c r="I890" s="120"/>
      <c r="J890" s="120"/>
      <c r="K890" s="428"/>
      <c r="L890" s="120"/>
      <c r="M890" s="120"/>
      <c r="N890" s="120"/>
    </row>
    <row r="891" ht="27.75" customHeight="1">
      <c r="A891" s="182"/>
      <c r="B891" s="184"/>
      <c r="C891" s="179"/>
      <c r="D891" s="180"/>
      <c r="E891" s="180"/>
      <c r="F891" s="181"/>
      <c r="G891" s="179"/>
      <c r="H891" s="179"/>
      <c r="I891" s="179"/>
      <c r="J891" s="179"/>
      <c r="K891" s="428"/>
      <c r="L891" s="179"/>
      <c r="M891" s="179"/>
      <c r="N891" s="179"/>
    </row>
    <row r="892" ht="27.75" customHeight="1">
      <c r="A892" s="182"/>
      <c r="B892" s="183"/>
      <c r="C892" s="120"/>
      <c r="D892" s="177"/>
      <c r="E892" s="177"/>
      <c r="F892" s="178"/>
      <c r="G892" s="120"/>
      <c r="H892" s="120"/>
      <c r="I892" s="120"/>
      <c r="J892" s="120"/>
      <c r="K892" s="428"/>
      <c r="L892" s="120"/>
      <c r="M892" s="120"/>
      <c r="N892" s="120"/>
    </row>
    <row r="893" ht="27.75" customHeight="1">
      <c r="A893" s="182"/>
      <c r="B893" s="184"/>
      <c r="C893" s="179"/>
      <c r="D893" s="180"/>
      <c r="E893" s="180"/>
      <c r="F893" s="181"/>
      <c r="G893" s="179"/>
      <c r="H893" s="179"/>
      <c r="I893" s="179"/>
      <c r="J893" s="179"/>
      <c r="K893" s="428"/>
      <c r="L893" s="179"/>
      <c r="M893" s="179"/>
      <c r="N893" s="179"/>
    </row>
    <row r="894" ht="27.75" customHeight="1">
      <c r="A894" s="182"/>
      <c r="B894" s="183"/>
      <c r="C894" s="120"/>
      <c r="D894" s="177"/>
      <c r="E894" s="177"/>
      <c r="F894" s="178"/>
      <c r="G894" s="120"/>
      <c r="H894" s="120"/>
      <c r="I894" s="120"/>
      <c r="J894" s="120"/>
      <c r="K894" s="428"/>
      <c r="L894" s="120"/>
      <c r="M894" s="120"/>
      <c r="N894" s="120"/>
    </row>
    <row r="895" ht="27.75" customHeight="1">
      <c r="A895" s="182"/>
      <c r="B895" s="184"/>
      <c r="C895" s="179"/>
      <c r="D895" s="180"/>
      <c r="E895" s="180"/>
      <c r="F895" s="181"/>
      <c r="G895" s="179"/>
      <c r="H895" s="179"/>
      <c r="I895" s="179"/>
      <c r="J895" s="179"/>
      <c r="K895" s="428"/>
      <c r="L895" s="179"/>
      <c r="M895" s="179"/>
      <c r="N895" s="179"/>
    </row>
    <row r="896" ht="27.75" customHeight="1">
      <c r="A896" s="182"/>
      <c r="B896" s="183"/>
      <c r="C896" s="120"/>
      <c r="D896" s="177"/>
      <c r="E896" s="177"/>
      <c r="F896" s="178"/>
      <c r="G896" s="120"/>
      <c r="H896" s="120"/>
      <c r="I896" s="120"/>
      <c r="J896" s="120"/>
      <c r="K896" s="428"/>
      <c r="L896" s="120"/>
      <c r="M896" s="120"/>
      <c r="N896" s="120"/>
    </row>
    <row r="897" ht="27.75" customHeight="1">
      <c r="A897" s="182"/>
      <c r="B897" s="184"/>
      <c r="C897" s="179"/>
      <c r="D897" s="180"/>
      <c r="E897" s="180"/>
      <c r="F897" s="181"/>
      <c r="G897" s="179"/>
      <c r="H897" s="179"/>
      <c r="I897" s="179"/>
      <c r="J897" s="179"/>
      <c r="K897" s="428"/>
      <c r="L897" s="179"/>
      <c r="M897" s="179"/>
      <c r="N897" s="179"/>
    </row>
    <row r="898" ht="27.75" customHeight="1">
      <c r="A898" s="182"/>
      <c r="B898" s="183"/>
      <c r="C898" s="120"/>
      <c r="D898" s="177"/>
      <c r="E898" s="177"/>
      <c r="F898" s="178"/>
      <c r="G898" s="120"/>
      <c r="H898" s="120"/>
      <c r="I898" s="120"/>
      <c r="J898" s="120"/>
      <c r="K898" s="428"/>
      <c r="L898" s="120"/>
      <c r="M898" s="120"/>
      <c r="N898" s="120"/>
    </row>
    <row r="899" ht="27.75" customHeight="1">
      <c r="A899" s="182"/>
      <c r="B899" s="184"/>
      <c r="C899" s="179"/>
      <c r="D899" s="180"/>
      <c r="E899" s="180"/>
      <c r="F899" s="181"/>
      <c r="G899" s="179"/>
      <c r="H899" s="179"/>
      <c r="I899" s="179"/>
      <c r="J899" s="179"/>
      <c r="K899" s="428"/>
      <c r="L899" s="179"/>
      <c r="M899" s="179"/>
      <c r="N899" s="179"/>
    </row>
    <row r="900" ht="27.75" customHeight="1">
      <c r="A900" s="182"/>
      <c r="B900" s="183"/>
      <c r="C900" s="120"/>
      <c r="D900" s="177"/>
      <c r="E900" s="177"/>
      <c r="F900" s="178"/>
      <c r="G900" s="120"/>
      <c r="H900" s="120"/>
      <c r="I900" s="120"/>
      <c r="J900" s="120"/>
      <c r="K900" s="428"/>
      <c r="L900" s="120"/>
      <c r="M900" s="120"/>
      <c r="N900" s="120"/>
    </row>
    <row r="901" ht="27.75" customHeight="1">
      <c r="A901" s="182"/>
      <c r="B901" s="184"/>
      <c r="C901" s="179"/>
      <c r="D901" s="180"/>
      <c r="E901" s="180"/>
      <c r="F901" s="181"/>
      <c r="G901" s="179"/>
      <c r="H901" s="179"/>
      <c r="I901" s="179"/>
      <c r="J901" s="179"/>
      <c r="K901" s="428"/>
      <c r="L901" s="179"/>
      <c r="M901" s="179"/>
      <c r="N901" s="179"/>
    </row>
    <row r="902" ht="27.75" customHeight="1">
      <c r="A902" s="182"/>
      <c r="B902" s="183"/>
      <c r="C902" s="120"/>
      <c r="D902" s="177"/>
      <c r="E902" s="177"/>
      <c r="F902" s="178"/>
      <c r="G902" s="120"/>
      <c r="H902" s="120"/>
      <c r="I902" s="120"/>
      <c r="J902" s="120"/>
      <c r="K902" s="428"/>
      <c r="L902" s="120"/>
      <c r="M902" s="120"/>
      <c r="N902" s="120"/>
    </row>
    <row r="903" ht="27.75" customHeight="1">
      <c r="A903" s="182"/>
      <c r="B903" s="184"/>
      <c r="C903" s="179"/>
      <c r="D903" s="180"/>
      <c r="E903" s="180"/>
      <c r="F903" s="181"/>
      <c r="G903" s="179"/>
      <c r="H903" s="179"/>
      <c r="I903" s="179"/>
      <c r="J903" s="179"/>
      <c r="K903" s="428"/>
      <c r="L903" s="179"/>
      <c r="M903" s="179"/>
      <c r="N903" s="179"/>
    </row>
    <row r="904" ht="27.75" customHeight="1">
      <c r="A904" s="182"/>
      <c r="B904" s="183"/>
      <c r="C904" s="120"/>
      <c r="D904" s="177"/>
      <c r="E904" s="177"/>
      <c r="F904" s="178"/>
      <c r="G904" s="120"/>
      <c r="H904" s="120"/>
      <c r="I904" s="120"/>
      <c r="J904" s="120"/>
      <c r="K904" s="428"/>
      <c r="L904" s="120"/>
      <c r="M904" s="120"/>
      <c r="N904" s="120"/>
    </row>
    <row r="905" ht="27.75" customHeight="1">
      <c r="A905" s="182"/>
      <c r="B905" s="184"/>
      <c r="C905" s="179"/>
      <c r="D905" s="180"/>
      <c r="E905" s="180"/>
      <c r="F905" s="181"/>
      <c r="G905" s="179"/>
      <c r="H905" s="179"/>
      <c r="I905" s="179"/>
      <c r="J905" s="179"/>
      <c r="K905" s="428"/>
      <c r="L905" s="179"/>
      <c r="M905" s="179"/>
      <c r="N905" s="179"/>
    </row>
    <row r="906" ht="27.75" customHeight="1">
      <c r="A906" s="182"/>
      <c r="B906" s="183"/>
      <c r="C906" s="120"/>
      <c r="D906" s="177"/>
      <c r="E906" s="177"/>
      <c r="F906" s="178"/>
      <c r="G906" s="120"/>
      <c r="H906" s="120"/>
      <c r="I906" s="120"/>
      <c r="J906" s="120"/>
      <c r="K906" s="428"/>
      <c r="L906" s="120"/>
      <c r="M906" s="120"/>
      <c r="N906" s="120"/>
    </row>
    <row r="907" ht="27.75" customHeight="1">
      <c r="A907" s="182"/>
      <c r="B907" s="184"/>
      <c r="C907" s="179"/>
      <c r="D907" s="180"/>
      <c r="E907" s="180"/>
      <c r="F907" s="181"/>
      <c r="G907" s="179"/>
      <c r="H907" s="179"/>
      <c r="I907" s="179"/>
      <c r="J907" s="179"/>
      <c r="K907" s="428"/>
      <c r="L907" s="179"/>
      <c r="M907" s="179"/>
      <c r="N907" s="179"/>
    </row>
    <row r="908" ht="27.75" customHeight="1">
      <c r="A908" s="182"/>
      <c r="B908" s="183"/>
      <c r="C908" s="120"/>
      <c r="D908" s="177"/>
      <c r="E908" s="177"/>
      <c r="F908" s="178"/>
      <c r="G908" s="120"/>
      <c r="H908" s="120"/>
      <c r="I908" s="120"/>
      <c r="J908" s="120"/>
      <c r="K908" s="428"/>
      <c r="L908" s="120"/>
      <c r="M908" s="120"/>
      <c r="N908" s="120"/>
    </row>
    <row r="909" ht="27.75" customHeight="1">
      <c r="A909" s="182"/>
      <c r="B909" s="184"/>
      <c r="C909" s="179"/>
      <c r="D909" s="180"/>
      <c r="E909" s="180"/>
      <c r="F909" s="181"/>
      <c r="G909" s="179"/>
      <c r="H909" s="179"/>
      <c r="I909" s="179"/>
      <c r="J909" s="179"/>
      <c r="K909" s="428"/>
      <c r="L909" s="179"/>
      <c r="M909" s="179"/>
      <c r="N909" s="179"/>
    </row>
    <row r="910" ht="27.75" customHeight="1">
      <c r="A910" s="182"/>
      <c r="B910" s="183"/>
      <c r="C910" s="120"/>
      <c r="D910" s="177"/>
      <c r="E910" s="177"/>
      <c r="F910" s="178"/>
      <c r="G910" s="120"/>
      <c r="H910" s="120"/>
      <c r="I910" s="120"/>
      <c r="J910" s="120"/>
      <c r="K910" s="428"/>
      <c r="L910" s="120"/>
      <c r="M910" s="120"/>
      <c r="N910" s="120"/>
    </row>
    <row r="911" ht="27.75" customHeight="1">
      <c r="A911" s="182"/>
      <c r="B911" s="184"/>
      <c r="C911" s="179"/>
      <c r="D911" s="180"/>
      <c r="E911" s="180"/>
      <c r="F911" s="181"/>
      <c r="G911" s="179"/>
      <c r="H911" s="179"/>
      <c r="I911" s="179"/>
      <c r="J911" s="179"/>
      <c r="K911" s="428"/>
      <c r="L911" s="179"/>
      <c r="M911" s="179"/>
      <c r="N911" s="179"/>
    </row>
    <row r="912" ht="27.75" customHeight="1">
      <c r="A912" s="182"/>
      <c r="B912" s="183"/>
      <c r="C912" s="120"/>
      <c r="D912" s="177"/>
      <c r="E912" s="177"/>
      <c r="F912" s="178"/>
      <c r="G912" s="120"/>
      <c r="H912" s="120"/>
      <c r="I912" s="120"/>
      <c r="J912" s="120"/>
      <c r="K912" s="428"/>
      <c r="L912" s="120"/>
      <c r="M912" s="120"/>
      <c r="N912" s="120"/>
    </row>
    <row r="913" ht="27.75" customHeight="1">
      <c r="A913" s="182"/>
      <c r="B913" s="184"/>
      <c r="C913" s="179"/>
      <c r="D913" s="180"/>
      <c r="E913" s="180"/>
      <c r="F913" s="181"/>
      <c r="G913" s="179"/>
      <c r="H913" s="179"/>
      <c r="I913" s="179"/>
      <c r="J913" s="179"/>
      <c r="K913" s="428"/>
      <c r="L913" s="179"/>
      <c r="M913" s="179"/>
      <c r="N913" s="179"/>
    </row>
    <row r="914" ht="27.75" customHeight="1">
      <c r="A914" s="182"/>
      <c r="B914" s="183"/>
      <c r="C914" s="120"/>
      <c r="D914" s="177"/>
      <c r="E914" s="177"/>
      <c r="F914" s="178"/>
      <c r="G914" s="120"/>
      <c r="H914" s="120"/>
      <c r="I914" s="120"/>
      <c r="J914" s="120"/>
      <c r="K914" s="428"/>
      <c r="L914" s="120"/>
      <c r="M914" s="120"/>
      <c r="N914" s="120"/>
    </row>
    <row r="915" ht="27.75" customHeight="1">
      <c r="A915" s="182"/>
      <c r="B915" s="184"/>
      <c r="C915" s="179"/>
      <c r="D915" s="180"/>
      <c r="E915" s="180"/>
      <c r="F915" s="181"/>
      <c r="G915" s="179"/>
      <c r="H915" s="179"/>
      <c r="I915" s="179"/>
      <c r="J915" s="179"/>
      <c r="K915" s="428"/>
      <c r="L915" s="179"/>
      <c r="M915" s="179"/>
      <c r="N915" s="179"/>
    </row>
    <row r="916" ht="27.75" customHeight="1">
      <c r="A916" s="182"/>
      <c r="B916" s="183"/>
      <c r="C916" s="120"/>
      <c r="D916" s="177"/>
      <c r="E916" s="177"/>
      <c r="F916" s="178"/>
      <c r="G916" s="120"/>
      <c r="H916" s="120"/>
      <c r="I916" s="120"/>
      <c r="J916" s="120"/>
      <c r="K916" s="428"/>
      <c r="L916" s="120"/>
      <c r="M916" s="120"/>
      <c r="N916" s="120"/>
    </row>
    <row r="917" ht="27.75" customHeight="1">
      <c r="A917" s="182"/>
      <c r="B917" s="184"/>
      <c r="C917" s="179"/>
      <c r="D917" s="180"/>
      <c r="E917" s="180"/>
      <c r="F917" s="181"/>
      <c r="G917" s="179"/>
      <c r="H917" s="179"/>
      <c r="I917" s="179"/>
      <c r="J917" s="179"/>
      <c r="K917" s="428"/>
      <c r="L917" s="179"/>
      <c r="M917" s="179"/>
      <c r="N917" s="179"/>
    </row>
    <row r="918" ht="27.75" customHeight="1">
      <c r="A918" s="182"/>
      <c r="B918" s="183"/>
      <c r="C918" s="120"/>
      <c r="D918" s="177"/>
      <c r="E918" s="177"/>
      <c r="F918" s="178"/>
      <c r="G918" s="120"/>
      <c r="H918" s="120"/>
      <c r="I918" s="120"/>
      <c r="J918" s="120"/>
      <c r="K918" s="428"/>
      <c r="L918" s="120"/>
      <c r="M918" s="120"/>
      <c r="N918" s="120"/>
    </row>
    <row r="919" ht="27.75" customHeight="1">
      <c r="A919" s="182"/>
      <c r="B919" s="184"/>
      <c r="C919" s="179"/>
      <c r="D919" s="180"/>
      <c r="E919" s="180"/>
      <c r="F919" s="181"/>
      <c r="G919" s="179"/>
      <c r="H919" s="179"/>
      <c r="I919" s="179"/>
      <c r="J919" s="179"/>
      <c r="K919" s="428"/>
      <c r="L919" s="179"/>
      <c r="M919" s="179"/>
      <c r="N919" s="179"/>
    </row>
    <row r="920" ht="27.75" customHeight="1">
      <c r="A920" s="182"/>
      <c r="B920" s="183"/>
      <c r="C920" s="120"/>
      <c r="D920" s="177"/>
      <c r="E920" s="177"/>
      <c r="F920" s="178"/>
      <c r="G920" s="120"/>
      <c r="H920" s="120"/>
      <c r="I920" s="120"/>
      <c r="J920" s="120"/>
      <c r="K920" s="428"/>
      <c r="L920" s="120"/>
      <c r="M920" s="120"/>
      <c r="N920" s="120"/>
    </row>
    <row r="921" ht="27.75" customHeight="1">
      <c r="A921" s="182"/>
      <c r="B921" s="184"/>
      <c r="C921" s="179"/>
      <c r="D921" s="180"/>
      <c r="E921" s="180"/>
      <c r="F921" s="181"/>
      <c r="G921" s="179"/>
      <c r="H921" s="179"/>
      <c r="I921" s="179"/>
      <c r="J921" s="179"/>
      <c r="K921" s="428"/>
      <c r="L921" s="179"/>
      <c r="M921" s="179"/>
      <c r="N921" s="179"/>
    </row>
    <row r="922" ht="27.75" customHeight="1">
      <c r="A922" s="182"/>
      <c r="B922" s="183"/>
      <c r="C922" s="120"/>
      <c r="D922" s="177"/>
      <c r="E922" s="177"/>
      <c r="F922" s="178"/>
      <c r="G922" s="120"/>
      <c r="H922" s="120"/>
      <c r="I922" s="120"/>
      <c r="J922" s="120"/>
      <c r="K922" s="428"/>
      <c r="L922" s="120"/>
      <c r="M922" s="120"/>
      <c r="N922" s="120"/>
    </row>
    <row r="923" ht="27.75" customHeight="1">
      <c r="A923" s="182"/>
      <c r="B923" s="184"/>
      <c r="C923" s="179"/>
      <c r="D923" s="180"/>
      <c r="E923" s="180"/>
      <c r="F923" s="181"/>
      <c r="G923" s="179"/>
      <c r="H923" s="179"/>
      <c r="I923" s="179"/>
      <c r="J923" s="179"/>
      <c r="K923" s="428"/>
      <c r="L923" s="179"/>
      <c r="M923" s="179"/>
      <c r="N923" s="179"/>
    </row>
    <row r="924" ht="27.75" customHeight="1">
      <c r="A924" s="182"/>
      <c r="B924" s="183"/>
      <c r="C924" s="120"/>
      <c r="D924" s="177"/>
      <c r="E924" s="177"/>
      <c r="F924" s="178"/>
      <c r="G924" s="120"/>
      <c r="H924" s="120"/>
      <c r="I924" s="120"/>
      <c r="J924" s="120"/>
      <c r="K924" s="428"/>
      <c r="L924" s="120"/>
      <c r="M924" s="120"/>
      <c r="N924" s="120"/>
    </row>
    <row r="925" ht="27.75" customHeight="1">
      <c r="A925" s="182"/>
      <c r="B925" s="184"/>
      <c r="C925" s="179"/>
      <c r="D925" s="180"/>
      <c r="E925" s="180"/>
      <c r="F925" s="181"/>
      <c r="G925" s="179"/>
      <c r="H925" s="179"/>
      <c r="I925" s="179"/>
      <c r="J925" s="179"/>
      <c r="K925" s="428"/>
      <c r="L925" s="179"/>
      <c r="M925" s="179"/>
      <c r="N925" s="179"/>
    </row>
    <row r="926" ht="27.75" customHeight="1">
      <c r="A926" s="182"/>
      <c r="B926" s="183"/>
      <c r="C926" s="120"/>
      <c r="D926" s="177"/>
      <c r="E926" s="177"/>
      <c r="F926" s="178"/>
      <c r="G926" s="120"/>
      <c r="H926" s="120"/>
      <c r="I926" s="120"/>
      <c r="J926" s="120"/>
      <c r="K926" s="428"/>
      <c r="L926" s="120"/>
      <c r="M926" s="120"/>
      <c r="N926" s="120"/>
    </row>
    <row r="927" ht="27.75" customHeight="1">
      <c r="A927" s="182"/>
      <c r="B927" s="184"/>
      <c r="C927" s="179"/>
      <c r="D927" s="180"/>
      <c r="E927" s="180"/>
      <c r="F927" s="181"/>
      <c r="G927" s="179"/>
      <c r="H927" s="179"/>
      <c r="I927" s="179"/>
      <c r="J927" s="179"/>
      <c r="K927" s="428"/>
      <c r="L927" s="179"/>
      <c r="M927" s="179"/>
      <c r="N927" s="179"/>
    </row>
    <row r="928" ht="27.75" customHeight="1">
      <c r="A928" s="182"/>
      <c r="B928" s="183"/>
      <c r="C928" s="120"/>
      <c r="D928" s="177"/>
      <c r="E928" s="177"/>
      <c r="F928" s="178"/>
      <c r="G928" s="120"/>
      <c r="H928" s="120"/>
      <c r="I928" s="120"/>
      <c r="J928" s="120"/>
      <c r="K928" s="428"/>
      <c r="L928" s="120"/>
      <c r="M928" s="120"/>
      <c r="N928" s="120"/>
    </row>
    <row r="929" ht="27.75" customHeight="1">
      <c r="A929" s="182"/>
      <c r="B929" s="184"/>
      <c r="C929" s="179"/>
      <c r="D929" s="180"/>
      <c r="E929" s="180"/>
      <c r="F929" s="181"/>
      <c r="G929" s="179"/>
      <c r="H929" s="179"/>
      <c r="I929" s="179"/>
      <c r="J929" s="179"/>
      <c r="K929" s="428"/>
      <c r="L929" s="179"/>
      <c r="M929" s="179"/>
      <c r="N929" s="179"/>
    </row>
    <row r="930" ht="27.75" customHeight="1">
      <c r="A930" s="182"/>
      <c r="B930" s="183"/>
      <c r="C930" s="120"/>
      <c r="D930" s="177"/>
      <c r="E930" s="177"/>
      <c r="F930" s="178"/>
      <c r="G930" s="120"/>
      <c r="H930" s="120"/>
      <c r="I930" s="120"/>
      <c r="J930" s="120"/>
      <c r="K930" s="428"/>
      <c r="L930" s="120"/>
      <c r="M930" s="120"/>
      <c r="N930" s="120"/>
    </row>
    <row r="931" ht="27.75" customHeight="1">
      <c r="A931" s="182"/>
      <c r="B931" s="184"/>
      <c r="C931" s="179"/>
      <c r="D931" s="180"/>
      <c r="E931" s="180"/>
      <c r="F931" s="181"/>
      <c r="G931" s="179"/>
      <c r="H931" s="179"/>
      <c r="I931" s="179"/>
      <c r="J931" s="179"/>
      <c r="K931" s="428"/>
      <c r="L931" s="179"/>
      <c r="M931" s="179"/>
      <c r="N931" s="179"/>
    </row>
    <row r="932" ht="27.75" customHeight="1">
      <c r="A932" s="182"/>
      <c r="B932" s="183"/>
      <c r="C932" s="120"/>
      <c r="D932" s="177"/>
      <c r="E932" s="177"/>
      <c r="F932" s="178"/>
      <c r="G932" s="120"/>
      <c r="H932" s="120"/>
      <c r="I932" s="120"/>
      <c r="J932" s="120"/>
      <c r="K932" s="428"/>
      <c r="L932" s="120"/>
      <c r="M932" s="120"/>
      <c r="N932" s="120"/>
    </row>
    <row r="933" ht="27.75" customHeight="1">
      <c r="A933" s="182"/>
      <c r="B933" s="184"/>
      <c r="C933" s="179"/>
      <c r="D933" s="180"/>
      <c r="E933" s="180"/>
      <c r="F933" s="181"/>
      <c r="G933" s="179"/>
      <c r="H933" s="179"/>
      <c r="I933" s="179"/>
      <c r="J933" s="179"/>
      <c r="K933" s="428"/>
      <c r="L933" s="179"/>
      <c r="M933" s="179"/>
      <c r="N933" s="179"/>
    </row>
    <row r="934" ht="27.75" customHeight="1">
      <c r="A934" s="182"/>
      <c r="B934" s="183"/>
      <c r="C934" s="120"/>
      <c r="D934" s="177"/>
      <c r="E934" s="177"/>
      <c r="F934" s="178"/>
      <c r="G934" s="120"/>
      <c r="H934" s="120"/>
      <c r="I934" s="120"/>
      <c r="J934" s="120"/>
      <c r="K934" s="428"/>
      <c r="L934" s="120"/>
      <c r="M934" s="120"/>
      <c r="N934" s="120"/>
    </row>
    <row r="935" ht="27.75" customHeight="1">
      <c r="A935" s="182"/>
      <c r="B935" s="184"/>
      <c r="C935" s="179"/>
      <c r="D935" s="180"/>
      <c r="E935" s="180"/>
      <c r="F935" s="181"/>
      <c r="G935" s="179"/>
      <c r="H935" s="179"/>
      <c r="I935" s="179"/>
      <c r="J935" s="179"/>
      <c r="K935" s="428"/>
      <c r="L935" s="179"/>
      <c r="M935" s="179"/>
      <c r="N935" s="179"/>
    </row>
    <row r="936" ht="27.75" customHeight="1">
      <c r="A936" s="182"/>
      <c r="B936" s="183"/>
      <c r="C936" s="120"/>
      <c r="D936" s="177"/>
      <c r="E936" s="177"/>
      <c r="F936" s="178"/>
      <c r="G936" s="120"/>
      <c r="H936" s="120"/>
      <c r="I936" s="120"/>
      <c r="J936" s="120"/>
      <c r="K936" s="428"/>
      <c r="L936" s="120"/>
      <c r="M936" s="120"/>
      <c r="N936" s="120"/>
    </row>
    <row r="937" ht="27.75" customHeight="1">
      <c r="A937" s="182"/>
      <c r="B937" s="184"/>
      <c r="C937" s="179"/>
      <c r="D937" s="180"/>
      <c r="E937" s="180"/>
      <c r="F937" s="181"/>
      <c r="G937" s="179"/>
      <c r="H937" s="179"/>
      <c r="I937" s="179"/>
      <c r="J937" s="179"/>
      <c r="K937" s="428"/>
      <c r="L937" s="179"/>
      <c r="M937" s="179"/>
      <c r="N937" s="179"/>
    </row>
    <row r="938" ht="27.75" customHeight="1">
      <c r="A938" s="182"/>
      <c r="B938" s="183"/>
      <c r="C938" s="120"/>
      <c r="D938" s="177"/>
      <c r="E938" s="177"/>
      <c r="F938" s="178"/>
      <c r="G938" s="120"/>
      <c r="H938" s="120"/>
      <c r="I938" s="120"/>
      <c r="J938" s="120"/>
      <c r="K938" s="428"/>
      <c r="L938" s="120"/>
      <c r="M938" s="120"/>
      <c r="N938" s="120"/>
    </row>
    <row r="939" ht="27.75" customHeight="1">
      <c r="A939" s="182"/>
      <c r="B939" s="184"/>
      <c r="C939" s="179"/>
      <c r="D939" s="180"/>
      <c r="E939" s="180"/>
      <c r="F939" s="181"/>
      <c r="G939" s="179"/>
      <c r="H939" s="179"/>
      <c r="I939" s="179"/>
      <c r="J939" s="179"/>
      <c r="K939" s="428"/>
      <c r="L939" s="179"/>
      <c r="M939" s="179"/>
      <c r="N939" s="179"/>
    </row>
    <row r="940" ht="27.75" customHeight="1">
      <c r="A940" s="182"/>
      <c r="B940" s="183"/>
      <c r="C940" s="120"/>
      <c r="D940" s="177"/>
      <c r="E940" s="177"/>
      <c r="F940" s="178"/>
      <c r="G940" s="120"/>
      <c r="H940" s="120"/>
      <c r="I940" s="120"/>
      <c r="J940" s="120"/>
      <c r="K940" s="428"/>
      <c r="L940" s="120"/>
      <c r="M940" s="120"/>
      <c r="N940" s="120"/>
    </row>
    <row r="941" ht="27.75" customHeight="1">
      <c r="A941" s="182"/>
      <c r="B941" s="184"/>
      <c r="C941" s="179"/>
      <c r="D941" s="180"/>
      <c r="E941" s="180"/>
      <c r="F941" s="181"/>
      <c r="G941" s="179"/>
      <c r="H941" s="179"/>
      <c r="I941" s="179"/>
      <c r="J941" s="179"/>
      <c r="K941" s="428"/>
      <c r="L941" s="179"/>
      <c r="M941" s="179"/>
      <c r="N941" s="179"/>
    </row>
    <row r="942" ht="27.75" customHeight="1">
      <c r="A942" s="182"/>
      <c r="B942" s="183"/>
      <c r="C942" s="120"/>
      <c r="D942" s="177"/>
      <c r="E942" s="177"/>
      <c r="F942" s="178"/>
      <c r="G942" s="120"/>
      <c r="H942" s="120"/>
      <c r="I942" s="120"/>
      <c r="J942" s="120"/>
      <c r="K942" s="428"/>
      <c r="L942" s="120"/>
      <c r="M942" s="120"/>
      <c r="N942" s="120"/>
    </row>
    <row r="943" ht="27.75" customHeight="1">
      <c r="A943" s="182"/>
      <c r="B943" s="184"/>
      <c r="C943" s="179"/>
      <c r="D943" s="180"/>
      <c r="E943" s="180"/>
      <c r="F943" s="181"/>
      <c r="G943" s="179"/>
      <c r="H943" s="179"/>
      <c r="I943" s="179"/>
      <c r="J943" s="179"/>
      <c r="K943" s="428"/>
      <c r="L943" s="179"/>
      <c r="M943" s="179"/>
      <c r="N943" s="179"/>
    </row>
    <row r="944" ht="27.75" customHeight="1">
      <c r="A944" s="182"/>
      <c r="B944" s="183"/>
      <c r="C944" s="120"/>
      <c r="D944" s="177"/>
      <c r="E944" s="177"/>
      <c r="F944" s="178"/>
      <c r="G944" s="120"/>
      <c r="H944" s="120"/>
      <c r="I944" s="120"/>
      <c r="J944" s="120"/>
      <c r="K944" s="428"/>
      <c r="L944" s="120"/>
      <c r="M944" s="120"/>
      <c r="N944" s="120"/>
    </row>
    <row r="945" ht="27.75" customHeight="1">
      <c r="A945" s="182"/>
      <c r="B945" s="184"/>
      <c r="C945" s="179"/>
      <c r="D945" s="180"/>
      <c r="E945" s="180"/>
      <c r="F945" s="181"/>
      <c r="G945" s="179"/>
      <c r="H945" s="179"/>
      <c r="I945" s="179"/>
      <c r="J945" s="179"/>
      <c r="K945" s="428"/>
      <c r="L945" s="179"/>
      <c r="M945" s="179"/>
      <c r="N945" s="179"/>
    </row>
    <row r="946" ht="27.75" customHeight="1">
      <c r="A946" s="182"/>
      <c r="B946" s="183"/>
      <c r="C946" s="120"/>
      <c r="D946" s="177"/>
      <c r="E946" s="177"/>
      <c r="F946" s="178"/>
      <c r="G946" s="120"/>
      <c r="H946" s="120"/>
      <c r="I946" s="120"/>
      <c r="J946" s="120"/>
      <c r="K946" s="428"/>
      <c r="L946" s="120"/>
      <c r="M946" s="120"/>
      <c r="N946" s="120"/>
    </row>
    <row r="947" ht="27.75" customHeight="1">
      <c r="A947" s="182"/>
      <c r="B947" s="184"/>
      <c r="C947" s="179"/>
      <c r="D947" s="180"/>
      <c r="E947" s="180"/>
      <c r="F947" s="181"/>
      <c r="G947" s="179"/>
      <c r="H947" s="179"/>
      <c r="I947" s="179"/>
      <c r="J947" s="179"/>
      <c r="K947" s="428"/>
      <c r="L947" s="179"/>
      <c r="M947" s="179"/>
      <c r="N947" s="179"/>
    </row>
    <row r="948" ht="27.75" customHeight="1">
      <c r="A948" s="182"/>
      <c r="B948" s="183"/>
      <c r="C948" s="120"/>
      <c r="D948" s="177"/>
      <c r="E948" s="177"/>
      <c r="F948" s="178"/>
      <c r="G948" s="120"/>
      <c r="H948" s="120"/>
      <c r="I948" s="120"/>
      <c r="J948" s="120"/>
      <c r="K948" s="428"/>
      <c r="L948" s="120"/>
      <c r="M948" s="120"/>
      <c r="N948" s="120"/>
    </row>
    <row r="949" ht="27.75" customHeight="1">
      <c r="A949" s="182"/>
      <c r="B949" s="184"/>
      <c r="C949" s="179"/>
      <c r="D949" s="180"/>
      <c r="E949" s="180"/>
      <c r="F949" s="181"/>
      <c r="G949" s="179"/>
      <c r="H949" s="179"/>
      <c r="I949" s="179"/>
      <c r="J949" s="179"/>
      <c r="K949" s="428"/>
      <c r="L949" s="179"/>
      <c r="M949" s="179"/>
      <c r="N949" s="179"/>
    </row>
    <row r="950" ht="27.75" customHeight="1">
      <c r="A950" s="182"/>
      <c r="B950" s="183"/>
      <c r="C950" s="120"/>
      <c r="D950" s="177"/>
      <c r="E950" s="177"/>
      <c r="F950" s="178"/>
      <c r="G950" s="120"/>
      <c r="H950" s="120"/>
      <c r="I950" s="120"/>
      <c r="J950" s="120"/>
      <c r="K950" s="428"/>
      <c r="L950" s="120"/>
      <c r="M950" s="120"/>
      <c r="N950" s="120"/>
    </row>
    <row r="951" ht="27.75" customHeight="1">
      <c r="A951" s="182"/>
      <c r="B951" s="184"/>
      <c r="C951" s="179"/>
      <c r="D951" s="180"/>
      <c r="E951" s="180"/>
      <c r="F951" s="181"/>
      <c r="G951" s="179"/>
      <c r="H951" s="179"/>
      <c r="I951" s="179"/>
      <c r="J951" s="179"/>
      <c r="K951" s="428"/>
      <c r="L951" s="179"/>
      <c r="M951" s="179"/>
      <c r="N951" s="179"/>
    </row>
    <row r="952" ht="27.75" customHeight="1">
      <c r="A952" s="182"/>
      <c r="B952" s="183"/>
      <c r="C952" s="120"/>
      <c r="D952" s="177"/>
      <c r="E952" s="177"/>
      <c r="F952" s="178"/>
      <c r="G952" s="120"/>
      <c r="H952" s="120"/>
      <c r="I952" s="120"/>
      <c r="J952" s="120"/>
      <c r="K952" s="428"/>
      <c r="L952" s="120"/>
      <c r="M952" s="120"/>
      <c r="N952" s="120"/>
    </row>
    <row r="953" ht="27.75" customHeight="1">
      <c r="A953" s="182"/>
      <c r="B953" s="184"/>
      <c r="C953" s="179"/>
      <c r="D953" s="180"/>
      <c r="E953" s="180"/>
      <c r="F953" s="181"/>
      <c r="G953" s="179"/>
      <c r="H953" s="179"/>
      <c r="I953" s="179"/>
      <c r="J953" s="179"/>
      <c r="K953" s="428"/>
      <c r="L953" s="179"/>
      <c r="M953" s="179"/>
      <c r="N953" s="179"/>
    </row>
    <row r="954" ht="27.75" customHeight="1">
      <c r="A954" s="182"/>
      <c r="B954" s="183"/>
      <c r="C954" s="120"/>
      <c r="D954" s="177"/>
      <c r="E954" s="177"/>
      <c r="F954" s="178"/>
      <c r="G954" s="120"/>
      <c r="H954" s="120"/>
      <c r="I954" s="120"/>
      <c r="J954" s="120"/>
      <c r="K954" s="428"/>
      <c r="L954" s="120"/>
      <c r="M954" s="120"/>
      <c r="N954" s="120"/>
    </row>
    <row r="955" ht="27.75" customHeight="1">
      <c r="A955" s="182"/>
      <c r="B955" s="184"/>
      <c r="C955" s="179"/>
      <c r="D955" s="180"/>
      <c r="E955" s="180"/>
      <c r="F955" s="181"/>
      <c r="G955" s="179"/>
      <c r="H955" s="179"/>
      <c r="I955" s="179"/>
      <c r="J955" s="179"/>
      <c r="K955" s="428"/>
      <c r="L955" s="179"/>
      <c r="M955" s="179"/>
      <c r="N955" s="179"/>
    </row>
    <row r="956" ht="27.75" customHeight="1">
      <c r="A956" s="182"/>
      <c r="B956" s="183"/>
      <c r="C956" s="120"/>
      <c r="D956" s="177"/>
      <c r="E956" s="177"/>
      <c r="F956" s="178"/>
      <c r="G956" s="120"/>
      <c r="H956" s="120"/>
      <c r="I956" s="120"/>
      <c r="J956" s="120"/>
      <c r="K956" s="428"/>
      <c r="L956" s="120"/>
      <c r="M956" s="120"/>
      <c r="N956" s="120"/>
    </row>
    <row r="957" ht="27.75" customHeight="1">
      <c r="A957" s="182"/>
      <c r="B957" s="184"/>
      <c r="C957" s="179"/>
      <c r="D957" s="180"/>
      <c r="E957" s="180"/>
      <c r="F957" s="181"/>
      <c r="G957" s="179"/>
      <c r="H957" s="179"/>
      <c r="I957" s="179"/>
      <c r="J957" s="179"/>
      <c r="K957" s="428"/>
      <c r="L957" s="179"/>
      <c r="M957" s="179"/>
      <c r="N957" s="179"/>
    </row>
    <row r="958" ht="27.75" customHeight="1">
      <c r="A958" s="182"/>
      <c r="B958" s="183"/>
      <c r="C958" s="120"/>
      <c r="D958" s="177"/>
      <c r="E958" s="177"/>
      <c r="F958" s="178"/>
      <c r="G958" s="120"/>
      <c r="H958" s="120"/>
      <c r="I958" s="120"/>
      <c r="J958" s="120"/>
      <c r="K958" s="428"/>
      <c r="L958" s="120"/>
      <c r="M958" s="120"/>
      <c r="N958" s="120"/>
    </row>
    <row r="959" ht="27.75" customHeight="1">
      <c r="A959" s="182"/>
      <c r="B959" s="184"/>
      <c r="C959" s="179"/>
      <c r="D959" s="180"/>
      <c r="E959" s="180"/>
      <c r="F959" s="181"/>
      <c r="G959" s="179"/>
      <c r="H959" s="179"/>
      <c r="I959" s="179"/>
      <c r="J959" s="179"/>
      <c r="K959" s="428"/>
      <c r="L959" s="179"/>
      <c r="M959" s="179"/>
      <c r="N959" s="179"/>
    </row>
    <row r="960" ht="27.75" customHeight="1">
      <c r="A960" s="182"/>
      <c r="B960" s="183"/>
      <c r="C960" s="120"/>
      <c r="D960" s="177"/>
      <c r="E960" s="177"/>
      <c r="F960" s="178"/>
      <c r="G960" s="120"/>
      <c r="H960" s="120"/>
      <c r="I960" s="120"/>
      <c r="J960" s="120"/>
      <c r="K960" s="428"/>
      <c r="L960" s="120"/>
      <c r="M960" s="120"/>
      <c r="N960" s="120"/>
    </row>
    <row r="961" ht="27.75" customHeight="1">
      <c r="A961" s="182"/>
      <c r="B961" s="184"/>
      <c r="C961" s="179"/>
      <c r="D961" s="180"/>
      <c r="E961" s="180"/>
      <c r="F961" s="181"/>
      <c r="G961" s="179"/>
      <c r="H961" s="179"/>
      <c r="I961" s="179"/>
      <c r="J961" s="179"/>
      <c r="K961" s="428"/>
      <c r="L961" s="179"/>
      <c r="M961" s="179"/>
      <c r="N961" s="179"/>
    </row>
    <row r="962" ht="27.75" customHeight="1">
      <c r="A962" s="182"/>
      <c r="B962" s="183"/>
      <c r="C962" s="120"/>
      <c r="D962" s="177"/>
      <c r="E962" s="177"/>
      <c r="F962" s="178"/>
      <c r="G962" s="120"/>
      <c r="H962" s="120"/>
      <c r="I962" s="120"/>
      <c r="J962" s="120"/>
      <c r="K962" s="428"/>
      <c r="L962" s="120"/>
      <c r="M962" s="120"/>
      <c r="N962" s="120"/>
    </row>
    <row r="963" ht="27.75" customHeight="1">
      <c r="A963" s="182"/>
      <c r="B963" s="184"/>
      <c r="C963" s="179"/>
      <c r="D963" s="180"/>
      <c r="E963" s="180"/>
      <c r="F963" s="181"/>
      <c r="G963" s="179"/>
      <c r="H963" s="179"/>
      <c r="I963" s="179"/>
      <c r="J963" s="179"/>
      <c r="K963" s="428"/>
      <c r="L963" s="179"/>
      <c r="M963" s="179"/>
      <c r="N963" s="179"/>
    </row>
    <row r="964" ht="27.75" customHeight="1">
      <c r="A964" s="182"/>
      <c r="B964" s="183"/>
      <c r="C964" s="120"/>
      <c r="D964" s="177"/>
      <c r="E964" s="177"/>
      <c r="F964" s="178"/>
      <c r="G964" s="120"/>
      <c r="H964" s="120"/>
      <c r="I964" s="120"/>
      <c r="J964" s="120"/>
      <c r="K964" s="428"/>
      <c r="L964" s="120"/>
      <c r="M964" s="120"/>
      <c r="N964" s="120"/>
    </row>
    <row r="965" ht="27.75" customHeight="1">
      <c r="A965" s="182"/>
      <c r="B965" s="184"/>
      <c r="C965" s="179"/>
      <c r="D965" s="180"/>
      <c r="E965" s="180"/>
      <c r="F965" s="181"/>
      <c r="G965" s="179"/>
      <c r="H965" s="179"/>
      <c r="I965" s="179"/>
      <c r="J965" s="179"/>
      <c r="K965" s="428"/>
      <c r="L965" s="179"/>
      <c r="M965" s="179"/>
      <c r="N965" s="179"/>
    </row>
    <row r="966" ht="27.75" customHeight="1">
      <c r="A966" s="182"/>
      <c r="B966" s="183"/>
      <c r="C966" s="120"/>
      <c r="D966" s="177"/>
      <c r="E966" s="177"/>
      <c r="F966" s="178"/>
      <c r="G966" s="120"/>
      <c r="H966" s="120"/>
      <c r="I966" s="120"/>
      <c r="J966" s="120"/>
      <c r="K966" s="428"/>
      <c r="L966" s="120"/>
      <c r="M966" s="120"/>
      <c r="N966" s="120"/>
    </row>
    <row r="967" ht="27.75" customHeight="1">
      <c r="A967" s="182"/>
      <c r="B967" s="184"/>
      <c r="C967" s="179"/>
      <c r="D967" s="180"/>
      <c r="E967" s="180"/>
      <c r="F967" s="181"/>
      <c r="G967" s="179"/>
      <c r="H967" s="179"/>
      <c r="I967" s="179"/>
      <c r="J967" s="179"/>
      <c r="K967" s="428"/>
      <c r="L967" s="179"/>
      <c r="M967" s="179"/>
      <c r="N967" s="179"/>
    </row>
    <row r="968" ht="27.75" customHeight="1">
      <c r="A968" s="182"/>
      <c r="B968" s="183"/>
      <c r="C968" s="120"/>
      <c r="D968" s="177"/>
      <c r="E968" s="177"/>
      <c r="F968" s="178"/>
      <c r="G968" s="120"/>
      <c r="H968" s="120"/>
      <c r="I968" s="120"/>
      <c r="J968" s="120"/>
      <c r="K968" s="428"/>
      <c r="L968" s="120"/>
      <c r="M968" s="120"/>
      <c r="N968" s="120"/>
    </row>
    <row r="969" ht="27.75" customHeight="1">
      <c r="A969" s="182"/>
      <c r="B969" s="184"/>
      <c r="C969" s="179"/>
      <c r="D969" s="180"/>
      <c r="E969" s="180"/>
      <c r="F969" s="181"/>
      <c r="G969" s="179"/>
      <c r="H969" s="179"/>
      <c r="I969" s="179"/>
      <c r="J969" s="179"/>
      <c r="K969" s="428"/>
      <c r="L969" s="179"/>
      <c r="M969" s="179"/>
      <c r="N969" s="179"/>
    </row>
    <row r="970" ht="27.75" customHeight="1">
      <c r="A970" s="182"/>
      <c r="B970" s="183"/>
      <c r="C970" s="120"/>
      <c r="D970" s="177"/>
      <c r="E970" s="177"/>
      <c r="F970" s="178"/>
      <c r="G970" s="120"/>
      <c r="H970" s="120"/>
      <c r="I970" s="120"/>
      <c r="J970" s="120"/>
      <c r="K970" s="428"/>
      <c r="L970" s="120"/>
      <c r="M970" s="120"/>
      <c r="N970" s="120"/>
    </row>
    <row r="971" ht="27.75" customHeight="1">
      <c r="A971" s="182"/>
      <c r="B971" s="184"/>
      <c r="C971" s="179"/>
      <c r="D971" s="180"/>
      <c r="E971" s="180"/>
      <c r="F971" s="181"/>
      <c r="G971" s="179"/>
      <c r="H971" s="179"/>
      <c r="I971" s="179"/>
      <c r="J971" s="179"/>
      <c r="K971" s="428"/>
      <c r="L971" s="179"/>
      <c r="M971" s="179"/>
      <c r="N971" s="179"/>
    </row>
    <row r="972" ht="27.75" customHeight="1">
      <c r="A972" s="182"/>
      <c r="B972" s="183"/>
      <c r="C972" s="120"/>
      <c r="D972" s="177"/>
      <c r="E972" s="177"/>
      <c r="F972" s="178"/>
      <c r="G972" s="120"/>
      <c r="H972" s="120"/>
      <c r="I972" s="120"/>
      <c r="J972" s="120"/>
      <c r="K972" s="428"/>
      <c r="L972" s="120"/>
      <c r="M972" s="120"/>
      <c r="N972" s="120"/>
    </row>
    <row r="973" ht="27.75" customHeight="1">
      <c r="A973" s="182"/>
      <c r="B973" s="184"/>
      <c r="C973" s="179"/>
      <c r="D973" s="180"/>
      <c r="E973" s="180"/>
      <c r="F973" s="181"/>
      <c r="G973" s="179"/>
      <c r="H973" s="179"/>
      <c r="I973" s="179"/>
      <c r="J973" s="179"/>
      <c r="K973" s="428"/>
      <c r="L973" s="179"/>
      <c r="M973" s="179"/>
      <c r="N973" s="179"/>
    </row>
    <row r="974" ht="27.75" customHeight="1">
      <c r="A974" s="182"/>
      <c r="B974" s="183"/>
      <c r="C974" s="120"/>
      <c r="D974" s="177"/>
      <c r="E974" s="177"/>
      <c r="F974" s="178"/>
      <c r="G974" s="120"/>
      <c r="H974" s="120"/>
      <c r="I974" s="120"/>
      <c r="J974" s="120"/>
      <c r="K974" s="428"/>
      <c r="L974" s="120"/>
      <c r="M974" s="120"/>
      <c r="N974" s="120"/>
    </row>
    <row r="975" ht="27.75" customHeight="1">
      <c r="A975" s="182"/>
      <c r="B975" s="184"/>
      <c r="C975" s="179"/>
      <c r="D975" s="180"/>
      <c r="E975" s="180"/>
      <c r="F975" s="181"/>
      <c r="G975" s="179"/>
      <c r="H975" s="179"/>
      <c r="I975" s="179"/>
      <c r="J975" s="179"/>
      <c r="K975" s="428"/>
      <c r="L975" s="179"/>
      <c r="M975" s="179"/>
      <c r="N975" s="179"/>
    </row>
    <row r="976" ht="27.75" customHeight="1">
      <c r="A976" s="182"/>
      <c r="B976" s="183"/>
      <c r="C976" s="120"/>
      <c r="D976" s="177"/>
      <c r="E976" s="177"/>
      <c r="F976" s="178"/>
      <c r="G976" s="120"/>
      <c r="H976" s="120"/>
      <c r="I976" s="120"/>
      <c r="J976" s="120"/>
      <c r="K976" s="428"/>
      <c r="L976" s="120"/>
      <c r="M976" s="120"/>
      <c r="N976" s="120"/>
    </row>
    <row r="977" ht="27.75" customHeight="1">
      <c r="A977" s="182"/>
      <c r="B977" s="184"/>
      <c r="C977" s="179"/>
      <c r="D977" s="180"/>
      <c r="E977" s="180"/>
      <c r="F977" s="181"/>
      <c r="G977" s="179"/>
      <c r="H977" s="179"/>
      <c r="I977" s="179"/>
      <c r="J977" s="179"/>
      <c r="K977" s="428"/>
      <c r="L977" s="179"/>
      <c r="M977" s="179"/>
      <c r="N977" s="179"/>
    </row>
    <row r="978" ht="27.75" customHeight="1">
      <c r="A978" s="182"/>
      <c r="B978" s="183"/>
      <c r="C978" s="120"/>
      <c r="D978" s="177"/>
      <c r="E978" s="177"/>
      <c r="F978" s="178"/>
      <c r="G978" s="120"/>
      <c r="H978" s="120"/>
      <c r="I978" s="120"/>
      <c r="J978" s="120"/>
      <c r="K978" s="428"/>
      <c r="L978" s="120"/>
      <c r="M978" s="120"/>
      <c r="N978" s="120"/>
    </row>
    <row r="979" ht="27.75" customHeight="1">
      <c r="A979" s="182"/>
      <c r="B979" s="184"/>
      <c r="C979" s="179"/>
      <c r="D979" s="180"/>
      <c r="E979" s="180"/>
      <c r="F979" s="181"/>
      <c r="G979" s="179"/>
      <c r="H979" s="179"/>
      <c r="I979" s="179"/>
      <c r="J979" s="179"/>
      <c r="K979" s="428"/>
      <c r="L979" s="179"/>
      <c r="M979" s="179"/>
      <c r="N979" s="179"/>
    </row>
    <row r="980" ht="27.75" customHeight="1">
      <c r="A980" s="182"/>
      <c r="B980" s="183"/>
      <c r="C980" s="120"/>
      <c r="D980" s="177"/>
      <c r="E980" s="177"/>
      <c r="F980" s="178"/>
      <c r="G980" s="120"/>
      <c r="H980" s="120"/>
      <c r="I980" s="120"/>
      <c r="J980" s="120"/>
      <c r="K980" s="428"/>
      <c r="L980" s="120"/>
      <c r="M980" s="120"/>
      <c r="N980" s="120"/>
    </row>
    <row r="981" ht="27.75" customHeight="1">
      <c r="A981" s="182"/>
      <c r="B981" s="184"/>
      <c r="C981" s="179"/>
      <c r="D981" s="180"/>
      <c r="E981" s="180"/>
      <c r="F981" s="181"/>
      <c r="G981" s="179"/>
      <c r="H981" s="179"/>
      <c r="I981" s="179"/>
      <c r="J981" s="179"/>
      <c r="K981" s="428"/>
      <c r="L981" s="179"/>
      <c r="M981" s="179"/>
      <c r="N981" s="179"/>
    </row>
    <row r="982" ht="27.75" customHeight="1">
      <c r="A982" s="182"/>
      <c r="B982" s="183"/>
      <c r="C982" s="120"/>
      <c r="D982" s="177"/>
      <c r="E982" s="177"/>
      <c r="F982" s="178"/>
      <c r="G982" s="120"/>
      <c r="H982" s="120"/>
      <c r="I982" s="120"/>
      <c r="J982" s="120"/>
      <c r="K982" s="428"/>
      <c r="L982" s="120"/>
      <c r="M982" s="120"/>
      <c r="N982" s="120"/>
    </row>
    <row r="983" ht="27.75" customHeight="1">
      <c r="A983" s="182"/>
      <c r="B983" s="184"/>
      <c r="C983" s="179"/>
      <c r="D983" s="180"/>
      <c r="E983" s="180"/>
      <c r="F983" s="181"/>
      <c r="G983" s="179"/>
      <c r="H983" s="179"/>
      <c r="I983" s="179"/>
      <c r="J983" s="179"/>
      <c r="K983" s="428"/>
      <c r="L983" s="179"/>
      <c r="M983" s="179"/>
      <c r="N983" s="179"/>
    </row>
    <row r="984" ht="27.75" customHeight="1">
      <c r="A984" s="182"/>
      <c r="B984" s="183"/>
      <c r="C984" s="120"/>
      <c r="D984" s="177"/>
      <c r="E984" s="177"/>
      <c r="F984" s="178"/>
      <c r="G984" s="120"/>
      <c r="H984" s="120"/>
      <c r="I984" s="120"/>
      <c r="J984" s="120"/>
      <c r="K984" s="428"/>
      <c r="L984" s="120"/>
      <c r="M984" s="120"/>
      <c r="N984" s="120"/>
    </row>
    <row r="985" ht="27.75" customHeight="1">
      <c r="A985" s="182"/>
      <c r="B985" s="184"/>
      <c r="C985" s="179"/>
      <c r="D985" s="180"/>
      <c r="E985" s="180"/>
      <c r="F985" s="181"/>
      <c r="G985" s="179"/>
      <c r="H985" s="179"/>
      <c r="I985" s="179"/>
      <c r="J985" s="179"/>
      <c r="K985" s="428"/>
      <c r="L985" s="179"/>
      <c r="M985" s="179"/>
      <c r="N985" s="179"/>
    </row>
    <row r="986" ht="27.75" customHeight="1">
      <c r="A986" s="182"/>
      <c r="B986" s="183"/>
      <c r="C986" s="120"/>
      <c r="D986" s="177"/>
      <c r="E986" s="177"/>
      <c r="F986" s="178"/>
      <c r="G986" s="120"/>
      <c r="H986" s="120"/>
      <c r="I986" s="120"/>
      <c r="J986" s="120"/>
      <c r="K986" s="428"/>
      <c r="L986" s="120"/>
      <c r="M986" s="120"/>
      <c r="N986" s="120"/>
    </row>
    <row r="987" ht="27.75" customHeight="1">
      <c r="A987" s="182"/>
      <c r="B987" s="184"/>
      <c r="C987" s="179"/>
      <c r="D987" s="180"/>
      <c r="E987" s="180"/>
      <c r="F987" s="181"/>
      <c r="G987" s="179"/>
      <c r="H987" s="179"/>
      <c r="I987" s="179"/>
      <c r="J987" s="179"/>
      <c r="K987" s="428"/>
      <c r="L987" s="179"/>
      <c r="M987" s="179"/>
      <c r="N987" s="179"/>
    </row>
    <row r="988" ht="27.75" customHeight="1">
      <c r="A988" s="182"/>
      <c r="B988" s="183"/>
      <c r="C988" s="120"/>
      <c r="D988" s="177"/>
      <c r="E988" s="177"/>
      <c r="F988" s="178"/>
      <c r="G988" s="120"/>
      <c r="H988" s="120"/>
      <c r="I988" s="120"/>
      <c r="J988" s="120"/>
      <c r="K988" s="428"/>
      <c r="L988" s="120"/>
      <c r="M988" s="120"/>
      <c r="N988" s="120"/>
    </row>
    <row r="989" ht="27.75" customHeight="1">
      <c r="A989" s="182"/>
      <c r="B989" s="184"/>
      <c r="C989" s="179"/>
      <c r="D989" s="180"/>
      <c r="E989" s="180"/>
      <c r="F989" s="181"/>
      <c r="G989" s="179"/>
      <c r="H989" s="179"/>
      <c r="I989" s="179"/>
      <c r="J989" s="179"/>
      <c r="K989" s="428"/>
      <c r="L989" s="179"/>
      <c r="M989" s="179"/>
      <c r="N989" s="179"/>
    </row>
    <row r="990" ht="27.75" customHeight="1">
      <c r="A990" s="182"/>
      <c r="B990" s="183"/>
      <c r="C990" s="120"/>
      <c r="D990" s="177"/>
      <c r="E990" s="177"/>
      <c r="F990" s="178"/>
      <c r="G990" s="120"/>
      <c r="H990" s="120"/>
      <c r="I990" s="120"/>
      <c r="J990" s="120"/>
      <c r="K990" s="428"/>
      <c r="L990" s="120"/>
      <c r="M990" s="120"/>
      <c r="N990" s="120"/>
    </row>
    <row r="991" ht="27.75" customHeight="1">
      <c r="A991" s="182"/>
      <c r="B991" s="184"/>
      <c r="C991" s="179"/>
      <c r="D991" s="180"/>
      <c r="E991" s="180"/>
      <c r="F991" s="181"/>
      <c r="G991" s="179"/>
      <c r="H991" s="179"/>
      <c r="I991" s="179"/>
      <c r="J991" s="179"/>
      <c r="K991" s="428"/>
      <c r="L991" s="179"/>
      <c r="M991" s="179"/>
      <c r="N991" s="179"/>
    </row>
    <row r="992" ht="27.75" customHeight="1">
      <c r="A992" s="182"/>
      <c r="B992" s="183"/>
      <c r="C992" s="120"/>
      <c r="D992" s="177"/>
      <c r="E992" s="177"/>
      <c r="F992" s="178"/>
      <c r="G992" s="120"/>
      <c r="H992" s="120"/>
      <c r="I992" s="120"/>
      <c r="J992" s="120"/>
      <c r="K992" s="428"/>
      <c r="L992" s="120"/>
      <c r="M992" s="120"/>
      <c r="N992" s="120"/>
    </row>
    <row r="993" ht="27.75" customHeight="1">
      <c r="A993" s="182"/>
      <c r="B993" s="184"/>
      <c r="C993" s="179"/>
      <c r="D993" s="180"/>
      <c r="E993" s="180"/>
      <c r="F993" s="181"/>
      <c r="G993" s="179"/>
      <c r="H993" s="179"/>
      <c r="I993" s="179"/>
      <c r="J993" s="179"/>
      <c r="K993" s="428"/>
      <c r="L993" s="179"/>
      <c r="M993" s="179"/>
      <c r="N993" s="179"/>
    </row>
    <row r="994" ht="27.75" customHeight="1">
      <c r="A994" s="182"/>
      <c r="B994" s="183"/>
      <c r="C994" s="120"/>
      <c r="D994" s="177"/>
      <c r="E994" s="177"/>
      <c r="F994" s="178"/>
      <c r="G994" s="120"/>
      <c r="H994" s="120"/>
      <c r="I994" s="120"/>
      <c r="J994" s="120"/>
      <c r="K994" s="428"/>
      <c r="L994" s="120"/>
      <c r="M994" s="120"/>
      <c r="N994" s="120"/>
    </row>
    <row r="995" ht="27.75" customHeight="1">
      <c r="A995" s="182"/>
      <c r="B995" s="184"/>
      <c r="C995" s="179"/>
      <c r="D995" s="180"/>
      <c r="E995" s="180"/>
      <c r="F995" s="181"/>
      <c r="G995" s="179"/>
      <c r="H995" s="179"/>
      <c r="I995" s="179"/>
      <c r="J995" s="179"/>
      <c r="K995" s="428"/>
      <c r="L995" s="179"/>
      <c r="M995" s="179"/>
      <c r="N995" s="179"/>
    </row>
    <row r="996" ht="27.75" customHeight="1">
      <c r="A996" s="182"/>
      <c r="B996" s="183"/>
      <c r="C996" s="120"/>
      <c r="D996" s="177"/>
      <c r="E996" s="177"/>
      <c r="F996" s="178"/>
      <c r="G996" s="120"/>
      <c r="H996" s="120"/>
      <c r="I996" s="120"/>
      <c r="J996" s="120"/>
      <c r="K996" s="428"/>
      <c r="L996" s="120"/>
      <c r="M996" s="120"/>
      <c r="N996" s="120"/>
    </row>
    <row r="997" ht="27.75" customHeight="1">
      <c r="A997" s="182"/>
      <c r="B997" s="184"/>
      <c r="C997" s="179"/>
      <c r="D997" s="180"/>
      <c r="E997" s="180"/>
      <c r="F997" s="181"/>
      <c r="G997" s="179"/>
      <c r="H997" s="179"/>
      <c r="I997" s="179"/>
      <c r="J997" s="179"/>
      <c r="K997" s="428"/>
      <c r="L997" s="179"/>
      <c r="M997" s="179"/>
      <c r="N997" s="179"/>
    </row>
    <row r="998" ht="27.75" customHeight="1">
      <c r="A998" s="182"/>
      <c r="B998" s="183"/>
      <c r="C998" s="120"/>
      <c r="D998" s="177"/>
      <c r="E998" s="177"/>
      <c r="F998" s="178"/>
      <c r="G998" s="120"/>
      <c r="H998" s="120"/>
      <c r="I998" s="120"/>
      <c r="J998" s="120"/>
      <c r="K998" s="428"/>
      <c r="L998" s="120"/>
      <c r="M998" s="120"/>
      <c r="N998" s="120"/>
    </row>
    <row r="999" ht="27.75" customHeight="1">
      <c r="A999" s="182"/>
      <c r="B999" s="184"/>
      <c r="C999" s="179"/>
      <c r="D999" s="180"/>
      <c r="E999" s="180"/>
      <c r="F999" s="181"/>
      <c r="G999" s="179"/>
      <c r="H999" s="179"/>
      <c r="I999" s="179"/>
      <c r="J999" s="179"/>
      <c r="K999" s="428"/>
      <c r="L999" s="179"/>
      <c r="M999" s="179"/>
      <c r="N999" s="179"/>
    </row>
    <row r="1000" ht="27.75" customHeight="1">
      <c r="A1000" s="182"/>
      <c r="B1000" s="183"/>
      <c r="C1000" s="120"/>
      <c r="D1000" s="177"/>
      <c r="E1000" s="177"/>
      <c r="F1000" s="178"/>
      <c r="G1000" s="120"/>
      <c r="H1000" s="120"/>
      <c r="I1000" s="120"/>
      <c r="J1000" s="120"/>
      <c r="K1000" s="428"/>
      <c r="L1000" s="120"/>
      <c r="M1000" s="120"/>
      <c r="N1000" s="120"/>
    </row>
    <row r="1001" ht="27.75" customHeight="1">
      <c r="A1001" s="182"/>
      <c r="B1001" s="184"/>
      <c r="C1001" s="179"/>
      <c r="D1001" s="180"/>
      <c r="E1001" s="180"/>
      <c r="F1001" s="181"/>
      <c r="G1001" s="179"/>
      <c r="H1001" s="179"/>
      <c r="I1001" s="179"/>
      <c r="J1001" s="179"/>
      <c r="K1001" s="428"/>
      <c r="L1001" s="179"/>
      <c r="M1001" s="179"/>
      <c r="N1001" s="179"/>
    </row>
    <row r="1002" ht="27.75" customHeight="1">
      <c r="A1002" s="182"/>
      <c r="B1002" s="183"/>
      <c r="C1002" s="120"/>
      <c r="D1002" s="177"/>
      <c r="E1002" s="177"/>
      <c r="F1002" s="178"/>
      <c r="G1002" s="120"/>
      <c r="H1002" s="120"/>
      <c r="I1002" s="120"/>
      <c r="J1002" s="120"/>
      <c r="K1002" s="428"/>
      <c r="L1002" s="120"/>
      <c r="M1002" s="120"/>
      <c r="N1002" s="120"/>
    </row>
    <row r="1003" ht="27.75" customHeight="1">
      <c r="A1003" s="182"/>
      <c r="B1003" s="184"/>
      <c r="C1003" s="179"/>
      <c r="D1003" s="180"/>
      <c r="E1003" s="180"/>
      <c r="F1003" s="181"/>
      <c r="G1003" s="179"/>
      <c r="H1003" s="179"/>
      <c r="I1003" s="179"/>
      <c r="J1003" s="179"/>
      <c r="K1003" s="428"/>
      <c r="L1003" s="179"/>
      <c r="M1003" s="179"/>
      <c r="N1003" s="179"/>
    </row>
    <row r="1004" ht="27.75" customHeight="1">
      <c r="A1004" s="182"/>
      <c r="B1004" s="183"/>
      <c r="C1004" s="120"/>
      <c r="D1004" s="177"/>
      <c r="E1004" s="177"/>
      <c r="F1004" s="178"/>
      <c r="G1004" s="120"/>
      <c r="H1004" s="120"/>
      <c r="I1004" s="120"/>
      <c r="J1004" s="120"/>
      <c r="K1004" s="428"/>
      <c r="L1004" s="120"/>
      <c r="M1004" s="120"/>
      <c r="N1004" s="120"/>
    </row>
    <row r="1005" ht="27.75" customHeight="1">
      <c r="A1005" s="182"/>
      <c r="B1005" s="184"/>
      <c r="C1005" s="179"/>
      <c r="D1005" s="180"/>
      <c r="E1005" s="180"/>
      <c r="F1005" s="181"/>
      <c r="G1005" s="179"/>
      <c r="H1005" s="179"/>
      <c r="I1005" s="179"/>
      <c r="J1005" s="179"/>
      <c r="K1005" s="428"/>
      <c r="L1005" s="179"/>
      <c r="M1005" s="179"/>
      <c r="N1005" s="179"/>
    </row>
    <row r="1006" ht="27.75" customHeight="1">
      <c r="A1006" s="182"/>
      <c r="B1006" s="183"/>
      <c r="C1006" s="120"/>
      <c r="D1006" s="177"/>
      <c r="E1006" s="177"/>
      <c r="F1006" s="178"/>
      <c r="G1006" s="120"/>
      <c r="H1006" s="120"/>
      <c r="I1006" s="120"/>
      <c r="J1006" s="120"/>
      <c r="K1006" s="428"/>
      <c r="L1006" s="120"/>
      <c r="M1006" s="120"/>
      <c r="N1006" s="120"/>
    </row>
    <row r="1007" ht="27.75" customHeight="1">
      <c r="A1007" s="182"/>
      <c r="B1007" s="184"/>
      <c r="C1007" s="179"/>
      <c r="D1007" s="180"/>
      <c r="E1007" s="180"/>
      <c r="F1007" s="181"/>
      <c r="G1007" s="179"/>
      <c r="H1007" s="179"/>
      <c r="I1007" s="179"/>
      <c r="J1007" s="179"/>
      <c r="K1007" s="428"/>
      <c r="L1007" s="179"/>
      <c r="M1007" s="179"/>
      <c r="N1007" s="179"/>
    </row>
    <row r="1008" ht="27.75" customHeight="1">
      <c r="A1008" s="182"/>
      <c r="B1008" s="183"/>
      <c r="C1008" s="120"/>
      <c r="D1008" s="177"/>
      <c r="E1008" s="177"/>
      <c r="F1008" s="178"/>
      <c r="G1008" s="120"/>
      <c r="H1008" s="120"/>
      <c r="I1008" s="120"/>
      <c r="J1008" s="120"/>
      <c r="K1008" s="428"/>
      <c r="L1008" s="120"/>
      <c r="M1008" s="120"/>
      <c r="N1008" s="120"/>
    </row>
    <row r="1009" ht="27.75" customHeight="1">
      <c r="A1009" s="182"/>
      <c r="B1009" s="184"/>
      <c r="C1009" s="179"/>
      <c r="D1009" s="180"/>
      <c r="E1009" s="180"/>
      <c r="F1009" s="181"/>
      <c r="G1009" s="179"/>
      <c r="H1009" s="179"/>
      <c r="I1009" s="179"/>
      <c r="J1009" s="179"/>
      <c r="K1009" s="428"/>
      <c r="L1009" s="179"/>
      <c r="M1009" s="179"/>
      <c r="N1009" s="179"/>
    </row>
    <row r="1010" ht="27.75" customHeight="1">
      <c r="A1010" s="182"/>
      <c r="B1010" s="183"/>
      <c r="C1010" s="120"/>
      <c r="D1010" s="177"/>
      <c r="E1010" s="177"/>
      <c r="F1010" s="178"/>
      <c r="G1010" s="120"/>
      <c r="H1010" s="120"/>
      <c r="I1010" s="120"/>
      <c r="J1010" s="120"/>
      <c r="K1010" s="428"/>
      <c r="L1010" s="120"/>
      <c r="M1010" s="120"/>
      <c r="N1010" s="120"/>
    </row>
    <row r="1011" ht="27.75" customHeight="1">
      <c r="A1011" s="182"/>
      <c r="B1011" s="184"/>
      <c r="C1011" s="179"/>
      <c r="D1011" s="180"/>
      <c r="E1011" s="180"/>
      <c r="F1011" s="181"/>
      <c r="G1011" s="179"/>
      <c r="H1011" s="179"/>
      <c r="I1011" s="179"/>
      <c r="J1011" s="179"/>
      <c r="K1011" s="428"/>
      <c r="L1011" s="179"/>
      <c r="M1011" s="179"/>
      <c r="N1011" s="179"/>
    </row>
    <row r="1012" ht="27.75" customHeight="1">
      <c r="A1012" s="182"/>
      <c r="B1012" s="183"/>
      <c r="C1012" s="120"/>
      <c r="D1012" s="177"/>
      <c r="E1012" s="177"/>
      <c r="F1012" s="178"/>
      <c r="G1012" s="120"/>
      <c r="H1012" s="120"/>
      <c r="I1012" s="120"/>
      <c r="J1012" s="120"/>
      <c r="K1012" s="428"/>
      <c r="L1012" s="120"/>
      <c r="M1012" s="120"/>
      <c r="N1012" s="120"/>
    </row>
    <row r="1013" ht="27.75" customHeight="1">
      <c r="A1013" s="182"/>
      <c r="B1013" s="184"/>
      <c r="C1013" s="179"/>
      <c r="D1013" s="180"/>
      <c r="E1013" s="180"/>
      <c r="F1013" s="181"/>
      <c r="G1013" s="179"/>
      <c r="H1013" s="179"/>
      <c r="I1013" s="179"/>
      <c r="J1013" s="179"/>
      <c r="K1013" s="428"/>
      <c r="L1013" s="179"/>
      <c r="M1013" s="179"/>
      <c r="N1013" s="179"/>
    </row>
    <row r="1014" ht="27.75" customHeight="1">
      <c r="A1014" s="182"/>
      <c r="B1014" s="183"/>
      <c r="C1014" s="120"/>
      <c r="D1014" s="177"/>
      <c r="E1014" s="177"/>
      <c r="F1014" s="178"/>
      <c r="G1014" s="120"/>
      <c r="H1014" s="120"/>
      <c r="I1014" s="120"/>
      <c r="J1014" s="120"/>
      <c r="K1014" s="428"/>
      <c r="L1014" s="120"/>
      <c r="M1014" s="120"/>
      <c r="N1014" s="120"/>
    </row>
    <row r="1015" ht="27.75" customHeight="1">
      <c r="A1015" s="182"/>
      <c r="B1015" s="184"/>
      <c r="C1015" s="179"/>
      <c r="D1015" s="180"/>
      <c r="E1015" s="180"/>
      <c r="F1015" s="181"/>
      <c r="G1015" s="179"/>
      <c r="H1015" s="179"/>
      <c r="I1015" s="179"/>
      <c r="J1015" s="179"/>
      <c r="K1015" s="428"/>
      <c r="L1015" s="179"/>
      <c r="M1015" s="179"/>
      <c r="N1015" s="179"/>
    </row>
    <row r="1016" ht="27.75" customHeight="1">
      <c r="A1016" s="182"/>
      <c r="B1016" s="183"/>
      <c r="C1016" s="120"/>
      <c r="D1016" s="177"/>
      <c r="E1016" s="177"/>
      <c r="F1016" s="178"/>
      <c r="G1016" s="120"/>
      <c r="H1016" s="120"/>
      <c r="I1016" s="120"/>
      <c r="J1016" s="120"/>
      <c r="K1016" s="428"/>
      <c r="L1016" s="120"/>
      <c r="M1016" s="120"/>
      <c r="N1016" s="120"/>
    </row>
    <row r="1017" ht="27.75" customHeight="1">
      <c r="A1017" s="182"/>
      <c r="B1017" s="184"/>
      <c r="C1017" s="179"/>
      <c r="D1017" s="180"/>
      <c r="E1017" s="180"/>
      <c r="F1017" s="181"/>
      <c r="G1017" s="179"/>
      <c r="H1017" s="179"/>
      <c r="I1017" s="179"/>
      <c r="J1017" s="179"/>
      <c r="K1017" s="428"/>
      <c r="L1017" s="179"/>
      <c r="M1017" s="179"/>
      <c r="N1017" s="179"/>
    </row>
    <row r="1018" ht="27.75" customHeight="1">
      <c r="A1018" s="182"/>
      <c r="B1018" s="183"/>
      <c r="C1018" s="120"/>
      <c r="D1018" s="177"/>
      <c r="E1018" s="177"/>
      <c r="F1018" s="178"/>
      <c r="G1018" s="120"/>
      <c r="H1018" s="120"/>
      <c r="I1018" s="120"/>
      <c r="J1018" s="120"/>
      <c r="K1018" s="428"/>
      <c r="L1018" s="120"/>
      <c r="M1018" s="120"/>
      <c r="N1018" s="120"/>
    </row>
    <row r="1019" ht="27.75" customHeight="1">
      <c r="A1019" s="182"/>
      <c r="B1019" s="184"/>
      <c r="C1019" s="179"/>
      <c r="D1019" s="180"/>
      <c r="E1019" s="180"/>
      <c r="F1019" s="181"/>
      <c r="G1019" s="179"/>
      <c r="H1019" s="179"/>
      <c r="I1019" s="179"/>
      <c r="J1019" s="179"/>
      <c r="K1019" s="428"/>
      <c r="L1019" s="179"/>
      <c r="M1019" s="179"/>
      <c r="N1019" s="179"/>
    </row>
    <row r="1020" ht="27.75" customHeight="1">
      <c r="A1020" s="182"/>
      <c r="B1020" s="183"/>
      <c r="C1020" s="120"/>
      <c r="D1020" s="177"/>
      <c r="E1020" s="177"/>
      <c r="F1020" s="178"/>
      <c r="G1020" s="120"/>
      <c r="H1020" s="120"/>
      <c r="I1020" s="120"/>
      <c r="J1020" s="120"/>
      <c r="K1020" s="428"/>
      <c r="L1020" s="120"/>
      <c r="M1020" s="120"/>
      <c r="N1020" s="120"/>
    </row>
    <row r="1021" ht="27.75" customHeight="1">
      <c r="A1021" s="182"/>
      <c r="B1021" s="184"/>
      <c r="C1021" s="179"/>
      <c r="D1021" s="180"/>
      <c r="E1021" s="180"/>
      <c r="F1021" s="181"/>
      <c r="G1021" s="179"/>
      <c r="H1021" s="179"/>
      <c r="I1021" s="179"/>
      <c r="J1021" s="179"/>
      <c r="K1021" s="428"/>
      <c r="L1021" s="179"/>
      <c r="M1021" s="179"/>
      <c r="N1021" s="179"/>
    </row>
    <row r="1022" ht="27.75" customHeight="1">
      <c r="A1022" s="182"/>
      <c r="B1022" s="183"/>
      <c r="C1022" s="120"/>
      <c r="D1022" s="177"/>
      <c r="E1022" s="177"/>
      <c r="F1022" s="178"/>
      <c r="G1022" s="120"/>
      <c r="H1022" s="120"/>
      <c r="I1022" s="120"/>
      <c r="J1022" s="120"/>
      <c r="K1022" s="428"/>
      <c r="L1022" s="120"/>
      <c r="M1022" s="120"/>
      <c r="N1022" s="120"/>
    </row>
    <row r="1023" ht="27.75" customHeight="1">
      <c r="A1023" s="182"/>
      <c r="B1023" s="184"/>
      <c r="C1023" s="179"/>
      <c r="D1023" s="180"/>
      <c r="E1023" s="180"/>
      <c r="F1023" s="181"/>
      <c r="G1023" s="179"/>
      <c r="H1023" s="179"/>
      <c r="I1023" s="179"/>
      <c r="J1023" s="179"/>
      <c r="K1023" s="428"/>
      <c r="L1023" s="179"/>
      <c r="M1023" s="179"/>
      <c r="N1023" s="179"/>
    </row>
    <row r="1024" ht="27.75" customHeight="1">
      <c r="A1024" s="182"/>
      <c r="B1024" s="183"/>
      <c r="C1024" s="120"/>
      <c r="D1024" s="177"/>
      <c r="E1024" s="177"/>
      <c r="F1024" s="178"/>
      <c r="G1024" s="120"/>
      <c r="H1024" s="120"/>
      <c r="I1024" s="120"/>
      <c r="J1024" s="120"/>
      <c r="K1024" s="428"/>
      <c r="L1024" s="120"/>
      <c r="M1024" s="120"/>
      <c r="N1024" s="120"/>
    </row>
    <row r="1025" ht="27.75" customHeight="1">
      <c r="A1025" s="182"/>
      <c r="B1025" s="184"/>
      <c r="C1025" s="179"/>
      <c r="D1025" s="180"/>
      <c r="E1025" s="180"/>
      <c r="F1025" s="181"/>
      <c r="G1025" s="179"/>
      <c r="H1025" s="179"/>
      <c r="I1025" s="179"/>
      <c r="J1025" s="179"/>
      <c r="K1025" s="428"/>
      <c r="L1025" s="179"/>
      <c r="M1025" s="179"/>
      <c r="N1025" s="179"/>
    </row>
    <row r="1026" ht="27.75" customHeight="1">
      <c r="A1026" s="182"/>
      <c r="B1026" s="183"/>
      <c r="C1026" s="120"/>
      <c r="D1026" s="177"/>
      <c r="E1026" s="177"/>
      <c r="F1026" s="178"/>
      <c r="G1026" s="120"/>
      <c r="H1026" s="120"/>
      <c r="I1026" s="120"/>
      <c r="J1026" s="120"/>
      <c r="K1026" s="428"/>
      <c r="L1026" s="120"/>
      <c r="M1026" s="120"/>
      <c r="N1026" s="120"/>
    </row>
    <row r="1027" ht="27.75" customHeight="1">
      <c r="A1027" s="182"/>
      <c r="B1027" s="184"/>
      <c r="C1027" s="179"/>
      <c r="D1027" s="180"/>
      <c r="E1027" s="180"/>
      <c r="F1027" s="181"/>
      <c r="G1027" s="179"/>
      <c r="H1027" s="179"/>
      <c r="I1027" s="179"/>
      <c r="J1027" s="179"/>
      <c r="K1027" s="428"/>
      <c r="L1027" s="179"/>
      <c r="M1027" s="179"/>
      <c r="N1027" s="179"/>
    </row>
    <row r="1028" ht="27.75" customHeight="1">
      <c r="A1028" s="182"/>
      <c r="B1028" s="183"/>
      <c r="C1028" s="120"/>
      <c r="D1028" s="177"/>
      <c r="E1028" s="177"/>
      <c r="F1028" s="178"/>
      <c r="G1028" s="120"/>
      <c r="H1028" s="120"/>
      <c r="I1028" s="120"/>
      <c r="J1028" s="120"/>
      <c r="K1028" s="428"/>
      <c r="L1028" s="120"/>
      <c r="M1028" s="120"/>
      <c r="N1028" s="120"/>
    </row>
    <row r="1029" ht="27.75" customHeight="1">
      <c r="A1029" s="182"/>
      <c r="B1029" s="184"/>
      <c r="C1029" s="179"/>
      <c r="D1029" s="180"/>
      <c r="E1029" s="180"/>
      <c r="F1029" s="181"/>
      <c r="G1029" s="179"/>
      <c r="H1029" s="179"/>
      <c r="I1029" s="179"/>
      <c r="J1029" s="179"/>
      <c r="K1029" s="428"/>
      <c r="L1029" s="179"/>
      <c r="M1029" s="179"/>
      <c r="N1029" s="179"/>
    </row>
    <row r="1030" ht="27.75" customHeight="1">
      <c r="A1030" s="182"/>
      <c r="B1030" s="183"/>
      <c r="C1030" s="120"/>
      <c r="D1030" s="177"/>
      <c r="E1030" s="177"/>
      <c r="F1030" s="178"/>
      <c r="G1030" s="120"/>
      <c r="H1030" s="120"/>
      <c r="I1030" s="120"/>
      <c r="J1030" s="120"/>
      <c r="K1030" s="428"/>
      <c r="L1030" s="120"/>
      <c r="M1030" s="120"/>
      <c r="N1030" s="120"/>
    </row>
    <row r="1031" ht="27.75" customHeight="1">
      <c r="A1031" s="182"/>
      <c r="B1031" s="184"/>
      <c r="C1031" s="179"/>
      <c r="D1031" s="180"/>
      <c r="E1031" s="180"/>
      <c r="F1031" s="181"/>
      <c r="G1031" s="179"/>
      <c r="H1031" s="179"/>
      <c r="I1031" s="179"/>
      <c r="J1031" s="179"/>
      <c r="K1031" s="428"/>
      <c r="L1031" s="179"/>
      <c r="M1031" s="179"/>
      <c r="N1031" s="179"/>
    </row>
    <row r="1032" ht="27.75" customHeight="1">
      <c r="A1032" s="182"/>
      <c r="B1032" s="183"/>
      <c r="C1032" s="120"/>
      <c r="D1032" s="177"/>
      <c r="E1032" s="177"/>
      <c r="F1032" s="178"/>
      <c r="G1032" s="120"/>
      <c r="H1032" s="120"/>
      <c r="I1032" s="120"/>
      <c r="J1032" s="120"/>
      <c r="K1032" s="428"/>
      <c r="L1032" s="120"/>
      <c r="M1032" s="120"/>
      <c r="N1032" s="120"/>
    </row>
    <row r="1033" ht="27.75" customHeight="1">
      <c r="A1033" s="182"/>
      <c r="B1033" s="184"/>
      <c r="C1033" s="179"/>
      <c r="D1033" s="180"/>
      <c r="E1033" s="180"/>
      <c r="F1033" s="181"/>
      <c r="G1033" s="179"/>
      <c r="H1033" s="179"/>
      <c r="I1033" s="179"/>
      <c r="J1033" s="179"/>
      <c r="K1033" s="428"/>
      <c r="L1033" s="179"/>
      <c r="M1033" s="179"/>
      <c r="N1033" s="179"/>
    </row>
    <row r="1034" ht="27.75" customHeight="1">
      <c r="A1034" s="182"/>
      <c r="B1034" s="183"/>
      <c r="C1034" s="120"/>
      <c r="D1034" s="177"/>
      <c r="E1034" s="177"/>
      <c r="F1034" s="178"/>
      <c r="G1034" s="120"/>
      <c r="H1034" s="120"/>
      <c r="I1034" s="120"/>
      <c r="J1034" s="120"/>
      <c r="K1034" s="428"/>
      <c r="L1034" s="120"/>
      <c r="M1034" s="120"/>
      <c r="N1034" s="120"/>
    </row>
    <row r="1035" ht="27.75" customHeight="1">
      <c r="A1035" s="182"/>
      <c r="B1035" s="184"/>
      <c r="C1035" s="179"/>
      <c r="D1035" s="180"/>
      <c r="E1035" s="180"/>
      <c r="F1035" s="181"/>
      <c r="G1035" s="179"/>
      <c r="H1035" s="179"/>
      <c r="I1035" s="179"/>
      <c r="J1035" s="179"/>
      <c r="K1035" s="428"/>
      <c r="L1035" s="179"/>
      <c r="M1035" s="179"/>
      <c r="N1035" s="179"/>
    </row>
    <row r="1036" ht="27.75" customHeight="1">
      <c r="A1036" s="182"/>
      <c r="B1036" s="183"/>
      <c r="C1036" s="120"/>
      <c r="D1036" s="177"/>
      <c r="E1036" s="177"/>
      <c r="F1036" s="178"/>
      <c r="G1036" s="120"/>
      <c r="H1036" s="120"/>
      <c r="I1036" s="120"/>
      <c r="J1036" s="120"/>
      <c r="K1036" s="428"/>
      <c r="L1036" s="120"/>
      <c r="M1036" s="120"/>
      <c r="N1036" s="120"/>
    </row>
    <row r="1037" ht="27.75" customHeight="1">
      <c r="A1037" s="182"/>
      <c r="B1037" s="184"/>
      <c r="C1037" s="179"/>
      <c r="D1037" s="180"/>
      <c r="E1037" s="180"/>
      <c r="F1037" s="181"/>
      <c r="G1037" s="179"/>
      <c r="H1037" s="179"/>
      <c r="I1037" s="179"/>
      <c r="J1037" s="179"/>
      <c r="K1037" s="428"/>
      <c r="L1037" s="179"/>
      <c r="M1037" s="179"/>
      <c r="N1037" s="179"/>
    </row>
    <row r="1038" ht="27.75" customHeight="1">
      <c r="A1038" s="182"/>
      <c r="B1038" s="183"/>
      <c r="C1038" s="120"/>
      <c r="D1038" s="177"/>
      <c r="E1038" s="177"/>
      <c r="F1038" s="178"/>
      <c r="G1038" s="120"/>
      <c r="H1038" s="120"/>
      <c r="I1038" s="120"/>
      <c r="J1038" s="120"/>
      <c r="K1038" s="428"/>
      <c r="L1038" s="120"/>
      <c r="M1038" s="120"/>
      <c r="N1038" s="120"/>
    </row>
    <row r="1039" ht="27.75" customHeight="1">
      <c r="A1039" s="182"/>
      <c r="B1039" s="184"/>
      <c r="C1039" s="179"/>
      <c r="D1039" s="180"/>
      <c r="E1039" s="180"/>
      <c r="F1039" s="181"/>
      <c r="G1039" s="179"/>
      <c r="H1039" s="179"/>
      <c r="I1039" s="179"/>
      <c r="J1039" s="179"/>
      <c r="K1039" s="428"/>
      <c r="L1039" s="179"/>
      <c r="M1039" s="179"/>
      <c r="N1039" s="179"/>
    </row>
    <row r="1040" ht="27.75" customHeight="1">
      <c r="A1040" s="182"/>
      <c r="B1040" s="183"/>
      <c r="C1040" s="120"/>
      <c r="D1040" s="177"/>
      <c r="E1040" s="177"/>
      <c r="F1040" s="178"/>
      <c r="G1040" s="120"/>
      <c r="H1040" s="120"/>
      <c r="I1040" s="120"/>
      <c r="J1040" s="120"/>
      <c r="K1040" s="428"/>
      <c r="L1040" s="120"/>
      <c r="M1040" s="120"/>
      <c r="N1040" s="120"/>
    </row>
    <row r="1041" ht="27.75" customHeight="1">
      <c r="A1041" s="182"/>
      <c r="B1041" s="184"/>
      <c r="C1041" s="179"/>
      <c r="D1041" s="180"/>
      <c r="E1041" s="180"/>
      <c r="F1041" s="181"/>
      <c r="G1041" s="179"/>
      <c r="H1041" s="179"/>
      <c r="I1041" s="179"/>
      <c r="J1041" s="179"/>
      <c r="K1041" s="428"/>
      <c r="L1041" s="179"/>
      <c r="M1041" s="179"/>
      <c r="N1041" s="179"/>
    </row>
    <row r="1042" ht="27.75" customHeight="1">
      <c r="A1042" s="182"/>
      <c r="B1042" s="183"/>
      <c r="C1042" s="120"/>
      <c r="D1042" s="177"/>
      <c r="E1042" s="177"/>
      <c r="F1042" s="178"/>
      <c r="G1042" s="120"/>
      <c r="H1042" s="120"/>
      <c r="I1042" s="120"/>
      <c r="J1042" s="120"/>
      <c r="K1042" s="428"/>
      <c r="L1042" s="120"/>
      <c r="M1042" s="120"/>
      <c r="N1042" s="120"/>
    </row>
    <row r="1043" ht="27.75" customHeight="1">
      <c r="A1043" s="182"/>
      <c r="B1043" s="184"/>
      <c r="C1043" s="179"/>
      <c r="D1043" s="180"/>
      <c r="E1043" s="180"/>
      <c r="F1043" s="181"/>
      <c r="G1043" s="179"/>
      <c r="H1043" s="179"/>
      <c r="I1043" s="179"/>
      <c r="J1043" s="179"/>
      <c r="K1043" s="428"/>
      <c r="L1043" s="179"/>
      <c r="M1043" s="179"/>
      <c r="N1043" s="179"/>
    </row>
    <row r="1044" ht="27.75" customHeight="1">
      <c r="A1044" s="182"/>
      <c r="B1044" s="183"/>
      <c r="C1044" s="120"/>
      <c r="D1044" s="177"/>
      <c r="E1044" s="177"/>
      <c r="F1044" s="178"/>
      <c r="G1044" s="120"/>
      <c r="H1044" s="120"/>
      <c r="I1044" s="120"/>
      <c r="J1044" s="120"/>
      <c r="K1044" s="428"/>
      <c r="L1044" s="120"/>
      <c r="M1044" s="120"/>
      <c r="N1044" s="120"/>
    </row>
    <row r="1045" ht="27.75" customHeight="1">
      <c r="A1045" s="182"/>
      <c r="B1045" s="184"/>
      <c r="C1045" s="179"/>
      <c r="D1045" s="180"/>
      <c r="E1045" s="180"/>
      <c r="F1045" s="181"/>
      <c r="G1045" s="179"/>
      <c r="H1045" s="179"/>
      <c r="I1045" s="179"/>
      <c r="J1045" s="179"/>
      <c r="K1045" s="428"/>
      <c r="L1045" s="179"/>
      <c r="M1045" s="179"/>
      <c r="N1045" s="179"/>
    </row>
    <row r="1046" ht="27.75" customHeight="1">
      <c r="A1046" s="182"/>
      <c r="B1046" s="183"/>
      <c r="C1046" s="120"/>
      <c r="D1046" s="177"/>
      <c r="E1046" s="177"/>
      <c r="F1046" s="178"/>
      <c r="G1046" s="120"/>
      <c r="H1046" s="120"/>
      <c r="I1046" s="120"/>
      <c r="J1046" s="120"/>
      <c r="K1046" s="428"/>
      <c r="L1046" s="120"/>
      <c r="M1046" s="120"/>
      <c r="N1046" s="120"/>
    </row>
    <row r="1047" ht="27.75" customHeight="1">
      <c r="A1047" s="182"/>
      <c r="B1047" s="184"/>
      <c r="C1047" s="179"/>
      <c r="D1047" s="180"/>
      <c r="E1047" s="180"/>
      <c r="F1047" s="181"/>
      <c r="G1047" s="179"/>
      <c r="H1047" s="179"/>
      <c r="I1047" s="179"/>
      <c r="J1047" s="179"/>
      <c r="K1047" s="428"/>
      <c r="L1047" s="179"/>
      <c r="M1047" s="179"/>
      <c r="N1047" s="179"/>
    </row>
    <row r="1048" ht="27.75" customHeight="1">
      <c r="A1048" s="182"/>
      <c r="B1048" s="183"/>
      <c r="C1048" s="120"/>
      <c r="D1048" s="177"/>
      <c r="E1048" s="177"/>
      <c r="F1048" s="178"/>
      <c r="G1048" s="120"/>
      <c r="H1048" s="120"/>
      <c r="I1048" s="120"/>
      <c r="J1048" s="120"/>
      <c r="K1048" s="428"/>
      <c r="L1048" s="120"/>
      <c r="M1048" s="120"/>
      <c r="N1048" s="120"/>
    </row>
    <row r="1049" ht="27.75" customHeight="1">
      <c r="A1049" s="182"/>
      <c r="B1049" s="184"/>
      <c r="C1049" s="179"/>
      <c r="D1049" s="180"/>
      <c r="E1049" s="180"/>
      <c r="F1049" s="181"/>
      <c r="G1049" s="179"/>
      <c r="H1049" s="179"/>
      <c r="I1049" s="179"/>
      <c r="J1049" s="179"/>
      <c r="K1049" s="428"/>
      <c r="L1049" s="179"/>
      <c r="M1049" s="179"/>
      <c r="N1049" s="179"/>
    </row>
    <row r="1050" ht="27.75" customHeight="1">
      <c r="A1050" s="182"/>
      <c r="B1050" s="183"/>
      <c r="C1050" s="120"/>
      <c r="D1050" s="177"/>
      <c r="E1050" s="177"/>
      <c r="F1050" s="178"/>
      <c r="G1050" s="120"/>
      <c r="H1050" s="120"/>
      <c r="I1050" s="120"/>
      <c r="J1050" s="120"/>
      <c r="K1050" s="428"/>
      <c r="L1050" s="120"/>
      <c r="M1050" s="120"/>
      <c r="N1050" s="120"/>
    </row>
    <row r="1051" ht="27.75" customHeight="1">
      <c r="A1051" s="182"/>
      <c r="B1051" s="184"/>
      <c r="C1051" s="179"/>
      <c r="D1051" s="180"/>
      <c r="E1051" s="180"/>
      <c r="F1051" s="181"/>
      <c r="G1051" s="179"/>
      <c r="H1051" s="179"/>
      <c r="I1051" s="179"/>
      <c r="J1051" s="179"/>
      <c r="K1051" s="428"/>
      <c r="L1051" s="179"/>
      <c r="M1051" s="179"/>
      <c r="N1051" s="179"/>
    </row>
    <row r="1052" ht="27.75" customHeight="1">
      <c r="A1052" s="182"/>
      <c r="B1052" s="183"/>
      <c r="C1052" s="120"/>
      <c r="D1052" s="177"/>
      <c r="E1052" s="177"/>
      <c r="F1052" s="178"/>
      <c r="G1052" s="120"/>
      <c r="H1052" s="120"/>
      <c r="I1052" s="120"/>
      <c r="J1052" s="120"/>
      <c r="K1052" s="428"/>
      <c r="L1052" s="120"/>
      <c r="M1052" s="120"/>
      <c r="N1052" s="120"/>
    </row>
    <row r="1053" ht="27.75" customHeight="1">
      <c r="A1053" s="182"/>
      <c r="B1053" s="184"/>
      <c r="C1053" s="179"/>
      <c r="D1053" s="180"/>
      <c r="E1053" s="180"/>
      <c r="F1053" s="181"/>
      <c r="G1053" s="179"/>
      <c r="H1053" s="179"/>
      <c r="I1053" s="179"/>
      <c r="J1053" s="179"/>
      <c r="K1053" s="428"/>
      <c r="L1053" s="179"/>
      <c r="M1053" s="179"/>
      <c r="N1053" s="179"/>
    </row>
    <row r="1054" ht="27.75" customHeight="1">
      <c r="A1054" s="182"/>
      <c r="B1054" s="183"/>
      <c r="C1054" s="120"/>
      <c r="D1054" s="177"/>
      <c r="E1054" s="177"/>
      <c r="F1054" s="178"/>
      <c r="G1054" s="120"/>
      <c r="H1054" s="120"/>
      <c r="I1054" s="120"/>
      <c r="J1054" s="120"/>
      <c r="K1054" s="428"/>
      <c r="L1054" s="120"/>
      <c r="M1054" s="120"/>
      <c r="N1054" s="120"/>
    </row>
    <row r="1055" ht="27.75" customHeight="1">
      <c r="A1055" s="182"/>
      <c r="B1055" s="184"/>
      <c r="C1055" s="179"/>
      <c r="D1055" s="180"/>
      <c r="E1055" s="180"/>
      <c r="F1055" s="181"/>
      <c r="G1055" s="179"/>
      <c r="H1055" s="179"/>
      <c r="I1055" s="179"/>
      <c r="J1055" s="179"/>
      <c r="K1055" s="428"/>
      <c r="L1055" s="179"/>
      <c r="M1055" s="179"/>
      <c r="N1055" s="179"/>
    </row>
    <row r="1056" ht="27.75" customHeight="1">
      <c r="A1056" s="182"/>
      <c r="B1056" s="183"/>
      <c r="C1056" s="120"/>
      <c r="D1056" s="177"/>
      <c r="E1056" s="177"/>
      <c r="F1056" s="178"/>
      <c r="G1056" s="120"/>
      <c r="H1056" s="120"/>
      <c r="I1056" s="120"/>
      <c r="J1056" s="120"/>
      <c r="K1056" s="428"/>
      <c r="L1056" s="120"/>
      <c r="M1056" s="120"/>
      <c r="N1056" s="120"/>
    </row>
    <row r="1057" ht="27.75" customHeight="1">
      <c r="A1057" s="182"/>
      <c r="B1057" s="184"/>
      <c r="C1057" s="179"/>
      <c r="D1057" s="180"/>
      <c r="E1057" s="180"/>
      <c r="F1057" s="181"/>
      <c r="G1057" s="179"/>
      <c r="H1057" s="179"/>
      <c r="I1057" s="179"/>
      <c r="J1057" s="179"/>
      <c r="K1057" s="428"/>
      <c r="L1057" s="179"/>
      <c r="M1057" s="179"/>
      <c r="N1057" s="179"/>
    </row>
    <row r="1058" ht="27.75" customHeight="1">
      <c r="A1058" s="182"/>
      <c r="B1058" s="183"/>
      <c r="C1058" s="120"/>
      <c r="D1058" s="177"/>
      <c r="E1058" s="177"/>
      <c r="F1058" s="178"/>
      <c r="G1058" s="120"/>
      <c r="H1058" s="120"/>
      <c r="I1058" s="120"/>
      <c r="J1058" s="120"/>
      <c r="K1058" s="428"/>
      <c r="L1058" s="120"/>
      <c r="M1058" s="120"/>
      <c r="N1058" s="120"/>
    </row>
    <row r="1059" ht="27.75" customHeight="1">
      <c r="A1059" s="182"/>
      <c r="B1059" s="184"/>
      <c r="C1059" s="179"/>
      <c r="D1059" s="180"/>
      <c r="E1059" s="180"/>
      <c r="F1059" s="181"/>
      <c r="G1059" s="179"/>
      <c r="H1059" s="179"/>
      <c r="I1059" s="179"/>
      <c r="J1059" s="179"/>
      <c r="K1059" s="428"/>
      <c r="L1059" s="179"/>
      <c r="M1059" s="179"/>
      <c r="N1059" s="179"/>
    </row>
    <row r="1060" ht="27.75" customHeight="1">
      <c r="A1060" s="182"/>
      <c r="B1060" s="183"/>
      <c r="C1060" s="120"/>
      <c r="D1060" s="177"/>
      <c r="E1060" s="177"/>
      <c r="F1060" s="178"/>
      <c r="G1060" s="120"/>
      <c r="H1060" s="120"/>
      <c r="I1060" s="120"/>
      <c r="J1060" s="120"/>
      <c r="K1060" s="428"/>
      <c r="L1060" s="120"/>
      <c r="M1060" s="120"/>
      <c r="N1060" s="120"/>
    </row>
    <row r="1061" ht="27.75" customHeight="1">
      <c r="A1061" s="182"/>
      <c r="B1061" s="184"/>
      <c r="C1061" s="179"/>
      <c r="D1061" s="180"/>
      <c r="E1061" s="180"/>
      <c r="F1061" s="181"/>
      <c r="G1061" s="179"/>
      <c r="H1061" s="179"/>
      <c r="I1061" s="179"/>
      <c r="J1061" s="179"/>
      <c r="K1061" s="428"/>
      <c r="L1061" s="179"/>
      <c r="M1061" s="179"/>
      <c r="N1061" s="179"/>
    </row>
    <row r="1062" ht="27.75" customHeight="1">
      <c r="A1062" s="182"/>
      <c r="B1062" s="183"/>
      <c r="C1062" s="120"/>
      <c r="D1062" s="177"/>
      <c r="E1062" s="177"/>
      <c r="F1062" s="178"/>
      <c r="G1062" s="120"/>
      <c r="H1062" s="120"/>
      <c r="I1062" s="120"/>
      <c r="J1062" s="120"/>
      <c r="K1062" s="428"/>
      <c r="L1062" s="120"/>
      <c r="M1062" s="120"/>
      <c r="N1062" s="120"/>
    </row>
    <row r="1063" ht="27.75" customHeight="1">
      <c r="A1063" s="182"/>
      <c r="B1063" s="184"/>
      <c r="C1063" s="179"/>
      <c r="D1063" s="180"/>
      <c r="E1063" s="180"/>
      <c r="F1063" s="181"/>
      <c r="G1063" s="179"/>
      <c r="H1063" s="179"/>
      <c r="I1063" s="179"/>
      <c r="J1063" s="179"/>
      <c r="K1063" s="428"/>
      <c r="L1063" s="179"/>
      <c r="M1063" s="179"/>
      <c r="N1063" s="179"/>
    </row>
    <row r="1064" ht="27.75" customHeight="1">
      <c r="A1064" s="182"/>
      <c r="B1064" s="183"/>
      <c r="C1064" s="120"/>
      <c r="D1064" s="177"/>
      <c r="E1064" s="177"/>
      <c r="F1064" s="178"/>
      <c r="G1064" s="120"/>
      <c r="H1064" s="120"/>
      <c r="I1064" s="120"/>
      <c r="J1064" s="120"/>
      <c r="K1064" s="428"/>
      <c r="L1064" s="120"/>
      <c r="M1064" s="120"/>
      <c r="N1064" s="120"/>
    </row>
    <row r="1065" ht="27.75" customHeight="1">
      <c r="A1065" s="182"/>
      <c r="B1065" s="184"/>
      <c r="C1065" s="179"/>
      <c r="D1065" s="180"/>
      <c r="E1065" s="180"/>
      <c r="F1065" s="181"/>
      <c r="G1065" s="179"/>
      <c r="H1065" s="179"/>
      <c r="I1065" s="179"/>
      <c r="J1065" s="179"/>
      <c r="K1065" s="428"/>
      <c r="L1065" s="179"/>
      <c r="M1065" s="179"/>
      <c r="N1065" s="179"/>
    </row>
    <row r="1066" ht="27.75" customHeight="1">
      <c r="A1066" s="182"/>
      <c r="B1066" s="183"/>
      <c r="C1066" s="120"/>
      <c r="D1066" s="177"/>
      <c r="E1066" s="177"/>
      <c r="F1066" s="178"/>
      <c r="G1066" s="120"/>
      <c r="H1066" s="120"/>
      <c r="I1066" s="120"/>
      <c r="J1066" s="120"/>
      <c r="K1066" s="428"/>
      <c r="L1066" s="120"/>
      <c r="M1066" s="120"/>
      <c r="N1066" s="120"/>
    </row>
    <row r="1067" ht="27.75" customHeight="1">
      <c r="A1067" s="182"/>
      <c r="B1067" s="184"/>
      <c r="C1067" s="179"/>
      <c r="D1067" s="180"/>
      <c r="E1067" s="180"/>
      <c r="F1067" s="181"/>
      <c r="G1067" s="179"/>
      <c r="H1067" s="179"/>
      <c r="I1067" s="179"/>
      <c r="J1067" s="179"/>
      <c r="K1067" s="428"/>
      <c r="L1067" s="179"/>
      <c r="M1067" s="179"/>
      <c r="N1067" s="179"/>
    </row>
    <row r="1068" ht="27.75" customHeight="1">
      <c r="A1068" s="182"/>
      <c r="B1068" s="183"/>
      <c r="C1068" s="120"/>
      <c r="D1068" s="177"/>
      <c r="E1068" s="177"/>
      <c r="F1068" s="178"/>
      <c r="G1068" s="120"/>
      <c r="H1068" s="120"/>
      <c r="I1068" s="120"/>
      <c r="J1068" s="120"/>
      <c r="K1068" s="428"/>
      <c r="L1068" s="120"/>
      <c r="M1068" s="120"/>
      <c r="N1068" s="120"/>
    </row>
    <row r="1069" ht="27.75" customHeight="1">
      <c r="A1069" s="182"/>
      <c r="B1069" s="184"/>
      <c r="C1069" s="179"/>
      <c r="D1069" s="180"/>
      <c r="E1069" s="180"/>
      <c r="F1069" s="181"/>
      <c r="G1069" s="179"/>
      <c r="H1069" s="179"/>
      <c r="I1069" s="179"/>
      <c r="J1069" s="179"/>
      <c r="K1069" s="428"/>
      <c r="L1069" s="179"/>
      <c r="M1069" s="179"/>
      <c r="N1069" s="179"/>
    </row>
    <row r="1070" ht="27.75" customHeight="1">
      <c r="A1070" s="182"/>
      <c r="B1070" s="183"/>
      <c r="C1070" s="120"/>
      <c r="D1070" s="177"/>
      <c r="E1070" s="177"/>
      <c r="F1070" s="178"/>
      <c r="G1070" s="120"/>
      <c r="H1070" s="120"/>
      <c r="I1070" s="120"/>
      <c r="J1070" s="120"/>
      <c r="K1070" s="428"/>
      <c r="L1070" s="120"/>
      <c r="M1070" s="120"/>
      <c r="N1070" s="120"/>
    </row>
    <row r="1071" ht="27.75" customHeight="1">
      <c r="A1071" s="182"/>
      <c r="B1071" s="184"/>
      <c r="C1071" s="179"/>
      <c r="D1071" s="180"/>
      <c r="E1071" s="180"/>
      <c r="F1071" s="181"/>
      <c r="G1071" s="179"/>
      <c r="H1071" s="179"/>
      <c r="I1071" s="179"/>
      <c r="J1071" s="179"/>
      <c r="K1071" s="428"/>
      <c r="L1071" s="179"/>
      <c r="M1071" s="179"/>
      <c r="N1071" s="179"/>
    </row>
    <row r="1072" ht="27.75" customHeight="1">
      <c r="A1072" s="182"/>
      <c r="B1072" s="183"/>
      <c r="C1072" s="120"/>
      <c r="D1072" s="177"/>
      <c r="E1072" s="177"/>
      <c r="F1072" s="178"/>
      <c r="G1072" s="120"/>
      <c r="H1072" s="120"/>
      <c r="I1072" s="120"/>
      <c r="J1072" s="120"/>
      <c r="K1072" s="428"/>
      <c r="L1072" s="120"/>
      <c r="M1072" s="120"/>
      <c r="N1072" s="120"/>
    </row>
    <row r="1073" ht="27.75" customHeight="1">
      <c r="A1073" s="182"/>
      <c r="B1073" s="184"/>
      <c r="C1073" s="179"/>
      <c r="D1073" s="180"/>
      <c r="E1073" s="180"/>
      <c r="F1073" s="181"/>
      <c r="G1073" s="179"/>
      <c r="H1073" s="179"/>
      <c r="I1073" s="179"/>
      <c r="J1073" s="179"/>
      <c r="K1073" s="428"/>
      <c r="L1073" s="179"/>
      <c r="M1073" s="179"/>
      <c r="N1073" s="179"/>
    </row>
    <row r="1074" ht="27.75" customHeight="1">
      <c r="A1074" s="182"/>
      <c r="B1074" s="183"/>
      <c r="C1074" s="120"/>
      <c r="D1074" s="177"/>
      <c r="E1074" s="177"/>
      <c r="F1074" s="178"/>
      <c r="G1074" s="120"/>
      <c r="H1074" s="120"/>
      <c r="I1074" s="120"/>
      <c r="J1074" s="120"/>
      <c r="K1074" s="428"/>
      <c r="L1074" s="120"/>
      <c r="M1074" s="120"/>
      <c r="N1074" s="120"/>
    </row>
    <row r="1075" ht="27.75" customHeight="1">
      <c r="A1075" s="182"/>
      <c r="B1075" s="184"/>
      <c r="C1075" s="179"/>
      <c r="D1075" s="180"/>
      <c r="E1075" s="180"/>
      <c r="F1075" s="181"/>
      <c r="G1075" s="179"/>
      <c r="H1075" s="179"/>
      <c r="I1075" s="179"/>
      <c r="J1075" s="179"/>
      <c r="K1075" s="428"/>
      <c r="L1075" s="179"/>
      <c r="M1075" s="179"/>
      <c r="N1075" s="179"/>
    </row>
    <row r="1076" ht="27.75" customHeight="1">
      <c r="A1076" s="182"/>
      <c r="B1076" s="183"/>
      <c r="C1076" s="120"/>
      <c r="D1076" s="177"/>
      <c r="E1076" s="177"/>
      <c r="F1076" s="178"/>
      <c r="G1076" s="120"/>
      <c r="H1076" s="120"/>
      <c r="I1076" s="120"/>
      <c r="J1076" s="120"/>
      <c r="K1076" s="428"/>
      <c r="L1076" s="120"/>
      <c r="M1076" s="120"/>
      <c r="N1076" s="120"/>
    </row>
    <row r="1077" ht="27.75" customHeight="1">
      <c r="A1077" s="182"/>
      <c r="B1077" s="184"/>
      <c r="C1077" s="179"/>
      <c r="D1077" s="180"/>
      <c r="E1077" s="180"/>
      <c r="F1077" s="181"/>
      <c r="G1077" s="179"/>
      <c r="H1077" s="179"/>
      <c r="I1077" s="179"/>
      <c r="J1077" s="179"/>
      <c r="K1077" s="428"/>
      <c r="L1077" s="179"/>
      <c r="M1077" s="179"/>
      <c r="N1077" s="179"/>
    </row>
    <row r="1078" ht="27.75" customHeight="1">
      <c r="A1078" s="182"/>
      <c r="B1078" s="183"/>
      <c r="C1078" s="120"/>
      <c r="D1078" s="177"/>
      <c r="E1078" s="177"/>
      <c r="F1078" s="178"/>
      <c r="G1078" s="120"/>
      <c r="H1078" s="120"/>
      <c r="I1078" s="120"/>
      <c r="J1078" s="120"/>
      <c r="K1078" s="428"/>
      <c r="L1078" s="120"/>
      <c r="M1078" s="120"/>
      <c r="N1078" s="120"/>
    </row>
    <row r="1079" ht="27.75" customHeight="1">
      <c r="A1079" s="182"/>
      <c r="B1079" s="184"/>
      <c r="C1079" s="179"/>
      <c r="D1079" s="180"/>
      <c r="E1079" s="180"/>
      <c r="F1079" s="181"/>
      <c r="G1079" s="179"/>
      <c r="H1079" s="179"/>
      <c r="I1079" s="179"/>
      <c r="J1079" s="179"/>
      <c r="K1079" s="428"/>
      <c r="L1079" s="179"/>
      <c r="M1079" s="179"/>
      <c r="N1079" s="179"/>
    </row>
    <row r="1080" ht="27.75" customHeight="1">
      <c r="A1080" s="182"/>
      <c r="B1080" s="183"/>
      <c r="C1080" s="120"/>
      <c r="D1080" s="177"/>
      <c r="E1080" s="177"/>
      <c r="F1080" s="178"/>
      <c r="G1080" s="120"/>
      <c r="H1080" s="120"/>
      <c r="I1080" s="120"/>
      <c r="J1080" s="120"/>
      <c r="K1080" s="428"/>
      <c r="L1080" s="120"/>
      <c r="M1080" s="120"/>
      <c r="N1080" s="120"/>
    </row>
    <row r="1081" ht="27.75" customHeight="1">
      <c r="A1081" s="182"/>
      <c r="B1081" s="184"/>
      <c r="C1081" s="179"/>
      <c r="D1081" s="180"/>
      <c r="E1081" s="180"/>
      <c r="F1081" s="181"/>
      <c r="G1081" s="179"/>
      <c r="H1081" s="179"/>
      <c r="I1081" s="179"/>
      <c r="J1081" s="179"/>
      <c r="K1081" s="428"/>
      <c r="L1081" s="179"/>
      <c r="M1081" s="179"/>
      <c r="N1081" s="179"/>
    </row>
    <row r="1082" ht="27.75" customHeight="1">
      <c r="A1082" s="182"/>
      <c r="B1082" s="183"/>
      <c r="C1082" s="120"/>
      <c r="D1082" s="177"/>
      <c r="E1082" s="177"/>
      <c r="F1082" s="178"/>
      <c r="G1082" s="120"/>
      <c r="H1082" s="120"/>
      <c r="I1082" s="120"/>
      <c r="J1082" s="120"/>
      <c r="K1082" s="428"/>
      <c r="L1082" s="120"/>
      <c r="M1082" s="120"/>
      <c r="N1082" s="120"/>
    </row>
    <row r="1083" ht="27.75" customHeight="1">
      <c r="A1083" s="182"/>
      <c r="B1083" s="184"/>
      <c r="C1083" s="179"/>
      <c r="D1083" s="180"/>
      <c r="E1083" s="180"/>
      <c r="F1083" s="181"/>
      <c r="G1083" s="179"/>
      <c r="H1083" s="179"/>
      <c r="I1083" s="179"/>
      <c r="J1083" s="179"/>
      <c r="K1083" s="428"/>
      <c r="L1083" s="179"/>
      <c r="M1083" s="179"/>
      <c r="N1083" s="179"/>
    </row>
    <row r="1084" ht="27.75" customHeight="1">
      <c r="A1084" s="182"/>
      <c r="B1084" s="183"/>
      <c r="C1084" s="120"/>
      <c r="D1084" s="177"/>
      <c r="E1084" s="177"/>
      <c r="F1084" s="178"/>
      <c r="G1084" s="120"/>
      <c r="H1084" s="120"/>
      <c r="I1084" s="120"/>
      <c r="J1084" s="120"/>
      <c r="K1084" s="428"/>
      <c r="L1084" s="120"/>
      <c r="M1084" s="120"/>
      <c r="N1084" s="120"/>
    </row>
    <row r="1085" ht="27.75" customHeight="1">
      <c r="A1085" s="182"/>
      <c r="B1085" s="184"/>
      <c r="C1085" s="179"/>
      <c r="D1085" s="180"/>
      <c r="E1085" s="180"/>
      <c r="F1085" s="181"/>
      <c r="G1085" s="179"/>
      <c r="H1085" s="179"/>
      <c r="I1085" s="179"/>
      <c r="J1085" s="179"/>
      <c r="K1085" s="428"/>
      <c r="L1085" s="179"/>
      <c r="M1085" s="179"/>
      <c r="N1085" s="179"/>
    </row>
    <row r="1086" ht="27.75" customHeight="1">
      <c r="A1086" s="182"/>
      <c r="B1086" s="183"/>
      <c r="C1086" s="120"/>
      <c r="D1086" s="177"/>
      <c r="E1086" s="177"/>
      <c r="F1086" s="178"/>
      <c r="G1086" s="120"/>
      <c r="H1086" s="120"/>
      <c r="I1086" s="120"/>
      <c r="J1086" s="120"/>
      <c r="K1086" s="428"/>
      <c r="L1086" s="120"/>
      <c r="M1086" s="120"/>
      <c r="N1086" s="120"/>
    </row>
    <row r="1087" ht="27.75" customHeight="1">
      <c r="A1087" s="182"/>
      <c r="B1087" s="184"/>
      <c r="C1087" s="179"/>
      <c r="D1087" s="180"/>
      <c r="E1087" s="180"/>
      <c r="F1087" s="181"/>
      <c r="G1087" s="179"/>
      <c r="H1087" s="179"/>
      <c r="I1087" s="179"/>
      <c r="J1087" s="179"/>
      <c r="K1087" s="428"/>
      <c r="L1087" s="179"/>
      <c r="M1087" s="179"/>
      <c r="N1087" s="179"/>
    </row>
    <row r="1088" ht="27.75" customHeight="1">
      <c r="A1088" s="182"/>
      <c r="B1088" s="183"/>
      <c r="C1088" s="120"/>
      <c r="D1088" s="177"/>
      <c r="E1088" s="177"/>
      <c r="F1088" s="178"/>
      <c r="G1088" s="120"/>
      <c r="H1088" s="120"/>
      <c r="I1088" s="120"/>
      <c r="J1088" s="120"/>
      <c r="K1088" s="428"/>
      <c r="L1088" s="120"/>
      <c r="M1088" s="120"/>
      <c r="N1088" s="120"/>
    </row>
    <row r="1089" ht="27.75" customHeight="1">
      <c r="A1089" s="182"/>
      <c r="B1089" s="184"/>
      <c r="C1089" s="179"/>
      <c r="D1089" s="180"/>
      <c r="E1089" s="180"/>
      <c r="F1089" s="181"/>
      <c r="G1089" s="179"/>
      <c r="H1089" s="179"/>
      <c r="I1089" s="179"/>
      <c r="J1089" s="179"/>
      <c r="K1089" s="428"/>
      <c r="L1089" s="179"/>
      <c r="M1089" s="179"/>
      <c r="N1089" s="179"/>
    </row>
    <row r="1090" ht="27.75" customHeight="1">
      <c r="A1090" s="182"/>
      <c r="B1090" s="183"/>
      <c r="C1090" s="120"/>
      <c r="D1090" s="177"/>
      <c r="E1090" s="177"/>
      <c r="F1090" s="178"/>
      <c r="G1090" s="120"/>
      <c r="H1090" s="120"/>
      <c r="I1090" s="120"/>
      <c r="J1090" s="120"/>
      <c r="K1090" s="428"/>
      <c r="L1090" s="120"/>
      <c r="M1090" s="120"/>
      <c r="N1090" s="120"/>
    </row>
    <row r="1091" ht="27.75" customHeight="1">
      <c r="A1091" s="182"/>
      <c r="B1091" s="184"/>
      <c r="C1091" s="179"/>
      <c r="D1091" s="180"/>
      <c r="E1091" s="180"/>
      <c r="F1091" s="181"/>
      <c r="G1091" s="179"/>
      <c r="H1091" s="179"/>
      <c r="I1091" s="179"/>
      <c r="J1091" s="179"/>
      <c r="K1091" s="428"/>
      <c r="L1091" s="179"/>
      <c r="M1091" s="179"/>
      <c r="N1091" s="179"/>
    </row>
    <row r="1092" ht="27.75" customHeight="1">
      <c r="A1092" s="182"/>
      <c r="B1092" s="183"/>
      <c r="C1092" s="120"/>
      <c r="D1092" s="177"/>
      <c r="E1092" s="177"/>
      <c r="F1092" s="178"/>
      <c r="G1092" s="120"/>
      <c r="H1092" s="120"/>
      <c r="I1092" s="120"/>
      <c r="J1092" s="120"/>
      <c r="K1092" s="428"/>
      <c r="L1092" s="120"/>
      <c r="M1092" s="120"/>
      <c r="N1092" s="120"/>
    </row>
    <row r="1093" ht="27.75" customHeight="1">
      <c r="A1093" s="182"/>
      <c r="B1093" s="184"/>
      <c r="C1093" s="179"/>
      <c r="D1093" s="180"/>
      <c r="E1093" s="180"/>
      <c r="F1093" s="181"/>
      <c r="G1093" s="179"/>
      <c r="H1093" s="179"/>
      <c r="I1093" s="179"/>
      <c r="J1093" s="179"/>
      <c r="K1093" s="428"/>
      <c r="L1093" s="179"/>
      <c r="M1093" s="179"/>
      <c r="N1093" s="179"/>
    </row>
    <row r="1094" ht="27.75" customHeight="1">
      <c r="A1094" s="182"/>
      <c r="B1094" s="183"/>
      <c r="C1094" s="120"/>
      <c r="D1094" s="177"/>
      <c r="E1094" s="177"/>
      <c r="F1094" s="178"/>
      <c r="G1094" s="120"/>
      <c r="H1094" s="120"/>
      <c r="I1094" s="120"/>
      <c r="J1094" s="120"/>
      <c r="K1094" s="428"/>
      <c r="L1094" s="120"/>
      <c r="M1094" s="120"/>
      <c r="N1094" s="120"/>
    </row>
    <row r="1095" ht="27.75" customHeight="1">
      <c r="A1095" s="182"/>
      <c r="B1095" s="184"/>
      <c r="C1095" s="179"/>
      <c r="D1095" s="180"/>
      <c r="E1095" s="180"/>
      <c r="F1095" s="181"/>
      <c r="G1095" s="179"/>
      <c r="H1095" s="179"/>
      <c r="I1095" s="179"/>
      <c r="J1095" s="179"/>
      <c r="K1095" s="428"/>
      <c r="L1095" s="179"/>
      <c r="M1095" s="179"/>
      <c r="N1095" s="179"/>
    </row>
    <row r="1096" ht="27.75" customHeight="1">
      <c r="A1096" s="182"/>
      <c r="B1096" s="183"/>
      <c r="C1096" s="120"/>
      <c r="D1096" s="177"/>
      <c r="E1096" s="177"/>
      <c r="F1096" s="178"/>
      <c r="G1096" s="120"/>
      <c r="H1096" s="120"/>
      <c r="I1096" s="120"/>
      <c r="J1096" s="120"/>
      <c r="K1096" s="428"/>
      <c r="L1096" s="120"/>
      <c r="M1096" s="120"/>
      <c r="N1096" s="120"/>
    </row>
    <row r="1097" ht="27.75" customHeight="1">
      <c r="A1097" s="182"/>
      <c r="B1097" s="184"/>
      <c r="C1097" s="179"/>
      <c r="D1097" s="180"/>
      <c r="E1097" s="180"/>
      <c r="F1097" s="181"/>
      <c r="G1097" s="179"/>
      <c r="H1097" s="179"/>
      <c r="I1097" s="179"/>
      <c r="J1097" s="179"/>
      <c r="K1097" s="428"/>
      <c r="L1097" s="179"/>
      <c r="M1097" s="179"/>
      <c r="N1097" s="179"/>
    </row>
    <row r="1098" ht="27.75" customHeight="1">
      <c r="A1098" s="182"/>
      <c r="B1098" s="183"/>
      <c r="C1098" s="120"/>
      <c r="D1098" s="177"/>
      <c r="E1098" s="177"/>
      <c r="F1098" s="178"/>
      <c r="G1098" s="120"/>
      <c r="H1098" s="120"/>
      <c r="I1098" s="120"/>
      <c r="J1098" s="120"/>
      <c r="K1098" s="428"/>
      <c r="L1098" s="120"/>
      <c r="M1098" s="120"/>
      <c r="N1098" s="120"/>
    </row>
    <row r="1099" ht="27.75" customHeight="1">
      <c r="A1099" s="182"/>
      <c r="B1099" s="184"/>
      <c r="C1099" s="179"/>
      <c r="D1099" s="180"/>
      <c r="E1099" s="180"/>
      <c r="F1099" s="181"/>
      <c r="G1099" s="179"/>
      <c r="H1099" s="179"/>
      <c r="I1099" s="179"/>
      <c r="J1099" s="179"/>
      <c r="K1099" s="428"/>
      <c r="L1099" s="179"/>
      <c r="M1099" s="179"/>
      <c r="N1099" s="179"/>
    </row>
    <row r="1100" ht="27.75" customHeight="1">
      <c r="A1100" s="182"/>
      <c r="B1100" s="183"/>
      <c r="C1100" s="120"/>
      <c r="D1100" s="177"/>
      <c r="E1100" s="177"/>
      <c r="F1100" s="178"/>
      <c r="G1100" s="120"/>
      <c r="H1100" s="120"/>
      <c r="I1100" s="120"/>
      <c r="J1100" s="120"/>
      <c r="K1100" s="428"/>
      <c r="L1100" s="120"/>
      <c r="M1100" s="120"/>
      <c r="N1100" s="120"/>
    </row>
    <row r="1101" ht="27.75" customHeight="1">
      <c r="A1101" s="182"/>
      <c r="B1101" s="184"/>
      <c r="C1101" s="179"/>
      <c r="D1101" s="180"/>
      <c r="E1101" s="180"/>
      <c r="F1101" s="181"/>
      <c r="G1101" s="179"/>
      <c r="H1101" s="179"/>
      <c r="I1101" s="179"/>
      <c r="J1101" s="179"/>
      <c r="K1101" s="428"/>
      <c r="L1101" s="179"/>
      <c r="M1101" s="179"/>
      <c r="N1101" s="179"/>
    </row>
    <row r="1102" ht="27.75" customHeight="1">
      <c r="A1102" s="182"/>
      <c r="B1102" s="183"/>
      <c r="C1102" s="120"/>
      <c r="D1102" s="177"/>
      <c r="E1102" s="177"/>
      <c r="F1102" s="178"/>
      <c r="G1102" s="120"/>
      <c r="H1102" s="120"/>
      <c r="I1102" s="120"/>
      <c r="J1102" s="120"/>
      <c r="K1102" s="428"/>
      <c r="L1102" s="120"/>
      <c r="M1102" s="120"/>
      <c r="N1102" s="120"/>
    </row>
    <row r="1103" ht="27.75" customHeight="1">
      <c r="A1103" s="182"/>
      <c r="B1103" s="184"/>
      <c r="C1103" s="179"/>
      <c r="D1103" s="180"/>
      <c r="E1103" s="180"/>
      <c r="F1103" s="181"/>
      <c r="G1103" s="179"/>
      <c r="H1103" s="179"/>
      <c r="I1103" s="179"/>
      <c r="J1103" s="179"/>
      <c r="K1103" s="428"/>
      <c r="L1103" s="179"/>
      <c r="M1103" s="179"/>
      <c r="N1103" s="179"/>
    </row>
    <row r="1104" ht="27.75" customHeight="1">
      <c r="A1104" s="182"/>
      <c r="B1104" s="183"/>
      <c r="C1104" s="120"/>
      <c r="D1104" s="177"/>
      <c r="E1104" s="177"/>
      <c r="F1104" s="178"/>
      <c r="G1104" s="120"/>
      <c r="H1104" s="120"/>
      <c r="I1104" s="120"/>
      <c r="J1104" s="120"/>
      <c r="K1104" s="428"/>
      <c r="L1104" s="120"/>
      <c r="M1104" s="120"/>
      <c r="N1104" s="120"/>
    </row>
    <row r="1105" ht="27.75" customHeight="1">
      <c r="A1105" s="182"/>
      <c r="B1105" s="184"/>
      <c r="C1105" s="179"/>
      <c r="D1105" s="180"/>
      <c r="E1105" s="180"/>
      <c r="F1105" s="181"/>
      <c r="G1105" s="179"/>
      <c r="H1105" s="179"/>
      <c r="I1105" s="179"/>
      <c r="J1105" s="179"/>
      <c r="K1105" s="428"/>
      <c r="L1105" s="179"/>
      <c r="M1105" s="179"/>
      <c r="N1105" s="179"/>
    </row>
    <row r="1106" ht="27.75" customHeight="1">
      <c r="A1106" s="182"/>
      <c r="B1106" s="183"/>
      <c r="C1106" s="120"/>
      <c r="D1106" s="177"/>
      <c r="E1106" s="177"/>
      <c r="F1106" s="178"/>
      <c r="G1106" s="120"/>
      <c r="H1106" s="120"/>
      <c r="I1106" s="120"/>
      <c r="J1106" s="120"/>
      <c r="K1106" s="428"/>
      <c r="L1106" s="120"/>
      <c r="M1106" s="120"/>
      <c r="N1106" s="120"/>
    </row>
    <row r="1107" ht="27.75" customHeight="1">
      <c r="A1107" s="182"/>
      <c r="B1107" s="184"/>
      <c r="C1107" s="179"/>
      <c r="D1107" s="180"/>
      <c r="E1107" s="180"/>
      <c r="F1107" s="181"/>
      <c r="G1107" s="179"/>
      <c r="H1107" s="179"/>
      <c r="I1107" s="179"/>
      <c r="J1107" s="179"/>
      <c r="K1107" s="428"/>
      <c r="L1107" s="179"/>
      <c r="M1107" s="179"/>
      <c r="N1107" s="179"/>
    </row>
    <row r="1108" ht="27.75" customHeight="1">
      <c r="A1108" s="182"/>
      <c r="B1108" s="183"/>
      <c r="C1108" s="120"/>
      <c r="D1108" s="177"/>
      <c r="E1108" s="177"/>
      <c r="F1108" s="178"/>
      <c r="G1108" s="120"/>
      <c r="H1108" s="120"/>
      <c r="I1108" s="120"/>
      <c r="J1108" s="120"/>
      <c r="K1108" s="428"/>
      <c r="L1108" s="120"/>
      <c r="M1108" s="120"/>
      <c r="N1108" s="120"/>
    </row>
    <row r="1109" ht="27.75" customHeight="1">
      <c r="A1109" s="182"/>
      <c r="B1109" s="184"/>
      <c r="C1109" s="179"/>
      <c r="D1109" s="180"/>
      <c r="E1109" s="180"/>
      <c r="F1109" s="181"/>
      <c r="G1109" s="179"/>
      <c r="H1109" s="179"/>
      <c r="I1109" s="179"/>
      <c r="J1109" s="179"/>
      <c r="K1109" s="428"/>
      <c r="L1109" s="179"/>
      <c r="M1109" s="179"/>
      <c r="N1109" s="179"/>
    </row>
    <row r="1110" ht="27.75" customHeight="1">
      <c r="A1110" s="182"/>
      <c r="B1110" s="183"/>
      <c r="C1110" s="120"/>
      <c r="D1110" s="177"/>
      <c r="E1110" s="177"/>
      <c r="F1110" s="178"/>
      <c r="G1110" s="120"/>
      <c r="H1110" s="120"/>
      <c r="I1110" s="120"/>
      <c r="J1110" s="120"/>
      <c r="K1110" s="428"/>
      <c r="L1110" s="120"/>
      <c r="M1110" s="120"/>
      <c r="N1110" s="120"/>
    </row>
    <row r="1111" ht="27.75" customHeight="1">
      <c r="A1111" s="182"/>
      <c r="B1111" s="184"/>
      <c r="C1111" s="179"/>
      <c r="D1111" s="180"/>
      <c r="E1111" s="180"/>
      <c r="F1111" s="181"/>
      <c r="G1111" s="179"/>
      <c r="H1111" s="179"/>
      <c r="I1111" s="179"/>
      <c r="J1111" s="179"/>
      <c r="K1111" s="428"/>
      <c r="L1111" s="179"/>
      <c r="M1111" s="179"/>
      <c r="N1111" s="179"/>
    </row>
    <row r="1112" ht="27.75" customHeight="1">
      <c r="A1112" s="182"/>
      <c r="B1112" s="183"/>
      <c r="C1112" s="120"/>
      <c r="D1112" s="177"/>
      <c r="E1112" s="177"/>
      <c r="F1112" s="178"/>
      <c r="G1112" s="120"/>
      <c r="H1112" s="120"/>
      <c r="I1112" s="120"/>
      <c r="J1112" s="120"/>
      <c r="K1112" s="428"/>
      <c r="L1112" s="120"/>
      <c r="M1112" s="120"/>
      <c r="N1112" s="120"/>
    </row>
    <row r="1113" ht="27.75" customHeight="1">
      <c r="A1113" s="182"/>
      <c r="B1113" s="184"/>
      <c r="C1113" s="179"/>
      <c r="D1113" s="180"/>
      <c r="E1113" s="180"/>
      <c r="F1113" s="181"/>
      <c r="G1113" s="179"/>
      <c r="H1113" s="179"/>
      <c r="I1113" s="179"/>
      <c r="J1113" s="179"/>
      <c r="K1113" s="428"/>
      <c r="L1113" s="179"/>
      <c r="M1113" s="179"/>
      <c r="N1113" s="179"/>
    </row>
    <row r="1114" ht="27.75" customHeight="1">
      <c r="A1114" s="182"/>
      <c r="B1114" s="183"/>
      <c r="C1114" s="120"/>
      <c r="D1114" s="177"/>
      <c r="E1114" s="177"/>
      <c r="F1114" s="178"/>
      <c r="G1114" s="120"/>
      <c r="H1114" s="120"/>
      <c r="I1114" s="120"/>
      <c r="J1114" s="120"/>
      <c r="K1114" s="428"/>
      <c r="L1114" s="120"/>
      <c r="M1114" s="120"/>
      <c r="N1114" s="120"/>
    </row>
    <row r="1115" ht="27.75" customHeight="1">
      <c r="A1115" s="182"/>
      <c r="B1115" s="184"/>
      <c r="C1115" s="179"/>
      <c r="D1115" s="180"/>
      <c r="E1115" s="180"/>
      <c r="F1115" s="181"/>
      <c r="G1115" s="179"/>
      <c r="H1115" s="179"/>
      <c r="I1115" s="179"/>
      <c r="J1115" s="179"/>
      <c r="K1115" s="428"/>
      <c r="L1115" s="179"/>
      <c r="M1115" s="179"/>
      <c r="N1115" s="179"/>
    </row>
    <row r="1116" ht="27.75" customHeight="1">
      <c r="A1116" s="182"/>
      <c r="B1116" s="183"/>
      <c r="C1116" s="120"/>
      <c r="D1116" s="177"/>
      <c r="E1116" s="177"/>
      <c r="F1116" s="178"/>
      <c r="G1116" s="120"/>
      <c r="H1116" s="120"/>
      <c r="I1116" s="120"/>
      <c r="J1116" s="120"/>
      <c r="K1116" s="428"/>
      <c r="L1116" s="120"/>
      <c r="M1116" s="120"/>
      <c r="N1116" s="120"/>
    </row>
    <row r="1117" ht="27.75" customHeight="1">
      <c r="A1117" s="182"/>
      <c r="B1117" s="184"/>
      <c r="C1117" s="179"/>
      <c r="D1117" s="180"/>
      <c r="E1117" s="180"/>
      <c r="F1117" s="181"/>
      <c r="G1117" s="179"/>
      <c r="H1117" s="179"/>
      <c r="I1117" s="179"/>
      <c r="J1117" s="179"/>
      <c r="K1117" s="428"/>
      <c r="L1117" s="179"/>
      <c r="M1117" s="179"/>
      <c r="N1117" s="179"/>
    </row>
    <row r="1118" ht="27.75" customHeight="1">
      <c r="A1118" s="182"/>
      <c r="B1118" s="183"/>
      <c r="C1118" s="120"/>
      <c r="D1118" s="177"/>
      <c r="E1118" s="177"/>
      <c r="F1118" s="178"/>
      <c r="G1118" s="120"/>
      <c r="H1118" s="120"/>
      <c r="I1118" s="120"/>
      <c r="J1118" s="120"/>
      <c r="K1118" s="428"/>
      <c r="L1118" s="120"/>
      <c r="M1118" s="120"/>
      <c r="N1118" s="120"/>
    </row>
    <row r="1119" ht="27.75" customHeight="1">
      <c r="A1119" s="182"/>
      <c r="B1119" s="184"/>
      <c r="C1119" s="179"/>
      <c r="D1119" s="180"/>
      <c r="E1119" s="180"/>
      <c r="F1119" s="181"/>
      <c r="G1119" s="179"/>
      <c r="H1119" s="179"/>
      <c r="I1119" s="179"/>
      <c r="J1119" s="179"/>
      <c r="K1119" s="428"/>
      <c r="L1119" s="179"/>
      <c r="M1119" s="179"/>
      <c r="N1119" s="179"/>
    </row>
    <row r="1120" ht="27.75" customHeight="1">
      <c r="A1120" s="182"/>
      <c r="B1120" s="183"/>
      <c r="C1120" s="120"/>
      <c r="D1120" s="177"/>
      <c r="E1120" s="177"/>
      <c r="F1120" s="178"/>
      <c r="G1120" s="120"/>
      <c r="H1120" s="120"/>
      <c r="I1120" s="120"/>
      <c r="J1120" s="120"/>
      <c r="K1120" s="428"/>
      <c r="L1120" s="120"/>
      <c r="M1120" s="120"/>
      <c r="N1120" s="120"/>
    </row>
    <row r="1121" ht="27.75" customHeight="1">
      <c r="A1121" s="182"/>
      <c r="B1121" s="184"/>
      <c r="C1121" s="179"/>
      <c r="D1121" s="180"/>
      <c r="E1121" s="180"/>
      <c r="F1121" s="181"/>
      <c r="G1121" s="179"/>
      <c r="H1121" s="179"/>
      <c r="I1121" s="179"/>
      <c r="J1121" s="179"/>
      <c r="K1121" s="428"/>
      <c r="L1121" s="179"/>
      <c r="M1121" s="179"/>
      <c r="N1121" s="179"/>
    </row>
    <row r="1122" ht="27.75" customHeight="1">
      <c r="A1122" s="182"/>
      <c r="B1122" s="183"/>
      <c r="C1122" s="120"/>
      <c r="D1122" s="177"/>
      <c r="E1122" s="177"/>
      <c r="F1122" s="178"/>
      <c r="G1122" s="120"/>
      <c r="H1122" s="120"/>
      <c r="I1122" s="120"/>
      <c r="J1122" s="120"/>
      <c r="K1122" s="428"/>
      <c r="L1122" s="120"/>
      <c r="M1122" s="120"/>
      <c r="N1122" s="120"/>
    </row>
    <row r="1123" ht="27.75" customHeight="1">
      <c r="A1123" s="182"/>
      <c r="B1123" s="184"/>
      <c r="C1123" s="179"/>
      <c r="D1123" s="180"/>
      <c r="E1123" s="180"/>
      <c r="F1123" s="181"/>
      <c r="G1123" s="179"/>
      <c r="H1123" s="179"/>
      <c r="I1123" s="179"/>
      <c r="J1123" s="179"/>
      <c r="K1123" s="428"/>
      <c r="L1123" s="179"/>
      <c r="M1123" s="179"/>
      <c r="N1123" s="179"/>
    </row>
    <row r="1124" ht="27.75" customHeight="1">
      <c r="A1124" s="182"/>
      <c r="B1124" s="183"/>
      <c r="C1124" s="120"/>
      <c r="D1124" s="177"/>
      <c r="E1124" s="177"/>
      <c r="F1124" s="178"/>
      <c r="G1124" s="120"/>
      <c r="H1124" s="120"/>
      <c r="I1124" s="120"/>
      <c r="J1124" s="120"/>
      <c r="K1124" s="428"/>
      <c r="L1124" s="120"/>
      <c r="M1124" s="120"/>
      <c r="N1124" s="120"/>
    </row>
    <row r="1125" ht="27.75" customHeight="1">
      <c r="A1125" s="182"/>
      <c r="B1125" s="184"/>
      <c r="C1125" s="179"/>
      <c r="D1125" s="180"/>
      <c r="E1125" s="180"/>
      <c r="F1125" s="181"/>
      <c r="G1125" s="179"/>
      <c r="H1125" s="179"/>
      <c r="I1125" s="179"/>
      <c r="J1125" s="179"/>
      <c r="K1125" s="428"/>
      <c r="L1125" s="179"/>
      <c r="M1125" s="179"/>
      <c r="N1125" s="179"/>
    </row>
    <row r="1126" ht="27.75" customHeight="1">
      <c r="A1126" s="182"/>
      <c r="B1126" s="183"/>
      <c r="C1126" s="120"/>
      <c r="D1126" s="177"/>
      <c r="E1126" s="177"/>
      <c r="F1126" s="178"/>
      <c r="G1126" s="120"/>
      <c r="H1126" s="120"/>
      <c r="I1126" s="120"/>
      <c r="J1126" s="120"/>
      <c r="K1126" s="428"/>
      <c r="L1126" s="120"/>
      <c r="M1126" s="120"/>
      <c r="N1126" s="120"/>
    </row>
    <row r="1127" ht="27.75" customHeight="1">
      <c r="A1127" s="182"/>
      <c r="B1127" s="184"/>
      <c r="C1127" s="179"/>
      <c r="D1127" s="180"/>
      <c r="E1127" s="180"/>
      <c r="F1127" s="181"/>
      <c r="G1127" s="179"/>
      <c r="H1127" s="179"/>
      <c r="I1127" s="179"/>
      <c r="J1127" s="179"/>
      <c r="K1127" s="428"/>
      <c r="L1127" s="179"/>
      <c r="M1127" s="179"/>
      <c r="N1127" s="179"/>
    </row>
    <row r="1128" ht="27.75" customHeight="1">
      <c r="A1128" s="182"/>
      <c r="B1128" s="183"/>
      <c r="C1128" s="120"/>
      <c r="D1128" s="177"/>
      <c r="E1128" s="177"/>
      <c r="F1128" s="178"/>
      <c r="G1128" s="120"/>
      <c r="H1128" s="120"/>
      <c r="I1128" s="120"/>
      <c r="J1128" s="120"/>
      <c r="K1128" s="428"/>
      <c r="L1128" s="120"/>
      <c r="M1128" s="120"/>
      <c r="N1128" s="120"/>
    </row>
    <row r="1129" ht="27.75" customHeight="1">
      <c r="A1129" s="182"/>
      <c r="B1129" s="184"/>
      <c r="C1129" s="179"/>
      <c r="D1129" s="180"/>
      <c r="E1129" s="180"/>
      <c r="F1129" s="181"/>
      <c r="G1129" s="179"/>
      <c r="H1129" s="179"/>
      <c r="I1129" s="179"/>
      <c r="J1129" s="179"/>
      <c r="K1129" s="428"/>
      <c r="L1129" s="179"/>
      <c r="M1129" s="179"/>
      <c r="N1129" s="179"/>
    </row>
    <row r="1130" ht="27.75" customHeight="1">
      <c r="A1130" s="182"/>
      <c r="B1130" s="183"/>
      <c r="C1130" s="120"/>
      <c r="D1130" s="177"/>
      <c r="E1130" s="177"/>
      <c r="F1130" s="178"/>
      <c r="G1130" s="120"/>
      <c r="H1130" s="120"/>
      <c r="I1130" s="120"/>
      <c r="J1130" s="120"/>
      <c r="K1130" s="428"/>
      <c r="L1130" s="120"/>
      <c r="M1130" s="120"/>
      <c r="N1130" s="120"/>
    </row>
    <row r="1131" ht="27.75" customHeight="1">
      <c r="A1131" s="182"/>
      <c r="B1131" s="184"/>
      <c r="C1131" s="179"/>
      <c r="D1131" s="180"/>
      <c r="E1131" s="180"/>
      <c r="F1131" s="181"/>
      <c r="G1131" s="179"/>
      <c r="H1131" s="179"/>
      <c r="I1131" s="179"/>
      <c r="J1131" s="179"/>
      <c r="K1131" s="428"/>
      <c r="L1131" s="179"/>
      <c r="M1131" s="179"/>
      <c r="N1131" s="179"/>
    </row>
    <row r="1132" ht="27.75" customHeight="1">
      <c r="A1132" s="182"/>
      <c r="B1132" s="183"/>
      <c r="C1132" s="120"/>
      <c r="D1132" s="177"/>
      <c r="E1132" s="177"/>
      <c r="F1132" s="178"/>
      <c r="G1132" s="120"/>
      <c r="H1132" s="120"/>
      <c r="I1132" s="120"/>
      <c r="J1132" s="120"/>
      <c r="K1132" s="428"/>
      <c r="L1132" s="120"/>
      <c r="M1132" s="120"/>
      <c r="N1132" s="120"/>
    </row>
    <row r="1133" ht="27.75" customHeight="1">
      <c r="A1133" s="182"/>
      <c r="B1133" s="184"/>
      <c r="C1133" s="179"/>
      <c r="D1133" s="180"/>
      <c r="E1133" s="180"/>
      <c r="F1133" s="181"/>
      <c r="G1133" s="179"/>
      <c r="H1133" s="179"/>
      <c r="I1133" s="179"/>
      <c r="J1133" s="179"/>
      <c r="K1133" s="428"/>
      <c r="L1133" s="179"/>
      <c r="M1133" s="179"/>
      <c r="N1133" s="179"/>
    </row>
    <row r="1134" ht="27.75" customHeight="1">
      <c r="A1134" s="182"/>
      <c r="B1134" s="183"/>
      <c r="C1134" s="120"/>
      <c r="D1134" s="177"/>
      <c r="E1134" s="177"/>
      <c r="F1134" s="178"/>
      <c r="G1134" s="120"/>
      <c r="H1134" s="120"/>
      <c r="I1134" s="120"/>
      <c r="J1134" s="120"/>
      <c r="K1134" s="428"/>
      <c r="L1134" s="120"/>
      <c r="M1134" s="120"/>
      <c r="N1134" s="120"/>
    </row>
    <row r="1135" ht="27.75" customHeight="1">
      <c r="A1135" s="182"/>
      <c r="B1135" s="184"/>
      <c r="C1135" s="179"/>
      <c r="D1135" s="180"/>
      <c r="E1135" s="180"/>
      <c r="F1135" s="181"/>
      <c r="G1135" s="179"/>
      <c r="H1135" s="179"/>
      <c r="I1135" s="179"/>
      <c r="J1135" s="179"/>
      <c r="K1135" s="428"/>
      <c r="L1135" s="179"/>
      <c r="M1135" s="179"/>
      <c r="N1135" s="179"/>
    </row>
    <row r="1136" ht="27.75" customHeight="1">
      <c r="A1136" s="182"/>
      <c r="B1136" s="183"/>
      <c r="C1136" s="120"/>
      <c r="D1136" s="177"/>
      <c r="E1136" s="177"/>
      <c r="F1136" s="178"/>
      <c r="G1136" s="120"/>
      <c r="H1136" s="120"/>
      <c r="I1136" s="120"/>
      <c r="J1136" s="120"/>
      <c r="K1136" s="428"/>
      <c r="L1136" s="120"/>
      <c r="M1136" s="120"/>
      <c r="N1136" s="120"/>
    </row>
    <row r="1137" ht="27.75" customHeight="1">
      <c r="A1137" s="182"/>
      <c r="B1137" s="184"/>
      <c r="C1137" s="179"/>
      <c r="D1137" s="180"/>
      <c r="E1137" s="180"/>
      <c r="F1137" s="181"/>
      <c r="G1137" s="179"/>
      <c r="H1137" s="179"/>
      <c r="I1137" s="179"/>
      <c r="J1137" s="179"/>
      <c r="K1137" s="428"/>
      <c r="L1137" s="179"/>
      <c r="M1137" s="179"/>
      <c r="N1137" s="179"/>
    </row>
    <row r="1138" ht="27.75" customHeight="1">
      <c r="A1138" s="182"/>
      <c r="B1138" s="183"/>
      <c r="C1138" s="120"/>
      <c r="D1138" s="177"/>
      <c r="E1138" s="177"/>
      <c r="F1138" s="178"/>
      <c r="G1138" s="120"/>
      <c r="H1138" s="120"/>
      <c r="I1138" s="120"/>
      <c r="J1138" s="120"/>
      <c r="K1138" s="428"/>
      <c r="L1138" s="120"/>
      <c r="M1138" s="120"/>
      <c r="N1138" s="120"/>
    </row>
    <row r="1139" ht="27.75" customHeight="1">
      <c r="A1139" s="182"/>
      <c r="B1139" s="184"/>
      <c r="C1139" s="179"/>
      <c r="D1139" s="180"/>
      <c r="E1139" s="180"/>
      <c r="F1139" s="181"/>
      <c r="G1139" s="179"/>
      <c r="H1139" s="179"/>
      <c r="I1139" s="179"/>
      <c r="J1139" s="179"/>
      <c r="K1139" s="428"/>
      <c r="L1139" s="179"/>
      <c r="M1139" s="179"/>
      <c r="N1139" s="179"/>
    </row>
    <row r="1140" ht="27.75" customHeight="1">
      <c r="A1140" s="182"/>
      <c r="B1140" s="183"/>
      <c r="C1140" s="120"/>
      <c r="D1140" s="177"/>
      <c r="E1140" s="177"/>
      <c r="F1140" s="178"/>
      <c r="G1140" s="120"/>
      <c r="H1140" s="120"/>
      <c r="I1140" s="120"/>
      <c r="J1140" s="120"/>
      <c r="K1140" s="428"/>
      <c r="L1140" s="120"/>
      <c r="M1140" s="120"/>
      <c r="N1140" s="120"/>
    </row>
    <row r="1141" ht="27.75" customHeight="1">
      <c r="A1141" s="182"/>
      <c r="B1141" s="184"/>
      <c r="C1141" s="179"/>
      <c r="D1141" s="180"/>
      <c r="E1141" s="180"/>
      <c r="F1141" s="181"/>
      <c r="G1141" s="179"/>
      <c r="H1141" s="179"/>
      <c r="I1141" s="179"/>
      <c r="J1141" s="179"/>
      <c r="K1141" s="428"/>
      <c r="L1141" s="179"/>
      <c r="M1141" s="179"/>
      <c r="N1141" s="179"/>
    </row>
    <row r="1142" ht="27.75" customHeight="1">
      <c r="A1142" s="182"/>
      <c r="B1142" s="183"/>
      <c r="C1142" s="120"/>
      <c r="D1142" s="177"/>
      <c r="E1142" s="177"/>
      <c r="F1142" s="178"/>
      <c r="G1142" s="120"/>
      <c r="H1142" s="120"/>
      <c r="I1142" s="120"/>
      <c r="J1142" s="120"/>
      <c r="K1142" s="428"/>
      <c r="L1142" s="120"/>
      <c r="M1142" s="120"/>
      <c r="N1142" s="120"/>
    </row>
    <row r="1143" ht="27.75" customHeight="1">
      <c r="A1143" s="182"/>
      <c r="B1143" s="184"/>
      <c r="C1143" s="179"/>
      <c r="D1143" s="180"/>
      <c r="E1143" s="180"/>
      <c r="F1143" s="181"/>
      <c r="G1143" s="179"/>
      <c r="H1143" s="179"/>
      <c r="I1143" s="179"/>
      <c r="J1143" s="179"/>
      <c r="K1143" s="428"/>
      <c r="L1143" s="179"/>
      <c r="M1143" s="179"/>
      <c r="N1143" s="179"/>
    </row>
    <row r="1144" ht="27.75" customHeight="1">
      <c r="A1144" s="182"/>
      <c r="B1144" s="183"/>
      <c r="C1144" s="120"/>
      <c r="D1144" s="177"/>
      <c r="E1144" s="177"/>
      <c r="F1144" s="178"/>
      <c r="G1144" s="120"/>
      <c r="H1144" s="120"/>
      <c r="I1144" s="120"/>
      <c r="J1144" s="120"/>
      <c r="K1144" s="428"/>
      <c r="L1144" s="120"/>
      <c r="M1144" s="120"/>
      <c r="N1144" s="120"/>
    </row>
    <row r="1145" ht="27.75" customHeight="1">
      <c r="A1145" s="182"/>
      <c r="B1145" s="184"/>
      <c r="C1145" s="179"/>
      <c r="D1145" s="180"/>
      <c r="E1145" s="180"/>
      <c r="F1145" s="181"/>
      <c r="G1145" s="179"/>
      <c r="H1145" s="179"/>
      <c r="I1145" s="179"/>
      <c r="J1145" s="179"/>
      <c r="K1145" s="428"/>
      <c r="L1145" s="179"/>
      <c r="M1145" s="179"/>
      <c r="N1145" s="179"/>
    </row>
    <row r="1146" ht="27.75" customHeight="1">
      <c r="A1146" s="182"/>
      <c r="B1146" s="183"/>
      <c r="C1146" s="120"/>
      <c r="D1146" s="177"/>
      <c r="E1146" s="177"/>
      <c r="F1146" s="178"/>
      <c r="G1146" s="120"/>
      <c r="H1146" s="120"/>
      <c r="I1146" s="120"/>
      <c r="J1146" s="120"/>
      <c r="K1146" s="428"/>
      <c r="L1146" s="120"/>
      <c r="M1146" s="120"/>
      <c r="N1146" s="120"/>
    </row>
    <row r="1147" ht="27.75" customHeight="1">
      <c r="A1147" s="182"/>
      <c r="B1147" s="184"/>
      <c r="C1147" s="179"/>
      <c r="D1147" s="180"/>
      <c r="E1147" s="180"/>
      <c r="F1147" s="181"/>
      <c r="G1147" s="179"/>
      <c r="H1147" s="179"/>
      <c r="I1147" s="179"/>
      <c r="J1147" s="179"/>
      <c r="K1147" s="428"/>
      <c r="L1147" s="179"/>
      <c r="M1147" s="179"/>
      <c r="N1147" s="179"/>
    </row>
    <row r="1148" ht="27.75" customHeight="1">
      <c r="A1148" s="182"/>
      <c r="B1148" s="183"/>
      <c r="C1148" s="120"/>
      <c r="D1148" s="177"/>
      <c r="E1148" s="177"/>
      <c r="F1148" s="178"/>
      <c r="G1148" s="120"/>
      <c r="H1148" s="120"/>
      <c r="I1148" s="120"/>
      <c r="J1148" s="120"/>
      <c r="K1148" s="428"/>
      <c r="L1148" s="120"/>
      <c r="M1148" s="120"/>
      <c r="N1148" s="120"/>
    </row>
    <row r="1149" ht="27.75" customHeight="1">
      <c r="A1149" s="182"/>
      <c r="B1149" s="184"/>
      <c r="C1149" s="179"/>
      <c r="D1149" s="180"/>
      <c r="E1149" s="180"/>
      <c r="F1149" s="181"/>
      <c r="G1149" s="179"/>
      <c r="H1149" s="179"/>
      <c r="I1149" s="179"/>
      <c r="J1149" s="179"/>
      <c r="K1149" s="428"/>
      <c r="L1149" s="179"/>
      <c r="M1149" s="179"/>
      <c r="N1149" s="179"/>
    </row>
    <row r="1150" ht="27.75" customHeight="1">
      <c r="A1150" s="182"/>
      <c r="B1150" s="183"/>
      <c r="C1150" s="120"/>
      <c r="D1150" s="177"/>
      <c r="E1150" s="177"/>
      <c r="F1150" s="178"/>
      <c r="G1150" s="120"/>
      <c r="H1150" s="120"/>
      <c r="I1150" s="120"/>
      <c r="J1150" s="120"/>
      <c r="K1150" s="428"/>
      <c r="L1150" s="120"/>
      <c r="M1150" s="120"/>
      <c r="N1150" s="120"/>
    </row>
    <row r="1151" ht="27.75" customHeight="1">
      <c r="A1151" s="182"/>
      <c r="B1151" s="184"/>
      <c r="C1151" s="179"/>
      <c r="D1151" s="180"/>
      <c r="E1151" s="180"/>
      <c r="F1151" s="181"/>
      <c r="G1151" s="179"/>
      <c r="H1151" s="179"/>
      <c r="I1151" s="179"/>
      <c r="J1151" s="179"/>
      <c r="K1151" s="428"/>
      <c r="L1151" s="179"/>
      <c r="M1151" s="179"/>
      <c r="N1151" s="179"/>
    </row>
    <row r="1152" ht="27.75" customHeight="1">
      <c r="A1152" s="182"/>
      <c r="B1152" s="183"/>
      <c r="C1152" s="120"/>
      <c r="D1152" s="177"/>
      <c r="E1152" s="177"/>
      <c r="F1152" s="178"/>
      <c r="G1152" s="120"/>
      <c r="H1152" s="120"/>
      <c r="I1152" s="120"/>
      <c r="J1152" s="120"/>
      <c r="K1152" s="428"/>
      <c r="L1152" s="120"/>
      <c r="M1152" s="120"/>
      <c r="N1152" s="120"/>
    </row>
    <row r="1153" ht="27.75" customHeight="1">
      <c r="A1153" s="182"/>
      <c r="B1153" s="184"/>
      <c r="C1153" s="179"/>
      <c r="D1153" s="180"/>
      <c r="E1153" s="180"/>
      <c r="F1153" s="181"/>
      <c r="G1153" s="179"/>
      <c r="H1153" s="179"/>
      <c r="I1153" s="179"/>
      <c r="J1153" s="179"/>
      <c r="K1153" s="428"/>
      <c r="L1153" s="179"/>
      <c r="M1153" s="179"/>
      <c r="N1153" s="179"/>
    </row>
    <row r="1154" ht="27.75" customHeight="1">
      <c r="A1154" s="182"/>
      <c r="B1154" s="183"/>
      <c r="C1154" s="120"/>
      <c r="D1154" s="177"/>
      <c r="E1154" s="177"/>
      <c r="F1154" s="178"/>
      <c r="G1154" s="120"/>
      <c r="H1154" s="120"/>
      <c r="I1154" s="120"/>
      <c r="J1154" s="120"/>
      <c r="K1154" s="428"/>
      <c r="L1154" s="120"/>
      <c r="M1154" s="120"/>
      <c r="N1154" s="120"/>
    </row>
    <row r="1155" ht="27.75" customHeight="1">
      <c r="A1155" s="182"/>
      <c r="B1155" s="184"/>
      <c r="C1155" s="179"/>
      <c r="D1155" s="180"/>
      <c r="E1155" s="180"/>
      <c r="F1155" s="181"/>
      <c r="G1155" s="179"/>
      <c r="H1155" s="179"/>
      <c r="I1155" s="179"/>
      <c r="J1155" s="179"/>
      <c r="K1155" s="428"/>
      <c r="L1155" s="179"/>
      <c r="M1155" s="179"/>
      <c r="N1155" s="179"/>
    </row>
    <row r="1156" ht="27.75" customHeight="1">
      <c r="A1156" s="182"/>
      <c r="B1156" s="183"/>
      <c r="C1156" s="120"/>
      <c r="D1156" s="177"/>
      <c r="E1156" s="177"/>
      <c r="F1156" s="178"/>
      <c r="G1156" s="120"/>
      <c r="H1156" s="120"/>
      <c r="I1156" s="120"/>
      <c r="J1156" s="120"/>
      <c r="K1156" s="428"/>
      <c r="L1156" s="120"/>
      <c r="M1156" s="120"/>
      <c r="N1156" s="120"/>
    </row>
    <row r="1157" ht="27.75" customHeight="1">
      <c r="A1157" s="182"/>
      <c r="B1157" s="184"/>
      <c r="C1157" s="179"/>
      <c r="D1157" s="180"/>
      <c r="E1157" s="180"/>
      <c r="F1157" s="181"/>
      <c r="G1157" s="179"/>
      <c r="H1157" s="179"/>
      <c r="I1157" s="179"/>
      <c r="J1157" s="179"/>
      <c r="K1157" s="428"/>
      <c r="L1157" s="179"/>
      <c r="M1157" s="179"/>
      <c r="N1157" s="179"/>
    </row>
    <row r="1158" ht="27.75" customHeight="1">
      <c r="A1158" s="182"/>
      <c r="B1158" s="183"/>
      <c r="C1158" s="120"/>
      <c r="D1158" s="177"/>
      <c r="E1158" s="177"/>
      <c r="F1158" s="178"/>
      <c r="G1158" s="120"/>
      <c r="H1158" s="120"/>
      <c r="I1158" s="120"/>
      <c r="J1158" s="120"/>
      <c r="K1158" s="428"/>
      <c r="L1158" s="120"/>
      <c r="M1158" s="120"/>
      <c r="N1158" s="120"/>
    </row>
    <row r="1159" ht="27.75" customHeight="1">
      <c r="A1159" s="182"/>
      <c r="B1159" s="184"/>
      <c r="C1159" s="179"/>
      <c r="D1159" s="180"/>
      <c r="E1159" s="180"/>
      <c r="F1159" s="181"/>
      <c r="G1159" s="179"/>
      <c r="H1159" s="179"/>
      <c r="I1159" s="179"/>
      <c r="J1159" s="179"/>
      <c r="K1159" s="428"/>
      <c r="L1159" s="179"/>
      <c r="M1159" s="179"/>
      <c r="N1159" s="179"/>
    </row>
    <row r="1160" ht="27.75" customHeight="1">
      <c r="A1160" s="182"/>
      <c r="B1160" s="183"/>
      <c r="C1160" s="120"/>
      <c r="D1160" s="177"/>
      <c r="E1160" s="177"/>
      <c r="F1160" s="178"/>
      <c r="G1160" s="120"/>
      <c r="H1160" s="120"/>
      <c r="I1160" s="120"/>
      <c r="J1160" s="120"/>
      <c r="K1160" s="428"/>
      <c r="L1160" s="120"/>
      <c r="M1160" s="120"/>
      <c r="N1160" s="120"/>
    </row>
    <row r="1161" ht="27.75" customHeight="1">
      <c r="A1161" s="182"/>
      <c r="B1161" s="184"/>
      <c r="C1161" s="179"/>
      <c r="D1161" s="180"/>
      <c r="E1161" s="180"/>
      <c r="F1161" s="181"/>
      <c r="G1161" s="179"/>
      <c r="H1161" s="179"/>
      <c r="I1161" s="179"/>
      <c r="J1161" s="179"/>
      <c r="K1161" s="428"/>
      <c r="L1161" s="179"/>
      <c r="M1161" s="179"/>
      <c r="N1161" s="179"/>
    </row>
    <row r="1162" ht="27.75" customHeight="1">
      <c r="A1162" s="182"/>
      <c r="B1162" s="183"/>
      <c r="C1162" s="120"/>
      <c r="D1162" s="177"/>
      <c r="E1162" s="177"/>
      <c r="F1162" s="178"/>
      <c r="G1162" s="120"/>
      <c r="H1162" s="120"/>
      <c r="I1162" s="120"/>
      <c r="J1162" s="120"/>
      <c r="K1162" s="428"/>
      <c r="L1162" s="120"/>
      <c r="M1162" s="120"/>
      <c r="N1162" s="120"/>
    </row>
    <row r="1163" ht="27.75" customHeight="1">
      <c r="A1163" s="182"/>
      <c r="B1163" s="184"/>
      <c r="C1163" s="179"/>
      <c r="D1163" s="180"/>
      <c r="E1163" s="180"/>
      <c r="F1163" s="181"/>
      <c r="G1163" s="179"/>
      <c r="H1163" s="179"/>
      <c r="I1163" s="179"/>
      <c r="J1163" s="179"/>
      <c r="K1163" s="428"/>
      <c r="L1163" s="179"/>
      <c r="M1163" s="179"/>
      <c r="N1163" s="179"/>
    </row>
    <row r="1164" ht="27.75" customHeight="1">
      <c r="A1164" s="182"/>
      <c r="B1164" s="183"/>
      <c r="C1164" s="120"/>
      <c r="D1164" s="177"/>
      <c r="E1164" s="177"/>
      <c r="F1164" s="178"/>
      <c r="G1164" s="120"/>
      <c r="H1164" s="120"/>
      <c r="I1164" s="120"/>
      <c r="J1164" s="120"/>
      <c r="K1164" s="428"/>
      <c r="L1164" s="120"/>
      <c r="M1164" s="120"/>
      <c r="N1164" s="120"/>
    </row>
    <row r="1165" ht="27.75" customHeight="1">
      <c r="A1165" s="182"/>
      <c r="B1165" s="184"/>
      <c r="C1165" s="179"/>
      <c r="D1165" s="180"/>
      <c r="E1165" s="180"/>
      <c r="F1165" s="181"/>
      <c r="G1165" s="179"/>
      <c r="H1165" s="179"/>
      <c r="I1165" s="179"/>
      <c r="J1165" s="179"/>
      <c r="K1165" s="428"/>
      <c r="L1165" s="179"/>
      <c r="M1165" s="179"/>
      <c r="N1165" s="179"/>
    </row>
    <row r="1166" ht="27.75" customHeight="1">
      <c r="A1166" s="182"/>
      <c r="B1166" s="183"/>
      <c r="C1166" s="120"/>
      <c r="D1166" s="177"/>
      <c r="E1166" s="177"/>
      <c r="F1166" s="178"/>
      <c r="G1166" s="120"/>
      <c r="H1166" s="120"/>
      <c r="I1166" s="120"/>
      <c r="J1166" s="120"/>
      <c r="K1166" s="428"/>
      <c r="L1166" s="120"/>
      <c r="M1166" s="120"/>
      <c r="N1166" s="120"/>
    </row>
    <row r="1167" ht="27.75" customHeight="1">
      <c r="A1167" s="182"/>
      <c r="B1167" s="184"/>
      <c r="C1167" s="179"/>
      <c r="D1167" s="180"/>
      <c r="E1167" s="180"/>
      <c r="F1167" s="181"/>
      <c r="G1167" s="179"/>
      <c r="H1167" s="179"/>
      <c r="I1167" s="179"/>
      <c r="J1167" s="179"/>
      <c r="K1167" s="428"/>
      <c r="L1167" s="179"/>
      <c r="M1167" s="179"/>
      <c r="N1167" s="179"/>
    </row>
    <row r="1168" ht="27.75" customHeight="1">
      <c r="A1168" s="182"/>
      <c r="B1168" s="183"/>
      <c r="C1168" s="120"/>
      <c r="D1168" s="177"/>
      <c r="E1168" s="177"/>
      <c r="F1168" s="178"/>
      <c r="G1168" s="120"/>
      <c r="H1168" s="120"/>
      <c r="I1168" s="120"/>
      <c r="J1168" s="120"/>
      <c r="K1168" s="428"/>
      <c r="L1168" s="120"/>
      <c r="M1168" s="120"/>
      <c r="N1168" s="120"/>
    </row>
    <row r="1169" ht="27.75" customHeight="1">
      <c r="A1169" s="182"/>
      <c r="B1169" s="184"/>
      <c r="C1169" s="179"/>
      <c r="D1169" s="180"/>
      <c r="E1169" s="180"/>
      <c r="F1169" s="181"/>
      <c r="G1169" s="179"/>
      <c r="H1169" s="179"/>
      <c r="I1169" s="179"/>
      <c r="J1169" s="179"/>
      <c r="K1169" s="428"/>
      <c r="L1169" s="179"/>
      <c r="M1169" s="179"/>
      <c r="N1169" s="179"/>
    </row>
    <row r="1170" ht="27.75" customHeight="1">
      <c r="A1170" s="182"/>
      <c r="B1170" s="183"/>
      <c r="C1170" s="120"/>
      <c r="D1170" s="177"/>
      <c r="E1170" s="177"/>
      <c r="F1170" s="178"/>
      <c r="G1170" s="120"/>
      <c r="H1170" s="120"/>
      <c r="I1170" s="120"/>
      <c r="J1170" s="120"/>
      <c r="K1170" s="428"/>
      <c r="L1170" s="120"/>
      <c r="M1170" s="120"/>
      <c r="N1170" s="120"/>
    </row>
    <row r="1171" ht="27.75" customHeight="1">
      <c r="A1171" s="182"/>
      <c r="B1171" s="184"/>
      <c r="C1171" s="179"/>
      <c r="D1171" s="180"/>
      <c r="E1171" s="180"/>
      <c r="F1171" s="181"/>
      <c r="G1171" s="179"/>
      <c r="H1171" s="179"/>
      <c r="I1171" s="179"/>
      <c r="J1171" s="179"/>
      <c r="K1171" s="428"/>
      <c r="L1171" s="179"/>
      <c r="M1171" s="179"/>
      <c r="N1171" s="179"/>
    </row>
    <row r="1172" ht="27.75" customHeight="1">
      <c r="A1172" s="182"/>
      <c r="B1172" s="183"/>
      <c r="C1172" s="120"/>
      <c r="D1172" s="177"/>
      <c r="E1172" s="177"/>
      <c r="F1172" s="178"/>
      <c r="G1172" s="120"/>
      <c r="H1172" s="120"/>
      <c r="I1172" s="120"/>
      <c r="J1172" s="120"/>
      <c r="K1172" s="428"/>
      <c r="L1172" s="120"/>
      <c r="M1172" s="120"/>
      <c r="N1172" s="120"/>
    </row>
    <row r="1173" ht="27.75" customHeight="1">
      <c r="A1173" s="182"/>
      <c r="B1173" s="184"/>
      <c r="C1173" s="179"/>
      <c r="D1173" s="180"/>
      <c r="E1173" s="180"/>
      <c r="F1173" s="181"/>
      <c r="G1173" s="179"/>
      <c r="H1173" s="179"/>
      <c r="I1173" s="179"/>
      <c r="J1173" s="179"/>
      <c r="K1173" s="428"/>
      <c r="L1173" s="179"/>
      <c r="M1173" s="179"/>
      <c r="N1173" s="179"/>
    </row>
    <row r="1174" ht="27.75" customHeight="1">
      <c r="A1174" s="182"/>
      <c r="B1174" s="183"/>
      <c r="C1174" s="120"/>
      <c r="D1174" s="177"/>
      <c r="E1174" s="177"/>
      <c r="F1174" s="178"/>
      <c r="G1174" s="120"/>
      <c r="H1174" s="120"/>
      <c r="I1174" s="120"/>
      <c r="J1174" s="120"/>
      <c r="K1174" s="428"/>
      <c r="L1174" s="120"/>
      <c r="M1174" s="120"/>
      <c r="N1174" s="120"/>
    </row>
    <row r="1175" ht="27.75" customHeight="1">
      <c r="A1175" s="182"/>
      <c r="B1175" s="184"/>
      <c r="C1175" s="179"/>
      <c r="D1175" s="180"/>
      <c r="E1175" s="180"/>
      <c r="F1175" s="181"/>
      <c r="G1175" s="179"/>
      <c r="H1175" s="179"/>
      <c r="I1175" s="179"/>
      <c r="J1175" s="179"/>
      <c r="K1175" s="428"/>
      <c r="L1175" s="179"/>
      <c r="M1175" s="179"/>
      <c r="N1175" s="179"/>
    </row>
    <row r="1176" ht="27.75" customHeight="1">
      <c r="A1176" s="182"/>
      <c r="B1176" s="183"/>
      <c r="C1176" s="120"/>
      <c r="D1176" s="177"/>
      <c r="E1176" s="177"/>
      <c r="F1176" s="178"/>
      <c r="G1176" s="120"/>
      <c r="H1176" s="120"/>
      <c r="I1176" s="120"/>
      <c r="J1176" s="120"/>
      <c r="K1176" s="428"/>
      <c r="L1176" s="120"/>
      <c r="M1176" s="120"/>
      <c r="N1176" s="120"/>
    </row>
    <row r="1177" ht="27.75" customHeight="1">
      <c r="A1177" s="182"/>
      <c r="B1177" s="184"/>
      <c r="C1177" s="179"/>
      <c r="D1177" s="180"/>
      <c r="E1177" s="180"/>
      <c r="F1177" s="181"/>
      <c r="G1177" s="179"/>
      <c r="H1177" s="179"/>
      <c r="I1177" s="179"/>
      <c r="J1177" s="179"/>
      <c r="K1177" s="428"/>
      <c r="L1177" s="179"/>
      <c r="M1177" s="179"/>
      <c r="N1177" s="179"/>
    </row>
    <row r="1178" ht="27.75" customHeight="1">
      <c r="A1178" s="182"/>
      <c r="B1178" s="183"/>
      <c r="C1178" s="120"/>
      <c r="D1178" s="177"/>
      <c r="E1178" s="177"/>
      <c r="F1178" s="178"/>
      <c r="G1178" s="120"/>
      <c r="H1178" s="120"/>
      <c r="I1178" s="120"/>
      <c r="J1178" s="120"/>
      <c r="K1178" s="428"/>
      <c r="L1178" s="120"/>
      <c r="M1178" s="120"/>
      <c r="N1178" s="120"/>
    </row>
    <row r="1179" ht="27.75" customHeight="1">
      <c r="A1179" s="182"/>
      <c r="B1179" s="184"/>
      <c r="C1179" s="179"/>
      <c r="D1179" s="180"/>
      <c r="E1179" s="180"/>
      <c r="F1179" s="181"/>
      <c r="G1179" s="179"/>
      <c r="H1179" s="179"/>
      <c r="I1179" s="179"/>
      <c r="J1179" s="179"/>
      <c r="K1179" s="428"/>
      <c r="L1179" s="179"/>
      <c r="M1179" s="179"/>
      <c r="N1179" s="179"/>
    </row>
    <row r="1180" ht="27.75" customHeight="1">
      <c r="A1180" s="182"/>
      <c r="B1180" s="183"/>
      <c r="C1180" s="120"/>
      <c r="D1180" s="177"/>
      <c r="E1180" s="177"/>
      <c r="F1180" s="178"/>
      <c r="G1180" s="120"/>
      <c r="H1180" s="120"/>
      <c r="I1180" s="120"/>
      <c r="J1180" s="120"/>
      <c r="K1180" s="428"/>
      <c r="L1180" s="120"/>
      <c r="M1180" s="120"/>
      <c r="N1180" s="120"/>
    </row>
    <row r="1181" ht="27.75" customHeight="1">
      <c r="A1181" s="182"/>
      <c r="B1181" s="184"/>
      <c r="C1181" s="179"/>
      <c r="D1181" s="180"/>
      <c r="E1181" s="180"/>
      <c r="F1181" s="181"/>
      <c r="G1181" s="179"/>
      <c r="H1181" s="179"/>
      <c r="I1181" s="179"/>
      <c r="J1181" s="179"/>
      <c r="K1181" s="428"/>
      <c r="L1181" s="179"/>
      <c r="M1181" s="179"/>
      <c r="N1181" s="179"/>
    </row>
    <row r="1182" ht="27.75" customHeight="1">
      <c r="A1182" s="182"/>
      <c r="B1182" s="183"/>
      <c r="C1182" s="120"/>
      <c r="D1182" s="177"/>
      <c r="E1182" s="177"/>
      <c r="F1182" s="178"/>
      <c r="G1182" s="120"/>
      <c r="H1182" s="120"/>
      <c r="I1182" s="120"/>
      <c r="J1182" s="120"/>
      <c r="K1182" s="428"/>
      <c r="L1182" s="120"/>
      <c r="M1182" s="120"/>
      <c r="N1182" s="120"/>
    </row>
    <row r="1183" ht="27.75" customHeight="1">
      <c r="A1183" s="182"/>
      <c r="B1183" s="184"/>
      <c r="C1183" s="179"/>
      <c r="D1183" s="180"/>
      <c r="E1183" s="180"/>
      <c r="F1183" s="181"/>
      <c r="G1183" s="179"/>
      <c r="H1183" s="179"/>
      <c r="I1183" s="179"/>
      <c r="J1183" s="179"/>
      <c r="K1183" s="428"/>
      <c r="L1183" s="179"/>
      <c r="M1183" s="179"/>
      <c r="N1183" s="179"/>
    </row>
    <row r="1184" ht="27.75" customHeight="1">
      <c r="A1184" s="182"/>
      <c r="B1184" s="183"/>
      <c r="C1184" s="120"/>
      <c r="D1184" s="177"/>
      <c r="E1184" s="177"/>
      <c r="F1184" s="178"/>
      <c r="G1184" s="120"/>
      <c r="H1184" s="120"/>
      <c r="I1184" s="120"/>
      <c r="J1184" s="120"/>
      <c r="K1184" s="428"/>
      <c r="L1184" s="120"/>
      <c r="M1184" s="120"/>
      <c r="N1184" s="120"/>
    </row>
    <row r="1185" ht="27.75" customHeight="1">
      <c r="A1185" s="182"/>
      <c r="B1185" s="184"/>
      <c r="C1185" s="179"/>
      <c r="D1185" s="180"/>
      <c r="E1185" s="180"/>
      <c r="F1185" s="181"/>
      <c r="G1185" s="179"/>
      <c r="H1185" s="179"/>
      <c r="I1185" s="179"/>
      <c r="J1185" s="179"/>
      <c r="K1185" s="428"/>
      <c r="L1185" s="179"/>
      <c r="M1185" s="179"/>
      <c r="N1185" s="179"/>
    </row>
    <row r="1186" ht="27.75" customHeight="1">
      <c r="A1186" s="182"/>
      <c r="B1186" s="183"/>
      <c r="C1186" s="120"/>
      <c r="D1186" s="177"/>
      <c r="E1186" s="177"/>
      <c r="F1186" s="178"/>
      <c r="G1186" s="120"/>
      <c r="H1186" s="120"/>
      <c r="I1186" s="120"/>
      <c r="J1186" s="120"/>
      <c r="K1186" s="428"/>
      <c r="L1186" s="120"/>
      <c r="M1186" s="120"/>
      <c r="N1186" s="120"/>
    </row>
    <row r="1187" ht="27.75" customHeight="1">
      <c r="A1187" s="182"/>
      <c r="B1187" s="184"/>
      <c r="C1187" s="179"/>
      <c r="D1187" s="180"/>
      <c r="E1187" s="180"/>
      <c r="F1187" s="181"/>
      <c r="G1187" s="179"/>
      <c r="H1187" s="179"/>
      <c r="I1187" s="179"/>
      <c r="J1187" s="179"/>
      <c r="K1187" s="428"/>
      <c r="L1187" s="179"/>
      <c r="M1187" s="179"/>
      <c r="N1187" s="179"/>
    </row>
    <row r="1188" ht="27.75" customHeight="1">
      <c r="A1188" s="182"/>
      <c r="B1188" s="183"/>
      <c r="C1188" s="120"/>
      <c r="D1188" s="177"/>
      <c r="E1188" s="177"/>
      <c r="F1188" s="178"/>
      <c r="G1188" s="120"/>
      <c r="H1188" s="120"/>
      <c r="I1188" s="120"/>
      <c r="J1188" s="120"/>
      <c r="K1188" s="428"/>
      <c r="L1188" s="120"/>
      <c r="M1188" s="120"/>
      <c r="N1188" s="120"/>
    </row>
    <row r="1189" ht="27.75" customHeight="1">
      <c r="A1189" s="182"/>
      <c r="B1189" s="184"/>
      <c r="C1189" s="179"/>
      <c r="D1189" s="180"/>
      <c r="E1189" s="180"/>
      <c r="F1189" s="181"/>
      <c r="G1189" s="179"/>
      <c r="H1189" s="179"/>
      <c r="I1189" s="179"/>
      <c r="J1189" s="179"/>
      <c r="K1189" s="428"/>
      <c r="L1189" s="179"/>
      <c r="M1189" s="179"/>
      <c r="N1189" s="179"/>
    </row>
    <row r="1190" ht="27.75" customHeight="1">
      <c r="A1190" s="182"/>
      <c r="B1190" s="183"/>
      <c r="C1190" s="120"/>
      <c r="D1190" s="177"/>
      <c r="E1190" s="177"/>
      <c r="F1190" s="178"/>
      <c r="G1190" s="120"/>
      <c r="H1190" s="120"/>
      <c r="I1190" s="120"/>
      <c r="J1190" s="120"/>
      <c r="K1190" s="428"/>
      <c r="L1190" s="120"/>
      <c r="M1190" s="120"/>
      <c r="N1190" s="120"/>
    </row>
    <row r="1191" ht="27.75" customHeight="1">
      <c r="A1191" s="182"/>
      <c r="B1191" s="184"/>
      <c r="C1191" s="179"/>
      <c r="D1191" s="180"/>
      <c r="E1191" s="180"/>
      <c r="F1191" s="181"/>
      <c r="G1191" s="179"/>
      <c r="H1191" s="179"/>
      <c r="I1191" s="179"/>
      <c r="J1191" s="179"/>
      <c r="K1191" s="428"/>
      <c r="L1191" s="179"/>
      <c r="M1191" s="179"/>
      <c r="N1191" s="179"/>
    </row>
    <row r="1192" ht="27.75" customHeight="1">
      <c r="A1192" s="182"/>
      <c r="B1192" s="183"/>
      <c r="C1192" s="120"/>
      <c r="D1192" s="177"/>
      <c r="E1192" s="177"/>
      <c r="F1192" s="178"/>
      <c r="G1192" s="120"/>
      <c r="H1192" s="120"/>
      <c r="I1192" s="120"/>
      <c r="J1192" s="120"/>
      <c r="K1192" s="428"/>
      <c r="L1192" s="120"/>
      <c r="M1192" s="120"/>
      <c r="N1192" s="120"/>
    </row>
    <row r="1193" ht="27.75" customHeight="1">
      <c r="A1193" s="182"/>
      <c r="B1193" s="184"/>
      <c r="C1193" s="179"/>
      <c r="D1193" s="180"/>
      <c r="E1193" s="180"/>
      <c r="F1193" s="181"/>
      <c r="G1193" s="179"/>
      <c r="H1193" s="179"/>
      <c r="I1193" s="179"/>
      <c r="J1193" s="179"/>
      <c r="K1193" s="428"/>
      <c r="L1193" s="179"/>
      <c r="M1193" s="179"/>
      <c r="N1193" s="179"/>
    </row>
    <row r="1194" ht="27.75" customHeight="1">
      <c r="A1194" s="182"/>
      <c r="B1194" s="183"/>
      <c r="C1194" s="120"/>
      <c r="D1194" s="177"/>
      <c r="E1194" s="177"/>
      <c r="F1194" s="178"/>
      <c r="G1194" s="120"/>
      <c r="H1194" s="120"/>
      <c r="I1194" s="120"/>
      <c r="J1194" s="120"/>
      <c r="K1194" s="428"/>
      <c r="L1194" s="120"/>
      <c r="M1194" s="120"/>
      <c r="N1194" s="120"/>
    </row>
    <row r="1195" ht="27.75" customHeight="1">
      <c r="A1195" s="182"/>
      <c r="B1195" s="184"/>
      <c r="C1195" s="179"/>
      <c r="D1195" s="180"/>
      <c r="E1195" s="180"/>
      <c r="F1195" s="181"/>
      <c r="G1195" s="179"/>
      <c r="H1195" s="179"/>
      <c r="I1195" s="179"/>
      <c r="J1195" s="179"/>
      <c r="K1195" s="428"/>
      <c r="L1195" s="179"/>
      <c r="M1195" s="179"/>
      <c r="N1195" s="179"/>
    </row>
    <row r="1196" ht="27.75" customHeight="1">
      <c r="A1196" s="182"/>
      <c r="B1196" s="183"/>
      <c r="C1196" s="120"/>
      <c r="D1196" s="177"/>
      <c r="E1196" s="177"/>
      <c r="F1196" s="178"/>
      <c r="G1196" s="120"/>
      <c r="H1196" s="120"/>
      <c r="I1196" s="120"/>
      <c r="J1196" s="120"/>
      <c r="K1196" s="428"/>
      <c r="L1196" s="120"/>
      <c r="M1196" s="120"/>
      <c r="N1196" s="120"/>
    </row>
    <row r="1197" ht="27.75" customHeight="1">
      <c r="A1197" s="182"/>
      <c r="B1197" s="184"/>
      <c r="C1197" s="179"/>
      <c r="D1197" s="180"/>
      <c r="E1197" s="180"/>
      <c r="F1197" s="181"/>
      <c r="G1197" s="179"/>
      <c r="H1197" s="179"/>
      <c r="I1197" s="179"/>
      <c r="J1197" s="179"/>
      <c r="K1197" s="428"/>
      <c r="L1197" s="179"/>
      <c r="M1197" s="179"/>
      <c r="N1197" s="179"/>
    </row>
    <row r="1198" ht="27.75" customHeight="1">
      <c r="A1198" s="182"/>
      <c r="B1198" s="183"/>
      <c r="C1198" s="120"/>
      <c r="D1198" s="177"/>
      <c r="E1198" s="177"/>
      <c r="F1198" s="178"/>
      <c r="G1198" s="120"/>
      <c r="H1198" s="120"/>
      <c r="I1198" s="120"/>
      <c r="J1198" s="120"/>
      <c r="K1198" s="428"/>
      <c r="L1198" s="120"/>
      <c r="M1198" s="120"/>
      <c r="N1198" s="120"/>
    </row>
    <row r="1199" ht="27.75" customHeight="1">
      <c r="A1199" s="182"/>
      <c r="B1199" s="184"/>
      <c r="C1199" s="179"/>
      <c r="D1199" s="180"/>
      <c r="E1199" s="180"/>
      <c r="F1199" s="181"/>
      <c r="G1199" s="179"/>
      <c r="H1199" s="179"/>
      <c r="I1199" s="179"/>
      <c r="J1199" s="179"/>
      <c r="K1199" s="428"/>
      <c r="L1199" s="179"/>
      <c r="M1199" s="179"/>
      <c r="N1199" s="179"/>
    </row>
    <row r="1200" ht="27.75" customHeight="1">
      <c r="A1200" s="182"/>
      <c r="B1200" s="183"/>
      <c r="C1200" s="120"/>
      <c r="D1200" s="177"/>
      <c r="E1200" s="177"/>
      <c r="F1200" s="178"/>
      <c r="G1200" s="120"/>
      <c r="H1200" s="120"/>
      <c r="I1200" s="120"/>
      <c r="J1200" s="120"/>
      <c r="K1200" s="428"/>
      <c r="L1200" s="120"/>
      <c r="M1200" s="120"/>
      <c r="N1200" s="120"/>
    </row>
    <row r="1201" ht="27.75" customHeight="1">
      <c r="A1201" s="182"/>
      <c r="B1201" s="184"/>
      <c r="C1201" s="179"/>
      <c r="D1201" s="180"/>
      <c r="E1201" s="180"/>
      <c r="F1201" s="181"/>
      <c r="G1201" s="179"/>
      <c r="H1201" s="179"/>
      <c r="I1201" s="179"/>
      <c r="J1201" s="179"/>
      <c r="K1201" s="428"/>
      <c r="L1201" s="179"/>
      <c r="M1201" s="179"/>
      <c r="N1201" s="179"/>
    </row>
    <row r="1202" ht="27.75" customHeight="1">
      <c r="A1202" s="182"/>
      <c r="B1202" s="183"/>
      <c r="C1202" s="120"/>
      <c r="D1202" s="177"/>
      <c r="E1202" s="177"/>
      <c r="F1202" s="178"/>
      <c r="G1202" s="120"/>
      <c r="H1202" s="120"/>
      <c r="I1202" s="120"/>
      <c r="J1202" s="120"/>
      <c r="K1202" s="428"/>
      <c r="L1202" s="120"/>
      <c r="M1202" s="120"/>
      <c r="N1202" s="120"/>
    </row>
    <row r="1203" ht="27.75" customHeight="1">
      <c r="A1203" s="182"/>
      <c r="B1203" s="184"/>
      <c r="C1203" s="179"/>
      <c r="D1203" s="180"/>
      <c r="E1203" s="180"/>
      <c r="F1203" s="181"/>
      <c r="G1203" s="179"/>
      <c r="H1203" s="179"/>
      <c r="I1203" s="179"/>
      <c r="J1203" s="179"/>
      <c r="K1203" s="428"/>
      <c r="L1203" s="179"/>
      <c r="M1203" s="179"/>
      <c r="N1203" s="179"/>
    </row>
    <row r="1204" ht="27.75" customHeight="1">
      <c r="A1204" s="182"/>
      <c r="B1204" s="183"/>
      <c r="C1204" s="120"/>
      <c r="D1204" s="177"/>
      <c r="E1204" s="177"/>
      <c r="F1204" s="178"/>
      <c r="G1204" s="120"/>
      <c r="H1204" s="120"/>
      <c r="I1204" s="120"/>
      <c r="J1204" s="120"/>
      <c r="K1204" s="428"/>
      <c r="L1204" s="120"/>
      <c r="M1204" s="120"/>
      <c r="N1204" s="120"/>
    </row>
    <row r="1205" ht="27.75" customHeight="1">
      <c r="A1205" s="182"/>
      <c r="B1205" s="184"/>
      <c r="C1205" s="179"/>
      <c r="D1205" s="180"/>
      <c r="E1205" s="180"/>
      <c r="F1205" s="181"/>
      <c r="G1205" s="179"/>
      <c r="H1205" s="179"/>
      <c r="I1205" s="179"/>
      <c r="J1205" s="179"/>
      <c r="K1205" s="428"/>
      <c r="L1205" s="179"/>
      <c r="M1205" s="179"/>
      <c r="N1205" s="179"/>
    </row>
    <row r="1206" ht="27.75" customHeight="1">
      <c r="A1206" s="182"/>
      <c r="B1206" s="183"/>
      <c r="C1206" s="120"/>
      <c r="D1206" s="177"/>
      <c r="E1206" s="177"/>
      <c r="F1206" s="178"/>
      <c r="G1206" s="120"/>
      <c r="H1206" s="120"/>
      <c r="I1206" s="120"/>
      <c r="J1206" s="120"/>
      <c r="K1206" s="428"/>
      <c r="L1206" s="120"/>
      <c r="M1206" s="120"/>
      <c r="N1206" s="120"/>
    </row>
    <row r="1207" ht="27.75" customHeight="1">
      <c r="A1207" s="182"/>
      <c r="B1207" s="184"/>
      <c r="C1207" s="179"/>
      <c r="D1207" s="180"/>
      <c r="E1207" s="180"/>
      <c r="F1207" s="181"/>
      <c r="G1207" s="179"/>
      <c r="H1207" s="179"/>
      <c r="I1207" s="179"/>
      <c r="J1207" s="179"/>
      <c r="K1207" s="428"/>
      <c r="L1207" s="179"/>
      <c r="M1207" s="179"/>
      <c r="N1207" s="179"/>
    </row>
    <row r="1208" ht="27.75" customHeight="1">
      <c r="A1208" s="182"/>
      <c r="B1208" s="183"/>
      <c r="C1208" s="120"/>
      <c r="D1208" s="177"/>
      <c r="E1208" s="177"/>
      <c r="F1208" s="178"/>
      <c r="G1208" s="120"/>
      <c r="H1208" s="120"/>
      <c r="I1208" s="120"/>
      <c r="J1208" s="120"/>
      <c r="K1208" s="428"/>
      <c r="L1208" s="120"/>
      <c r="M1208" s="120"/>
      <c r="N1208" s="120"/>
    </row>
    <row r="1209" ht="27.75" customHeight="1">
      <c r="A1209" s="182"/>
      <c r="B1209" s="184"/>
      <c r="C1209" s="179"/>
      <c r="D1209" s="180"/>
      <c r="E1209" s="180"/>
      <c r="F1209" s="181"/>
      <c r="G1209" s="179"/>
      <c r="H1209" s="179"/>
      <c r="I1209" s="179"/>
      <c r="J1209" s="179"/>
      <c r="K1209" s="428"/>
      <c r="L1209" s="179"/>
      <c r="M1209" s="179"/>
      <c r="N1209" s="179"/>
    </row>
    <row r="1210" ht="27.75" customHeight="1">
      <c r="A1210" s="182"/>
      <c r="B1210" s="183"/>
      <c r="C1210" s="120"/>
      <c r="D1210" s="177"/>
      <c r="E1210" s="177"/>
      <c r="F1210" s="178"/>
      <c r="G1210" s="120"/>
      <c r="H1210" s="120"/>
      <c r="I1210" s="120"/>
      <c r="J1210" s="120"/>
      <c r="K1210" s="428"/>
      <c r="L1210" s="120"/>
      <c r="M1210" s="120"/>
      <c r="N1210" s="120"/>
    </row>
    <row r="1211" ht="27.75" customHeight="1">
      <c r="A1211" s="182"/>
      <c r="B1211" s="184"/>
      <c r="C1211" s="179"/>
      <c r="D1211" s="180"/>
      <c r="E1211" s="180"/>
      <c r="F1211" s="181"/>
      <c r="G1211" s="179"/>
      <c r="H1211" s="179"/>
      <c r="I1211" s="179"/>
      <c r="J1211" s="179"/>
      <c r="K1211" s="428"/>
      <c r="L1211" s="179"/>
      <c r="M1211" s="179"/>
      <c r="N1211" s="179"/>
    </row>
    <row r="1212" ht="27.75" customHeight="1">
      <c r="A1212" s="182"/>
      <c r="B1212" s="183"/>
      <c r="C1212" s="120"/>
      <c r="D1212" s="177"/>
      <c r="E1212" s="177"/>
      <c r="F1212" s="178"/>
      <c r="G1212" s="120"/>
      <c r="H1212" s="120"/>
      <c r="I1212" s="120"/>
      <c r="J1212" s="120"/>
      <c r="K1212" s="428"/>
      <c r="L1212" s="120"/>
      <c r="M1212" s="120"/>
      <c r="N1212" s="120"/>
    </row>
    <row r="1213" ht="27.75" customHeight="1">
      <c r="A1213" s="182"/>
      <c r="B1213" s="184"/>
      <c r="C1213" s="179"/>
      <c r="D1213" s="180"/>
      <c r="E1213" s="180"/>
      <c r="F1213" s="181"/>
      <c r="G1213" s="179"/>
      <c r="H1213" s="179"/>
      <c r="I1213" s="179"/>
      <c r="J1213" s="179"/>
      <c r="K1213" s="428"/>
      <c r="L1213" s="179"/>
      <c r="M1213" s="179"/>
      <c r="N1213" s="179"/>
    </row>
    <row r="1214" ht="27.75" customHeight="1">
      <c r="A1214" s="182"/>
      <c r="B1214" s="183"/>
      <c r="C1214" s="120"/>
      <c r="D1214" s="177"/>
      <c r="E1214" s="177"/>
      <c r="F1214" s="178"/>
      <c r="G1214" s="120"/>
      <c r="H1214" s="120"/>
      <c r="I1214" s="120"/>
      <c r="J1214" s="120"/>
      <c r="K1214" s="428"/>
      <c r="L1214" s="120"/>
      <c r="M1214" s="120"/>
      <c r="N1214" s="120"/>
    </row>
    <row r="1215" ht="27.75" customHeight="1">
      <c r="A1215" s="182"/>
      <c r="B1215" s="184"/>
      <c r="C1215" s="179"/>
      <c r="D1215" s="180"/>
      <c r="E1215" s="180"/>
      <c r="F1215" s="181"/>
      <c r="G1215" s="179"/>
      <c r="H1215" s="179"/>
      <c r="I1215" s="179"/>
      <c r="J1215" s="179"/>
      <c r="K1215" s="428"/>
      <c r="L1215" s="179"/>
      <c r="M1215" s="179"/>
      <c r="N1215" s="179"/>
    </row>
    <row r="1216" ht="27.75" customHeight="1">
      <c r="A1216" s="182"/>
      <c r="B1216" s="183"/>
      <c r="C1216" s="120"/>
      <c r="D1216" s="177"/>
      <c r="E1216" s="177"/>
      <c r="F1216" s="178"/>
      <c r="G1216" s="120"/>
      <c r="H1216" s="120"/>
      <c r="I1216" s="120"/>
      <c r="J1216" s="120"/>
      <c r="K1216" s="428"/>
      <c r="L1216" s="120"/>
      <c r="M1216" s="120"/>
      <c r="N1216" s="120"/>
    </row>
    <row r="1217" ht="27.75" customHeight="1">
      <c r="A1217" s="182"/>
      <c r="B1217" s="184"/>
      <c r="C1217" s="179"/>
      <c r="D1217" s="180"/>
      <c r="E1217" s="180"/>
      <c r="F1217" s="181"/>
      <c r="G1217" s="179"/>
      <c r="H1217" s="179"/>
      <c r="I1217" s="179"/>
      <c r="J1217" s="179"/>
      <c r="K1217" s="428"/>
      <c r="L1217" s="179"/>
      <c r="M1217" s="179"/>
      <c r="N1217" s="179"/>
    </row>
    <row r="1218" ht="27.75" customHeight="1">
      <c r="A1218" s="182"/>
      <c r="B1218" s="183"/>
      <c r="C1218" s="120"/>
      <c r="D1218" s="177"/>
      <c r="E1218" s="177"/>
      <c r="F1218" s="178"/>
      <c r="G1218" s="120"/>
      <c r="H1218" s="120"/>
      <c r="I1218" s="120"/>
      <c r="J1218" s="120"/>
      <c r="K1218" s="428"/>
      <c r="L1218" s="120"/>
      <c r="M1218" s="120"/>
      <c r="N1218" s="120"/>
    </row>
    <row r="1219" ht="27.75" customHeight="1">
      <c r="A1219" s="182"/>
      <c r="B1219" s="184"/>
      <c r="C1219" s="179"/>
      <c r="D1219" s="180"/>
      <c r="E1219" s="180"/>
      <c r="F1219" s="181"/>
      <c r="G1219" s="179"/>
      <c r="H1219" s="179"/>
      <c r="I1219" s="179"/>
      <c r="J1219" s="179"/>
      <c r="K1219" s="428"/>
      <c r="L1219" s="179"/>
      <c r="M1219" s="179"/>
      <c r="N1219" s="179"/>
    </row>
    <row r="1220" ht="27.75" customHeight="1">
      <c r="A1220" s="182"/>
      <c r="B1220" s="183"/>
      <c r="C1220" s="120"/>
      <c r="D1220" s="177"/>
      <c r="E1220" s="177"/>
      <c r="F1220" s="178"/>
      <c r="G1220" s="120"/>
      <c r="H1220" s="120"/>
      <c r="I1220" s="120"/>
      <c r="J1220" s="120"/>
      <c r="K1220" s="428"/>
      <c r="L1220" s="120"/>
      <c r="M1220" s="120"/>
      <c r="N1220" s="120"/>
    </row>
    <row r="1221" ht="27.75" customHeight="1">
      <c r="A1221" s="182"/>
      <c r="B1221" s="184"/>
      <c r="C1221" s="179"/>
      <c r="D1221" s="180"/>
      <c r="E1221" s="180"/>
      <c r="F1221" s="181"/>
      <c r="G1221" s="179"/>
      <c r="H1221" s="179"/>
      <c r="I1221" s="179"/>
      <c r="J1221" s="179"/>
      <c r="K1221" s="428"/>
      <c r="L1221" s="179"/>
      <c r="M1221" s="179"/>
      <c r="N1221" s="179"/>
    </row>
    <row r="1222" ht="27.75" customHeight="1">
      <c r="A1222" s="182"/>
      <c r="B1222" s="183"/>
      <c r="C1222" s="120"/>
      <c r="D1222" s="177"/>
      <c r="E1222" s="177"/>
      <c r="F1222" s="178"/>
      <c r="G1222" s="120"/>
      <c r="H1222" s="120"/>
      <c r="I1222" s="120"/>
      <c r="J1222" s="120"/>
      <c r="K1222" s="428"/>
      <c r="L1222" s="120"/>
      <c r="M1222" s="120"/>
      <c r="N1222" s="120"/>
    </row>
    <row r="1223" ht="27.75" customHeight="1">
      <c r="A1223" s="182"/>
      <c r="B1223" s="184"/>
      <c r="C1223" s="179"/>
      <c r="D1223" s="180"/>
      <c r="E1223" s="180"/>
      <c r="F1223" s="181"/>
      <c r="G1223" s="179"/>
      <c r="H1223" s="179"/>
      <c r="I1223" s="179"/>
      <c r="J1223" s="179"/>
      <c r="K1223" s="428"/>
      <c r="L1223" s="179"/>
      <c r="M1223" s="179"/>
      <c r="N1223" s="179"/>
    </row>
    <row r="1224" ht="27.75" customHeight="1">
      <c r="A1224" s="182"/>
      <c r="B1224" s="183"/>
      <c r="C1224" s="120"/>
      <c r="D1224" s="177"/>
      <c r="E1224" s="177"/>
      <c r="F1224" s="178"/>
      <c r="G1224" s="120"/>
      <c r="H1224" s="120"/>
      <c r="I1224" s="120"/>
      <c r="J1224" s="120"/>
      <c r="K1224" s="428"/>
      <c r="L1224" s="120"/>
      <c r="M1224" s="120"/>
      <c r="N1224" s="120"/>
    </row>
    <row r="1225" ht="27.75" customHeight="1">
      <c r="A1225" s="182"/>
      <c r="B1225" s="184"/>
      <c r="C1225" s="179"/>
      <c r="D1225" s="180"/>
      <c r="E1225" s="180"/>
      <c r="F1225" s="181"/>
      <c r="G1225" s="179"/>
      <c r="H1225" s="179"/>
      <c r="I1225" s="179"/>
      <c r="J1225" s="179"/>
      <c r="K1225" s="428"/>
      <c r="L1225" s="179"/>
      <c r="M1225" s="179"/>
      <c r="N1225" s="179"/>
    </row>
    <row r="1226" ht="27.75" customHeight="1">
      <c r="A1226" s="182"/>
      <c r="B1226" s="183"/>
      <c r="C1226" s="120"/>
      <c r="D1226" s="177"/>
      <c r="E1226" s="177"/>
      <c r="F1226" s="178"/>
      <c r="G1226" s="120"/>
      <c r="H1226" s="120"/>
      <c r="I1226" s="120"/>
      <c r="J1226" s="120"/>
      <c r="K1226" s="428"/>
      <c r="L1226" s="120"/>
      <c r="M1226" s="120"/>
      <c r="N1226" s="120"/>
    </row>
    <row r="1227" ht="27.75" customHeight="1">
      <c r="A1227" s="182"/>
      <c r="B1227" s="184"/>
      <c r="C1227" s="179"/>
      <c r="D1227" s="180"/>
      <c r="E1227" s="180"/>
      <c r="F1227" s="181"/>
      <c r="G1227" s="179"/>
      <c r="H1227" s="179"/>
      <c r="I1227" s="179"/>
      <c r="J1227" s="179"/>
      <c r="K1227" s="428"/>
      <c r="L1227" s="179"/>
      <c r="M1227" s="179"/>
      <c r="N1227" s="179"/>
    </row>
    <row r="1228" ht="27.75" customHeight="1">
      <c r="A1228" s="182"/>
      <c r="B1228" s="183"/>
      <c r="C1228" s="120"/>
      <c r="D1228" s="177"/>
      <c r="E1228" s="177"/>
      <c r="F1228" s="178"/>
      <c r="G1228" s="120"/>
      <c r="H1228" s="120"/>
      <c r="I1228" s="120"/>
      <c r="J1228" s="120"/>
      <c r="K1228" s="428"/>
      <c r="L1228" s="120"/>
      <c r="M1228" s="120"/>
      <c r="N1228" s="120"/>
    </row>
    <row r="1229" ht="27.75" customHeight="1">
      <c r="A1229" s="182"/>
      <c r="B1229" s="184"/>
      <c r="C1229" s="179"/>
      <c r="D1229" s="180"/>
      <c r="E1229" s="180"/>
      <c r="F1229" s="181"/>
      <c r="G1229" s="179"/>
      <c r="H1229" s="179"/>
      <c r="I1229" s="179"/>
      <c r="J1229" s="179"/>
      <c r="K1229" s="428"/>
      <c r="L1229" s="179"/>
      <c r="M1229" s="179"/>
      <c r="N1229" s="179"/>
    </row>
    <row r="1230" ht="27.75" customHeight="1">
      <c r="A1230" s="182"/>
      <c r="B1230" s="183"/>
      <c r="C1230" s="120"/>
      <c r="D1230" s="177"/>
      <c r="E1230" s="177"/>
      <c r="F1230" s="178"/>
      <c r="G1230" s="120"/>
      <c r="H1230" s="120"/>
      <c r="I1230" s="120"/>
      <c r="J1230" s="120"/>
      <c r="K1230" s="428"/>
      <c r="L1230" s="120"/>
      <c r="M1230" s="120"/>
      <c r="N1230" s="120"/>
    </row>
    <row r="1231" ht="27.75" customHeight="1">
      <c r="A1231" s="182"/>
      <c r="B1231" s="184"/>
      <c r="C1231" s="179"/>
      <c r="D1231" s="180"/>
      <c r="E1231" s="180"/>
      <c r="F1231" s="181"/>
      <c r="G1231" s="179"/>
      <c r="H1231" s="179"/>
      <c r="I1231" s="179"/>
      <c r="J1231" s="179"/>
      <c r="K1231" s="428"/>
      <c r="L1231" s="179"/>
      <c r="M1231" s="179"/>
      <c r="N1231" s="179"/>
    </row>
    <row r="1232" ht="27.75" customHeight="1">
      <c r="A1232" s="182"/>
      <c r="B1232" s="183"/>
      <c r="C1232" s="120"/>
      <c r="D1232" s="177"/>
      <c r="E1232" s="177"/>
      <c r="F1232" s="178"/>
      <c r="G1232" s="120"/>
      <c r="H1232" s="120"/>
      <c r="I1232" s="120"/>
      <c r="J1232" s="120"/>
      <c r="K1232" s="428"/>
      <c r="L1232" s="120"/>
      <c r="M1232" s="120"/>
      <c r="N1232" s="120"/>
    </row>
    <row r="1233" ht="27.75" customHeight="1">
      <c r="A1233" s="182"/>
      <c r="B1233" s="184"/>
      <c r="C1233" s="179"/>
      <c r="D1233" s="180"/>
      <c r="E1233" s="180"/>
      <c r="F1233" s="181"/>
      <c r="G1233" s="179"/>
      <c r="H1233" s="179"/>
      <c r="I1233" s="179"/>
      <c r="J1233" s="179"/>
      <c r="K1233" s="428"/>
      <c r="L1233" s="179"/>
      <c r="M1233" s="179"/>
      <c r="N1233" s="179"/>
    </row>
    <row r="1234" ht="27.75" customHeight="1">
      <c r="A1234" s="182"/>
      <c r="B1234" s="183"/>
      <c r="C1234" s="120"/>
      <c r="D1234" s="177"/>
      <c r="E1234" s="177"/>
      <c r="F1234" s="178"/>
      <c r="G1234" s="120"/>
      <c r="H1234" s="120"/>
      <c r="I1234" s="120"/>
      <c r="J1234" s="120"/>
      <c r="K1234" s="428"/>
      <c r="L1234" s="120"/>
      <c r="M1234" s="120"/>
      <c r="N1234" s="120"/>
    </row>
    <row r="1235" ht="27.75" customHeight="1">
      <c r="A1235" s="182"/>
      <c r="B1235" s="184"/>
      <c r="C1235" s="179"/>
      <c r="D1235" s="180"/>
      <c r="E1235" s="180"/>
      <c r="F1235" s="181"/>
      <c r="G1235" s="179"/>
      <c r="H1235" s="179"/>
      <c r="I1235" s="179"/>
      <c r="J1235" s="179"/>
      <c r="K1235" s="428"/>
      <c r="L1235" s="179"/>
      <c r="M1235" s="179"/>
      <c r="N1235" s="179"/>
    </row>
    <row r="1236" ht="27.75" customHeight="1">
      <c r="A1236" s="182"/>
      <c r="B1236" s="183"/>
      <c r="C1236" s="120"/>
      <c r="D1236" s="177"/>
      <c r="E1236" s="177"/>
      <c r="F1236" s="178"/>
      <c r="G1236" s="120"/>
      <c r="H1236" s="120"/>
      <c r="I1236" s="120"/>
      <c r="J1236" s="120"/>
      <c r="K1236" s="428"/>
      <c r="L1236" s="120"/>
      <c r="M1236" s="120"/>
      <c r="N1236" s="120"/>
    </row>
    <row r="1237" ht="27.75" customHeight="1">
      <c r="A1237" s="182"/>
      <c r="B1237" s="184"/>
      <c r="C1237" s="179"/>
      <c r="D1237" s="180"/>
      <c r="E1237" s="180"/>
      <c r="F1237" s="181"/>
      <c r="G1237" s="179"/>
      <c r="H1237" s="179"/>
      <c r="I1237" s="179"/>
      <c r="J1237" s="179"/>
      <c r="K1237" s="428"/>
      <c r="L1237" s="179"/>
      <c r="M1237" s="179"/>
      <c r="N1237" s="179"/>
    </row>
    <row r="1238" ht="27.75" customHeight="1">
      <c r="A1238" s="182"/>
      <c r="B1238" s="183"/>
      <c r="C1238" s="120"/>
      <c r="D1238" s="177"/>
      <c r="E1238" s="177"/>
      <c r="F1238" s="178"/>
      <c r="G1238" s="120"/>
      <c r="H1238" s="120"/>
      <c r="I1238" s="120"/>
      <c r="J1238" s="120"/>
      <c r="K1238" s="428"/>
      <c r="L1238" s="120"/>
      <c r="M1238" s="120"/>
      <c r="N1238" s="120"/>
    </row>
    <row r="1239" ht="27.75" customHeight="1">
      <c r="A1239" s="182"/>
      <c r="B1239" s="184"/>
      <c r="C1239" s="179"/>
      <c r="D1239" s="180"/>
      <c r="E1239" s="180"/>
      <c r="F1239" s="181"/>
      <c r="G1239" s="179"/>
      <c r="H1239" s="179"/>
      <c r="I1239" s="179"/>
      <c r="J1239" s="179"/>
      <c r="K1239" s="428"/>
      <c r="L1239" s="179"/>
      <c r="M1239" s="179"/>
      <c r="N1239" s="179"/>
    </row>
    <row r="1240" ht="27.75" customHeight="1">
      <c r="A1240" s="182"/>
      <c r="B1240" s="183"/>
      <c r="C1240" s="120"/>
      <c r="D1240" s="177"/>
      <c r="E1240" s="177"/>
      <c r="F1240" s="178"/>
      <c r="G1240" s="120"/>
      <c r="H1240" s="120"/>
      <c r="I1240" s="120"/>
      <c r="J1240" s="120"/>
      <c r="K1240" s="428"/>
      <c r="L1240" s="120"/>
      <c r="M1240" s="120"/>
      <c r="N1240" s="120"/>
    </row>
    <row r="1241" ht="27.75" customHeight="1">
      <c r="A1241" s="182"/>
      <c r="B1241" s="184"/>
      <c r="C1241" s="179"/>
      <c r="D1241" s="180"/>
      <c r="E1241" s="180"/>
      <c r="F1241" s="181"/>
      <c r="G1241" s="179"/>
      <c r="H1241" s="179"/>
      <c r="I1241" s="179"/>
      <c r="J1241" s="179"/>
      <c r="K1241" s="428"/>
      <c r="L1241" s="179"/>
      <c r="M1241" s="179"/>
      <c r="N1241" s="179"/>
    </row>
    <row r="1242" ht="27.75" customHeight="1">
      <c r="A1242" s="182"/>
      <c r="B1242" s="183"/>
      <c r="C1242" s="120"/>
      <c r="D1242" s="177"/>
      <c r="E1242" s="177"/>
      <c r="F1242" s="178"/>
      <c r="G1242" s="120"/>
      <c r="H1242" s="120"/>
      <c r="I1242" s="120"/>
      <c r="J1242" s="120"/>
      <c r="K1242" s="428"/>
      <c r="L1242" s="120"/>
      <c r="M1242" s="120"/>
      <c r="N1242" s="120"/>
    </row>
    <row r="1243" ht="27.75" customHeight="1">
      <c r="A1243" s="182"/>
      <c r="B1243" s="184"/>
      <c r="C1243" s="179"/>
      <c r="D1243" s="180"/>
      <c r="E1243" s="180"/>
      <c r="F1243" s="181"/>
      <c r="G1243" s="179"/>
      <c r="H1243" s="179"/>
      <c r="I1243" s="179"/>
      <c r="J1243" s="179"/>
      <c r="K1243" s="428"/>
      <c r="L1243" s="179"/>
      <c r="M1243" s="179"/>
      <c r="N1243" s="179"/>
    </row>
    <row r="1244" ht="27.75" customHeight="1">
      <c r="A1244" s="182"/>
      <c r="B1244" s="183"/>
      <c r="C1244" s="120"/>
      <c r="D1244" s="177"/>
      <c r="E1244" s="177"/>
      <c r="F1244" s="178"/>
      <c r="G1244" s="120"/>
      <c r="H1244" s="120"/>
      <c r="I1244" s="120"/>
      <c r="J1244" s="120"/>
      <c r="K1244" s="428"/>
      <c r="L1244" s="120"/>
      <c r="M1244" s="120"/>
      <c r="N1244" s="120"/>
    </row>
    <row r="1245" ht="27.75" customHeight="1">
      <c r="A1245" s="182"/>
      <c r="B1245" s="184"/>
      <c r="C1245" s="179"/>
      <c r="D1245" s="180"/>
      <c r="E1245" s="180"/>
      <c r="F1245" s="181"/>
      <c r="G1245" s="179"/>
      <c r="H1245" s="179"/>
      <c r="I1245" s="179"/>
      <c r="J1245" s="179"/>
      <c r="K1245" s="428"/>
      <c r="L1245" s="179"/>
      <c r="M1245" s="179"/>
      <c r="N1245" s="179"/>
    </row>
    <row r="1246" ht="27.75" customHeight="1">
      <c r="A1246" s="182"/>
      <c r="B1246" s="183"/>
      <c r="C1246" s="120"/>
      <c r="D1246" s="177"/>
      <c r="E1246" s="177"/>
      <c r="F1246" s="178"/>
      <c r="G1246" s="120"/>
      <c r="H1246" s="120"/>
      <c r="I1246" s="120"/>
      <c r="J1246" s="120"/>
      <c r="K1246" s="428"/>
      <c r="L1246" s="120"/>
      <c r="M1246" s="120"/>
      <c r="N1246" s="120"/>
    </row>
    <row r="1247" ht="27.75" customHeight="1">
      <c r="A1247" s="182"/>
      <c r="B1247" s="184"/>
      <c r="C1247" s="179"/>
      <c r="D1247" s="180"/>
      <c r="E1247" s="180"/>
      <c r="F1247" s="181"/>
      <c r="G1247" s="179"/>
      <c r="H1247" s="179"/>
      <c r="I1247" s="179"/>
      <c r="J1247" s="179"/>
      <c r="K1247" s="428"/>
      <c r="L1247" s="179"/>
      <c r="M1247" s="179"/>
      <c r="N1247" s="179"/>
    </row>
    <row r="1248" ht="27.75" customHeight="1">
      <c r="A1248" s="182"/>
      <c r="B1248" s="183"/>
      <c r="C1248" s="120"/>
      <c r="D1248" s="177"/>
      <c r="E1248" s="177"/>
      <c r="F1248" s="178"/>
      <c r="G1248" s="120"/>
      <c r="H1248" s="120"/>
      <c r="I1248" s="120"/>
      <c r="J1248" s="120"/>
      <c r="K1248" s="428"/>
      <c r="L1248" s="120"/>
      <c r="M1248" s="120"/>
      <c r="N1248" s="120"/>
    </row>
    <row r="1249" ht="27.75" customHeight="1">
      <c r="A1249" s="182"/>
      <c r="B1249" s="184"/>
      <c r="C1249" s="179"/>
      <c r="D1249" s="180"/>
      <c r="E1249" s="180"/>
      <c r="F1249" s="181"/>
      <c r="G1249" s="179"/>
      <c r="H1249" s="179"/>
      <c r="I1249" s="179"/>
      <c r="J1249" s="179"/>
      <c r="K1249" s="428"/>
      <c r="L1249" s="179"/>
      <c r="M1249" s="179"/>
      <c r="N1249" s="179"/>
    </row>
    <row r="1250" ht="27.75" customHeight="1">
      <c r="A1250" s="182"/>
      <c r="B1250" s="183"/>
      <c r="C1250" s="120"/>
      <c r="D1250" s="177"/>
      <c r="E1250" s="177"/>
      <c r="F1250" s="178"/>
      <c r="G1250" s="120"/>
      <c r="H1250" s="120"/>
      <c r="I1250" s="120"/>
      <c r="J1250" s="120"/>
      <c r="K1250" s="428"/>
      <c r="L1250" s="120"/>
      <c r="M1250" s="120"/>
      <c r="N1250" s="120"/>
    </row>
    <row r="1251" ht="27.75" customHeight="1">
      <c r="A1251" s="182"/>
      <c r="B1251" s="184"/>
      <c r="C1251" s="179"/>
      <c r="D1251" s="180"/>
      <c r="E1251" s="180"/>
      <c r="F1251" s="181"/>
      <c r="G1251" s="179"/>
      <c r="H1251" s="179"/>
      <c r="I1251" s="179"/>
      <c r="J1251" s="179"/>
      <c r="K1251" s="428"/>
      <c r="L1251" s="179"/>
      <c r="M1251" s="179"/>
      <c r="N1251" s="179"/>
    </row>
    <row r="1252" ht="27.75" customHeight="1">
      <c r="A1252" s="182"/>
      <c r="B1252" s="183"/>
      <c r="C1252" s="120"/>
      <c r="D1252" s="177"/>
      <c r="E1252" s="177"/>
      <c r="F1252" s="178"/>
      <c r="G1252" s="120"/>
      <c r="H1252" s="120"/>
      <c r="I1252" s="120"/>
      <c r="J1252" s="120"/>
      <c r="K1252" s="428"/>
      <c r="L1252" s="120"/>
      <c r="M1252" s="120"/>
      <c r="N1252" s="120"/>
    </row>
    <row r="1253" ht="27.75" customHeight="1">
      <c r="A1253" s="182"/>
      <c r="B1253" s="184"/>
      <c r="C1253" s="179"/>
      <c r="D1253" s="180"/>
      <c r="E1253" s="180"/>
      <c r="F1253" s="181"/>
      <c r="G1253" s="179"/>
      <c r="H1253" s="179"/>
      <c r="I1253" s="179"/>
      <c r="J1253" s="179"/>
      <c r="K1253" s="428"/>
      <c r="L1253" s="179"/>
      <c r="M1253" s="179"/>
      <c r="N1253" s="179"/>
    </row>
    <row r="1254" ht="27.75" customHeight="1">
      <c r="A1254" s="182"/>
      <c r="B1254" s="183"/>
      <c r="C1254" s="120"/>
      <c r="D1254" s="177"/>
      <c r="E1254" s="177"/>
      <c r="F1254" s="178"/>
      <c r="G1254" s="120"/>
      <c r="H1254" s="120"/>
      <c r="I1254" s="120"/>
      <c r="J1254" s="120"/>
      <c r="K1254" s="428"/>
      <c r="L1254" s="120"/>
      <c r="M1254" s="120"/>
      <c r="N1254" s="120"/>
    </row>
    <row r="1255" ht="27.75" customHeight="1">
      <c r="A1255" s="182"/>
      <c r="B1255" s="184"/>
      <c r="C1255" s="179"/>
      <c r="D1255" s="180"/>
      <c r="E1255" s="180"/>
      <c r="F1255" s="181"/>
      <c r="G1255" s="179"/>
      <c r="H1255" s="179"/>
      <c r="I1255" s="179"/>
      <c r="J1255" s="179"/>
      <c r="K1255" s="428"/>
      <c r="L1255" s="179"/>
      <c r="M1255" s="179"/>
      <c r="N1255" s="179"/>
    </row>
    <row r="1256" ht="27.75" customHeight="1">
      <c r="A1256" s="182"/>
      <c r="B1256" s="183"/>
      <c r="C1256" s="120"/>
      <c r="D1256" s="177"/>
      <c r="E1256" s="177"/>
      <c r="F1256" s="178"/>
      <c r="G1256" s="120"/>
      <c r="H1256" s="120"/>
      <c r="I1256" s="120"/>
      <c r="J1256" s="120"/>
      <c r="K1256" s="428"/>
      <c r="L1256" s="120"/>
      <c r="M1256" s="120"/>
      <c r="N1256" s="120"/>
    </row>
    <row r="1257" ht="27.75" customHeight="1">
      <c r="A1257" s="182"/>
      <c r="B1257" s="184"/>
      <c r="C1257" s="179"/>
      <c r="D1257" s="180"/>
      <c r="E1257" s="180"/>
      <c r="F1257" s="181"/>
      <c r="G1257" s="179"/>
      <c r="H1257" s="179"/>
      <c r="I1257" s="179"/>
      <c r="J1257" s="179"/>
      <c r="K1257" s="428"/>
      <c r="L1257" s="179"/>
      <c r="M1257" s="179"/>
      <c r="N1257" s="179"/>
    </row>
    <row r="1258" ht="27.75" customHeight="1">
      <c r="A1258" s="182"/>
      <c r="B1258" s="183"/>
      <c r="C1258" s="120"/>
      <c r="D1258" s="177"/>
      <c r="E1258" s="177"/>
      <c r="F1258" s="178"/>
      <c r="G1258" s="120"/>
      <c r="H1258" s="120"/>
      <c r="I1258" s="120"/>
      <c r="J1258" s="120"/>
      <c r="K1258" s="428"/>
      <c r="L1258" s="120"/>
      <c r="M1258" s="120"/>
      <c r="N1258" s="120"/>
    </row>
    <row r="1259" ht="27.75" customHeight="1">
      <c r="A1259" s="182"/>
      <c r="B1259" s="184"/>
      <c r="C1259" s="179"/>
      <c r="D1259" s="180"/>
      <c r="E1259" s="180"/>
      <c r="F1259" s="181"/>
      <c r="G1259" s="179"/>
      <c r="H1259" s="179"/>
      <c r="I1259" s="179"/>
      <c r="J1259" s="179"/>
      <c r="K1259" s="428"/>
      <c r="L1259" s="179"/>
      <c r="M1259" s="179"/>
      <c r="N1259" s="179"/>
    </row>
    <row r="1260" ht="27.75" customHeight="1">
      <c r="A1260" s="182"/>
      <c r="B1260" s="183"/>
      <c r="C1260" s="120"/>
      <c r="D1260" s="177"/>
      <c r="E1260" s="177"/>
      <c r="F1260" s="178"/>
      <c r="G1260" s="120"/>
      <c r="H1260" s="120"/>
      <c r="I1260" s="120"/>
      <c r="J1260" s="120"/>
      <c r="K1260" s="428"/>
      <c r="L1260" s="120"/>
      <c r="M1260" s="120"/>
      <c r="N1260" s="120"/>
    </row>
    <row r="1261" ht="27.75" customHeight="1">
      <c r="A1261" s="182"/>
      <c r="B1261" s="184"/>
      <c r="C1261" s="179"/>
      <c r="D1261" s="180"/>
      <c r="E1261" s="180"/>
      <c r="F1261" s="181"/>
      <c r="G1261" s="179"/>
      <c r="H1261" s="179"/>
      <c r="I1261" s="179"/>
      <c r="J1261" s="179"/>
      <c r="K1261" s="428"/>
      <c r="L1261" s="179"/>
      <c r="M1261" s="179"/>
      <c r="N1261" s="179"/>
    </row>
    <row r="1262" ht="27.75" customHeight="1">
      <c r="A1262" s="182"/>
      <c r="B1262" s="183"/>
      <c r="C1262" s="120"/>
      <c r="D1262" s="177"/>
      <c r="E1262" s="177"/>
      <c r="F1262" s="178"/>
      <c r="G1262" s="120"/>
      <c r="H1262" s="120"/>
      <c r="I1262" s="120"/>
      <c r="J1262" s="120"/>
      <c r="K1262" s="428"/>
      <c r="L1262" s="120"/>
      <c r="M1262" s="120"/>
      <c r="N1262" s="120"/>
    </row>
    <row r="1263" ht="27.75" customHeight="1">
      <c r="A1263" s="182"/>
      <c r="B1263" s="184"/>
      <c r="C1263" s="179"/>
      <c r="D1263" s="180"/>
      <c r="E1263" s="180"/>
      <c r="F1263" s="181"/>
      <c r="G1263" s="179"/>
      <c r="H1263" s="179"/>
      <c r="I1263" s="179"/>
      <c r="J1263" s="179"/>
      <c r="K1263" s="428"/>
      <c r="L1263" s="179"/>
      <c r="M1263" s="179"/>
      <c r="N1263" s="179"/>
    </row>
    <row r="1264" ht="27.75" customHeight="1">
      <c r="A1264" s="182"/>
      <c r="B1264" s="183"/>
      <c r="C1264" s="120"/>
      <c r="D1264" s="177"/>
      <c r="E1264" s="177"/>
      <c r="F1264" s="178"/>
      <c r="G1264" s="120"/>
      <c r="H1264" s="120"/>
      <c r="I1264" s="120"/>
      <c r="J1264" s="120"/>
      <c r="K1264" s="428"/>
      <c r="L1264" s="120"/>
      <c r="M1264" s="120"/>
      <c r="N1264" s="120"/>
    </row>
    <row r="1265" ht="27.75" customHeight="1">
      <c r="A1265" s="182"/>
      <c r="B1265" s="184"/>
      <c r="C1265" s="179"/>
      <c r="D1265" s="180"/>
      <c r="E1265" s="180"/>
      <c r="F1265" s="181"/>
      <c r="G1265" s="179"/>
      <c r="H1265" s="179"/>
      <c r="I1265" s="179"/>
      <c r="J1265" s="179"/>
      <c r="K1265" s="428"/>
      <c r="L1265" s="179"/>
      <c r="M1265" s="179"/>
      <c r="N1265" s="179"/>
    </row>
    <row r="1266" ht="27.75" customHeight="1">
      <c r="A1266" s="182"/>
      <c r="B1266" s="183"/>
      <c r="C1266" s="120"/>
      <c r="D1266" s="177"/>
      <c r="E1266" s="177"/>
      <c r="F1266" s="178"/>
      <c r="G1266" s="120"/>
      <c r="H1266" s="120"/>
      <c r="I1266" s="120"/>
      <c r="J1266" s="120"/>
      <c r="K1266" s="428"/>
      <c r="L1266" s="120"/>
      <c r="M1266" s="120"/>
      <c r="N1266" s="120"/>
    </row>
    <row r="1267" ht="27.75" customHeight="1">
      <c r="A1267" s="182"/>
      <c r="B1267" s="184"/>
      <c r="C1267" s="179"/>
      <c r="D1267" s="180"/>
      <c r="E1267" s="180"/>
      <c r="F1267" s="181"/>
      <c r="G1267" s="179"/>
      <c r="H1267" s="179"/>
      <c r="I1267" s="179"/>
      <c r="J1267" s="179"/>
      <c r="K1267" s="428"/>
      <c r="L1267" s="179"/>
      <c r="M1267" s="179"/>
      <c r="N1267" s="179"/>
    </row>
    <row r="1268" ht="27.75" customHeight="1">
      <c r="A1268" s="182"/>
      <c r="B1268" s="183"/>
      <c r="C1268" s="120"/>
      <c r="D1268" s="177"/>
      <c r="E1268" s="177"/>
      <c r="F1268" s="178"/>
      <c r="G1268" s="120"/>
      <c r="H1268" s="120"/>
      <c r="I1268" s="120"/>
      <c r="J1268" s="120"/>
      <c r="K1268" s="428"/>
      <c r="L1268" s="120"/>
      <c r="M1268" s="120"/>
      <c r="N1268" s="120"/>
    </row>
    <row r="1269" ht="27.75" customHeight="1">
      <c r="A1269" s="182"/>
      <c r="B1269" s="184"/>
      <c r="C1269" s="179"/>
      <c r="D1269" s="180"/>
      <c r="E1269" s="180"/>
      <c r="F1269" s="181"/>
      <c r="G1269" s="179"/>
      <c r="H1269" s="179"/>
      <c r="I1269" s="179"/>
      <c r="J1269" s="179"/>
      <c r="K1269" s="428"/>
      <c r="L1269" s="179"/>
      <c r="M1269" s="179"/>
      <c r="N1269" s="179"/>
    </row>
    <row r="1270" ht="27.75" customHeight="1">
      <c r="A1270" s="182"/>
      <c r="B1270" s="183"/>
      <c r="C1270" s="120"/>
      <c r="D1270" s="177"/>
      <c r="E1270" s="177"/>
      <c r="F1270" s="178"/>
      <c r="G1270" s="120"/>
      <c r="H1270" s="120"/>
      <c r="I1270" s="120"/>
      <c r="J1270" s="120"/>
      <c r="K1270" s="428"/>
      <c r="L1270" s="120"/>
      <c r="M1270" s="120"/>
      <c r="N1270" s="120"/>
    </row>
    <row r="1271" ht="27.75" customHeight="1">
      <c r="A1271" s="182"/>
      <c r="B1271" s="184"/>
      <c r="C1271" s="179"/>
      <c r="D1271" s="180"/>
      <c r="E1271" s="180"/>
      <c r="F1271" s="181"/>
      <c r="G1271" s="179"/>
      <c r="H1271" s="179"/>
      <c r="I1271" s="179"/>
      <c r="J1271" s="179"/>
      <c r="K1271" s="428"/>
      <c r="L1271" s="179"/>
      <c r="M1271" s="179"/>
      <c r="N1271" s="179"/>
    </row>
    <row r="1272" ht="27.75" customHeight="1">
      <c r="A1272" s="182"/>
      <c r="B1272" s="183"/>
      <c r="C1272" s="120"/>
      <c r="D1272" s="177"/>
      <c r="E1272" s="177"/>
      <c r="F1272" s="178"/>
      <c r="G1272" s="120"/>
      <c r="H1272" s="120"/>
      <c r="I1272" s="120"/>
      <c r="J1272" s="120"/>
      <c r="K1272" s="428"/>
      <c r="L1272" s="120"/>
      <c r="M1272" s="120"/>
      <c r="N1272" s="120"/>
    </row>
    <row r="1273" ht="27.75" customHeight="1">
      <c r="A1273" s="182"/>
      <c r="B1273" s="184"/>
      <c r="C1273" s="179"/>
      <c r="D1273" s="180"/>
      <c r="E1273" s="180"/>
      <c r="F1273" s="181"/>
      <c r="G1273" s="179"/>
      <c r="H1273" s="179"/>
      <c r="I1273" s="179"/>
      <c r="J1273" s="179"/>
      <c r="K1273" s="428"/>
      <c r="L1273" s="179"/>
      <c r="M1273" s="179"/>
      <c r="N1273" s="179"/>
    </row>
    <row r="1274" ht="27.75" customHeight="1">
      <c r="A1274" s="182"/>
      <c r="B1274" s="183"/>
      <c r="C1274" s="120"/>
      <c r="D1274" s="177"/>
      <c r="E1274" s="177"/>
      <c r="F1274" s="178"/>
      <c r="G1274" s="120"/>
      <c r="H1274" s="120"/>
      <c r="I1274" s="120"/>
      <c r="J1274" s="120"/>
      <c r="K1274" s="428"/>
      <c r="L1274" s="120"/>
      <c r="M1274" s="120"/>
      <c r="N1274" s="120"/>
    </row>
    <row r="1275" ht="27.75" customHeight="1">
      <c r="A1275" s="182"/>
      <c r="B1275" s="184"/>
      <c r="C1275" s="179"/>
      <c r="D1275" s="180"/>
      <c r="E1275" s="180"/>
      <c r="F1275" s="181"/>
      <c r="G1275" s="179"/>
      <c r="H1275" s="179"/>
      <c r="I1275" s="179"/>
      <c r="J1275" s="179"/>
      <c r="K1275" s="428"/>
      <c r="L1275" s="179"/>
      <c r="M1275" s="179"/>
      <c r="N1275" s="179"/>
    </row>
    <row r="1276" ht="27.75" customHeight="1">
      <c r="A1276" s="182"/>
      <c r="B1276" s="183"/>
      <c r="C1276" s="120"/>
      <c r="D1276" s="177"/>
      <c r="E1276" s="177"/>
      <c r="F1276" s="178"/>
      <c r="G1276" s="120"/>
      <c r="H1276" s="120"/>
      <c r="I1276" s="120"/>
      <c r="J1276" s="120"/>
      <c r="K1276" s="428"/>
      <c r="L1276" s="120"/>
      <c r="M1276" s="120"/>
      <c r="N1276" s="120"/>
    </row>
    <row r="1277" ht="27.75" customHeight="1">
      <c r="A1277" s="182"/>
      <c r="B1277" s="184"/>
      <c r="C1277" s="179"/>
      <c r="D1277" s="180"/>
      <c r="E1277" s="180"/>
      <c r="F1277" s="181"/>
      <c r="G1277" s="179"/>
      <c r="H1277" s="179"/>
      <c r="I1277" s="179"/>
      <c r="J1277" s="179"/>
      <c r="K1277" s="428"/>
      <c r="L1277" s="179"/>
      <c r="M1277" s="179"/>
      <c r="N1277" s="179"/>
    </row>
    <row r="1278" ht="27.75" customHeight="1">
      <c r="A1278" s="182"/>
      <c r="B1278" s="183"/>
      <c r="C1278" s="120"/>
      <c r="D1278" s="177"/>
      <c r="E1278" s="177"/>
      <c r="F1278" s="178"/>
      <c r="G1278" s="120"/>
      <c r="H1278" s="120"/>
      <c r="I1278" s="120"/>
      <c r="J1278" s="120"/>
      <c r="K1278" s="428"/>
      <c r="L1278" s="120"/>
      <c r="M1278" s="120"/>
      <c r="N1278" s="120"/>
    </row>
    <row r="1279" ht="27.75" customHeight="1">
      <c r="A1279" s="182"/>
      <c r="B1279" s="184"/>
      <c r="C1279" s="179"/>
      <c r="D1279" s="180"/>
      <c r="E1279" s="180"/>
      <c r="F1279" s="181"/>
      <c r="G1279" s="179"/>
      <c r="H1279" s="179"/>
      <c r="I1279" s="179"/>
      <c r="J1279" s="179"/>
      <c r="K1279" s="428"/>
      <c r="L1279" s="179"/>
      <c r="M1279" s="179"/>
      <c r="N1279" s="179"/>
    </row>
    <row r="1280" ht="27.75" customHeight="1">
      <c r="A1280" s="182"/>
      <c r="B1280" s="183"/>
      <c r="C1280" s="120"/>
      <c r="D1280" s="177"/>
      <c r="E1280" s="177"/>
      <c r="F1280" s="178"/>
      <c r="G1280" s="120"/>
      <c r="H1280" s="120"/>
      <c r="I1280" s="120"/>
      <c r="J1280" s="120"/>
      <c r="K1280" s="428"/>
      <c r="L1280" s="120"/>
      <c r="M1280" s="120"/>
      <c r="N1280" s="120"/>
    </row>
    <row r="1281" ht="27.75" customHeight="1">
      <c r="A1281" s="182"/>
      <c r="B1281" s="184"/>
      <c r="C1281" s="179"/>
      <c r="D1281" s="180"/>
      <c r="E1281" s="180"/>
      <c r="F1281" s="181"/>
      <c r="G1281" s="179"/>
      <c r="H1281" s="179"/>
      <c r="I1281" s="179"/>
      <c r="J1281" s="179"/>
      <c r="K1281" s="428"/>
      <c r="L1281" s="179"/>
      <c r="M1281" s="179"/>
      <c r="N1281" s="179"/>
    </row>
    <row r="1282" ht="27.75" customHeight="1">
      <c r="A1282" s="182"/>
      <c r="B1282" s="183"/>
      <c r="C1282" s="120"/>
      <c r="D1282" s="177"/>
      <c r="E1282" s="177"/>
      <c r="F1282" s="178"/>
      <c r="G1282" s="120"/>
      <c r="H1282" s="120"/>
      <c r="I1282" s="120"/>
      <c r="J1282" s="120"/>
      <c r="K1282" s="428"/>
      <c r="L1282" s="120"/>
      <c r="M1282" s="120"/>
      <c r="N1282" s="120"/>
    </row>
    <row r="1283" ht="27.75" customHeight="1">
      <c r="A1283" s="182"/>
      <c r="B1283" s="184"/>
      <c r="C1283" s="179"/>
      <c r="D1283" s="180"/>
      <c r="E1283" s="180"/>
      <c r="F1283" s="181"/>
      <c r="G1283" s="179"/>
      <c r="H1283" s="179"/>
      <c r="I1283" s="179"/>
      <c r="J1283" s="179"/>
      <c r="K1283" s="428"/>
      <c r="L1283" s="179"/>
      <c r="M1283" s="179"/>
      <c r="N1283" s="179"/>
    </row>
    <row r="1284" ht="27.75" customHeight="1">
      <c r="A1284" s="182"/>
      <c r="B1284" s="183"/>
      <c r="C1284" s="120"/>
      <c r="D1284" s="177"/>
      <c r="E1284" s="177"/>
      <c r="F1284" s="178"/>
      <c r="G1284" s="120"/>
      <c r="H1284" s="120"/>
      <c r="I1284" s="120"/>
      <c r="J1284" s="120"/>
      <c r="K1284" s="428"/>
      <c r="L1284" s="120"/>
      <c r="M1284" s="120"/>
      <c r="N1284" s="120"/>
    </row>
    <row r="1285" ht="27.75" customHeight="1">
      <c r="A1285" s="182"/>
      <c r="B1285" s="184"/>
      <c r="C1285" s="179"/>
      <c r="D1285" s="180"/>
      <c r="E1285" s="180"/>
      <c r="F1285" s="181"/>
      <c r="G1285" s="179"/>
      <c r="H1285" s="179"/>
      <c r="I1285" s="179"/>
      <c r="J1285" s="179"/>
      <c r="K1285" s="428"/>
      <c r="L1285" s="179"/>
      <c r="M1285" s="179"/>
      <c r="N1285" s="179"/>
    </row>
    <row r="1286" ht="27.75" customHeight="1">
      <c r="A1286" s="182"/>
      <c r="B1286" s="183"/>
      <c r="C1286" s="120"/>
      <c r="D1286" s="177"/>
      <c r="E1286" s="177"/>
      <c r="F1286" s="178"/>
      <c r="G1286" s="120"/>
      <c r="H1286" s="120"/>
      <c r="I1286" s="120"/>
      <c r="J1286" s="120"/>
      <c r="K1286" s="428"/>
      <c r="L1286" s="120"/>
      <c r="M1286" s="120"/>
      <c r="N1286" s="120"/>
    </row>
    <row r="1287" ht="27.75" customHeight="1">
      <c r="A1287" s="182"/>
      <c r="B1287" s="184"/>
      <c r="C1287" s="179"/>
      <c r="D1287" s="180"/>
      <c r="E1287" s="180"/>
      <c r="F1287" s="181"/>
      <c r="G1287" s="179"/>
      <c r="H1287" s="179"/>
      <c r="I1287" s="179"/>
      <c r="J1287" s="179"/>
      <c r="K1287" s="428"/>
      <c r="L1287" s="179"/>
      <c r="M1287" s="179"/>
      <c r="N1287" s="179"/>
    </row>
    <row r="1288" ht="27.75" customHeight="1">
      <c r="A1288" s="182"/>
      <c r="B1288" s="183"/>
      <c r="C1288" s="120"/>
      <c r="D1288" s="177"/>
      <c r="E1288" s="177"/>
      <c r="F1288" s="178"/>
      <c r="G1288" s="120"/>
      <c r="H1288" s="120"/>
      <c r="I1288" s="120"/>
      <c r="J1288" s="120"/>
      <c r="K1288" s="428"/>
      <c r="L1288" s="120"/>
      <c r="M1288" s="120"/>
      <c r="N1288" s="120"/>
    </row>
    <row r="1289" ht="27.75" customHeight="1">
      <c r="A1289" s="182"/>
      <c r="B1289" s="184"/>
      <c r="C1289" s="179"/>
      <c r="D1289" s="180"/>
      <c r="E1289" s="180"/>
      <c r="F1289" s="181"/>
      <c r="G1289" s="179"/>
      <c r="H1289" s="179"/>
      <c r="I1289" s="179"/>
      <c r="J1289" s="179"/>
      <c r="K1289" s="428"/>
      <c r="L1289" s="179"/>
      <c r="M1289" s="179"/>
      <c r="N1289" s="179"/>
    </row>
    <row r="1290" ht="27.75" customHeight="1">
      <c r="A1290" s="182"/>
      <c r="B1290" s="183"/>
      <c r="C1290" s="120"/>
      <c r="D1290" s="177"/>
      <c r="E1290" s="177"/>
      <c r="F1290" s="178"/>
      <c r="G1290" s="120"/>
      <c r="H1290" s="120"/>
      <c r="I1290" s="120"/>
      <c r="J1290" s="120"/>
      <c r="K1290" s="428"/>
      <c r="L1290" s="120"/>
      <c r="M1290" s="120"/>
      <c r="N1290" s="120"/>
    </row>
    <row r="1291" ht="27.75" customHeight="1">
      <c r="A1291" s="182"/>
      <c r="B1291" s="184"/>
      <c r="C1291" s="179"/>
      <c r="D1291" s="180"/>
      <c r="E1291" s="180"/>
      <c r="F1291" s="181"/>
      <c r="G1291" s="179"/>
      <c r="H1291" s="179"/>
      <c r="I1291" s="179"/>
      <c r="J1291" s="179"/>
      <c r="K1291" s="428"/>
      <c r="L1291" s="179"/>
      <c r="M1291" s="179"/>
      <c r="N1291" s="179"/>
    </row>
    <row r="1292" ht="27.75" customHeight="1">
      <c r="A1292" s="182"/>
      <c r="B1292" s="183"/>
      <c r="C1292" s="120"/>
      <c r="D1292" s="177"/>
      <c r="E1292" s="177"/>
      <c r="F1292" s="178"/>
      <c r="G1292" s="120"/>
      <c r="H1292" s="120"/>
      <c r="I1292" s="120"/>
      <c r="J1292" s="120"/>
      <c r="K1292" s="428"/>
      <c r="L1292" s="120"/>
      <c r="M1292" s="120"/>
      <c r="N1292" s="120"/>
    </row>
    <row r="1293" ht="27.75" customHeight="1">
      <c r="A1293" s="182"/>
      <c r="B1293" s="184"/>
      <c r="C1293" s="179"/>
      <c r="D1293" s="180"/>
      <c r="E1293" s="180"/>
      <c r="F1293" s="181"/>
      <c r="G1293" s="179"/>
      <c r="H1293" s="179"/>
      <c r="I1293" s="179"/>
      <c r="J1293" s="179"/>
      <c r="K1293" s="428"/>
      <c r="L1293" s="179"/>
      <c r="M1293" s="179"/>
      <c r="N1293" s="179"/>
    </row>
    <row r="1294" ht="27.75" customHeight="1">
      <c r="A1294" s="182"/>
      <c r="B1294" s="183"/>
      <c r="C1294" s="120"/>
      <c r="D1294" s="177"/>
      <c r="E1294" s="177"/>
      <c r="F1294" s="178"/>
      <c r="G1294" s="120"/>
      <c r="H1294" s="120"/>
      <c r="I1294" s="120"/>
      <c r="J1294" s="120"/>
      <c r="K1294" s="428"/>
      <c r="L1294" s="120"/>
      <c r="M1294" s="120"/>
      <c r="N1294" s="120"/>
    </row>
    <row r="1295" ht="27.75" customHeight="1">
      <c r="A1295" s="182"/>
      <c r="B1295" s="184"/>
      <c r="C1295" s="179"/>
      <c r="D1295" s="180"/>
      <c r="E1295" s="180"/>
      <c r="F1295" s="181"/>
      <c r="G1295" s="179"/>
      <c r="H1295" s="179"/>
      <c r="I1295" s="179"/>
      <c r="J1295" s="179"/>
      <c r="K1295" s="428"/>
      <c r="L1295" s="179"/>
      <c r="M1295" s="179"/>
      <c r="N1295" s="179"/>
    </row>
    <row r="1296" ht="27.75" customHeight="1">
      <c r="A1296" s="182"/>
      <c r="B1296" s="183"/>
      <c r="C1296" s="120"/>
      <c r="D1296" s="177"/>
      <c r="E1296" s="177"/>
      <c r="F1296" s="178"/>
      <c r="G1296" s="120"/>
      <c r="H1296" s="120"/>
      <c r="I1296" s="120"/>
      <c r="J1296" s="120"/>
      <c r="K1296" s="428"/>
      <c r="L1296" s="120"/>
      <c r="M1296" s="120"/>
      <c r="N1296" s="120"/>
    </row>
    <row r="1297" ht="27.75" customHeight="1">
      <c r="A1297" s="182"/>
      <c r="B1297" s="184"/>
      <c r="C1297" s="179"/>
      <c r="D1297" s="180"/>
      <c r="E1297" s="180"/>
      <c r="F1297" s="181"/>
      <c r="G1297" s="179"/>
      <c r="H1297" s="179"/>
      <c r="I1297" s="179"/>
      <c r="J1297" s="179"/>
      <c r="K1297" s="428"/>
      <c r="L1297" s="179"/>
      <c r="M1297" s="179"/>
      <c r="N1297" s="179"/>
    </row>
    <row r="1298" ht="27.75" customHeight="1">
      <c r="A1298" s="182"/>
      <c r="B1298" s="183"/>
      <c r="C1298" s="120"/>
      <c r="D1298" s="177"/>
      <c r="E1298" s="177"/>
      <c r="F1298" s="178"/>
      <c r="G1298" s="120"/>
      <c r="H1298" s="120"/>
      <c r="I1298" s="120"/>
      <c r="J1298" s="120"/>
      <c r="K1298" s="428"/>
      <c r="L1298" s="120"/>
      <c r="M1298" s="120"/>
      <c r="N1298" s="120"/>
    </row>
    <row r="1299" ht="27.75" customHeight="1">
      <c r="A1299" s="182"/>
      <c r="B1299" s="184"/>
      <c r="C1299" s="179"/>
      <c r="D1299" s="180"/>
      <c r="E1299" s="180"/>
      <c r="F1299" s="181"/>
      <c r="G1299" s="179"/>
      <c r="H1299" s="179"/>
      <c r="I1299" s="179"/>
      <c r="J1299" s="179"/>
      <c r="K1299" s="428"/>
      <c r="L1299" s="179"/>
      <c r="M1299" s="179"/>
      <c r="N1299" s="179"/>
    </row>
    <row r="1300" ht="27.75" customHeight="1">
      <c r="A1300" s="182"/>
      <c r="B1300" s="183"/>
      <c r="C1300" s="120"/>
      <c r="D1300" s="177"/>
      <c r="E1300" s="177"/>
      <c r="F1300" s="178"/>
      <c r="G1300" s="120"/>
      <c r="H1300" s="120"/>
      <c r="I1300" s="120"/>
      <c r="J1300" s="120"/>
      <c r="K1300" s="428"/>
      <c r="L1300" s="120"/>
      <c r="M1300" s="120"/>
      <c r="N1300" s="120"/>
    </row>
    <row r="1301" ht="27.75" customHeight="1">
      <c r="A1301" s="182"/>
      <c r="B1301" s="184"/>
      <c r="C1301" s="179"/>
      <c r="D1301" s="180"/>
      <c r="E1301" s="180"/>
      <c r="F1301" s="181"/>
      <c r="G1301" s="179"/>
      <c r="H1301" s="179"/>
      <c r="I1301" s="179"/>
      <c r="J1301" s="179"/>
      <c r="K1301" s="428"/>
      <c r="L1301" s="179"/>
      <c r="M1301" s="179"/>
      <c r="N1301" s="179"/>
    </row>
    <row r="1302" ht="27.75" customHeight="1">
      <c r="A1302" s="182"/>
      <c r="B1302" s="183"/>
      <c r="C1302" s="120"/>
      <c r="D1302" s="177"/>
      <c r="E1302" s="177"/>
      <c r="F1302" s="178"/>
      <c r="G1302" s="120"/>
      <c r="H1302" s="120"/>
      <c r="I1302" s="120"/>
      <c r="J1302" s="120"/>
      <c r="K1302" s="428"/>
      <c r="L1302" s="120"/>
      <c r="M1302" s="120"/>
      <c r="N1302" s="120"/>
    </row>
    <row r="1303" ht="27.75" customHeight="1">
      <c r="A1303" s="182"/>
      <c r="B1303" s="184"/>
      <c r="C1303" s="179"/>
      <c r="D1303" s="180"/>
      <c r="E1303" s="180"/>
      <c r="F1303" s="181"/>
      <c r="G1303" s="179"/>
      <c r="H1303" s="179"/>
      <c r="I1303" s="179"/>
      <c r="J1303" s="179"/>
      <c r="K1303" s="428"/>
      <c r="L1303" s="179"/>
      <c r="M1303" s="179"/>
      <c r="N1303" s="179"/>
    </row>
    <row r="1304" ht="27.75" customHeight="1">
      <c r="A1304" s="182"/>
      <c r="B1304" s="183"/>
      <c r="C1304" s="120"/>
      <c r="D1304" s="177"/>
      <c r="E1304" s="177"/>
      <c r="F1304" s="178"/>
      <c r="G1304" s="120"/>
      <c r="H1304" s="120"/>
      <c r="I1304" s="120"/>
      <c r="J1304" s="120"/>
      <c r="K1304" s="428"/>
      <c r="L1304" s="120"/>
      <c r="M1304" s="120"/>
      <c r="N1304" s="120"/>
    </row>
    <row r="1305" ht="27.75" customHeight="1">
      <c r="A1305" s="182"/>
      <c r="B1305" s="184"/>
      <c r="C1305" s="179"/>
      <c r="D1305" s="180"/>
      <c r="E1305" s="180"/>
      <c r="F1305" s="181"/>
      <c r="G1305" s="179"/>
      <c r="H1305" s="179"/>
      <c r="I1305" s="179"/>
      <c r="J1305" s="179"/>
      <c r="K1305" s="428"/>
      <c r="L1305" s="179"/>
      <c r="M1305" s="179"/>
      <c r="N1305" s="179"/>
    </row>
    <row r="1306" ht="27.75" customHeight="1">
      <c r="A1306" s="182"/>
      <c r="B1306" s="183"/>
      <c r="C1306" s="120"/>
      <c r="D1306" s="177"/>
      <c r="E1306" s="177"/>
      <c r="F1306" s="178"/>
      <c r="G1306" s="120"/>
      <c r="H1306" s="120"/>
      <c r="I1306" s="120"/>
      <c r="J1306" s="120"/>
      <c r="K1306" s="428"/>
      <c r="L1306" s="120"/>
      <c r="M1306" s="120"/>
      <c r="N1306" s="120"/>
    </row>
    <row r="1307" ht="27.75" customHeight="1">
      <c r="A1307" s="182"/>
      <c r="B1307" s="184"/>
      <c r="C1307" s="179"/>
      <c r="D1307" s="180"/>
      <c r="E1307" s="180"/>
      <c r="F1307" s="181"/>
      <c r="G1307" s="179"/>
      <c r="H1307" s="179"/>
      <c r="I1307" s="179"/>
      <c r="J1307" s="179"/>
      <c r="K1307" s="428"/>
      <c r="L1307" s="179"/>
      <c r="M1307" s="179"/>
      <c r="N1307" s="179"/>
    </row>
    <row r="1308" ht="27.75" customHeight="1">
      <c r="A1308" s="182"/>
      <c r="B1308" s="183"/>
      <c r="C1308" s="120"/>
      <c r="D1308" s="177"/>
      <c r="E1308" s="177"/>
      <c r="F1308" s="178"/>
      <c r="G1308" s="120"/>
      <c r="H1308" s="120"/>
      <c r="I1308" s="120"/>
      <c r="J1308" s="120"/>
      <c r="K1308" s="428"/>
      <c r="L1308" s="120"/>
      <c r="M1308" s="120"/>
      <c r="N1308" s="120"/>
    </row>
    <row r="1309" ht="27.75" customHeight="1">
      <c r="A1309" s="182"/>
      <c r="B1309" s="184"/>
      <c r="C1309" s="179"/>
      <c r="D1309" s="180"/>
      <c r="E1309" s="180"/>
      <c r="F1309" s="181"/>
      <c r="G1309" s="179"/>
      <c r="H1309" s="179"/>
      <c r="I1309" s="179"/>
      <c r="J1309" s="179"/>
      <c r="K1309" s="428"/>
      <c r="L1309" s="179"/>
      <c r="M1309" s="179"/>
      <c r="N1309" s="179"/>
    </row>
    <row r="1310" ht="27.75" customHeight="1">
      <c r="A1310" s="182"/>
      <c r="B1310" s="183"/>
      <c r="C1310" s="120"/>
      <c r="D1310" s="177"/>
      <c r="E1310" s="177"/>
      <c r="F1310" s="178"/>
      <c r="G1310" s="120"/>
      <c r="H1310" s="120"/>
      <c r="I1310" s="120"/>
      <c r="J1310" s="120"/>
      <c r="K1310" s="428"/>
      <c r="L1310" s="120"/>
      <c r="M1310" s="120"/>
      <c r="N1310" s="120"/>
    </row>
    <row r="1311" ht="27.75" customHeight="1">
      <c r="A1311" s="182"/>
      <c r="B1311" s="184"/>
      <c r="C1311" s="179"/>
      <c r="D1311" s="180"/>
      <c r="E1311" s="180"/>
      <c r="F1311" s="181"/>
      <c r="G1311" s="179"/>
      <c r="H1311" s="179"/>
      <c r="I1311" s="179"/>
      <c r="J1311" s="179"/>
      <c r="K1311" s="428"/>
      <c r="L1311" s="179"/>
      <c r="M1311" s="179"/>
      <c r="N1311" s="179"/>
    </row>
    <row r="1312" ht="27.75" customHeight="1">
      <c r="A1312" s="182"/>
      <c r="B1312" s="183"/>
      <c r="C1312" s="120"/>
      <c r="D1312" s="177"/>
      <c r="E1312" s="177"/>
      <c r="F1312" s="178"/>
      <c r="G1312" s="120"/>
      <c r="H1312" s="120"/>
      <c r="I1312" s="120"/>
      <c r="J1312" s="120"/>
      <c r="K1312" s="428"/>
      <c r="L1312" s="120"/>
      <c r="M1312" s="120"/>
      <c r="N1312" s="120"/>
    </row>
    <row r="1313" ht="27.75" customHeight="1">
      <c r="A1313" s="182"/>
      <c r="B1313" s="184"/>
      <c r="C1313" s="179"/>
      <c r="D1313" s="180"/>
      <c r="E1313" s="180"/>
      <c r="F1313" s="181"/>
      <c r="G1313" s="179"/>
      <c r="H1313" s="179"/>
      <c r="I1313" s="179"/>
      <c r="J1313" s="179"/>
      <c r="K1313" s="428"/>
      <c r="L1313" s="179"/>
      <c r="M1313" s="179"/>
      <c r="N1313" s="179"/>
    </row>
    <row r="1314" ht="27.75" customHeight="1">
      <c r="A1314" s="182"/>
      <c r="B1314" s="183"/>
      <c r="C1314" s="120"/>
      <c r="D1314" s="177"/>
      <c r="E1314" s="177"/>
      <c r="F1314" s="178"/>
      <c r="G1314" s="120"/>
      <c r="H1314" s="120"/>
      <c r="I1314" s="120"/>
      <c r="J1314" s="120"/>
      <c r="K1314" s="428"/>
      <c r="L1314" s="120"/>
      <c r="M1314" s="120"/>
      <c r="N1314" s="120"/>
    </row>
    <row r="1315" ht="27.75" customHeight="1">
      <c r="A1315" s="182"/>
      <c r="B1315" s="184"/>
      <c r="C1315" s="179"/>
      <c r="D1315" s="180"/>
      <c r="E1315" s="180"/>
      <c r="F1315" s="181"/>
      <c r="G1315" s="179"/>
      <c r="H1315" s="179"/>
      <c r="I1315" s="179"/>
      <c r="J1315" s="179"/>
      <c r="K1315" s="428"/>
      <c r="L1315" s="179"/>
      <c r="M1315" s="179"/>
      <c r="N1315" s="179"/>
    </row>
    <row r="1316" ht="27.75" customHeight="1">
      <c r="A1316" s="182"/>
      <c r="B1316" s="183"/>
      <c r="C1316" s="120"/>
      <c r="D1316" s="177"/>
      <c r="E1316" s="177"/>
      <c r="F1316" s="178"/>
      <c r="G1316" s="120"/>
      <c r="H1316" s="120"/>
      <c r="I1316" s="120"/>
      <c r="J1316" s="120"/>
      <c r="K1316" s="428"/>
      <c r="L1316" s="120"/>
      <c r="M1316" s="120"/>
      <c r="N1316" s="120"/>
    </row>
    <row r="1317" ht="27.75" customHeight="1">
      <c r="A1317" s="182"/>
      <c r="B1317" s="184"/>
      <c r="C1317" s="179"/>
      <c r="D1317" s="180"/>
      <c r="E1317" s="180"/>
      <c r="F1317" s="181"/>
      <c r="G1317" s="179"/>
      <c r="H1317" s="179"/>
      <c r="I1317" s="179"/>
      <c r="J1317" s="179"/>
      <c r="K1317" s="428"/>
      <c r="L1317" s="179"/>
      <c r="M1317" s="179"/>
      <c r="N1317" s="179"/>
    </row>
    <row r="1318" ht="27.75" customHeight="1">
      <c r="A1318" s="182"/>
      <c r="B1318" s="183"/>
      <c r="C1318" s="120"/>
      <c r="D1318" s="177"/>
      <c r="E1318" s="177"/>
      <c r="F1318" s="178"/>
      <c r="G1318" s="120"/>
      <c r="H1318" s="120"/>
      <c r="I1318" s="120"/>
      <c r="J1318" s="120"/>
      <c r="K1318" s="428"/>
      <c r="L1318" s="120"/>
      <c r="M1318" s="120"/>
      <c r="N1318" s="120"/>
    </row>
    <row r="1319" ht="27.75" customHeight="1">
      <c r="A1319" s="182"/>
      <c r="B1319" s="184"/>
      <c r="C1319" s="179"/>
      <c r="D1319" s="180"/>
      <c r="E1319" s="180"/>
      <c r="F1319" s="181"/>
      <c r="G1319" s="179"/>
      <c r="H1319" s="179"/>
      <c r="I1319" s="179"/>
      <c r="J1319" s="179"/>
      <c r="K1319" s="428"/>
      <c r="L1319" s="179"/>
      <c r="M1319" s="179"/>
      <c r="N1319" s="179"/>
    </row>
    <row r="1320" ht="27.75" customHeight="1">
      <c r="A1320" s="182"/>
      <c r="B1320" s="183"/>
      <c r="C1320" s="120"/>
      <c r="D1320" s="177"/>
      <c r="E1320" s="177"/>
      <c r="F1320" s="178"/>
      <c r="G1320" s="120"/>
      <c r="H1320" s="120"/>
      <c r="I1320" s="120"/>
      <c r="J1320" s="120"/>
      <c r="K1320" s="428"/>
      <c r="L1320" s="120"/>
      <c r="M1320" s="120"/>
      <c r="N1320" s="120"/>
    </row>
    <row r="1321" ht="27.75" customHeight="1">
      <c r="A1321" s="182"/>
      <c r="B1321" s="184"/>
      <c r="C1321" s="179"/>
      <c r="D1321" s="180"/>
      <c r="E1321" s="180"/>
      <c r="F1321" s="181"/>
      <c r="G1321" s="179"/>
      <c r="H1321" s="179"/>
      <c r="I1321" s="179"/>
      <c r="J1321" s="179"/>
      <c r="K1321" s="428"/>
      <c r="L1321" s="179"/>
      <c r="M1321" s="179"/>
      <c r="N1321" s="179"/>
    </row>
    <row r="1322" ht="27.75" customHeight="1">
      <c r="A1322" s="182"/>
      <c r="B1322" s="183"/>
      <c r="C1322" s="120"/>
      <c r="D1322" s="177"/>
      <c r="E1322" s="177"/>
      <c r="F1322" s="178"/>
      <c r="G1322" s="120"/>
      <c r="H1322" s="120"/>
      <c r="I1322" s="120"/>
      <c r="J1322" s="120"/>
      <c r="K1322" s="428"/>
      <c r="L1322" s="120"/>
      <c r="M1322" s="120"/>
      <c r="N1322" s="120"/>
    </row>
    <row r="1323" ht="27.75" customHeight="1">
      <c r="A1323" s="182"/>
      <c r="B1323" s="184"/>
      <c r="C1323" s="179"/>
      <c r="D1323" s="180"/>
      <c r="E1323" s="180"/>
      <c r="F1323" s="181"/>
      <c r="G1323" s="179"/>
      <c r="H1323" s="179"/>
      <c r="I1323" s="179"/>
      <c r="J1323" s="179"/>
      <c r="K1323" s="428"/>
      <c r="L1323" s="179"/>
      <c r="M1323" s="179"/>
      <c r="N1323" s="179"/>
    </row>
    <row r="1324" ht="27.75" customHeight="1">
      <c r="A1324" s="182"/>
      <c r="B1324" s="183"/>
      <c r="C1324" s="120"/>
      <c r="D1324" s="177"/>
      <c r="E1324" s="177"/>
      <c r="F1324" s="178"/>
      <c r="G1324" s="120"/>
      <c r="H1324" s="120"/>
      <c r="I1324" s="120"/>
      <c r="J1324" s="120"/>
      <c r="K1324" s="428"/>
      <c r="L1324" s="120"/>
      <c r="M1324" s="120"/>
      <c r="N1324" s="120"/>
    </row>
    <row r="1325" ht="27.75" customHeight="1">
      <c r="A1325" s="182"/>
      <c r="B1325" s="184"/>
      <c r="C1325" s="179"/>
      <c r="D1325" s="180"/>
      <c r="E1325" s="180"/>
      <c r="F1325" s="181"/>
      <c r="G1325" s="179"/>
      <c r="H1325" s="179"/>
      <c r="I1325" s="179"/>
      <c r="J1325" s="179"/>
      <c r="K1325" s="428"/>
      <c r="L1325" s="179"/>
      <c r="M1325" s="179"/>
      <c r="N1325" s="179"/>
    </row>
    <row r="1326" ht="27.75" customHeight="1">
      <c r="A1326" s="182"/>
      <c r="B1326" s="183"/>
      <c r="C1326" s="120"/>
      <c r="D1326" s="177"/>
      <c r="E1326" s="177"/>
      <c r="F1326" s="178"/>
      <c r="G1326" s="120"/>
      <c r="H1326" s="120"/>
      <c r="I1326" s="120"/>
      <c r="J1326" s="120"/>
      <c r="K1326" s="428"/>
      <c r="L1326" s="120"/>
      <c r="M1326" s="120"/>
      <c r="N1326" s="120"/>
    </row>
    <row r="1327" ht="27.75" customHeight="1">
      <c r="A1327" s="182"/>
      <c r="B1327" s="184"/>
      <c r="C1327" s="179"/>
      <c r="D1327" s="180"/>
      <c r="E1327" s="180"/>
      <c r="F1327" s="181"/>
      <c r="G1327" s="179"/>
      <c r="H1327" s="179"/>
      <c r="I1327" s="179"/>
      <c r="J1327" s="179"/>
      <c r="K1327" s="428"/>
      <c r="L1327" s="179"/>
      <c r="M1327" s="179"/>
      <c r="N1327" s="179"/>
    </row>
    <row r="1328" ht="27.75" customHeight="1">
      <c r="A1328" s="182"/>
      <c r="B1328" s="183"/>
      <c r="C1328" s="120"/>
      <c r="D1328" s="177"/>
      <c r="E1328" s="177"/>
      <c r="F1328" s="178"/>
      <c r="G1328" s="120"/>
      <c r="H1328" s="120"/>
      <c r="I1328" s="120"/>
      <c r="J1328" s="120"/>
      <c r="K1328" s="428"/>
      <c r="L1328" s="120"/>
      <c r="M1328" s="120"/>
      <c r="N1328" s="120"/>
    </row>
    <row r="1329" ht="27.75" customHeight="1">
      <c r="A1329" s="182"/>
      <c r="B1329" s="184"/>
      <c r="C1329" s="179"/>
      <c r="D1329" s="180"/>
      <c r="E1329" s="180"/>
      <c r="F1329" s="181"/>
      <c r="G1329" s="179"/>
      <c r="H1329" s="179"/>
      <c r="I1329" s="179"/>
      <c r="J1329" s="179"/>
      <c r="K1329" s="428"/>
      <c r="L1329" s="179"/>
      <c r="M1329" s="179"/>
      <c r="N1329" s="179"/>
    </row>
    <row r="1330" ht="27.75" customHeight="1">
      <c r="A1330" s="182"/>
      <c r="B1330" s="183"/>
      <c r="C1330" s="120"/>
      <c r="D1330" s="177"/>
      <c r="E1330" s="177"/>
      <c r="F1330" s="178"/>
      <c r="G1330" s="120"/>
      <c r="H1330" s="120"/>
      <c r="I1330" s="120"/>
      <c r="J1330" s="120"/>
      <c r="K1330" s="428"/>
      <c r="L1330" s="120"/>
      <c r="M1330" s="120"/>
      <c r="N1330" s="120"/>
    </row>
    <row r="1331" ht="27.75" customHeight="1">
      <c r="A1331" s="182"/>
      <c r="B1331" s="184"/>
      <c r="C1331" s="179"/>
      <c r="D1331" s="180"/>
      <c r="E1331" s="180"/>
      <c r="F1331" s="181"/>
      <c r="G1331" s="179"/>
      <c r="H1331" s="179"/>
      <c r="I1331" s="179"/>
      <c r="J1331" s="179"/>
      <c r="K1331" s="428"/>
      <c r="L1331" s="179"/>
      <c r="M1331" s="179"/>
      <c r="N1331" s="179"/>
    </row>
    <row r="1332" ht="27.75" customHeight="1">
      <c r="A1332" s="182"/>
      <c r="B1332" s="183"/>
      <c r="C1332" s="120"/>
      <c r="D1332" s="177"/>
      <c r="E1332" s="177"/>
      <c r="F1332" s="178"/>
      <c r="G1332" s="120"/>
      <c r="H1332" s="120"/>
      <c r="I1332" s="120"/>
      <c r="J1332" s="120"/>
      <c r="K1332" s="428"/>
      <c r="L1332" s="120"/>
      <c r="M1332" s="120"/>
      <c r="N1332" s="120"/>
    </row>
    <row r="1333" ht="27.75" customHeight="1">
      <c r="A1333" s="182"/>
      <c r="B1333" s="184"/>
      <c r="C1333" s="179"/>
      <c r="D1333" s="180"/>
      <c r="E1333" s="180"/>
      <c r="F1333" s="181"/>
      <c r="G1333" s="179"/>
      <c r="H1333" s="179"/>
      <c r="I1333" s="179"/>
      <c r="J1333" s="179"/>
      <c r="K1333" s="428"/>
      <c r="L1333" s="179"/>
      <c r="M1333" s="179"/>
      <c r="N1333" s="179"/>
    </row>
    <row r="1334" ht="27.75" customHeight="1">
      <c r="A1334" s="182"/>
      <c r="B1334" s="183"/>
      <c r="C1334" s="120"/>
      <c r="D1334" s="177"/>
      <c r="E1334" s="177"/>
      <c r="F1334" s="178"/>
      <c r="G1334" s="120"/>
      <c r="H1334" s="120"/>
      <c r="I1334" s="120"/>
      <c r="J1334" s="120"/>
      <c r="K1334" s="428"/>
      <c r="L1334" s="120"/>
      <c r="M1334" s="120"/>
      <c r="N1334" s="120"/>
    </row>
    <row r="1335" ht="27.75" customHeight="1">
      <c r="A1335" s="182"/>
      <c r="B1335" s="184"/>
      <c r="C1335" s="179"/>
      <c r="D1335" s="180"/>
      <c r="E1335" s="180"/>
      <c r="F1335" s="181"/>
      <c r="G1335" s="179"/>
      <c r="H1335" s="179"/>
      <c r="I1335" s="179"/>
      <c r="J1335" s="179"/>
      <c r="K1335" s="428"/>
      <c r="L1335" s="179"/>
      <c r="M1335" s="179"/>
      <c r="N1335" s="179"/>
    </row>
    <row r="1336" ht="27.75" customHeight="1">
      <c r="A1336" s="182"/>
      <c r="B1336" s="183"/>
      <c r="C1336" s="120"/>
      <c r="D1336" s="177"/>
      <c r="E1336" s="177"/>
      <c r="F1336" s="178"/>
      <c r="G1336" s="120"/>
      <c r="H1336" s="120"/>
      <c r="I1336" s="120"/>
      <c r="J1336" s="120"/>
      <c r="K1336" s="428"/>
      <c r="L1336" s="120"/>
      <c r="M1336" s="120"/>
      <c r="N1336" s="120"/>
    </row>
    <row r="1337" ht="27.75" customHeight="1">
      <c r="A1337" s="182"/>
      <c r="B1337" s="184"/>
      <c r="C1337" s="179"/>
      <c r="D1337" s="180"/>
      <c r="E1337" s="180"/>
      <c r="F1337" s="181"/>
      <c r="G1337" s="179"/>
      <c r="H1337" s="179"/>
      <c r="I1337" s="179"/>
      <c r="J1337" s="179"/>
      <c r="K1337" s="428"/>
      <c r="L1337" s="179"/>
      <c r="M1337" s="179"/>
      <c r="N1337" s="179"/>
    </row>
    <row r="1338" ht="27.75" customHeight="1">
      <c r="A1338" s="182"/>
      <c r="B1338" s="183"/>
      <c r="C1338" s="120"/>
      <c r="D1338" s="177"/>
      <c r="E1338" s="177"/>
      <c r="F1338" s="178"/>
      <c r="G1338" s="120"/>
      <c r="H1338" s="120"/>
      <c r="I1338" s="120"/>
      <c r="J1338" s="120"/>
      <c r="K1338" s="428"/>
      <c r="L1338" s="120"/>
      <c r="M1338" s="120"/>
      <c r="N1338" s="120"/>
    </row>
    <row r="1339" ht="27.75" customHeight="1">
      <c r="A1339" s="182"/>
      <c r="B1339" s="184"/>
      <c r="C1339" s="179"/>
      <c r="D1339" s="180"/>
      <c r="E1339" s="180"/>
      <c r="F1339" s="181"/>
      <c r="G1339" s="179"/>
      <c r="H1339" s="179"/>
      <c r="I1339" s="179"/>
      <c r="J1339" s="179"/>
      <c r="K1339" s="428"/>
      <c r="L1339" s="179"/>
      <c r="M1339" s="179"/>
      <c r="N1339" s="179"/>
    </row>
    <row r="1340" ht="27.75" customHeight="1">
      <c r="A1340" s="182"/>
      <c r="B1340" s="183"/>
      <c r="C1340" s="120"/>
      <c r="D1340" s="177"/>
      <c r="E1340" s="177"/>
      <c r="F1340" s="178"/>
      <c r="G1340" s="120"/>
      <c r="H1340" s="120"/>
      <c r="I1340" s="120"/>
      <c r="J1340" s="120"/>
      <c r="K1340" s="428"/>
      <c r="L1340" s="120"/>
      <c r="M1340" s="120"/>
      <c r="N1340" s="120"/>
    </row>
    <row r="1341" ht="27.75" customHeight="1">
      <c r="A1341" s="182"/>
      <c r="B1341" s="184"/>
      <c r="C1341" s="179"/>
      <c r="D1341" s="180"/>
      <c r="E1341" s="180"/>
      <c r="F1341" s="181"/>
      <c r="G1341" s="179"/>
      <c r="H1341" s="179"/>
      <c r="I1341" s="179"/>
      <c r="J1341" s="179"/>
      <c r="K1341" s="428"/>
      <c r="L1341" s="179"/>
      <c r="M1341" s="179"/>
      <c r="N1341" s="179"/>
    </row>
    <row r="1342" ht="27.75" customHeight="1">
      <c r="A1342" s="182"/>
      <c r="B1342" s="183"/>
      <c r="C1342" s="120"/>
      <c r="D1342" s="177"/>
      <c r="E1342" s="177"/>
      <c r="F1342" s="178"/>
      <c r="G1342" s="120"/>
      <c r="H1342" s="120"/>
      <c r="I1342" s="120"/>
      <c r="J1342" s="120"/>
      <c r="K1342" s="428"/>
      <c r="L1342" s="120"/>
      <c r="M1342" s="120"/>
      <c r="N1342" s="120"/>
    </row>
    <row r="1343" ht="27.75" customHeight="1">
      <c r="A1343" s="182"/>
      <c r="B1343" s="184"/>
      <c r="C1343" s="179"/>
      <c r="D1343" s="180"/>
      <c r="E1343" s="180"/>
      <c r="F1343" s="181"/>
      <c r="G1343" s="179"/>
      <c r="H1343" s="179"/>
      <c r="I1343" s="179"/>
      <c r="J1343" s="179"/>
      <c r="K1343" s="428"/>
      <c r="L1343" s="179"/>
      <c r="M1343" s="179"/>
      <c r="N1343" s="179"/>
    </row>
    <row r="1344" ht="27.75" customHeight="1">
      <c r="A1344" s="182"/>
      <c r="B1344" s="183"/>
      <c r="C1344" s="120"/>
      <c r="D1344" s="177"/>
      <c r="E1344" s="177"/>
      <c r="F1344" s="178"/>
      <c r="G1344" s="120"/>
      <c r="H1344" s="120"/>
      <c r="I1344" s="120"/>
      <c r="J1344" s="120"/>
      <c r="K1344" s="428"/>
      <c r="L1344" s="120"/>
      <c r="M1344" s="120"/>
      <c r="N1344" s="120"/>
    </row>
    <row r="1345" ht="27.75" customHeight="1">
      <c r="A1345" s="182"/>
      <c r="B1345" s="184"/>
      <c r="C1345" s="179"/>
      <c r="D1345" s="180"/>
      <c r="E1345" s="180"/>
      <c r="F1345" s="181"/>
      <c r="G1345" s="179"/>
      <c r="H1345" s="179"/>
      <c r="I1345" s="179"/>
      <c r="J1345" s="179"/>
      <c r="K1345" s="428"/>
      <c r="L1345" s="179"/>
      <c r="M1345" s="179"/>
      <c r="N1345" s="179"/>
    </row>
    <row r="1346" ht="27.75" customHeight="1">
      <c r="A1346" s="182"/>
      <c r="B1346" s="183"/>
      <c r="C1346" s="120"/>
      <c r="D1346" s="177"/>
      <c r="E1346" s="177"/>
      <c r="F1346" s="178"/>
      <c r="G1346" s="120"/>
      <c r="H1346" s="120"/>
      <c r="I1346" s="120"/>
      <c r="J1346" s="120"/>
      <c r="K1346" s="428"/>
      <c r="L1346" s="120"/>
      <c r="M1346" s="120"/>
      <c r="N1346" s="120"/>
    </row>
    <row r="1347" ht="27.75" customHeight="1">
      <c r="A1347" s="182"/>
      <c r="B1347" s="184"/>
      <c r="C1347" s="179"/>
      <c r="D1347" s="180"/>
      <c r="E1347" s="180"/>
      <c r="F1347" s="181"/>
      <c r="G1347" s="179"/>
      <c r="H1347" s="179"/>
      <c r="I1347" s="179"/>
      <c r="J1347" s="179"/>
      <c r="K1347" s="428"/>
      <c r="L1347" s="179"/>
      <c r="M1347" s="179"/>
      <c r="N1347" s="179"/>
    </row>
    <row r="1348" ht="27.75" customHeight="1">
      <c r="A1348" s="182"/>
      <c r="B1348" s="183"/>
      <c r="C1348" s="120"/>
      <c r="D1348" s="177"/>
      <c r="E1348" s="177"/>
      <c r="F1348" s="178"/>
      <c r="G1348" s="120"/>
      <c r="H1348" s="120"/>
      <c r="I1348" s="120"/>
      <c r="J1348" s="120"/>
      <c r="K1348" s="428"/>
      <c r="L1348" s="120"/>
      <c r="M1348" s="120"/>
      <c r="N1348" s="120"/>
    </row>
    <row r="1349" ht="27.75" customHeight="1">
      <c r="A1349" s="182"/>
      <c r="B1349" s="184"/>
      <c r="C1349" s="179"/>
      <c r="D1349" s="180"/>
      <c r="E1349" s="180"/>
      <c r="F1349" s="181"/>
      <c r="G1349" s="179"/>
      <c r="H1349" s="179"/>
      <c r="I1349" s="179"/>
      <c r="J1349" s="179"/>
      <c r="K1349" s="428"/>
      <c r="L1349" s="179"/>
      <c r="M1349" s="179"/>
      <c r="N1349" s="179"/>
    </row>
    <row r="1350" ht="27.75" customHeight="1">
      <c r="A1350" s="182"/>
      <c r="B1350" s="183"/>
      <c r="C1350" s="120"/>
      <c r="D1350" s="177"/>
      <c r="E1350" s="177"/>
      <c r="F1350" s="178"/>
      <c r="G1350" s="120"/>
      <c r="H1350" s="120"/>
      <c r="I1350" s="120"/>
      <c r="J1350" s="120"/>
      <c r="K1350" s="428"/>
      <c r="L1350" s="120"/>
      <c r="M1350" s="120"/>
      <c r="N1350" s="120"/>
    </row>
    <row r="1351" ht="27.75" customHeight="1">
      <c r="A1351" s="182"/>
      <c r="B1351" s="184"/>
      <c r="C1351" s="179"/>
      <c r="D1351" s="180"/>
      <c r="E1351" s="180"/>
      <c r="F1351" s="181"/>
      <c r="G1351" s="179"/>
      <c r="H1351" s="179"/>
      <c r="I1351" s="179"/>
      <c r="J1351" s="179"/>
      <c r="K1351" s="428"/>
      <c r="L1351" s="179"/>
      <c r="M1351" s="179"/>
      <c r="N1351" s="179"/>
    </row>
    <row r="1352" ht="27.75" customHeight="1">
      <c r="A1352" s="182"/>
      <c r="B1352" s="183"/>
      <c r="C1352" s="120"/>
      <c r="D1352" s="177"/>
      <c r="E1352" s="177"/>
      <c r="F1352" s="178"/>
      <c r="G1352" s="120"/>
      <c r="H1352" s="120"/>
      <c r="I1352" s="120"/>
      <c r="J1352" s="120"/>
      <c r="K1352" s="428"/>
      <c r="L1352" s="120"/>
      <c r="M1352" s="120"/>
      <c r="N1352" s="120"/>
    </row>
    <row r="1353" ht="27.75" customHeight="1">
      <c r="A1353" s="182"/>
      <c r="B1353" s="184"/>
      <c r="C1353" s="179"/>
      <c r="D1353" s="180"/>
      <c r="E1353" s="180"/>
      <c r="F1353" s="181"/>
      <c r="G1353" s="179"/>
      <c r="H1353" s="179"/>
      <c r="I1353" s="179"/>
      <c r="J1353" s="179"/>
      <c r="K1353" s="428"/>
      <c r="L1353" s="179"/>
      <c r="M1353" s="179"/>
      <c r="N1353" s="179"/>
    </row>
    <row r="1354" ht="27.75" customHeight="1">
      <c r="A1354" s="182"/>
      <c r="B1354" s="183"/>
      <c r="C1354" s="120"/>
      <c r="D1354" s="177"/>
      <c r="E1354" s="177"/>
      <c r="F1354" s="178"/>
      <c r="G1354" s="120"/>
      <c r="H1354" s="120"/>
      <c r="I1354" s="120"/>
      <c r="J1354" s="120"/>
      <c r="K1354" s="428"/>
      <c r="L1354" s="120"/>
      <c r="M1354" s="120"/>
      <c r="N1354" s="120"/>
    </row>
    <row r="1355" ht="27.75" customHeight="1">
      <c r="A1355" s="182"/>
      <c r="B1355" s="184"/>
      <c r="C1355" s="179"/>
      <c r="D1355" s="180"/>
      <c r="E1355" s="180"/>
      <c r="F1355" s="181"/>
      <c r="G1355" s="179"/>
      <c r="H1355" s="179"/>
      <c r="I1355" s="179"/>
      <c r="J1355" s="179"/>
      <c r="K1355" s="428"/>
      <c r="L1355" s="179"/>
      <c r="M1355" s="179"/>
      <c r="N1355" s="179"/>
    </row>
    <row r="1356" ht="27.75" customHeight="1">
      <c r="A1356" s="182"/>
      <c r="B1356" s="183"/>
      <c r="C1356" s="120"/>
      <c r="D1356" s="177"/>
      <c r="E1356" s="177"/>
      <c r="F1356" s="178"/>
      <c r="G1356" s="120"/>
      <c r="H1356" s="120"/>
      <c r="I1356" s="120"/>
      <c r="J1356" s="120"/>
      <c r="K1356" s="428"/>
      <c r="L1356" s="120"/>
      <c r="M1356" s="120"/>
      <c r="N1356" s="120"/>
    </row>
    <row r="1357" ht="27.75" customHeight="1">
      <c r="A1357" s="182"/>
      <c r="B1357" s="184"/>
      <c r="C1357" s="179"/>
      <c r="D1357" s="180"/>
      <c r="E1357" s="180"/>
      <c r="F1357" s="181"/>
      <c r="G1357" s="179"/>
      <c r="H1357" s="179"/>
      <c r="I1357" s="179"/>
      <c r="J1357" s="179"/>
      <c r="K1357" s="428"/>
      <c r="L1357" s="179"/>
      <c r="M1357" s="179"/>
      <c r="N1357" s="179"/>
    </row>
    <row r="1358" ht="27.75" customHeight="1">
      <c r="A1358" s="182"/>
      <c r="B1358" s="183"/>
      <c r="C1358" s="120"/>
      <c r="D1358" s="177"/>
      <c r="E1358" s="177"/>
      <c r="F1358" s="178"/>
      <c r="G1358" s="120"/>
      <c r="H1358" s="120"/>
      <c r="I1358" s="120"/>
      <c r="J1358" s="120"/>
      <c r="K1358" s="428"/>
      <c r="L1358" s="120"/>
      <c r="M1358" s="120"/>
      <c r="N1358" s="120"/>
    </row>
    <row r="1359" ht="27.75" customHeight="1">
      <c r="A1359" s="182"/>
      <c r="B1359" s="184"/>
      <c r="C1359" s="179"/>
      <c r="D1359" s="180"/>
      <c r="E1359" s="180"/>
      <c r="F1359" s="181"/>
      <c r="G1359" s="179"/>
      <c r="H1359" s="179"/>
      <c r="I1359" s="179"/>
      <c r="J1359" s="179"/>
      <c r="K1359" s="428"/>
      <c r="L1359" s="179"/>
      <c r="M1359" s="179"/>
      <c r="N1359" s="179"/>
    </row>
    <row r="1360" ht="27.75" customHeight="1">
      <c r="A1360" s="182"/>
      <c r="B1360" s="183"/>
      <c r="C1360" s="120"/>
      <c r="D1360" s="177"/>
      <c r="E1360" s="177"/>
      <c r="F1360" s="178"/>
      <c r="G1360" s="120"/>
      <c r="H1360" s="120"/>
      <c r="I1360" s="120"/>
      <c r="J1360" s="120"/>
      <c r="K1360" s="428"/>
      <c r="L1360" s="120"/>
      <c r="M1360" s="120"/>
      <c r="N1360" s="120"/>
    </row>
    <row r="1361" ht="27.75" customHeight="1">
      <c r="A1361" s="182"/>
      <c r="B1361" s="184"/>
      <c r="C1361" s="179"/>
      <c r="D1361" s="180"/>
      <c r="E1361" s="180"/>
      <c r="F1361" s="181"/>
      <c r="G1361" s="179"/>
      <c r="H1361" s="179"/>
      <c r="I1361" s="179"/>
      <c r="J1361" s="179"/>
      <c r="K1361" s="428"/>
      <c r="L1361" s="179"/>
      <c r="M1361" s="179"/>
      <c r="N1361" s="179"/>
    </row>
    <row r="1362" ht="27.75" customHeight="1">
      <c r="A1362" s="182"/>
      <c r="B1362" s="183"/>
      <c r="C1362" s="120"/>
      <c r="D1362" s="177"/>
      <c r="E1362" s="177"/>
      <c r="F1362" s="178"/>
      <c r="G1362" s="120"/>
      <c r="H1362" s="120"/>
      <c r="I1362" s="120"/>
      <c r="J1362" s="120"/>
      <c r="K1362" s="428"/>
      <c r="L1362" s="120"/>
      <c r="M1362" s="120"/>
      <c r="N1362" s="120"/>
    </row>
    <row r="1363" ht="27.75" customHeight="1">
      <c r="A1363" s="182"/>
      <c r="B1363" s="184"/>
      <c r="C1363" s="179"/>
      <c r="D1363" s="180"/>
      <c r="E1363" s="180"/>
      <c r="F1363" s="181"/>
      <c r="G1363" s="179"/>
      <c r="H1363" s="179"/>
      <c r="I1363" s="179"/>
      <c r="J1363" s="179"/>
      <c r="K1363" s="428"/>
      <c r="L1363" s="179"/>
      <c r="M1363" s="179"/>
      <c r="N1363" s="179"/>
    </row>
    <row r="1364" ht="27.75" customHeight="1">
      <c r="A1364" s="182"/>
      <c r="B1364" s="183"/>
      <c r="C1364" s="120"/>
      <c r="D1364" s="177"/>
      <c r="E1364" s="177"/>
      <c r="F1364" s="178"/>
      <c r="G1364" s="120"/>
      <c r="H1364" s="120"/>
      <c r="I1364" s="120"/>
      <c r="J1364" s="120"/>
      <c r="K1364" s="428"/>
      <c r="L1364" s="120"/>
      <c r="M1364" s="120"/>
      <c r="N1364" s="120"/>
    </row>
    <row r="1365" ht="27.75" customHeight="1">
      <c r="A1365" s="182"/>
      <c r="B1365" s="184"/>
      <c r="C1365" s="179"/>
      <c r="D1365" s="180"/>
      <c r="E1365" s="180"/>
      <c r="F1365" s="181"/>
      <c r="G1365" s="179"/>
      <c r="H1365" s="179"/>
      <c r="I1365" s="179"/>
      <c r="J1365" s="179"/>
      <c r="K1365" s="428"/>
      <c r="L1365" s="179"/>
      <c r="M1365" s="179"/>
      <c r="N1365" s="179"/>
    </row>
    <row r="1366" ht="27.75" customHeight="1">
      <c r="A1366" s="182"/>
      <c r="B1366" s="183"/>
      <c r="C1366" s="120"/>
      <c r="D1366" s="177"/>
      <c r="E1366" s="177"/>
      <c r="F1366" s="178"/>
      <c r="G1366" s="120"/>
      <c r="H1366" s="120"/>
      <c r="I1366" s="120"/>
      <c r="J1366" s="120"/>
      <c r="K1366" s="428"/>
      <c r="L1366" s="120"/>
      <c r="M1366" s="120"/>
      <c r="N1366" s="120"/>
    </row>
    <row r="1367" ht="27.75" customHeight="1">
      <c r="A1367" s="182"/>
      <c r="B1367" s="184"/>
      <c r="C1367" s="179"/>
      <c r="D1367" s="180"/>
      <c r="E1367" s="180"/>
      <c r="F1367" s="181"/>
      <c r="G1367" s="179"/>
      <c r="H1367" s="179"/>
      <c r="I1367" s="179"/>
      <c r="J1367" s="179"/>
      <c r="K1367" s="428"/>
      <c r="L1367" s="179"/>
      <c r="M1367" s="179"/>
      <c r="N1367" s="179"/>
    </row>
    <row r="1368" ht="27.75" customHeight="1">
      <c r="A1368" s="182"/>
      <c r="B1368" s="183"/>
      <c r="C1368" s="120"/>
      <c r="D1368" s="177"/>
      <c r="E1368" s="177"/>
      <c r="F1368" s="178"/>
      <c r="G1368" s="120"/>
      <c r="H1368" s="120"/>
      <c r="I1368" s="120"/>
      <c r="J1368" s="120"/>
      <c r="K1368" s="428"/>
      <c r="L1368" s="120"/>
      <c r="M1368" s="120"/>
      <c r="N1368" s="120"/>
    </row>
    <row r="1369" ht="27.75" customHeight="1">
      <c r="A1369" s="182"/>
      <c r="B1369" s="184"/>
      <c r="C1369" s="179"/>
      <c r="D1369" s="180"/>
      <c r="E1369" s="180"/>
      <c r="F1369" s="181"/>
      <c r="G1369" s="179"/>
      <c r="H1369" s="179"/>
      <c r="I1369" s="179"/>
      <c r="J1369" s="179"/>
      <c r="K1369" s="428"/>
      <c r="L1369" s="179"/>
      <c r="M1369" s="179"/>
      <c r="N1369" s="179"/>
    </row>
    <row r="1370" ht="27.75" customHeight="1">
      <c r="A1370" s="182"/>
      <c r="B1370" s="183"/>
      <c r="C1370" s="120"/>
      <c r="D1370" s="177"/>
      <c r="E1370" s="177"/>
      <c r="F1370" s="178"/>
      <c r="G1370" s="120"/>
      <c r="H1370" s="120"/>
      <c r="I1370" s="120"/>
      <c r="J1370" s="120"/>
      <c r="K1370" s="428"/>
      <c r="L1370" s="120"/>
      <c r="M1370" s="120"/>
      <c r="N1370" s="120"/>
    </row>
    <row r="1371" ht="27.75" customHeight="1">
      <c r="A1371" s="182"/>
      <c r="B1371" s="184"/>
      <c r="C1371" s="179"/>
      <c r="D1371" s="180"/>
      <c r="E1371" s="180"/>
      <c r="F1371" s="181"/>
      <c r="G1371" s="179"/>
      <c r="H1371" s="179"/>
      <c r="I1371" s="179"/>
      <c r="J1371" s="179"/>
      <c r="K1371" s="428"/>
      <c r="L1371" s="179"/>
      <c r="M1371" s="179"/>
      <c r="N1371" s="179"/>
    </row>
    <row r="1372" ht="27.75" customHeight="1">
      <c r="A1372" s="182"/>
      <c r="B1372" s="183"/>
      <c r="C1372" s="120"/>
      <c r="D1372" s="177"/>
      <c r="E1372" s="177"/>
      <c r="F1372" s="178"/>
      <c r="G1372" s="120"/>
      <c r="H1372" s="120"/>
      <c r="I1372" s="120"/>
      <c r="J1372" s="120"/>
      <c r="K1372" s="428"/>
      <c r="L1372" s="120"/>
      <c r="M1372" s="120"/>
      <c r="N1372" s="120"/>
    </row>
    <row r="1373" ht="27.75" customHeight="1">
      <c r="A1373" s="182"/>
      <c r="B1373" s="184"/>
      <c r="C1373" s="179"/>
      <c r="D1373" s="180"/>
      <c r="E1373" s="180"/>
      <c r="F1373" s="181"/>
      <c r="G1373" s="179"/>
      <c r="H1373" s="179"/>
      <c r="I1373" s="179"/>
      <c r="J1373" s="179"/>
      <c r="K1373" s="428"/>
      <c r="L1373" s="179"/>
      <c r="M1373" s="179"/>
      <c r="N1373" s="179"/>
    </row>
    <row r="1374" ht="27.75" customHeight="1">
      <c r="A1374" s="182"/>
      <c r="B1374" s="183"/>
      <c r="C1374" s="120"/>
      <c r="D1374" s="177"/>
      <c r="E1374" s="177"/>
      <c r="F1374" s="178"/>
      <c r="G1374" s="120"/>
      <c r="H1374" s="120"/>
      <c r="I1374" s="120"/>
      <c r="J1374" s="120"/>
      <c r="K1374" s="428"/>
      <c r="L1374" s="120"/>
      <c r="M1374" s="120"/>
      <c r="N1374" s="120"/>
    </row>
    <row r="1375" ht="27.75" customHeight="1">
      <c r="A1375" s="182"/>
      <c r="B1375" s="184"/>
      <c r="C1375" s="179"/>
      <c r="D1375" s="180"/>
      <c r="E1375" s="180"/>
      <c r="F1375" s="181"/>
      <c r="G1375" s="179"/>
      <c r="H1375" s="179"/>
      <c r="I1375" s="179"/>
      <c r="J1375" s="179"/>
      <c r="K1375" s="428"/>
      <c r="L1375" s="179"/>
      <c r="M1375" s="179"/>
      <c r="N1375" s="179"/>
    </row>
    <row r="1376" ht="27.75" customHeight="1">
      <c r="A1376" s="182"/>
      <c r="B1376" s="183"/>
      <c r="C1376" s="120"/>
      <c r="D1376" s="177"/>
      <c r="E1376" s="177"/>
      <c r="F1376" s="178"/>
      <c r="G1376" s="120"/>
      <c r="H1376" s="120"/>
      <c r="I1376" s="120"/>
      <c r="J1376" s="120"/>
      <c r="K1376" s="428"/>
      <c r="L1376" s="120"/>
      <c r="M1376" s="120"/>
      <c r="N1376" s="120"/>
    </row>
    <row r="1377" ht="27.75" customHeight="1">
      <c r="A1377" s="182"/>
      <c r="B1377" s="184"/>
      <c r="C1377" s="179"/>
      <c r="D1377" s="180"/>
      <c r="E1377" s="180"/>
      <c r="F1377" s="181"/>
      <c r="G1377" s="179"/>
      <c r="H1377" s="179"/>
      <c r="I1377" s="179"/>
      <c r="J1377" s="179"/>
      <c r="K1377" s="428"/>
      <c r="L1377" s="179"/>
      <c r="M1377" s="179"/>
      <c r="N1377" s="179"/>
    </row>
    <row r="1378" ht="27.75" customHeight="1">
      <c r="A1378" s="182"/>
      <c r="B1378" s="183"/>
      <c r="C1378" s="120"/>
      <c r="D1378" s="177"/>
      <c r="E1378" s="177"/>
      <c r="F1378" s="178"/>
      <c r="G1378" s="120"/>
      <c r="H1378" s="120"/>
      <c r="I1378" s="120"/>
      <c r="J1378" s="120"/>
      <c r="K1378" s="428"/>
      <c r="L1378" s="120"/>
      <c r="M1378" s="120"/>
      <c r="N1378" s="120"/>
    </row>
    <row r="1379" ht="27.75" customHeight="1">
      <c r="A1379" s="182"/>
      <c r="B1379" s="184"/>
      <c r="C1379" s="179"/>
      <c r="D1379" s="180"/>
      <c r="E1379" s="180"/>
      <c r="F1379" s="181"/>
      <c r="G1379" s="179"/>
      <c r="H1379" s="179"/>
      <c r="I1379" s="179"/>
      <c r="J1379" s="179"/>
      <c r="K1379" s="428"/>
      <c r="L1379" s="179"/>
      <c r="M1379" s="179"/>
      <c r="N1379" s="179"/>
    </row>
    <row r="1380" ht="27.75" customHeight="1">
      <c r="A1380" s="182"/>
      <c r="B1380" s="183"/>
      <c r="C1380" s="120"/>
      <c r="D1380" s="177"/>
      <c r="E1380" s="177"/>
      <c r="F1380" s="178"/>
      <c r="G1380" s="120"/>
      <c r="H1380" s="120"/>
      <c r="I1380" s="120"/>
      <c r="J1380" s="120"/>
      <c r="K1380" s="428"/>
      <c r="L1380" s="120"/>
      <c r="M1380" s="120"/>
      <c r="N1380" s="120"/>
    </row>
    <row r="1381" ht="27.75" customHeight="1">
      <c r="A1381" s="182"/>
      <c r="B1381" s="184"/>
      <c r="C1381" s="179"/>
      <c r="D1381" s="180"/>
      <c r="E1381" s="180"/>
      <c r="F1381" s="181"/>
      <c r="G1381" s="179"/>
      <c r="H1381" s="179"/>
      <c r="I1381" s="179"/>
      <c r="J1381" s="179"/>
      <c r="K1381" s="428"/>
      <c r="L1381" s="179"/>
      <c r="M1381" s="179"/>
      <c r="N1381" s="179"/>
    </row>
    <row r="1382" ht="27.75" customHeight="1">
      <c r="A1382" s="182"/>
      <c r="B1382" s="183"/>
      <c r="C1382" s="120"/>
      <c r="D1382" s="177"/>
      <c r="E1382" s="177"/>
      <c r="F1382" s="178"/>
      <c r="G1382" s="120"/>
      <c r="H1382" s="120"/>
      <c r="I1382" s="120"/>
      <c r="J1382" s="120"/>
      <c r="K1382" s="428"/>
      <c r="L1382" s="120"/>
      <c r="M1382" s="120"/>
      <c r="N1382" s="120"/>
    </row>
    <row r="1383" ht="27.75" customHeight="1">
      <c r="A1383" s="182"/>
      <c r="B1383" s="184"/>
      <c r="C1383" s="179"/>
      <c r="D1383" s="180"/>
      <c r="E1383" s="180"/>
      <c r="F1383" s="181"/>
      <c r="G1383" s="179"/>
      <c r="H1383" s="179"/>
      <c r="I1383" s="179"/>
      <c r="J1383" s="179"/>
      <c r="K1383" s="428"/>
      <c r="L1383" s="179"/>
      <c r="M1383" s="179"/>
      <c r="N1383" s="179"/>
    </row>
    <row r="1384" ht="27.75" customHeight="1">
      <c r="A1384" s="182"/>
      <c r="B1384" s="183"/>
      <c r="C1384" s="120"/>
      <c r="D1384" s="177"/>
      <c r="E1384" s="177"/>
      <c r="F1384" s="178"/>
      <c r="G1384" s="120"/>
      <c r="H1384" s="120"/>
      <c r="I1384" s="120"/>
      <c r="J1384" s="120"/>
      <c r="K1384" s="428"/>
      <c r="L1384" s="120"/>
      <c r="M1384" s="120"/>
      <c r="N1384" s="120"/>
    </row>
    <row r="1385" ht="27.75" customHeight="1">
      <c r="A1385" s="182"/>
      <c r="B1385" s="184"/>
      <c r="C1385" s="179"/>
      <c r="D1385" s="180"/>
      <c r="E1385" s="180"/>
      <c r="F1385" s="181"/>
      <c r="G1385" s="179"/>
      <c r="H1385" s="179"/>
      <c r="I1385" s="179"/>
      <c r="J1385" s="179"/>
      <c r="K1385" s="428"/>
      <c r="L1385" s="179"/>
      <c r="M1385" s="179"/>
      <c r="N1385" s="179"/>
    </row>
    <row r="1386" ht="27.75" customHeight="1">
      <c r="A1386" s="182"/>
      <c r="B1386" s="183"/>
      <c r="C1386" s="120"/>
      <c r="D1386" s="177"/>
      <c r="E1386" s="177"/>
      <c r="F1386" s="178"/>
      <c r="G1386" s="120"/>
      <c r="H1386" s="120"/>
      <c r="I1386" s="120"/>
      <c r="J1386" s="120"/>
      <c r="K1386" s="428"/>
      <c r="L1386" s="120"/>
      <c r="M1386" s="120"/>
      <c r="N1386" s="120"/>
    </row>
    <row r="1387" ht="27.75" customHeight="1">
      <c r="A1387" s="182"/>
      <c r="B1387" s="184"/>
      <c r="C1387" s="179"/>
      <c r="D1387" s="180"/>
      <c r="E1387" s="180"/>
      <c r="F1387" s="181"/>
      <c r="G1387" s="179"/>
      <c r="H1387" s="179"/>
      <c r="I1387" s="179"/>
      <c r="J1387" s="179"/>
      <c r="K1387" s="428"/>
      <c r="L1387" s="179"/>
      <c r="M1387" s="179"/>
      <c r="N1387" s="179"/>
    </row>
    <row r="1388" ht="27.75" customHeight="1">
      <c r="A1388" s="182"/>
      <c r="B1388" s="183"/>
      <c r="C1388" s="120"/>
      <c r="D1388" s="177"/>
      <c r="E1388" s="177"/>
      <c r="F1388" s="178"/>
      <c r="G1388" s="120"/>
      <c r="H1388" s="120"/>
      <c r="I1388" s="120"/>
      <c r="J1388" s="120"/>
      <c r="K1388" s="428"/>
      <c r="L1388" s="120"/>
      <c r="M1388" s="120"/>
      <c r="N1388" s="120"/>
    </row>
    <row r="1389" ht="27.75" customHeight="1">
      <c r="A1389" s="182"/>
      <c r="B1389" s="184"/>
      <c r="C1389" s="179"/>
      <c r="D1389" s="180"/>
      <c r="E1389" s="180"/>
      <c r="F1389" s="181"/>
      <c r="G1389" s="179"/>
      <c r="H1389" s="179"/>
      <c r="I1389" s="179"/>
      <c r="J1389" s="179"/>
      <c r="K1389" s="428"/>
      <c r="L1389" s="179"/>
      <c r="M1389" s="179"/>
      <c r="N1389" s="179"/>
    </row>
    <row r="1390" ht="27.75" customHeight="1">
      <c r="A1390" s="182"/>
      <c r="B1390" s="183"/>
      <c r="C1390" s="120"/>
      <c r="D1390" s="177"/>
      <c r="E1390" s="177"/>
      <c r="F1390" s="178"/>
      <c r="G1390" s="120"/>
      <c r="H1390" s="120"/>
      <c r="I1390" s="120"/>
      <c r="J1390" s="120"/>
      <c r="K1390" s="428"/>
      <c r="L1390" s="120"/>
      <c r="M1390" s="120"/>
      <c r="N1390" s="120"/>
    </row>
    <row r="1391" ht="27.75" customHeight="1">
      <c r="A1391" s="182"/>
      <c r="B1391" s="184"/>
      <c r="C1391" s="179"/>
      <c r="D1391" s="180"/>
      <c r="E1391" s="180"/>
      <c r="F1391" s="181"/>
      <c r="G1391" s="179"/>
      <c r="H1391" s="179"/>
      <c r="I1391" s="179"/>
      <c r="J1391" s="179"/>
      <c r="K1391" s="428"/>
      <c r="L1391" s="179"/>
      <c r="M1391" s="179"/>
      <c r="N1391" s="179"/>
    </row>
    <row r="1392" ht="27.75" customHeight="1">
      <c r="A1392" s="182"/>
      <c r="B1392" s="183"/>
      <c r="C1392" s="120"/>
      <c r="D1392" s="177"/>
      <c r="E1392" s="177"/>
      <c r="F1392" s="178"/>
      <c r="G1392" s="120"/>
      <c r="H1392" s="120"/>
      <c r="I1392" s="120"/>
      <c r="J1392" s="120"/>
      <c r="K1392" s="428"/>
      <c r="L1392" s="120"/>
      <c r="M1392" s="120"/>
      <c r="N1392" s="120"/>
    </row>
    <row r="1393" ht="27.75" customHeight="1">
      <c r="A1393" s="182"/>
      <c r="B1393" s="184"/>
      <c r="C1393" s="179"/>
      <c r="D1393" s="180"/>
      <c r="E1393" s="180"/>
      <c r="F1393" s="181"/>
      <c r="G1393" s="179"/>
      <c r="H1393" s="179"/>
      <c r="I1393" s="179"/>
      <c r="J1393" s="179"/>
      <c r="K1393" s="428"/>
      <c r="L1393" s="179"/>
      <c r="M1393" s="179"/>
      <c r="N1393" s="179"/>
    </row>
    <row r="1394" ht="27.75" customHeight="1">
      <c r="A1394" s="182"/>
      <c r="B1394" s="183"/>
      <c r="C1394" s="120"/>
      <c r="D1394" s="177"/>
      <c r="E1394" s="177"/>
      <c r="F1394" s="178"/>
      <c r="G1394" s="120"/>
      <c r="H1394" s="120"/>
      <c r="I1394" s="120"/>
      <c r="J1394" s="120"/>
      <c r="K1394" s="428"/>
      <c r="L1394" s="120"/>
      <c r="M1394" s="120"/>
      <c r="N1394" s="120"/>
    </row>
    <row r="1395" ht="27.75" customHeight="1">
      <c r="A1395" s="182"/>
      <c r="B1395" s="184"/>
      <c r="C1395" s="179"/>
      <c r="D1395" s="180"/>
      <c r="E1395" s="180"/>
      <c r="F1395" s="181"/>
      <c r="G1395" s="179"/>
      <c r="H1395" s="179"/>
      <c r="I1395" s="179"/>
      <c r="J1395" s="179"/>
      <c r="K1395" s="428"/>
      <c r="L1395" s="179"/>
      <c r="M1395" s="179"/>
      <c r="N1395" s="179"/>
    </row>
    <row r="1396" ht="27.75" customHeight="1">
      <c r="A1396" s="182"/>
      <c r="B1396" s="183"/>
      <c r="C1396" s="120"/>
      <c r="D1396" s="177"/>
      <c r="E1396" s="177"/>
      <c r="F1396" s="178"/>
      <c r="G1396" s="120"/>
      <c r="H1396" s="120"/>
      <c r="I1396" s="120"/>
      <c r="J1396" s="120"/>
      <c r="K1396" s="428"/>
      <c r="L1396" s="120"/>
      <c r="M1396" s="120"/>
      <c r="N1396" s="120"/>
    </row>
    <row r="1397" ht="27.75" customHeight="1">
      <c r="A1397" s="182"/>
      <c r="B1397" s="184"/>
      <c r="C1397" s="179"/>
      <c r="D1397" s="180"/>
      <c r="E1397" s="180"/>
      <c r="F1397" s="181"/>
      <c r="G1397" s="179"/>
      <c r="H1397" s="179"/>
      <c r="I1397" s="179"/>
      <c r="J1397" s="179"/>
      <c r="K1397" s="428"/>
      <c r="L1397" s="179"/>
      <c r="M1397" s="179"/>
      <c r="N1397" s="179"/>
    </row>
    <row r="1398" ht="27.75" customHeight="1">
      <c r="A1398" s="182"/>
      <c r="B1398" s="183"/>
      <c r="C1398" s="120"/>
      <c r="D1398" s="177"/>
      <c r="E1398" s="177"/>
      <c r="F1398" s="178"/>
      <c r="G1398" s="120"/>
      <c r="H1398" s="120"/>
      <c r="I1398" s="120"/>
      <c r="J1398" s="120"/>
      <c r="K1398" s="428"/>
      <c r="L1398" s="120"/>
      <c r="M1398" s="120"/>
      <c r="N1398" s="120"/>
    </row>
    <row r="1399" ht="27.75" customHeight="1">
      <c r="A1399" s="182"/>
      <c r="B1399" s="184"/>
      <c r="C1399" s="179"/>
      <c r="D1399" s="180"/>
      <c r="E1399" s="180"/>
      <c r="F1399" s="181"/>
      <c r="G1399" s="179"/>
      <c r="H1399" s="179"/>
      <c r="I1399" s="179"/>
      <c r="J1399" s="179"/>
      <c r="K1399" s="428"/>
      <c r="L1399" s="179"/>
      <c r="M1399" s="179"/>
      <c r="N1399" s="179"/>
    </row>
    <row r="1400" ht="27.75" customHeight="1">
      <c r="A1400" s="182"/>
      <c r="B1400" s="183"/>
      <c r="C1400" s="120"/>
      <c r="D1400" s="177"/>
      <c r="E1400" s="177"/>
      <c r="F1400" s="178"/>
      <c r="G1400" s="120"/>
      <c r="H1400" s="120"/>
      <c r="I1400" s="120"/>
      <c r="J1400" s="120"/>
      <c r="K1400" s="428"/>
      <c r="L1400" s="120"/>
      <c r="M1400" s="120"/>
      <c r="N1400" s="120"/>
    </row>
    <row r="1401" ht="27.75" customHeight="1">
      <c r="A1401" s="182"/>
      <c r="B1401" s="184"/>
      <c r="C1401" s="179"/>
      <c r="D1401" s="180"/>
      <c r="E1401" s="180"/>
      <c r="F1401" s="181"/>
      <c r="G1401" s="179"/>
      <c r="H1401" s="179"/>
      <c r="I1401" s="179"/>
      <c r="J1401" s="179"/>
      <c r="K1401" s="428"/>
      <c r="L1401" s="179"/>
      <c r="M1401" s="179"/>
      <c r="N1401" s="179"/>
    </row>
    <row r="1402" ht="27.75" customHeight="1">
      <c r="A1402" s="182"/>
      <c r="B1402" s="183"/>
      <c r="C1402" s="120"/>
      <c r="D1402" s="177"/>
      <c r="E1402" s="177"/>
      <c r="F1402" s="178"/>
      <c r="G1402" s="120"/>
      <c r="H1402" s="120"/>
      <c r="I1402" s="120"/>
      <c r="J1402" s="120"/>
      <c r="K1402" s="428"/>
      <c r="L1402" s="120"/>
      <c r="M1402" s="120"/>
      <c r="N1402" s="120"/>
    </row>
    <row r="1403" ht="27.75" customHeight="1">
      <c r="A1403" s="182"/>
      <c r="B1403" s="184"/>
      <c r="C1403" s="179"/>
      <c r="D1403" s="180"/>
      <c r="E1403" s="180"/>
      <c r="F1403" s="181"/>
      <c r="G1403" s="179"/>
      <c r="H1403" s="179"/>
      <c r="I1403" s="179"/>
      <c r="J1403" s="179"/>
      <c r="K1403" s="428"/>
      <c r="L1403" s="179"/>
      <c r="M1403" s="179"/>
      <c r="N1403" s="179"/>
    </row>
    <row r="1404" ht="27.75" customHeight="1">
      <c r="A1404" s="182"/>
      <c r="B1404" s="183"/>
      <c r="C1404" s="120"/>
      <c r="D1404" s="177"/>
      <c r="E1404" s="177"/>
      <c r="F1404" s="178"/>
      <c r="G1404" s="120"/>
      <c r="H1404" s="120"/>
      <c r="I1404" s="120"/>
      <c r="J1404" s="120"/>
      <c r="K1404" s="428"/>
      <c r="L1404" s="120"/>
      <c r="M1404" s="120"/>
      <c r="N1404" s="120"/>
    </row>
    <row r="1405" ht="27.75" customHeight="1">
      <c r="A1405" s="182"/>
      <c r="B1405" s="184"/>
      <c r="C1405" s="179"/>
      <c r="D1405" s="180"/>
      <c r="E1405" s="180"/>
      <c r="F1405" s="181"/>
      <c r="G1405" s="179"/>
      <c r="H1405" s="179"/>
      <c r="I1405" s="179"/>
      <c r="J1405" s="179"/>
      <c r="K1405" s="428"/>
      <c r="L1405" s="179"/>
      <c r="M1405" s="179"/>
      <c r="N1405" s="179"/>
    </row>
    <row r="1406" ht="27.75" customHeight="1">
      <c r="A1406" s="182"/>
      <c r="B1406" s="183"/>
      <c r="C1406" s="120"/>
      <c r="D1406" s="177"/>
      <c r="E1406" s="177"/>
      <c r="F1406" s="178"/>
      <c r="G1406" s="120"/>
      <c r="H1406" s="120"/>
      <c r="I1406" s="120"/>
      <c r="J1406" s="120"/>
      <c r="K1406" s="428"/>
      <c r="L1406" s="120"/>
      <c r="M1406" s="120"/>
      <c r="N1406" s="120"/>
    </row>
    <row r="1407" ht="27.75" customHeight="1">
      <c r="A1407" s="182"/>
      <c r="B1407" s="184"/>
      <c r="C1407" s="179"/>
      <c r="D1407" s="180"/>
      <c r="E1407" s="180"/>
      <c r="F1407" s="181"/>
      <c r="G1407" s="179"/>
      <c r="H1407" s="179"/>
      <c r="I1407" s="179"/>
      <c r="J1407" s="179"/>
      <c r="K1407" s="428"/>
      <c r="L1407" s="179"/>
      <c r="M1407" s="179"/>
      <c r="N1407" s="179"/>
    </row>
    <row r="1408" ht="27.75" customHeight="1">
      <c r="A1408" s="182"/>
      <c r="B1408" s="183"/>
      <c r="C1408" s="120"/>
      <c r="D1408" s="177"/>
      <c r="E1408" s="177"/>
      <c r="F1408" s="178"/>
      <c r="G1408" s="120"/>
      <c r="H1408" s="120"/>
      <c r="I1408" s="120"/>
      <c r="J1408" s="120"/>
      <c r="K1408" s="428"/>
      <c r="L1408" s="120"/>
      <c r="M1408" s="120"/>
      <c r="N1408" s="120"/>
    </row>
    <row r="1409" ht="27.75" customHeight="1">
      <c r="A1409" s="182"/>
      <c r="B1409" s="184"/>
      <c r="C1409" s="179"/>
      <c r="D1409" s="180"/>
      <c r="E1409" s="180"/>
      <c r="F1409" s="181"/>
      <c r="G1409" s="179"/>
      <c r="H1409" s="179"/>
      <c r="I1409" s="179"/>
      <c r="J1409" s="179"/>
      <c r="K1409" s="428"/>
      <c r="L1409" s="179"/>
      <c r="M1409" s="179"/>
      <c r="N1409" s="179"/>
    </row>
    <row r="1410" ht="27.75" customHeight="1">
      <c r="A1410" s="182"/>
      <c r="B1410" s="183"/>
      <c r="C1410" s="120"/>
      <c r="D1410" s="177"/>
      <c r="E1410" s="177"/>
      <c r="F1410" s="178"/>
      <c r="G1410" s="120"/>
      <c r="H1410" s="120"/>
      <c r="I1410" s="120"/>
      <c r="J1410" s="120"/>
      <c r="K1410" s="428"/>
      <c r="L1410" s="120"/>
      <c r="M1410" s="120"/>
      <c r="N1410" s="120"/>
    </row>
    <row r="1411" ht="27.75" customHeight="1">
      <c r="A1411" s="182"/>
      <c r="B1411" s="184"/>
      <c r="C1411" s="179"/>
      <c r="D1411" s="180"/>
      <c r="E1411" s="180"/>
      <c r="F1411" s="181"/>
      <c r="G1411" s="179"/>
      <c r="H1411" s="179"/>
      <c r="I1411" s="179"/>
      <c r="J1411" s="179"/>
      <c r="K1411" s="428"/>
      <c r="L1411" s="179"/>
      <c r="M1411" s="179"/>
      <c r="N1411" s="179"/>
    </row>
    <row r="1412" ht="27.75" customHeight="1">
      <c r="A1412" s="182"/>
      <c r="B1412" s="183"/>
      <c r="C1412" s="120"/>
      <c r="D1412" s="177"/>
      <c r="E1412" s="177"/>
      <c r="F1412" s="178"/>
      <c r="G1412" s="120"/>
      <c r="H1412" s="120"/>
      <c r="I1412" s="120"/>
      <c r="J1412" s="120"/>
      <c r="K1412" s="428"/>
      <c r="L1412" s="120"/>
      <c r="M1412" s="120"/>
      <c r="N1412" s="120"/>
    </row>
    <row r="1413" ht="27.75" customHeight="1">
      <c r="A1413" s="182"/>
      <c r="B1413" s="184"/>
      <c r="C1413" s="179"/>
      <c r="D1413" s="180"/>
      <c r="E1413" s="180"/>
      <c r="F1413" s="181"/>
      <c r="G1413" s="179"/>
      <c r="H1413" s="179"/>
      <c r="I1413" s="179"/>
      <c r="J1413" s="179"/>
      <c r="K1413" s="428"/>
      <c r="L1413" s="179"/>
      <c r="M1413" s="179"/>
      <c r="N1413" s="179"/>
    </row>
    <row r="1414" ht="27.75" customHeight="1">
      <c r="A1414" s="182"/>
      <c r="B1414" s="183"/>
      <c r="C1414" s="120"/>
      <c r="D1414" s="177"/>
      <c r="E1414" s="177"/>
      <c r="F1414" s="178"/>
      <c r="G1414" s="120"/>
      <c r="H1414" s="120"/>
      <c r="I1414" s="120"/>
      <c r="J1414" s="120"/>
      <c r="K1414" s="428"/>
      <c r="L1414" s="120"/>
      <c r="M1414" s="120"/>
      <c r="N1414" s="120"/>
    </row>
    <row r="1415" ht="27.75" customHeight="1">
      <c r="A1415" s="182"/>
      <c r="B1415" s="184"/>
      <c r="C1415" s="179"/>
      <c r="D1415" s="180"/>
      <c r="E1415" s="180"/>
      <c r="F1415" s="181"/>
      <c r="G1415" s="179"/>
      <c r="H1415" s="179"/>
      <c r="I1415" s="179"/>
      <c r="J1415" s="179"/>
      <c r="K1415" s="428"/>
      <c r="L1415" s="179"/>
      <c r="M1415" s="179"/>
      <c r="N1415" s="179"/>
    </row>
    <row r="1416" ht="27.75" customHeight="1">
      <c r="A1416" s="182"/>
      <c r="B1416" s="183"/>
      <c r="C1416" s="120"/>
      <c r="D1416" s="177"/>
      <c r="E1416" s="177"/>
      <c r="F1416" s="178"/>
      <c r="G1416" s="120"/>
      <c r="H1416" s="120"/>
      <c r="I1416" s="120"/>
      <c r="J1416" s="120"/>
      <c r="K1416" s="428"/>
      <c r="L1416" s="120"/>
      <c r="M1416" s="120"/>
      <c r="N1416" s="120"/>
    </row>
    <row r="1417" ht="27.75" customHeight="1">
      <c r="A1417" s="182"/>
      <c r="B1417" s="184"/>
      <c r="C1417" s="179"/>
      <c r="D1417" s="180"/>
      <c r="E1417" s="180"/>
      <c r="F1417" s="181"/>
      <c r="G1417" s="179"/>
      <c r="H1417" s="179"/>
      <c r="I1417" s="179"/>
      <c r="J1417" s="179"/>
      <c r="K1417" s="428"/>
      <c r="L1417" s="179"/>
      <c r="M1417" s="179"/>
      <c r="N1417" s="179"/>
    </row>
    <row r="1418" ht="27.75" customHeight="1">
      <c r="A1418" s="182"/>
      <c r="B1418" s="183"/>
      <c r="C1418" s="120"/>
      <c r="D1418" s="177"/>
      <c r="E1418" s="177"/>
      <c r="F1418" s="178"/>
      <c r="G1418" s="120"/>
      <c r="H1418" s="120"/>
      <c r="I1418" s="120"/>
      <c r="J1418" s="120"/>
      <c r="K1418" s="428"/>
      <c r="L1418" s="120"/>
      <c r="M1418" s="120"/>
      <c r="N1418" s="120"/>
    </row>
    <row r="1419" ht="27.75" customHeight="1">
      <c r="A1419" s="182"/>
      <c r="B1419" s="184"/>
      <c r="C1419" s="179"/>
      <c r="D1419" s="180"/>
      <c r="E1419" s="180"/>
      <c r="F1419" s="181"/>
      <c r="G1419" s="179"/>
      <c r="H1419" s="179"/>
      <c r="I1419" s="179"/>
      <c r="J1419" s="179"/>
      <c r="K1419" s="428"/>
      <c r="L1419" s="179"/>
      <c r="M1419" s="179"/>
      <c r="N1419" s="179"/>
    </row>
    <row r="1420" ht="27.75" customHeight="1">
      <c r="A1420" s="182"/>
      <c r="B1420" s="183"/>
      <c r="C1420" s="120"/>
      <c r="D1420" s="177"/>
      <c r="E1420" s="177"/>
      <c r="F1420" s="178"/>
      <c r="G1420" s="120"/>
      <c r="H1420" s="120"/>
      <c r="I1420" s="120"/>
      <c r="J1420" s="120"/>
      <c r="K1420" s="428"/>
      <c r="L1420" s="120"/>
      <c r="M1420" s="120"/>
      <c r="N1420" s="120"/>
    </row>
    <row r="1421" ht="27.75" customHeight="1">
      <c r="A1421" s="182"/>
      <c r="B1421" s="184"/>
      <c r="C1421" s="179"/>
      <c r="D1421" s="180"/>
      <c r="E1421" s="180"/>
      <c r="F1421" s="181"/>
      <c r="G1421" s="179"/>
      <c r="H1421" s="179"/>
      <c r="I1421" s="179"/>
      <c r="J1421" s="179"/>
      <c r="K1421" s="428"/>
      <c r="L1421" s="179"/>
      <c r="M1421" s="179"/>
      <c r="N1421" s="179"/>
    </row>
    <row r="1422" ht="27.75" customHeight="1">
      <c r="A1422" s="182"/>
      <c r="B1422" s="183"/>
      <c r="C1422" s="120"/>
      <c r="D1422" s="177"/>
      <c r="E1422" s="177"/>
      <c r="F1422" s="178"/>
      <c r="G1422" s="120"/>
      <c r="H1422" s="120"/>
      <c r="I1422" s="120"/>
      <c r="J1422" s="120"/>
      <c r="K1422" s="428"/>
      <c r="L1422" s="120"/>
      <c r="M1422" s="120"/>
      <c r="N1422" s="120"/>
    </row>
    <row r="1423" ht="27.75" customHeight="1">
      <c r="A1423" s="182"/>
      <c r="B1423" s="184"/>
      <c r="C1423" s="179"/>
      <c r="D1423" s="180"/>
      <c r="E1423" s="180"/>
      <c r="F1423" s="181"/>
      <c r="G1423" s="179"/>
      <c r="H1423" s="179"/>
      <c r="I1423" s="179"/>
      <c r="J1423" s="179"/>
      <c r="K1423" s="428"/>
      <c r="L1423" s="179"/>
      <c r="M1423" s="179"/>
      <c r="N1423" s="179"/>
    </row>
    <row r="1424" ht="27.75" customHeight="1">
      <c r="A1424" s="182"/>
      <c r="B1424" s="183"/>
      <c r="C1424" s="120"/>
      <c r="D1424" s="177"/>
      <c r="E1424" s="177"/>
      <c r="F1424" s="178"/>
      <c r="G1424" s="120"/>
      <c r="H1424" s="120"/>
      <c r="I1424" s="120"/>
      <c r="J1424" s="120"/>
      <c r="K1424" s="428"/>
      <c r="L1424" s="120"/>
      <c r="M1424" s="120"/>
      <c r="N1424" s="120"/>
    </row>
    <row r="1425" ht="27.75" customHeight="1">
      <c r="A1425" s="182"/>
      <c r="B1425" s="184"/>
      <c r="C1425" s="179"/>
      <c r="D1425" s="180"/>
      <c r="E1425" s="180"/>
      <c r="F1425" s="181"/>
      <c r="G1425" s="179"/>
      <c r="H1425" s="179"/>
      <c r="I1425" s="179"/>
      <c r="J1425" s="179"/>
      <c r="K1425" s="428"/>
      <c r="L1425" s="179"/>
      <c r="M1425" s="179"/>
      <c r="N1425" s="179"/>
    </row>
    <row r="1426" ht="27.75" customHeight="1">
      <c r="A1426" s="182"/>
      <c r="B1426" s="183"/>
      <c r="C1426" s="120"/>
      <c r="D1426" s="177"/>
      <c r="E1426" s="177"/>
      <c r="F1426" s="178"/>
      <c r="G1426" s="120"/>
      <c r="H1426" s="120"/>
      <c r="I1426" s="120"/>
      <c r="J1426" s="120"/>
      <c r="K1426" s="428"/>
      <c r="L1426" s="120"/>
      <c r="M1426" s="120"/>
      <c r="N1426" s="120"/>
    </row>
    <row r="1427" ht="27.75" customHeight="1">
      <c r="A1427" s="182"/>
      <c r="B1427" s="184"/>
      <c r="C1427" s="179"/>
      <c r="D1427" s="180"/>
      <c r="E1427" s="180"/>
      <c r="F1427" s="181"/>
      <c r="G1427" s="179"/>
      <c r="H1427" s="179"/>
      <c r="I1427" s="179"/>
      <c r="J1427" s="179"/>
      <c r="K1427" s="428"/>
      <c r="L1427" s="179"/>
      <c r="M1427" s="179"/>
      <c r="N1427" s="179"/>
    </row>
    <row r="1428" ht="27.75" customHeight="1">
      <c r="A1428" s="182"/>
      <c r="B1428" s="183"/>
      <c r="C1428" s="120"/>
      <c r="D1428" s="177"/>
      <c r="E1428" s="177"/>
      <c r="F1428" s="178"/>
      <c r="G1428" s="120"/>
      <c r="H1428" s="120"/>
      <c r="I1428" s="120"/>
      <c r="J1428" s="120"/>
      <c r="K1428" s="428"/>
      <c r="L1428" s="120"/>
      <c r="M1428" s="120"/>
      <c r="N1428" s="120"/>
    </row>
    <row r="1429" ht="27.75" customHeight="1">
      <c r="A1429" s="182"/>
      <c r="B1429" s="184"/>
      <c r="C1429" s="179"/>
      <c r="D1429" s="180"/>
      <c r="E1429" s="180"/>
      <c r="F1429" s="181"/>
      <c r="G1429" s="179"/>
      <c r="H1429" s="179"/>
      <c r="I1429" s="179"/>
      <c r="J1429" s="179"/>
      <c r="K1429" s="428"/>
      <c r="L1429" s="179"/>
      <c r="M1429" s="179"/>
      <c r="N1429" s="179"/>
    </row>
    <row r="1430" ht="27.75" customHeight="1">
      <c r="A1430" s="182"/>
      <c r="B1430" s="183"/>
      <c r="C1430" s="120"/>
      <c r="D1430" s="177"/>
      <c r="E1430" s="177"/>
      <c r="F1430" s="178"/>
      <c r="G1430" s="120"/>
      <c r="H1430" s="120"/>
      <c r="I1430" s="120"/>
      <c r="J1430" s="120"/>
      <c r="K1430" s="428"/>
      <c r="L1430" s="120"/>
      <c r="M1430" s="120"/>
      <c r="N1430" s="120"/>
    </row>
    <row r="1431" ht="27.75" customHeight="1">
      <c r="A1431" s="182"/>
      <c r="B1431" s="184"/>
      <c r="C1431" s="179"/>
      <c r="D1431" s="180"/>
      <c r="E1431" s="180"/>
      <c r="F1431" s="181"/>
      <c r="G1431" s="179"/>
      <c r="H1431" s="179"/>
      <c r="I1431" s="179"/>
      <c r="J1431" s="179"/>
      <c r="K1431" s="428"/>
      <c r="L1431" s="179"/>
      <c r="M1431" s="179"/>
      <c r="N1431" s="179"/>
    </row>
    <row r="1432" ht="27.75" customHeight="1">
      <c r="A1432" s="182"/>
      <c r="B1432" s="183"/>
      <c r="C1432" s="120"/>
      <c r="D1432" s="177"/>
      <c r="E1432" s="177"/>
      <c r="F1432" s="178"/>
      <c r="G1432" s="120"/>
      <c r="H1432" s="120"/>
      <c r="I1432" s="120"/>
      <c r="J1432" s="120"/>
      <c r="K1432" s="428"/>
      <c r="L1432" s="120"/>
      <c r="M1432" s="120"/>
      <c r="N1432" s="120"/>
    </row>
    <row r="1433" ht="27.75" customHeight="1">
      <c r="A1433" s="182"/>
      <c r="B1433" s="184"/>
      <c r="C1433" s="179"/>
      <c r="D1433" s="180"/>
      <c r="E1433" s="180"/>
      <c r="F1433" s="181"/>
      <c r="G1433" s="179"/>
      <c r="H1433" s="179"/>
      <c r="I1433" s="179"/>
      <c r="J1433" s="179"/>
      <c r="K1433" s="428"/>
      <c r="L1433" s="179"/>
      <c r="M1433" s="179"/>
      <c r="N1433" s="179"/>
    </row>
    <row r="1434" ht="27.75" customHeight="1">
      <c r="A1434" s="182"/>
      <c r="B1434" s="183"/>
      <c r="C1434" s="120"/>
      <c r="D1434" s="177"/>
      <c r="E1434" s="177"/>
      <c r="F1434" s="178"/>
      <c r="G1434" s="120"/>
      <c r="H1434" s="120"/>
      <c r="I1434" s="120"/>
      <c r="J1434" s="120"/>
      <c r="K1434" s="428"/>
      <c r="L1434" s="120"/>
      <c r="M1434" s="120"/>
      <c r="N1434" s="120"/>
    </row>
    <row r="1435" ht="27.75" customHeight="1">
      <c r="A1435" s="182"/>
      <c r="B1435" s="184"/>
      <c r="C1435" s="179"/>
      <c r="D1435" s="180"/>
      <c r="E1435" s="180"/>
      <c r="F1435" s="181"/>
      <c r="G1435" s="179"/>
      <c r="H1435" s="179"/>
      <c r="I1435" s="179"/>
      <c r="J1435" s="179"/>
      <c r="K1435" s="428"/>
      <c r="L1435" s="179"/>
      <c r="M1435" s="179"/>
      <c r="N1435" s="179"/>
    </row>
    <row r="1436" ht="27.75" customHeight="1">
      <c r="A1436" s="182"/>
      <c r="B1436" s="183"/>
      <c r="C1436" s="120"/>
      <c r="D1436" s="177"/>
      <c r="E1436" s="177"/>
      <c r="F1436" s="178"/>
      <c r="G1436" s="120"/>
      <c r="H1436" s="120"/>
      <c r="I1436" s="120"/>
      <c r="J1436" s="120"/>
      <c r="K1436" s="428"/>
      <c r="L1436" s="120"/>
      <c r="M1436" s="120"/>
      <c r="N1436" s="120"/>
    </row>
    <row r="1437" ht="27.75" customHeight="1">
      <c r="A1437" s="182"/>
      <c r="B1437" s="184"/>
      <c r="C1437" s="179"/>
      <c r="D1437" s="180"/>
      <c r="E1437" s="180"/>
      <c r="F1437" s="181"/>
      <c r="G1437" s="179"/>
      <c r="H1437" s="179"/>
      <c r="I1437" s="179"/>
      <c r="J1437" s="179"/>
      <c r="K1437" s="428"/>
      <c r="L1437" s="179"/>
      <c r="M1437" s="179"/>
      <c r="N1437" s="179"/>
    </row>
    <row r="1438" ht="27.75" customHeight="1">
      <c r="A1438" s="182"/>
      <c r="B1438" s="183"/>
      <c r="C1438" s="120"/>
      <c r="D1438" s="177"/>
      <c r="E1438" s="177"/>
      <c r="F1438" s="178"/>
      <c r="G1438" s="120"/>
      <c r="H1438" s="120"/>
      <c r="I1438" s="120"/>
      <c r="J1438" s="120"/>
      <c r="K1438" s="428"/>
      <c r="L1438" s="120"/>
      <c r="M1438" s="120"/>
      <c r="N1438" s="120"/>
    </row>
    <row r="1439" ht="27.75" customHeight="1">
      <c r="A1439" s="182"/>
      <c r="B1439" s="184"/>
      <c r="C1439" s="179"/>
      <c r="D1439" s="180"/>
      <c r="E1439" s="180"/>
      <c r="F1439" s="181"/>
      <c r="G1439" s="179"/>
      <c r="H1439" s="179"/>
      <c r="I1439" s="179"/>
      <c r="J1439" s="179"/>
      <c r="K1439" s="428"/>
      <c r="L1439" s="179"/>
      <c r="M1439" s="179"/>
      <c r="N1439" s="179"/>
    </row>
    <row r="1440" ht="27.75" customHeight="1">
      <c r="A1440" s="182"/>
      <c r="B1440" s="183"/>
      <c r="C1440" s="120"/>
      <c r="D1440" s="177"/>
      <c r="E1440" s="177"/>
      <c r="F1440" s="178"/>
      <c r="G1440" s="120"/>
      <c r="H1440" s="120"/>
      <c r="I1440" s="120"/>
      <c r="J1440" s="120"/>
      <c r="K1440" s="428"/>
      <c r="L1440" s="120"/>
      <c r="M1440" s="120"/>
      <c r="N1440" s="120"/>
    </row>
    <row r="1441" ht="27.75" customHeight="1">
      <c r="A1441" s="182"/>
      <c r="B1441" s="184"/>
      <c r="C1441" s="179"/>
      <c r="D1441" s="180"/>
      <c r="E1441" s="180"/>
      <c r="F1441" s="181"/>
      <c r="G1441" s="179"/>
      <c r="H1441" s="179"/>
      <c r="I1441" s="179"/>
      <c r="J1441" s="179"/>
      <c r="K1441" s="428"/>
      <c r="L1441" s="179"/>
      <c r="M1441" s="179"/>
      <c r="N1441" s="179"/>
    </row>
    <row r="1442" ht="27.75" customHeight="1">
      <c r="A1442" s="182"/>
      <c r="B1442" s="183"/>
      <c r="C1442" s="120"/>
      <c r="D1442" s="177"/>
      <c r="E1442" s="177"/>
      <c r="F1442" s="178"/>
      <c r="G1442" s="120"/>
      <c r="H1442" s="120"/>
      <c r="I1442" s="120"/>
      <c r="J1442" s="120"/>
      <c r="K1442" s="428"/>
      <c r="L1442" s="120"/>
      <c r="M1442" s="120"/>
      <c r="N1442" s="120"/>
    </row>
    <row r="1443" ht="27.75" customHeight="1">
      <c r="A1443" s="182"/>
      <c r="B1443" s="184"/>
      <c r="C1443" s="179"/>
      <c r="D1443" s="180"/>
      <c r="E1443" s="180"/>
      <c r="F1443" s="181"/>
      <c r="G1443" s="179"/>
      <c r="H1443" s="179"/>
      <c r="I1443" s="179"/>
      <c r="J1443" s="179"/>
      <c r="K1443" s="428"/>
      <c r="L1443" s="179"/>
      <c r="M1443" s="179"/>
      <c r="N1443" s="179"/>
    </row>
    <row r="1444" ht="27.75" customHeight="1">
      <c r="A1444" s="182"/>
      <c r="B1444" s="183"/>
      <c r="C1444" s="120"/>
      <c r="D1444" s="177"/>
      <c r="E1444" s="177"/>
      <c r="F1444" s="178"/>
      <c r="G1444" s="120"/>
      <c r="H1444" s="120"/>
      <c r="I1444" s="120"/>
      <c r="J1444" s="120"/>
      <c r="K1444" s="428"/>
      <c r="L1444" s="120"/>
      <c r="M1444" s="120"/>
      <c r="N1444" s="120"/>
    </row>
    <row r="1445" ht="27.75" customHeight="1">
      <c r="A1445" s="182"/>
      <c r="B1445" s="184"/>
      <c r="C1445" s="179"/>
      <c r="D1445" s="180"/>
      <c r="E1445" s="180"/>
      <c r="F1445" s="181"/>
      <c r="G1445" s="179"/>
      <c r="H1445" s="179"/>
      <c r="I1445" s="179"/>
      <c r="J1445" s="179"/>
      <c r="K1445" s="428"/>
      <c r="L1445" s="179"/>
      <c r="M1445" s="179"/>
      <c r="N1445" s="179"/>
    </row>
    <row r="1446" ht="27.75" customHeight="1">
      <c r="A1446" s="182"/>
      <c r="B1446" s="183"/>
      <c r="C1446" s="120"/>
      <c r="D1446" s="177"/>
      <c r="E1446" s="177"/>
      <c r="F1446" s="178"/>
      <c r="G1446" s="120"/>
      <c r="H1446" s="120"/>
      <c r="I1446" s="120"/>
      <c r="J1446" s="120"/>
      <c r="K1446" s="428"/>
      <c r="L1446" s="120"/>
      <c r="M1446" s="120"/>
      <c r="N1446" s="120"/>
    </row>
    <row r="1447" ht="27.75" customHeight="1">
      <c r="A1447" s="182"/>
      <c r="B1447" s="184"/>
      <c r="C1447" s="179"/>
      <c r="D1447" s="180"/>
      <c r="E1447" s="180"/>
      <c r="F1447" s="181"/>
      <c r="G1447" s="179"/>
      <c r="H1447" s="179"/>
      <c r="I1447" s="179"/>
      <c r="J1447" s="179"/>
      <c r="K1447" s="428"/>
      <c r="L1447" s="179"/>
      <c r="M1447" s="179"/>
      <c r="N1447" s="179"/>
    </row>
    <row r="1448" ht="27.75" customHeight="1">
      <c r="A1448" s="182"/>
      <c r="B1448" s="183"/>
      <c r="C1448" s="120"/>
      <c r="D1448" s="177"/>
      <c r="E1448" s="177"/>
      <c r="F1448" s="178"/>
      <c r="G1448" s="120"/>
      <c r="H1448" s="120"/>
      <c r="I1448" s="120"/>
      <c r="J1448" s="120"/>
      <c r="K1448" s="428"/>
      <c r="L1448" s="120"/>
      <c r="M1448" s="120"/>
      <c r="N1448" s="120"/>
    </row>
    <row r="1449" ht="27.75" customHeight="1">
      <c r="A1449" s="182"/>
      <c r="B1449" s="184"/>
      <c r="C1449" s="179"/>
      <c r="D1449" s="180"/>
      <c r="E1449" s="180"/>
      <c r="F1449" s="181"/>
      <c r="G1449" s="179"/>
      <c r="H1449" s="179"/>
      <c r="I1449" s="179"/>
      <c r="J1449" s="179"/>
      <c r="K1449" s="428"/>
      <c r="L1449" s="179"/>
      <c r="M1449" s="179"/>
      <c r="N1449" s="179"/>
    </row>
    <row r="1450" ht="27.75" customHeight="1">
      <c r="A1450" s="182"/>
      <c r="B1450" s="183"/>
      <c r="C1450" s="120"/>
      <c r="D1450" s="177"/>
      <c r="E1450" s="177"/>
      <c r="F1450" s="178"/>
      <c r="G1450" s="120"/>
      <c r="H1450" s="120"/>
      <c r="I1450" s="120"/>
      <c r="J1450" s="120"/>
      <c r="K1450" s="428"/>
      <c r="L1450" s="120"/>
      <c r="M1450" s="120"/>
      <c r="N1450" s="120"/>
    </row>
    <row r="1451" ht="27.75" customHeight="1">
      <c r="A1451" s="182"/>
      <c r="B1451" s="184"/>
      <c r="C1451" s="179"/>
      <c r="D1451" s="180"/>
      <c r="E1451" s="180"/>
      <c r="F1451" s="181"/>
      <c r="G1451" s="179"/>
      <c r="H1451" s="179"/>
      <c r="I1451" s="179"/>
      <c r="J1451" s="179"/>
      <c r="K1451" s="428"/>
      <c r="L1451" s="179"/>
      <c r="M1451" s="179"/>
      <c r="N1451" s="179"/>
    </row>
    <row r="1452" ht="27.75" customHeight="1">
      <c r="A1452" s="182"/>
      <c r="B1452" s="183"/>
      <c r="C1452" s="120"/>
      <c r="D1452" s="177"/>
      <c r="E1452" s="177"/>
      <c r="F1452" s="178"/>
      <c r="G1452" s="120"/>
      <c r="H1452" s="120"/>
      <c r="I1452" s="120"/>
      <c r="J1452" s="120"/>
      <c r="K1452" s="428"/>
      <c r="L1452" s="120"/>
      <c r="M1452" s="120"/>
      <c r="N1452" s="120"/>
    </row>
    <row r="1453" ht="27.75" customHeight="1">
      <c r="A1453" s="182"/>
      <c r="B1453" s="184"/>
      <c r="C1453" s="179"/>
      <c r="D1453" s="180"/>
      <c r="E1453" s="180"/>
      <c r="F1453" s="181"/>
      <c r="G1453" s="179"/>
      <c r="H1453" s="179"/>
      <c r="I1453" s="179"/>
      <c r="J1453" s="179"/>
      <c r="K1453" s="428"/>
      <c r="L1453" s="179"/>
      <c r="M1453" s="179"/>
      <c r="N1453" s="179"/>
    </row>
    <row r="1454" ht="27.75" customHeight="1">
      <c r="A1454" s="182"/>
      <c r="B1454" s="183"/>
      <c r="C1454" s="120"/>
      <c r="D1454" s="177"/>
      <c r="E1454" s="177"/>
      <c r="F1454" s="178"/>
      <c r="G1454" s="120"/>
      <c r="H1454" s="120"/>
      <c r="I1454" s="120"/>
      <c r="J1454" s="120"/>
      <c r="K1454" s="428"/>
      <c r="L1454" s="120"/>
      <c r="M1454" s="120"/>
      <c r="N1454" s="120"/>
    </row>
    <row r="1455" ht="27.75" customHeight="1">
      <c r="A1455" s="182"/>
      <c r="B1455" s="184"/>
      <c r="C1455" s="179"/>
      <c r="D1455" s="180"/>
      <c r="E1455" s="180"/>
      <c r="F1455" s="181"/>
      <c r="G1455" s="179"/>
      <c r="H1455" s="179"/>
      <c r="I1455" s="179"/>
      <c r="J1455" s="179"/>
      <c r="K1455" s="428"/>
      <c r="L1455" s="179"/>
      <c r="M1455" s="179"/>
      <c r="N1455" s="179"/>
    </row>
    <row r="1456" ht="27.75" customHeight="1">
      <c r="A1456" s="182"/>
      <c r="B1456" s="183"/>
      <c r="C1456" s="120"/>
      <c r="D1456" s="177"/>
      <c r="E1456" s="177"/>
      <c r="F1456" s="178"/>
      <c r="G1456" s="120"/>
      <c r="H1456" s="120"/>
      <c r="I1456" s="120"/>
      <c r="J1456" s="120"/>
      <c r="K1456" s="428"/>
      <c r="L1456" s="120"/>
      <c r="M1456" s="120"/>
      <c r="N1456" s="120"/>
    </row>
    <row r="1457" ht="27.75" customHeight="1">
      <c r="A1457" s="182"/>
      <c r="B1457" s="184"/>
      <c r="C1457" s="179"/>
      <c r="D1457" s="180"/>
      <c r="E1457" s="180"/>
      <c r="F1457" s="181"/>
      <c r="G1457" s="179"/>
      <c r="H1457" s="179"/>
      <c r="I1457" s="179"/>
      <c r="J1457" s="179"/>
      <c r="K1457" s="428"/>
      <c r="L1457" s="179"/>
      <c r="M1457" s="179"/>
      <c r="N1457" s="179"/>
    </row>
    <row r="1458" ht="27.75" customHeight="1">
      <c r="A1458" s="182"/>
      <c r="B1458" s="183"/>
      <c r="C1458" s="120"/>
      <c r="D1458" s="177"/>
      <c r="E1458" s="177"/>
      <c r="F1458" s="178"/>
      <c r="G1458" s="120"/>
      <c r="H1458" s="120"/>
      <c r="I1458" s="120"/>
      <c r="J1458" s="120"/>
      <c r="K1458" s="428"/>
      <c r="L1458" s="120"/>
      <c r="M1458" s="120"/>
      <c r="N1458" s="120"/>
    </row>
    <row r="1459" ht="27.75" customHeight="1">
      <c r="A1459" s="182"/>
      <c r="B1459" s="184"/>
      <c r="C1459" s="179"/>
      <c r="D1459" s="180"/>
      <c r="E1459" s="180"/>
      <c r="F1459" s="181"/>
      <c r="G1459" s="179"/>
      <c r="H1459" s="179"/>
      <c r="I1459" s="179"/>
      <c r="J1459" s="179"/>
      <c r="K1459" s="428"/>
      <c r="L1459" s="179"/>
      <c r="M1459" s="179"/>
      <c r="N1459" s="179"/>
    </row>
    <row r="1460" ht="27.75" customHeight="1">
      <c r="A1460" s="182"/>
      <c r="B1460" s="183"/>
      <c r="C1460" s="120"/>
      <c r="D1460" s="177"/>
      <c r="E1460" s="177"/>
      <c r="F1460" s="178"/>
      <c r="G1460" s="120"/>
      <c r="H1460" s="120"/>
      <c r="I1460" s="120"/>
      <c r="J1460" s="120"/>
      <c r="K1460" s="428"/>
      <c r="L1460" s="120"/>
      <c r="M1460" s="120"/>
      <c r="N1460" s="120"/>
    </row>
    <row r="1461" ht="27.75" customHeight="1">
      <c r="A1461" s="182"/>
      <c r="B1461" s="184"/>
      <c r="C1461" s="179"/>
      <c r="D1461" s="180"/>
      <c r="E1461" s="180"/>
      <c r="F1461" s="181"/>
      <c r="G1461" s="179"/>
      <c r="H1461" s="179"/>
      <c r="I1461" s="179"/>
      <c r="J1461" s="179"/>
      <c r="K1461" s="428"/>
      <c r="L1461" s="179"/>
      <c r="M1461" s="179"/>
      <c r="N1461" s="179"/>
    </row>
    <row r="1462" ht="27.75" customHeight="1">
      <c r="A1462" s="182"/>
      <c r="B1462" s="183"/>
      <c r="C1462" s="120"/>
      <c r="D1462" s="177"/>
      <c r="E1462" s="177"/>
      <c r="F1462" s="178"/>
      <c r="G1462" s="120"/>
      <c r="H1462" s="120"/>
      <c r="I1462" s="120"/>
      <c r="J1462" s="120"/>
      <c r="K1462" s="428"/>
      <c r="L1462" s="120"/>
      <c r="M1462" s="120"/>
      <c r="N1462" s="120"/>
    </row>
    <row r="1463" ht="27.75" customHeight="1">
      <c r="A1463" s="182"/>
      <c r="B1463" s="184"/>
      <c r="C1463" s="179"/>
      <c r="D1463" s="180"/>
      <c r="E1463" s="180"/>
      <c r="F1463" s="181"/>
      <c r="G1463" s="179"/>
      <c r="H1463" s="179"/>
      <c r="I1463" s="179"/>
      <c r="J1463" s="179"/>
      <c r="K1463" s="428"/>
      <c r="L1463" s="179"/>
      <c r="M1463" s="179"/>
      <c r="N1463" s="179"/>
    </row>
    <row r="1464" ht="27.75" customHeight="1">
      <c r="A1464" s="182"/>
      <c r="B1464" s="183"/>
      <c r="C1464" s="120"/>
      <c r="D1464" s="177"/>
      <c r="E1464" s="177"/>
      <c r="F1464" s="178"/>
      <c r="G1464" s="120"/>
      <c r="H1464" s="120"/>
      <c r="I1464" s="120"/>
      <c r="J1464" s="120"/>
      <c r="K1464" s="428"/>
      <c r="L1464" s="120"/>
      <c r="M1464" s="120"/>
      <c r="N1464" s="120"/>
    </row>
    <row r="1465" ht="27.75" customHeight="1">
      <c r="A1465" s="182"/>
      <c r="B1465" s="184"/>
      <c r="C1465" s="179"/>
      <c r="D1465" s="180"/>
      <c r="E1465" s="180"/>
      <c r="F1465" s="181"/>
      <c r="G1465" s="179"/>
      <c r="H1465" s="179"/>
      <c r="I1465" s="179"/>
      <c r="J1465" s="179"/>
      <c r="K1465" s="428"/>
      <c r="L1465" s="179"/>
      <c r="M1465" s="179"/>
      <c r="N1465" s="179"/>
    </row>
    <row r="1466" ht="27.75" customHeight="1">
      <c r="A1466" s="182"/>
      <c r="B1466" s="183"/>
      <c r="C1466" s="120"/>
      <c r="D1466" s="177"/>
      <c r="E1466" s="177"/>
      <c r="F1466" s="178"/>
      <c r="G1466" s="120"/>
      <c r="H1466" s="120"/>
      <c r="I1466" s="120"/>
      <c r="J1466" s="120"/>
      <c r="K1466" s="428"/>
      <c r="L1466" s="120"/>
      <c r="M1466" s="120"/>
      <c r="N1466" s="120"/>
    </row>
    <row r="1467" ht="27.75" customHeight="1">
      <c r="A1467" s="182"/>
      <c r="B1467" s="184"/>
      <c r="C1467" s="179"/>
      <c r="D1467" s="180"/>
      <c r="E1467" s="180"/>
      <c r="F1467" s="181"/>
      <c r="G1467" s="179"/>
      <c r="H1467" s="179"/>
      <c r="I1467" s="179"/>
      <c r="J1467" s="179"/>
      <c r="K1467" s="428"/>
      <c r="L1467" s="179"/>
      <c r="M1467" s="179"/>
      <c r="N1467" s="179"/>
    </row>
    <row r="1468" ht="27.75" customHeight="1">
      <c r="A1468" s="182"/>
      <c r="B1468" s="183"/>
      <c r="C1468" s="120"/>
      <c r="D1468" s="177"/>
      <c r="E1468" s="177"/>
      <c r="F1468" s="178"/>
      <c r="G1468" s="120"/>
      <c r="H1468" s="120"/>
      <c r="I1468" s="120"/>
      <c r="J1468" s="120"/>
      <c r="K1468" s="428"/>
      <c r="L1468" s="120"/>
      <c r="M1468" s="120"/>
      <c r="N1468" s="120"/>
    </row>
    <row r="1469" ht="27.75" customHeight="1">
      <c r="A1469" s="182"/>
      <c r="B1469" s="184"/>
      <c r="C1469" s="179"/>
      <c r="D1469" s="180"/>
      <c r="E1469" s="180"/>
      <c r="F1469" s="181"/>
      <c r="G1469" s="179"/>
      <c r="H1469" s="179"/>
      <c r="I1469" s="179"/>
      <c r="J1469" s="179"/>
      <c r="K1469" s="428"/>
      <c r="L1469" s="179"/>
      <c r="M1469" s="179"/>
      <c r="N1469" s="179"/>
    </row>
    <row r="1470" ht="27.75" customHeight="1">
      <c r="A1470" s="182"/>
      <c r="B1470" s="183"/>
      <c r="C1470" s="120"/>
      <c r="D1470" s="177"/>
      <c r="E1470" s="177"/>
      <c r="F1470" s="178"/>
      <c r="G1470" s="120"/>
      <c r="H1470" s="120"/>
      <c r="I1470" s="120"/>
      <c r="J1470" s="120"/>
      <c r="K1470" s="428"/>
      <c r="L1470" s="120"/>
      <c r="M1470" s="120"/>
      <c r="N1470" s="120"/>
    </row>
    <row r="1471" ht="27.75" customHeight="1">
      <c r="A1471" s="182"/>
      <c r="B1471" s="184"/>
      <c r="C1471" s="179"/>
      <c r="D1471" s="180"/>
      <c r="E1471" s="180"/>
      <c r="F1471" s="181"/>
      <c r="G1471" s="179"/>
      <c r="H1471" s="179"/>
      <c r="I1471" s="179"/>
      <c r="J1471" s="179"/>
      <c r="K1471" s="428"/>
      <c r="L1471" s="179"/>
      <c r="M1471" s="179"/>
      <c r="N1471" s="179"/>
    </row>
    <row r="1472" ht="27.75" customHeight="1">
      <c r="A1472" s="182"/>
      <c r="B1472" s="183"/>
      <c r="C1472" s="120"/>
      <c r="D1472" s="177"/>
      <c r="E1472" s="177"/>
      <c r="F1472" s="178"/>
      <c r="G1472" s="120"/>
      <c r="H1472" s="120"/>
      <c r="I1472" s="120"/>
      <c r="J1472" s="120"/>
      <c r="K1472" s="428"/>
      <c r="L1472" s="120"/>
      <c r="M1472" s="120"/>
      <c r="N1472" s="120"/>
    </row>
    <row r="1473" ht="27.75" customHeight="1">
      <c r="A1473" s="182"/>
      <c r="B1473" s="184"/>
      <c r="C1473" s="179"/>
      <c r="D1473" s="180"/>
      <c r="E1473" s="180"/>
      <c r="F1473" s="181"/>
      <c r="G1473" s="179"/>
      <c r="H1473" s="179"/>
      <c r="I1473" s="179"/>
      <c r="J1473" s="179"/>
      <c r="K1473" s="428"/>
      <c r="L1473" s="179"/>
      <c r="M1473" s="179"/>
      <c r="N1473" s="179"/>
    </row>
    <row r="1474" ht="27.75" customHeight="1">
      <c r="A1474" s="182"/>
      <c r="B1474" s="183"/>
      <c r="C1474" s="120"/>
      <c r="D1474" s="177"/>
      <c r="E1474" s="177"/>
      <c r="F1474" s="178"/>
      <c r="G1474" s="120"/>
      <c r="H1474" s="120"/>
      <c r="I1474" s="120"/>
      <c r="J1474" s="120"/>
      <c r="K1474" s="428"/>
      <c r="L1474" s="120"/>
      <c r="M1474" s="120"/>
      <c r="N1474" s="120"/>
    </row>
    <row r="1475" ht="27.75" customHeight="1">
      <c r="A1475" s="182"/>
      <c r="B1475" s="184"/>
      <c r="C1475" s="179"/>
      <c r="D1475" s="180"/>
      <c r="E1475" s="180"/>
      <c r="F1475" s="181"/>
      <c r="G1475" s="179"/>
      <c r="H1475" s="179"/>
      <c r="I1475" s="179"/>
      <c r="J1475" s="179"/>
      <c r="K1475" s="428"/>
      <c r="L1475" s="179"/>
      <c r="M1475" s="179"/>
      <c r="N1475" s="179"/>
    </row>
    <row r="1476" ht="27.75" customHeight="1">
      <c r="A1476" s="182"/>
      <c r="B1476" s="183"/>
      <c r="C1476" s="120"/>
      <c r="D1476" s="177"/>
      <c r="E1476" s="177"/>
      <c r="F1476" s="178"/>
      <c r="G1476" s="120"/>
      <c r="H1476" s="120"/>
      <c r="I1476" s="120"/>
      <c r="J1476" s="120"/>
      <c r="K1476" s="428"/>
      <c r="L1476" s="120"/>
      <c r="M1476" s="120"/>
      <c r="N1476" s="120"/>
    </row>
    <row r="1477" ht="27.75" customHeight="1">
      <c r="A1477" s="182"/>
      <c r="B1477" s="184"/>
      <c r="C1477" s="179"/>
      <c r="D1477" s="180"/>
      <c r="E1477" s="180"/>
      <c r="F1477" s="181"/>
      <c r="G1477" s="179"/>
      <c r="H1477" s="179"/>
      <c r="I1477" s="179"/>
      <c r="J1477" s="179"/>
      <c r="K1477" s="428"/>
      <c r="L1477" s="179"/>
      <c r="M1477" s="179"/>
      <c r="N1477" s="179"/>
    </row>
    <row r="1478" ht="27.75" customHeight="1">
      <c r="A1478" s="182"/>
      <c r="B1478" s="183"/>
      <c r="C1478" s="120"/>
      <c r="D1478" s="177"/>
      <c r="E1478" s="177"/>
      <c r="F1478" s="178"/>
      <c r="G1478" s="120"/>
      <c r="H1478" s="120"/>
      <c r="I1478" s="120"/>
      <c r="J1478" s="120"/>
      <c r="K1478" s="428"/>
      <c r="L1478" s="120"/>
      <c r="M1478" s="120"/>
      <c r="N1478" s="120"/>
    </row>
    <row r="1479" ht="27.75" customHeight="1">
      <c r="A1479" s="182"/>
      <c r="B1479" s="184"/>
      <c r="C1479" s="179"/>
      <c r="D1479" s="180"/>
      <c r="E1479" s="180"/>
      <c r="F1479" s="181"/>
      <c r="G1479" s="179"/>
      <c r="H1479" s="179"/>
      <c r="I1479" s="179"/>
      <c r="J1479" s="179"/>
      <c r="K1479" s="428"/>
      <c r="L1479" s="179"/>
      <c r="M1479" s="179"/>
      <c r="N1479" s="179"/>
    </row>
    <row r="1480" ht="27.75" customHeight="1">
      <c r="A1480" s="182"/>
      <c r="B1480" s="183"/>
      <c r="C1480" s="120"/>
      <c r="D1480" s="177"/>
      <c r="E1480" s="177"/>
      <c r="F1480" s="178"/>
      <c r="G1480" s="120"/>
      <c r="H1480" s="120"/>
      <c r="I1480" s="120"/>
      <c r="J1480" s="120"/>
      <c r="K1480" s="428"/>
      <c r="L1480" s="120"/>
      <c r="M1480" s="120"/>
      <c r="N1480" s="120"/>
    </row>
    <row r="1481" ht="27.75" customHeight="1">
      <c r="A1481" s="182"/>
      <c r="B1481" s="184"/>
      <c r="C1481" s="179"/>
      <c r="D1481" s="180"/>
      <c r="E1481" s="180"/>
      <c r="F1481" s="181"/>
      <c r="G1481" s="179"/>
      <c r="H1481" s="179"/>
      <c r="I1481" s="179"/>
      <c r="J1481" s="179"/>
      <c r="K1481" s="428"/>
      <c r="L1481" s="179"/>
      <c r="M1481" s="179"/>
      <c r="N1481" s="179"/>
    </row>
    <row r="1482" ht="27.75" customHeight="1">
      <c r="A1482" s="182"/>
      <c r="B1482" s="183"/>
      <c r="C1482" s="120"/>
      <c r="D1482" s="177"/>
      <c r="E1482" s="177"/>
      <c r="F1482" s="178"/>
      <c r="G1482" s="120"/>
      <c r="H1482" s="120"/>
      <c r="I1482" s="120"/>
      <c r="J1482" s="120"/>
      <c r="K1482" s="428"/>
      <c r="L1482" s="120"/>
      <c r="M1482" s="120"/>
      <c r="N1482" s="120"/>
    </row>
    <row r="1483" ht="27.75" customHeight="1">
      <c r="A1483" s="182"/>
      <c r="B1483" s="184"/>
      <c r="C1483" s="179"/>
      <c r="D1483" s="180"/>
      <c r="E1483" s="180"/>
      <c r="F1483" s="181"/>
      <c r="G1483" s="179"/>
      <c r="H1483" s="179"/>
      <c r="I1483" s="179"/>
      <c r="J1483" s="179"/>
      <c r="K1483" s="428"/>
      <c r="L1483" s="179"/>
      <c r="M1483" s="179"/>
      <c r="N1483" s="179"/>
    </row>
    <row r="1484" ht="27.75" customHeight="1">
      <c r="A1484" s="182"/>
      <c r="B1484" s="183"/>
      <c r="C1484" s="120"/>
      <c r="D1484" s="177"/>
      <c r="E1484" s="177"/>
      <c r="F1484" s="178"/>
      <c r="G1484" s="120"/>
      <c r="H1484" s="120"/>
      <c r="I1484" s="120"/>
      <c r="J1484" s="120"/>
      <c r="K1484" s="428"/>
      <c r="L1484" s="120"/>
      <c r="M1484" s="120"/>
      <c r="N1484" s="120"/>
    </row>
    <row r="1485" ht="27.75" customHeight="1">
      <c r="A1485" s="182"/>
      <c r="B1485" s="184"/>
      <c r="C1485" s="179"/>
      <c r="D1485" s="180"/>
      <c r="E1485" s="180"/>
      <c r="F1485" s="181"/>
      <c r="G1485" s="179"/>
      <c r="H1485" s="179"/>
      <c r="I1485" s="179"/>
      <c r="J1485" s="179"/>
      <c r="K1485" s="428"/>
      <c r="L1485" s="179"/>
      <c r="M1485" s="179"/>
      <c r="N1485" s="179"/>
    </row>
    <row r="1486" ht="27.75" customHeight="1">
      <c r="A1486" s="182"/>
      <c r="B1486" s="183"/>
      <c r="C1486" s="120"/>
      <c r="D1486" s="177"/>
      <c r="E1486" s="177"/>
      <c r="F1486" s="178"/>
      <c r="G1486" s="120"/>
      <c r="H1486" s="120"/>
      <c r="I1486" s="120"/>
      <c r="J1486" s="120"/>
      <c r="K1486" s="428"/>
      <c r="L1486" s="120"/>
      <c r="M1486" s="120"/>
      <c r="N1486" s="120"/>
    </row>
    <row r="1487" ht="27.75" customHeight="1">
      <c r="A1487" s="182"/>
      <c r="B1487" s="184"/>
      <c r="C1487" s="179"/>
      <c r="D1487" s="180"/>
      <c r="E1487" s="180"/>
      <c r="F1487" s="181"/>
      <c r="G1487" s="179"/>
      <c r="H1487" s="179"/>
      <c r="I1487" s="179"/>
      <c r="J1487" s="179"/>
      <c r="K1487" s="428"/>
      <c r="L1487" s="179"/>
      <c r="M1487" s="179"/>
      <c r="N1487" s="179"/>
    </row>
    <row r="1488" ht="27.75" customHeight="1">
      <c r="A1488" s="182"/>
      <c r="B1488" s="183"/>
      <c r="C1488" s="120"/>
      <c r="D1488" s="177"/>
      <c r="E1488" s="177"/>
      <c r="F1488" s="178"/>
      <c r="G1488" s="120"/>
      <c r="H1488" s="120"/>
      <c r="I1488" s="120"/>
      <c r="J1488" s="120"/>
      <c r="K1488" s="428"/>
      <c r="L1488" s="120"/>
      <c r="M1488" s="120"/>
      <c r="N1488" s="120"/>
    </row>
    <row r="1489" ht="27.75" customHeight="1">
      <c r="A1489" s="182"/>
      <c r="B1489" s="184"/>
      <c r="C1489" s="179"/>
      <c r="D1489" s="180"/>
      <c r="E1489" s="180"/>
      <c r="F1489" s="181"/>
      <c r="G1489" s="179"/>
      <c r="H1489" s="179"/>
      <c r="I1489" s="179"/>
      <c r="J1489" s="179"/>
      <c r="K1489" s="428"/>
      <c r="L1489" s="179"/>
      <c r="M1489" s="179"/>
      <c r="N1489" s="179"/>
    </row>
    <row r="1490" ht="27.75" customHeight="1">
      <c r="A1490" s="182"/>
      <c r="B1490" s="183"/>
      <c r="C1490" s="120"/>
      <c r="D1490" s="177"/>
      <c r="E1490" s="177"/>
      <c r="F1490" s="178"/>
      <c r="G1490" s="120"/>
      <c r="H1490" s="120"/>
      <c r="I1490" s="120"/>
      <c r="J1490" s="120"/>
      <c r="K1490" s="428"/>
      <c r="L1490" s="120"/>
      <c r="M1490" s="120"/>
      <c r="N1490" s="120"/>
    </row>
    <row r="1491" ht="27.75" customHeight="1">
      <c r="A1491" s="182"/>
      <c r="B1491" s="184"/>
      <c r="C1491" s="179"/>
      <c r="D1491" s="180"/>
      <c r="E1491" s="180"/>
      <c r="F1491" s="181"/>
      <c r="G1491" s="179"/>
      <c r="H1491" s="179"/>
      <c r="I1491" s="179"/>
      <c r="J1491" s="179"/>
      <c r="K1491" s="428"/>
      <c r="L1491" s="179"/>
      <c r="M1491" s="179"/>
      <c r="N1491" s="179"/>
    </row>
    <row r="1492" ht="27.75" customHeight="1">
      <c r="A1492" s="182"/>
      <c r="B1492" s="183"/>
      <c r="C1492" s="120"/>
      <c r="D1492" s="177"/>
      <c r="E1492" s="177"/>
      <c r="F1492" s="178"/>
      <c r="G1492" s="120"/>
      <c r="H1492" s="120"/>
      <c r="I1492" s="120"/>
      <c r="J1492" s="120"/>
      <c r="K1492" s="428"/>
      <c r="L1492" s="120"/>
      <c r="M1492" s="120"/>
      <c r="N1492" s="120"/>
    </row>
    <row r="1493" ht="27.75" customHeight="1">
      <c r="A1493" s="182"/>
      <c r="B1493" s="184"/>
      <c r="C1493" s="179"/>
      <c r="D1493" s="180"/>
      <c r="E1493" s="180"/>
      <c r="F1493" s="181"/>
      <c r="G1493" s="179"/>
      <c r="H1493" s="179"/>
      <c r="I1493" s="179"/>
      <c r="J1493" s="179"/>
      <c r="K1493" s="428"/>
      <c r="L1493" s="179"/>
      <c r="M1493" s="179"/>
      <c r="N1493" s="179"/>
    </row>
    <row r="1494" ht="27.75" customHeight="1">
      <c r="A1494" s="182"/>
      <c r="B1494" s="183"/>
      <c r="C1494" s="120"/>
      <c r="D1494" s="177"/>
      <c r="E1494" s="177"/>
      <c r="F1494" s="178"/>
      <c r="G1494" s="120"/>
      <c r="H1494" s="120"/>
      <c r="I1494" s="120"/>
      <c r="J1494" s="120"/>
      <c r="K1494" s="428"/>
      <c r="L1494" s="120"/>
      <c r="M1494" s="120"/>
      <c r="N1494" s="120"/>
    </row>
    <row r="1495" ht="27.75" customHeight="1">
      <c r="A1495" s="182"/>
      <c r="B1495" s="184"/>
      <c r="C1495" s="179"/>
      <c r="D1495" s="180"/>
      <c r="E1495" s="180"/>
      <c r="F1495" s="181"/>
      <c r="G1495" s="179"/>
      <c r="H1495" s="179"/>
      <c r="I1495" s="179"/>
      <c r="J1495" s="179"/>
      <c r="K1495" s="428"/>
      <c r="L1495" s="179"/>
      <c r="M1495" s="179"/>
      <c r="N1495" s="179"/>
    </row>
    <row r="1496" ht="27.75" customHeight="1">
      <c r="A1496" s="182"/>
      <c r="B1496" s="183"/>
      <c r="C1496" s="120"/>
      <c r="D1496" s="177"/>
      <c r="E1496" s="177"/>
      <c r="F1496" s="178"/>
      <c r="G1496" s="120"/>
      <c r="H1496" s="120"/>
      <c r="I1496" s="120"/>
      <c r="J1496" s="120"/>
      <c r="K1496" s="428"/>
      <c r="L1496" s="120"/>
      <c r="M1496" s="120"/>
      <c r="N1496" s="120"/>
    </row>
    <row r="1497" ht="27.75" customHeight="1">
      <c r="A1497" s="182"/>
      <c r="B1497" s="184"/>
      <c r="C1497" s="179"/>
      <c r="D1497" s="180"/>
      <c r="E1497" s="180"/>
      <c r="F1497" s="181"/>
      <c r="G1497" s="179"/>
      <c r="H1497" s="179"/>
      <c r="I1497" s="179"/>
      <c r="J1497" s="179"/>
      <c r="K1497" s="428"/>
      <c r="L1497" s="179"/>
      <c r="M1497" s="179"/>
      <c r="N1497" s="179"/>
    </row>
    <row r="1498" ht="27.75" customHeight="1">
      <c r="A1498" s="182"/>
      <c r="B1498" s="183"/>
      <c r="C1498" s="120"/>
      <c r="D1498" s="177"/>
      <c r="E1498" s="177"/>
      <c r="F1498" s="178"/>
      <c r="G1498" s="120"/>
      <c r="H1498" s="120"/>
      <c r="I1498" s="120"/>
      <c r="J1498" s="120"/>
      <c r="K1498" s="428"/>
      <c r="L1498" s="120"/>
      <c r="M1498" s="120"/>
      <c r="N1498" s="120"/>
    </row>
    <row r="1499" ht="27.75" customHeight="1">
      <c r="A1499" s="182"/>
      <c r="B1499" s="184"/>
      <c r="C1499" s="179"/>
      <c r="D1499" s="180"/>
      <c r="E1499" s="180"/>
      <c r="F1499" s="181"/>
      <c r="G1499" s="179"/>
      <c r="H1499" s="179"/>
      <c r="I1499" s="179"/>
      <c r="J1499" s="179"/>
      <c r="K1499" s="428"/>
      <c r="L1499" s="179"/>
      <c r="M1499" s="179"/>
      <c r="N1499" s="179"/>
    </row>
    <row r="1500" ht="27.75" customHeight="1">
      <c r="A1500" s="182"/>
      <c r="B1500" s="183"/>
      <c r="C1500" s="120"/>
      <c r="D1500" s="177"/>
      <c r="E1500" s="177"/>
      <c r="F1500" s="178"/>
      <c r="G1500" s="120"/>
      <c r="H1500" s="120"/>
      <c r="I1500" s="120"/>
      <c r="J1500" s="120"/>
      <c r="K1500" s="428"/>
      <c r="L1500" s="120"/>
      <c r="M1500" s="120"/>
      <c r="N1500" s="120"/>
    </row>
    <row r="1501" ht="27.75" customHeight="1">
      <c r="A1501" s="182"/>
      <c r="B1501" s="184"/>
      <c r="C1501" s="179"/>
      <c r="D1501" s="180"/>
      <c r="E1501" s="180"/>
      <c r="F1501" s="181"/>
      <c r="G1501" s="179"/>
      <c r="H1501" s="179"/>
      <c r="I1501" s="179"/>
      <c r="J1501" s="179"/>
      <c r="K1501" s="428"/>
      <c r="L1501" s="179"/>
      <c r="M1501" s="179"/>
      <c r="N1501" s="179"/>
    </row>
    <row r="1502" ht="27.75" customHeight="1">
      <c r="A1502" s="182"/>
      <c r="B1502" s="183"/>
      <c r="C1502" s="120"/>
      <c r="D1502" s="177"/>
      <c r="E1502" s="177"/>
      <c r="F1502" s="178"/>
      <c r="G1502" s="120"/>
      <c r="H1502" s="120"/>
      <c r="I1502" s="120"/>
      <c r="J1502" s="120"/>
      <c r="K1502" s="428"/>
      <c r="L1502" s="120"/>
      <c r="M1502" s="120"/>
      <c r="N1502" s="120"/>
    </row>
    <row r="1503" ht="27.75" customHeight="1">
      <c r="A1503" s="182"/>
      <c r="B1503" s="184"/>
      <c r="C1503" s="179"/>
      <c r="D1503" s="180"/>
      <c r="E1503" s="180"/>
      <c r="F1503" s="181"/>
      <c r="G1503" s="179"/>
      <c r="H1503" s="179"/>
      <c r="I1503" s="179"/>
      <c r="J1503" s="179"/>
      <c r="K1503" s="428"/>
      <c r="L1503" s="179"/>
      <c r="M1503" s="179"/>
      <c r="N1503" s="179"/>
    </row>
    <row r="1504" ht="27.75" customHeight="1">
      <c r="A1504" s="182"/>
      <c r="B1504" s="183"/>
      <c r="C1504" s="120"/>
      <c r="D1504" s="177"/>
      <c r="E1504" s="177"/>
      <c r="F1504" s="178"/>
      <c r="G1504" s="120"/>
      <c r="H1504" s="120"/>
      <c r="I1504" s="120"/>
      <c r="J1504" s="120"/>
      <c r="K1504" s="428"/>
      <c r="L1504" s="120"/>
      <c r="M1504" s="120"/>
      <c r="N1504" s="120"/>
    </row>
    <row r="1505" ht="27.75" customHeight="1">
      <c r="A1505" s="182"/>
      <c r="B1505" s="184"/>
      <c r="C1505" s="179"/>
      <c r="D1505" s="180"/>
      <c r="E1505" s="180"/>
      <c r="F1505" s="181"/>
      <c r="G1505" s="179"/>
      <c r="H1505" s="179"/>
      <c r="I1505" s="179"/>
      <c r="J1505" s="179"/>
      <c r="K1505" s="428"/>
      <c r="L1505" s="179"/>
      <c r="M1505" s="179"/>
      <c r="N1505" s="179"/>
    </row>
    <row r="1506" ht="27.75" customHeight="1">
      <c r="A1506" s="182"/>
      <c r="B1506" s="183"/>
      <c r="C1506" s="120"/>
      <c r="D1506" s="177"/>
      <c r="E1506" s="177"/>
      <c r="F1506" s="178"/>
      <c r="G1506" s="120"/>
      <c r="H1506" s="120"/>
      <c r="I1506" s="120"/>
      <c r="J1506" s="120"/>
      <c r="K1506" s="428"/>
      <c r="L1506" s="120"/>
      <c r="M1506" s="120"/>
      <c r="N1506" s="120"/>
    </row>
    <row r="1507" ht="27.75" customHeight="1">
      <c r="A1507" s="182"/>
      <c r="B1507" s="184"/>
      <c r="C1507" s="179"/>
      <c r="D1507" s="180"/>
      <c r="E1507" s="180"/>
      <c r="F1507" s="181"/>
      <c r="G1507" s="179"/>
      <c r="H1507" s="179"/>
      <c r="I1507" s="179"/>
      <c r="J1507" s="179"/>
      <c r="K1507" s="428"/>
      <c r="L1507" s="179"/>
      <c r="M1507" s="179"/>
      <c r="N1507" s="179"/>
    </row>
    <row r="1508" ht="27.75" customHeight="1">
      <c r="A1508" s="182"/>
      <c r="B1508" s="183"/>
      <c r="C1508" s="120"/>
      <c r="D1508" s="177"/>
      <c r="E1508" s="177"/>
      <c r="F1508" s="178"/>
      <c r="G1508" s="120"/>
      <c r="H1508" s="120"/>
      <c r="I1508" s="120"/>
      <c r="J1508" s="120"/>
      <c r="K1508" s="428"/>
      <c r="L1508" s="120"/>
      <c r="M1508" s="120"/>
      <c r="N1508" s="120"/>
    </row>
    <row r="1509" ht="27.75" customHeight="1">
      <c r="A1509" s="182"/>
      <c r="B1509" s="184"/>
      <c r="C1509" s="179"/>
      <c r="D1509" s="180"/>
      <c r="E1509" s="180"/>
      <c r="F1509" s="181"/>
      <c r="G1509" s="179"/>
      <c r="H1509" s="179"/>
      <c r="I1509" s="179"/>
      <c r="J1509" s="179"/>
      <c r="K1509" s="428"/>
      <c r="L1509" s="179"/>
      <c r="M1509" s="179"/>
      <c r="N1509" s="179"/>
    </row>
    <row r="1510" ht="27.75" customHeight="1">
      <c r="A1510" s="182"/>
      <c r="B1510" s="183"/>
      <c r="C1510" s="120"/>
      <c r="D1510" s="177"/>
      <c r="E1510" s="177"/>
      <c r="F1510" s="178"/>
      <c r="G1510" s="120"/>
      <c r="H1510" s="120"/>
      <c r="I1510" s="120"/>
      <c r="J1510" s="120"/>
      <c r="K1510" s="428"/>
      <c r="L1510" s="120"/>
      <c r="M1510" s="120"/>
      <c r="N1510" s="120"/>
    </row>
    <row r="1511" ht="27.75" customHeight="1">
      <c r="A1511" s="182"/>
      <c r="B1511" s="184"/>
      <c r="C1511" s="179"/>
      <c r="D1511" s="180"/>
      <c r="E1511" s="180"/>
      <c r="F1511" s="181"/>
      <c r="G1511" s="179"/>
      <c r="H1511" s="179"/>
      <c r="I1511" s="179"/>
      <c r="J1511" s="179"/>
      <c r="K1511" s="428"/>
      <c r="L1511" s="179"/>
      <c r="M1511" s="179"/>
      <c r="N1511" s="179"/>
    </row>
    <row r="1512" ht="27.75" customHeight="1">
      <c r="A1512" s="182"/>
      <c r="B1512" s="183"/>
      <c r="C1512" s="120"/>
      <c r="D1512" s="177"/>
      <c r="E1512" s="177"/>
      <c r="F1512" s="178"/>
      <c r="G1512" s="120"/>
      <c r="H1512" s="120"/>
      <c r="I1512" s="120"/>
      <c r="J1512" s="120"/>
      <c r="K1512" s="428"/>
      <c r="L1512" s="120"/>
      <c r="M1512" s="120"/>
      <c r="N1512" s="120"/>
    </row>
    <row r="1513" ht="27.75" customHeight="1">
      <c r="A1513" s="182"/>
      <c r="B1513" s="184"/>
      <c r="C1513" s="179"/>
      <c r="D1513" s="180"/>
      <c r="E1513" s="180"/>
      <c r="F1513" s="181"/>
      <c r="G1513" s="179"/>
      <c r="H1513" s="179"/>
      <c r="I1513" s="179"/>
      <c r="J1513" s="179"/>
      <c r="K1513" s="428"/>
      <c r="L1513" s="179"/>
      <c r="M1513" s="179"/>
      <c r="N1513" s="179"/>
    </row>
    <row r="1514" ht="27.75" customHeight="1">
      <c r="A1514" s="182"/>
      <c r="B1514" s="183"/>
      <c r="C1514" s="120"/>
      <c r="D1514" s="177"/>
      <c r="E1514" s="177"/>
      <c r="F1514" s="178"/>
      <c r="G1514" s="120"/>
      <c r="H1514" s="120"/>
      <c r="I1514" s="120"/>
      <c r="J1514" s="120"/>
      <c r="K1514" s="428"/>
      <c r="L1514" s="120"/>
      <c r="M1514" s="120"/>
      <c r="N1514" s="120"/>
    </row>
    <row r="1515" ht="27.75" customHeight="1">
      <c r="A1515" s="182"/>
      <c r="B1515" s="184"/>
      <c r="C1515" s="179"/>
      <c r="D1515" s="180"/>
      <c r="E1515" s="180"/>
      <c r="F1515" s="181"/>
      <c r="G1515" s="179"/>
      <c r="H1515" s="179"/>
      <c r="I1515" s="179"/>
      <c r="J1515" s="179"/>
      <c r="K1515" s="428"/>
      <c r="L1515" s="179"/>
      <c r="M1515" s="179"/>
      <c r="N1515" s="179"/>
    </row>
    <row r="1516" ht="27.75" customHeight="1">
      <c r="A1516" s="182"/>
      <c r="B1516" s="183"/>
      <c r="C1516" s="120"/>
      <c r="D1516" s="177"/>
      <c r="E1516" s="177"/>
      <c r="F1516" s="178"/>
      <c r="G1516" s="120"/>
      <c r="H1516" s="120"/>
      <c r="I1516" s="120"/>
      <c r="J1516" s="120"/>
      <c r="K1516" s="428"/>
      <c r="L1516" s="120"/>
      <c r="M1516" s="120"/>
      <c r="N1516" s="120"/>
    </row>
    <row r="1517" ht="27.75" customHeight="1">
      <c r="A1517" s="182"/>
      <c r="B1517" s="184"/>
      <c r="C1517" s="179"/>
      <c r="D1517" s="180"/>
      <c r="E1517" s="180"/>
      <c r="F1517" s="181"/>
      <c r="G1517" s="179"/>
      <c r="H1517" s="179"/>
      <c r="I1517" s="179"/>
      <c r="J1517" s="179"/>
      <c r="K1517" s="428"/>
      <c r="L1517" s="179"/>
      <c r="M1517" s="179"/>
      <c r="N1517" s="179"/>
    </row>
    <row r="1518" ht="27.75" customHeight="1">
      <c r="A1518" s="182"/>
      <c r="B1518" s="183"/>
      <c r="C1518" s="120"/>
      <c r="D1518" s="177"/>
      <c r="E1518" s="177"/>
      <c r="F1518" s="178"/>
      <c r="G1518" s="120"/>
      <c r="H1518" s="120"/>
      <c r="I1518" s="120"/>
      <c r="J1518" s="120"/>
      <c r="K1518" s="428"/>
      <c r="L1518" s="120"/>
      <c r="M1518" s="120"/>
      <c r="N1518" s="120"/>
    </row>
    <row r="1519" ht="27.75" customHeight="1">
      <c r="A1519" s="182"/>
      <c r="B1519" s="184"/>
      <c r="C1519" s="179"/>
      <c r="D1519" s="180"/>
      <c r="E1519" s="180"/>
      <c r="F1519" s="181"/>
      <c r="G1519" s="179"/>
      <c r="H1519" s="179"/>
      <c r="I1519" s="179"/>
      <c r="J1519" s="179"/>
      <c r="K1519" s="428"/>
      <c r="L1519" s="179"/>
      <c r="M1519" s="179"/>
      <c r="N1519" s="179"/>
    </row>
    <row r="1520" ht="27.75" customHeight="1">
      <c r="A1520" s="182"/>
      <c r="B1520" s="183"/>
      <c r="C1520" s="120"/>
      <c r="D1520" s="177"/>
      <c r="E1520" s="177"/>
      <c r="F1520" s="178"/>
      <c r="G1520" s="120"/>
      <c r="H1520" s="120"/>
      <c r="I1520" s="120"/>
      <c r="J1520" s="120"/>
      <c r="K1520" s="428"/>
      <c r="L1520" s="120"/>
      <c r="M1520" s="120"/>
      <c r="N1520" s="120"/>
    </row>
    <row r="1521" ht="27.75" customHeight="1">
      <c r="A1521" s="182"/>
      <c r="B1521" s="184"/>
      <c r="C1521" s="179"/>
      <c r="D1521" s="180"/>
      <c r="E1521" s="180"/>
      <c r="F1521" s="181"/>
      <c r="G1521" s="179"/>
      <c r="H1521" s="179"/>
      <c r="I1521" s="179"/>
      <c r="J1521" s="179"/>
      <c r="K1521" s="428"/>
      <c r="L1521" s="179"/>
      <c r="M1521" s="179"/>
      <c r="N1521" s="179"/>
    </row>
    <row r="1522" ht="27.75" customHeight="1">
      <c r="A1522" s="182"/>
      <c r="B1522" s="183"/>
      <c r="C1522" s="120"/>
      <c r="D1522" s="177"/>
      <c r="E1522" s="177"/>
      <c r="F1522" s="178"/>
      <c r="G1522" s="120"/>
      <c r="H1522" s="120"/>
      <c r="I1522" s="120"/>
      <c r="J1522" s="120"/>
      <c r="K1522" s="428"/>
      <c r="L1522" s="120"/>
      <c r="M1522" s="120"/>
      <c r="N1522" s="120"/>
    </row>
    <row r="1523" ht="27.75" customHeight="1">
      <c r="A1523" s="182"/>
      <c r="B1523" s="184"/>
      <c r="C1523" s="179"/>
      <c r="D1523" s="180"/>
      <c r="E1523" s="180"/>
      <c r="F1523" s="181"/>
      <c r="G1523" s="179"/>
      <c r="H1523" s="179"/>
      <c r="I1523" s="179"/>
      <c r="J1523" s="179"/>
      <c r="K1523" s="428"/>
      <c r="L1523" s="179"/>
      <c r="M1523" s="179"/>
      <c r="N1523" s="179"/>
    </row>
    <row r="1524" ht="27.75" customHeight="1">
      <c r="A1524" s="182"/>
      <c r="B1524" s="183"/>
      <c r="C1524" s="120"/>
      <c r="D1524" s="177"/>
      <c r="E1524" s="177"/>
      <c r="F1524" s="178"/>
      <c r="G1524" s="120"/>
      <c r="H1524" s="120"/>
      <c r="I1524" s="120"/>
      <c r="J1524" s="120"/>
      <c r="K1524" s="428"/>
      <c r="L1524" s="120"/>
      <c r="M1524" s="120"/>
      <c r="N1524" s="120"/>
    </row>
    <row r="1525" ht="27.75" customHeight="1">
      <c r="A1525" s="182"/>
      <c r="B1525" s="184"/>
      <c r="C1525" s="179"/>
      <c r="D1525" s="180"/>
      <c r="E1525" s="180"/>
      <c r="F1525" s="181"/>
      <c r="G1525" s="179"/>
      <c r="H1525" s="179"/>
      <c r="I1525" s="179"/>
      <c r="J1525" s="179"/>
      <c r="K1525" s="428"/>
      <c r="L1525" s="179"/>
      <c r="M1525" s="179"/>
      <c r="N1525" s="179"/>
    </row>
    <row r="1526" ht="27.75" customHeight="1">
      <c r="A1526" s="182"/>
      <c r="B1526" s="183"/>
      <c r="C1526" s="120"/>
      <c r="D1526" s="177"/>
      <c r="E1526" s="177"/>
      <c r="F1526" s="178"/>
      <c r="G1526" s="120"/>
      <c r="H1526" s="120"/>
      <c r="I1526" s="120"/>
      <c r="J1526" s="120"/>
      <c r="K1526" s="428"/>
      <c r="L1526" s="120"/>
      <c r="M1526" s="120"/>
      <c r="N1526" s="120"/>
    </row>
    <row r="1527" ht="27.75" customHeight="1">
      <c r="A1527" s="182"/>
      <c r="B1527" s="184"/>
      <c r="C1527" s="179"/>
      <c r="D1527" s="180"/>
      <c r="E1527" s="180"/>
      <c r="F1527" s="181"/>
      <c r="G1527" s="179"/>
      <c r="H1527" s="179"/>
      <c r="I1527" s="179"/>
      <c r="J1527" s="179"/>
      <c r="K1527" s="428"/>
      <c r="L1527" s="179"/>
      <c r="M1527" s="179"/>
      <c r="N1527" s="179"/>
    </row>
    <row r="1528" ht="27.75" customHeight="1">
      <c r="A1528" s="182"/>
      <c r="B1528" s="183"/>
      <c r="C1528" s="120"/>
      <c r="D1528" s="177"/>
      <c r="E1528" s="177"/>
      <c r="F1528" s="178"/>
      <c r="G1528" s="120"/>
      <c r="H1528" s="120"/>
      <c r="I1528" s="120"/>
      <c r="J1528" s="120"/>
      <c r="K1528" s="428"/>
      <c r="L1528" s="120"/>
      <c r="M1528" s="120"/>
      <c r="N1528" s="120"/>
    </row>
    <row r="1529" ht="27.75" customHeight="1">
      <c r="A1529" s="182"/>
      <c r="B1529" s="184"/>
      <c r="C1529" s="179"/>
      <c r="D1529" s="180"/>
      <c r="E1529" s="180"/>
      <c r="F1529" s="181"/>
      <c r="G1529" s="179"/>
      <c r="H1529" s="179"/>
      <c r="I1529" s="179"/>
      <c r="J1529" s="179"/>
      <c r="K1529" s="428"/>
      <c r="L1529" s="179"/>
      <c r="M1529" s="179"/>
      <c r="N1529" s="179"/>
    </row>
    <row r="1530" ht="27.75" customHeight="1">
      <c r="A1530" s="182"/>
      <c r="B1530" s="183"/>
      <c r="C1530" s="120"/>
      <c r="D1530" s="177"/>
      <c r="E1530" s="177"/>
      <c r="F1530" s="178"/>
      <c r="G1530" s="120"/>
      <c r="H1530" s="120"/>
      <c r="I1530" s="120"/>
      <c r="J1530" s="120"/>
      <c r="K1530" s="428"/>
      <c r="L1530" s="120"/>
      <c r="M1530" s="120"/>
      <c r="N1530" s="120"/>
    </row>
    <row r="1531" ht="27.75" customHeight="1">
      <c r="A1531" s="182"/>
      <c r="B1531" s="184"/>
      <c r="C1531" s="179"/>
      <c r="D1531" s="180"/>
      <c r="E1531" s="180"/>
      <c r="F1531" s="181"/>
      <c r="G1531" s="179"/>
      <c r="H1531" s="179"/>
      <c r="I1531" s="179"/>
      <c r="J1531" s="179"/>
      <c r="K1531" s="428"/>
      <c r="L1531" s="179"/>
      <c r="M1531" s="179"/>
      <c r="N1531" s="179"/>
    </row>
    <row r="1532" ht="27.75" customHeight="1">
      <c r="A1532" s="182"/>
      <c r="B1532" s="183"/>
      <c r="C1532" s="120"/>
      <c r="D1532" s="177"/>
      <c r="E1532" s="177"/>
      <c r="F1532" s="178"/>
      <c r="G1532" s="120"/>
      <c r="H1532" s="120"/>
      <c r="I1532" s="120"/>
      <c r="J1532" s="120"/>
      <c r="K1532" s="428"/>
      <c r="L1532" s="120"/>
      <c r="M1532" s="120"/>
      <c r="N1532" s="120"/>
    </row>
    <row r="1533" ht="27.75" customHeight="1">
      <c r="A1533" s="182"/>
      <c r="B1533" s="184"/>
      <c r="C1533" s="179"/>
      <c r="D1533" s="180"/>
      <c r="E1533" s="180"/>
      <c r="F1533" s="181"/>
      <c r="G1533" s="179"/>
      <c r="H1533" s="179"/>
      <c r="I1533" s="179"/>
      <c r="J1533" s="179"/>
      <c r="K1533" s="428"/>
      <c r="L1533" s="179"/>
      <c r="M1533" s="179"/>
      <c r="N1533" s="179"/>
    </row>
    <row r="1534" ht="27.75" customHeight="1">
      <c r="A1534" s="182"/>
      <c r="B1534" s="183"/>
      <c r="C1534" s="120"/>
      <c r="D1534" s="177"/>
      <c r="E1534" s="177"/>
      <c r="F1534" s="178"/>
      <c r="G1534" s="120"/>
      <c r="H1534" s="120"/>
      <c r="I1534" s="120"/>
      <c r="J1534" s="120"/>
      <c r="K1534" s="428"/>
      <c r="L1534" s="120"/>
      <c r="M1534" s="120"/>
      <c r="N1534" s="120"/>
    </row>
    <row r="1535" ht="27.75" customHeight="1">
      <c r="A1535" s="182"/>
      <c r="B1535" s="184"/>
      <c r="C1535" s="179"/>
      <c r="D1535" s="180"/>
      <c r="E1535" s="180"/>
      <c r="F1535" s="181"/>
      <c r="G1535" s="179"/>
      <c r="H1535" s="179"/>
      <c r="I1535" s="179"/>
      <c r="J1535" s="179"/>
      <c r="K1535" s="428"/>
      <c r="L1535" s="179"/>
      <c r="M1535" s="179"/>
      <c r="N1535" s="179"/>
    </row>
    <row r="1536" ht="27.75" customHeight="1">
      <c r="A1536" s="182"/>
      <c r="B1536" s="183"/>
      <c r="C1536" s="120"/>
      <c r="D1536" s="177"/>
      <c r="E1536" s="177"/>
      <c r="F1536" s="178"/>
      <c r="G1536" s="120"/>
      <c r="H1536" s="120"/>
      <c r="I1536" s="120"/>
      <c r="J1536" s="120"/>
      <c r="K1536" s="428"/>
      <c r="L1536" s="120"/>
      <c r="M1536" s="120"/>
      <c r="N1536" s="120"/>
    </row>
    <row r="1537" ht="27.75" customHeight="1">
      <c r="A1537" s="182"/>
      <c r="B1537" s="184"/>
      <c r="C1537" s="179"/>
      <c r="D1537" s="180"/>
      <c r="E1537" s="180"/>
      <c r="F1537" s="181"/>
      <c r="G1537" s="179"/>
      <c r="H1537" s="179"/>
      <c r="I1537" s="179"/>
      <c r="J1537" s="179"/>
      <c r="K1537" s="428"/>
      <c r="L1537" s="179"/>
      <c r="M1537" s="179"/>
      <c r="N1537" s="179"/>
    </row>
    <row r="1538" ht="27.75" customHeight="1">
      <c r="A1538" s="182"/>
      <c r="B1538" s="183"/>
      <c r="C1538" s="120"/>
      <c r="D1538" s="177"/>
      <c r="E1538" s="177"/>
      <c r="F1538" s="178"/>
      <c r="G1538" s="120"/>
      <c r="H1538" s="120"/>
      <c r="I1538" s="120"/>
      <c r="J1538" s="120"/>
      <c r="K1538" s="428"/>
      <c r="L1538" s="120"/>
      <c r="M1538" s="120"/>
      <c r="N1538" s="120"/>
    </row>
    <row r="1539" ht="27.75" customHeight="1">
      <c r="A1539" s="182"/>
      <c r="B1539" s="184"/>
      <c r="C1539" s="179"/>
      <c r="D1539" s="180"/>
      <c r="E1539" s="180"/>
      <c r="F1539" s="181"/>
      <c r="G1539" s="179"/>
      <c r="H1539" s="179"/>
      <c r="I1539" s="179"/>
      <c r="J1539" s="179"/>
      <c r="K1539" s="428"/>
      <c r="L1539" s="179"/>
      <c r="M1539" s="179"/>
      <c r="N1539" s="179"/>
    </row>
    <row r="1540" ht="27.75" customHeight="1">
      <c r="A1540" s="182"/>
      <c r="B1540" s="183"/>
      <c r="C1540" s="120"/>
      <c r="D1540" s="177"/>
      <c r="E1540" s="177"/>
      <c r="F1540" s="178"/>
      <c r="G1540" s="120"/>
      <c r="H1540" s="120"/>
      <c r="I1540" s="120"/>
      <c r="J1540" s="120"/>
      <c r="K1540" s="428"/>
      <c r="L1540" s="120"/>
      <c r="M1540" s="120"/>
      <c r="N1540" s="120"/>
    </row>
    <row r="1541" ht="27.75" customHeight="1">
      <c r="A1541" s="182"/>
      <c r="B1541" s="184"/>
      <c r="C1541" s="179"/>
      <c r="D1541" s="180"/>
      <c r="E1541" s="180"/>
      <c r="F1541" s="181"/>
      <c r="G1541" s="179"/>
      <c r="H1541" s="179"/>
      <c r="I1541" s="179"/>
      <c r="J1541" s="179"/>
      <c r="K1541" s="428"/>
      <c r="L1541" s="179"/>
      <c r="M1541" s="179"/>
      <c r="N1541" s="179"/>
    </row>
    <row r="1542" ht="27.75" customHeight="1">
      <c r="A1542" s="182"/>
      <c r="B1542" s="183"/>
      <c r="C1542" s="120"/>
      <c r="D1542" s="177"/>
      <c r="E1542" s="177"/>
      <c r="F1542" s="178"/>
      <c r="G1542" s="120"/>
      <c r="H1542" s="120"/>
      <c r="I1542" s="120"/>
      <c r="J1542" s="120"/>
      <c r="K1542" s="428"/>
      <c r="L1542" s="120"/>
      <c r="M1542" s="120"/>
      <c r="N1542" s="120"/>
    </row>
    <row r="1543" ht="27.75" customHeight="1">
      <c r="A1543" s="182"/>
      <c r="B1543" s="184"/>
      <c r="C1543" s="179"/>
      <c r="D1543" s="180"/>
      <c r="E1543" s="180"/>
      <c r="F1543" s="181"/>
      <c r="G1543" s="179"/>
      <c r="H1543" s="179"/>
      <c r="I1543" s="179"/>
      <c r="J1543" s="179"/>
      <c r="K1543" s="428"/>
      <c r="L1543" s="179"/>
      <c r="M1543" s="179"/>
      <c r="N1543" s="179"/>
    </row>
    <row r="1544" ht="27.75" customHeight="1">
      <c r="A1544" s="182"/>
      <c r="B1544" s="183"/>
      <c r="C1544" s="120"/>
      <c r="D1544" s="177"/>
      <c r="E1544" s="177"/>
      <c r="F1544" s="178"/>
      <c r="G1544" s="120"/>
      <c r="H1544" s="120"/>
      <c r="I1544" s="120"/>
      <c r="J1544" s="120"/>
      <c r="K1544" s="428"/>
      <c r="L1544" s="120"/>
      <c r="M1544" s="120"/>
      <c r="N1544" s="120"/>
    </row>
    <row r="1545" ht="27.75" customHeight="1">
      <c r="A1545" s="182"/>
      <c r="B1545" s="184"/>
      <c r="C1545" s="179"/>
      <c r="D1545" s="180"/>
      <c r="E1545" s="180"/>
      <c r="F1545" s="181"/>
      <c r="G1545" s="179"/>
      <c r="H1545" s="179"/>
      <c r="I1545" s="179"/>
      <c r="J1545" s="179"/>
      <c r="K1545" s="428"/>
      <c r="L1545" s="179"/>
      <c r="M1545" s="179"/>
      <c r="N1545" s="179"/>
    </row>
    <row r="1546" ht="27.75" customHeight="1">
      <c r="A1546" s="182"/>
      <c r="B1546" s="183"/>
      <c r="C1546" s="120"/>
      <c r="D1546" s="177"/>
      <c r="E1546" s="177"/>
      <c r="F1546" s="178"/>
      <c r="G1546" s="120"/>
      <c r="H1546" s="120"/>
      <c r="I1546" s="120"/>
      <c r="J1546" s="120"/>
      <c r="K1546" s="428"/>
      <c r="L1546" s="120"/>
      <c r="M1546" s="120"/>
      <c r="N1546" s="120"/>
    </row>
    <row r="1547" ht="27.75" customHeight="1">
      <c r="A1547" s="182"/>
      <c r="B1547" s="184"/>
      <c r="C1547" s="179"/>
      <c r="D1547" s="180"/>
      <c r="E1547" s="180"/>
      <c r="F1547" s="181"/>
      <c r="G1547" s="179"/>
      <c r="H1547" s="179"/>
      <c r="I1547" s="179"/>
      <c r="J1547" s="179"/>
      <c r="K1547" s="428"/>
      <c r="L1547" s="179"/>
      <c r="M1547" s="179"/>
      <c r="N1547" s="179"/>
    </row>
    <row r="1548" ht="27.75" customHeight="1">
      <c r="A1548" s="182"/>
      <c r="B1548" s="183"/>
      <c r="C1548" s="120"/>
      <c r="D1548" s="177"/>
      <c r="E1548" s="177"/>
      <c r="F1548" s="178"/>
      <c r="G1548" s="120"/>
      <c r="H1548" s="120"/>
      <c r="I1548" s="120"/>
      <c r="J1548" s="120"/>
      <c r="K1548" s="428"/>
      <c r="L1548" s="120"/>
      <c r="M1548" s="120"/>
      <c r="N1548" s="120"/>
    </row>
    <row r="1549" ht="27.75" customHeight="1">
      <c r="A1549" s="182"/>
      <c r="B1549" s="184"/>
      <c r="C1549" s="179"/>
      <c r="D1549" s="180"/>
      <c r="E1549" s="180"/>
      <c r="F1549" s="181"/>
      <c r="G1549" s="179"/>
      <c r="H1549" s="179"/>
      <c r="I1549" s="179"/>
      <c r="J1549" s="179"/>
      <c r="K1549" s="428"/>
      <c r="L1549" s="179"/>
      <c r="M1549" s="179"/>
      <c r="N1549" s="179"/>
    </row>
    <row r="1550" ht="27.75" customHeight="1">
      <c r="A1550" s="182"/>
      <c r="B1550" s="183"/>
      <c r="C1550" s="120"/>
      <c r="D1550" s="177"/>
      <c r="E1550" s="177"/>
      <c r="F1550" s="178"/>
      <c r="G1550" s="120"/>
      <c r="H1550" s="120"/>
      <c r="I1550" s="120"/>
      <c r="J1550" s="120"/>
      <c r="K1550" s="428"/>
      <c r="L1550" s="120"/>
      <c r="M1550" s="120"/>
      <c r="N1550" s="120"/>
    </row>
    <row r="1551" ht="27.75" customHeight="1">
      <c r="A1551" s="182"/>
      <c r="B1551" s="184"/>
      <c r="C1551" s="179"/>
      <c r="D1551" s="180"/>
      <c r="E1551" s="180"/>
      <c r="F1551" s="181"/>
      <c r="G1551" s="179"/>
      <c r="H1551" s="179"/>
      <c r="I1551" s="179"/>
      <c r="J1551" s="179"/>
      <c r="K1551" s="428"/>
      <c r="L1551" s="179"/>
      <c r="M1551" s="179"/>
      <c r="N1551" s="179"/>
    </row>
    <row r="1552" ht="27.75" customHeight="1">
      <c r="A1552" s="182"/>
      <c r="B1552" s="183"/>
      <c r="C1552" s="120"/>
      <c r="D1552" s="177"/>
      <c r="E1552" s="177"/>
      <c r="F1552" s="178"/>
      <c r="G1552" s="120"/>
      <c r="H1552" s="120"/>
      <c r="I1552" s="120"/>
      <c r="J1552" s="120"/>
      <c r="K1552" s="428"/>
      <c r="L1552" s="120"/>
      <c r="M1552" s="120"/>
      <c r="N1552" s="120"/>
    </row>
    <row r="1553" ht="27.75" customHeight="1">
      <c r="A1553" s="182"/>
      <c r="B1553" s="184"/>
      <c r="C1553" s="179"/>
      <c r="D1553" s="180"/>
      <c r="E1553" s="180"/>
      <c r="F1553" s="181"/>
      <c r="G1553" s="179"/>
      <c r="H1553" s="179"/>
      <c r="I1553" s="179"/>
      <c r="J1553" s="179"/>
      <c r="K1553" s="428"/>
      <c r="L1553" s="179"/>
      <c r="M1553" s="179"/>
      <c r="N1553" s="179"/>
    </row>
    <row r="1554" ht="27.75" customHeight="1">
      <c r="A1554" s="182"/>
      <c r="B1554" s="183"/>
      <c r="C1554" s="120"/>
      <c r="D1554" s="177"/>
      <c r="E1554" s="177"/>
      <c r="F1554" s="178"/>
      <c r="G1554" s="120"/>
      <c r="H1554" s="120"/>
      <c r="I1554" s="120"/>
      <c r="J1554" s="120"/>
      <c r="K1554" s="428"/>
      <c r="L1554" s="120"/>
      <c r="M1554" s="120"/>
      <c r="N1554" s="120"/>
    </row>
    <row r="1555" ht="27.75" customHeight="1">
      <c r="A1555" s="182"/>
      <c r="B1555" s="184"/>
      <c r="C1555" s="179"/>
      <c r="D1555" s="180"/>
      <c r="E1555" s="180"/>
      <c r="F1555" s="181"/>
      <c r="G1555" s="179"/>
      <c r="H1555" s="179"/>
      <c r="I1555" s="179"/>
      <c r="J1555" s="179"/>
      <c r="K1555" s="428"/>
      <c r="L1555" s="179"/>
      <c r="M1555" s="179"/>
      <c r="N1555" s="179"/>
    </row>
    <row r="1556" ht="27.75" customHeight="1">
      <c r="A1556" s="182"/>
      <c r="B1556" s="183"/>
      <c r="C1556" s="120"/>
      <c r="D1556" s="177"/>
      <c r="E1556" s="177"/>
      <c r="F1556" s="178"/>
      <c r="G1556" s="120"/>
      <c r="H1556" s="120"/>
      <c r="I1556" s="120"/>
      <c r="J1556" s="120"/>
      <c r="K1556" s="428"/>
      <c r="L1556" s="120"/>
      <c r="M1556" s="120"/>
      <c r="N1556" s="120"/>
    </row>
    <row r="1557" ht="27.75" customHeight="1">
      <c r="A1557" s="182"/>
      <c r="B1557" s="184"/>
      <c r="C1557" s="179"/>
      <c r="D1557" s="180"/>
      <c r="E1557" s="180"/>
      <c r="F1557" s="181"/>
      <c r="G1557" s="179"/>
      <c r="H1557" s="179"/>
      <c r="I1557" s="179"/>
      <c r="J1557" s="179"/>
      <c r="K1557" s="428"/>
      <c r="L1557" s="179"/>
      <c r="M1557" s="179"/>
      <c r="N1557" s="179"/>
    </row>
    <row r="1558" ht="27.75" customHeight="1">
      <c r="A1558" s="182"/>
      <c r="B1558" s="183"/>
      <c r="C1558" s="120"/>
      <c r="D1558" s="177"/>
      <c r="E1558" s="177"/>
      <c r="F1558" s="178"/>
      <c r="G1558" s="120"/>
      <c r="H1558" s="120"/>
      <c r="I1558" s="120"/>
      <c r="J1558" s="120"/>
      <c r="K1558" s="428"/>
      <c r="L1558" s="120"/>
      <c r="M1558" s="120"/>
      <c r="N1558" s="120"/>
    </row>
    <row r="1559" ht="27.75" customHeight="1">
      <c r="A1559" s="182"/>
      <c r="B1559" s="184"/>
      <c r="C1559" s="179"/>
      <c r="D1559" s="180"/>
      <c r="E1559" s="180"/>
      <c r="F1559" s="181"/>
      <c r="G1559" s="179"/>
      <c r="H1559" s="179"/>
      <c r="I1559" s="179"/>
      <c r="J1559" s="179"/>
      <c r="K1559" s="428"/>
      <c r="L1559" s="179"/>
      <c r="M1559" s="179"/>
      <c r="N1559" s="179"/>
    </row>
    <row r="1560" ht="27.75" customHeight="1">
      <c r="A1560" s="182"/>
      <c r="B1560" s="183"/>
      <c r="C1560" s="120"/>
      <c r="D1560" s="177"/>
      <c r="E1560" s="177"/>
      <c r="F1560" s="178"/>
      <c r="G1560" s="120"/>
      <c r="H1560" s="120"/>
      <c r="I1560" s="120"/>
      <c r="J1560" s="120"/>
      <c r="K1560" s="428"/>
      <c r="L1560" s="120"/>
      <c r="M1560" s="120"/>
      <c r="N1560" s="120"/>
    </row>
    <row r="1561" ht="27.75" customHeight="1">
      <c r="A1561" s="182"/>
      <c r="B1561" s="184"/>
      <c r="C1561" s="179"/>
      <c r="D1561" s="180"/>
      <c r="E1561" s="180"/>
      <c r="F1561" s="181"/>
      <c r="G1561" s="179"/>
      <c r="H1561" s="179"/>
      <c r="I1561" s="179"/>
      <c r="J1561" s="179"/>
      <c r="K1561" s="428"/>
      <c r="L1561" s="179"/>
      <c r="M1561" s="179"/>
      <c r="N1561" s="179"/>
    </row>
    <row r="1562" ht="27.75" customHeight="1">
      <c r="A1562" s="182"/>
      <c r="B1562" s="183"/>
      <c r="C1562" s="120"/>
      <c r="D1562" s="177"/>
      <c r="E1562" s="177"/>
      <c r="F1562" s="178"/>
      <c r="G1562" s="120"/>
      <c r="H1562" s="120"/>
      <c r="I1562" s="120"/>
      <c r="J1562" s="120"/>
      <c r="K1562" s="428"/>
      <c r="L1562" s="120"/>
      <c r="M1562" s="120"/>
      <c r="N1562" s="120"/>
    </row>
    <row r="1563" ht="27.75" customHeight="1">
      <c r="A1563" s="182"/>
      <c r="B1563" s="184"/>
      <c r="C1563" s="179"/>
      <c r="D1563" s="180"/>
      <c r="E1563" s="180"/>
      <c r="F1563" s="181"/>
      <c r="G1563" s="179"/>
      <c r="H1563" s="179"/>
      <c r="I1563" s="179"/>
      <c r="J1563" s="179"/>
      <c r="K1563" s="428"/>
      <c r="L1563" s="179"/>
      <c r="M1563" s="179"/>
      <c r="N1563" s="179"/>
    </row>
    <row r="1564" ht="27.75" customHeight="1">
      <c r="A1564" s="182"/>
      <c r="B1564" s="183"/>
      <c r="C1564" s="120"/>
      <c r="D1564" s="177"/>
      <c r="E1564" s="177"/>
      <c r="F1564" s="178"/>
      <c r="G1564" s="120"/>
      <c r="H1564" s="120"/>
      <c r="I1564" s="120"/>
      <c r="J1564" s="120"/>
      <c r="K1564" s="428"/>
      <c r="L1564" s="120"/>
      <c r="M1564" s="120"/>
      <c r="N1564" s="120"/>
    </row>
    <row r="1565" ht="27.75" customHeight="1">
      <c r="A1565" s="182"/>
      <c r="B1565" s="184"/>
      <c r="C1565" s="179"/>
      <c r="D1565" s="180"/>
      <c r="E1565" s="180"/>
      <c r="F1565" s="181"/>
      <c r="G1565" s="179"/>
      <c r="H1565" s="179"/>
      <c r="I1565" s="179"/>
      <c r="J1565" s="179"/>
      <c r="K1565" s="428"/>
      <c r="L1565" s="179"/>
      <c r="M1565" s="179"/>
      <c r="N1565" s="179"/>
    </row>
    <row r="1566" ht="27.75" customHeight="1">
      <c r="A1566" s="182"/>
      <c r="B1566" s="183"/>
      <c r="C1566" s="120"/>
      <c r="D1566" s="177"/>
      <c r="E1566" s="177"/>
      <c r="F1566" s="178"/>
      <c r="G1566" s="120"/>
      <c r="H1566" s="120"/>
      <c r="I1566" s="120"/>
      <c r="J1566" s="120"/>
      <c r="K1566" s="428"/>
      <c r="L1566" s="120"/>
      <c r="M1566" s="120"/>
      <c r="N1566" s="120"/>
    </row>
    <row r="1567" ht="27.75" customHeight="1">
      <c r="A1567" s="182"/>
      <c r="B1567" s="184"/>
      <c r="C1567" s="179"/>
      <c r="D1567" s="180"/>
      <c r="E1567" s="180"/>
      <c r="F1567" s="181"/>
      <c r="G1567" s="179"/>
      <c r="H1567" s="179"/>
      <c r="I1567" s="179"/>
      <c r="J1567" s="179"/>
      <c r="K1567" s="428"/>
      <c r="L1567" s="179"/>
      <c r="M1567" s="179"/>
      <c r="N1567" s="179"/>
    </row>
    <row r="1568" ht="27.75" customHeight="1">
      <c r="A1568" s="182"/>
      <c r="B1568" s="183"/>
      <c r="C1568" s="120"/>
      <c r="D1568" s="177"/>
      <c r="E1568" s="177"/>
      <c r="F1568" s="178"/>
      <c r="G1568" s="120"/>
      <c r="H1568" s="120"/>
      <c r="I1568" s="120"/>
      <c r="J1568" s="120"/>
      <c r="K1568" s="428"/>
      <c r="L1568" s="120"/>
      <c r="M1568" s="120"/>
      <c r="N1568" s="120"/>
    </row>
    <row r="1569" ht="27.75" customHeight="1">
      <c r="A1569" s="182"/>
      <c r="B1569" s="184"/>
      <c r="C1569" s="179"/>
      <c r="D1569" s="180"/>
      <c r="E1569" s="180"/>
      <c r="F1569" s="181"/>
      <c r="G1569" s="179"/>
      <c r="H1569" s="179"/>
      <c r="I1569" s="179"/>
      <c r="J1569" s="179"/>
      <c r="K1569" s="428"/>
      <c r="L1569" s="179"/>
      <c r="M1569" s="179"/>
      <c r="N1569" s="179"/>
    </row>
    <row r="1570" ht="27.75" customHeight="1">
      <c r="A1570" s="182"/>
      <c r="B1570" s="183"/>
      <c r="C1570" s="120"/>
      <c r="D1570" s="177"/>
      <c r="E1570" s="177"/>
      <c r="F1570" s="178"/>
      <c r="G1570" s="120"/>
      <c r="H1570" s="120"/>
      <c r="I1570" s="120"/>
      <c r="J1570" s="120"/>
      <c r="K1570" s="428"/>
      <c r="L1570" s="120"/>
      <c r="M1570" s="120"/>
      <c r="N1570" s="120"/>
    </row>
    <row r="1571" ht="27.75" customHeight="1">
      <c r="A1571" s="182"/>
      <c r="B1571" s="184"/>
      <c r="C1571" s="179"/>
      <c r="D1571" s="180"/>
      <c r="E1571" s="180"/>
      <c r="F1571" s="181"/>
      <c r="G1571" s="179"/>
      <c r="H1571" s="179"/>
      <c r="I1571" s="179"/>
      <c r="J1571" s="179"/>
      <c r="K1571" s="428"/>
      <c r="L1571" s="179"/>
      <c r="M1571" s="179"/>
      <c r="N1571" s="179"/>
    </row>
    <row r="1572" ht="27.75" customHeight="1">
      <c r="A1572" s="182"/>
      <c r="B1572" s="183"/>
      <c r="C1572" s="120"/>
      <c r="D1572" s="177"/>
      <c r="E1572" s="177"/>
      <c r="F1572" s="178"/>
      <c r="G1572" s="120"/>
      <c r="H1572" s="120"/>
      <c r="I1572" s="120"/>
      <c r="J1572" s="120"/>
      <c r="K1572" s="428"/>
      <c r="L1572" s="120"/>
      <c r="M1572" s="120"/>
      <c r="N1572" s="120"/>
    </row>
    <row r="1573" ht="27.75" customHeight="1">
      <c r="A1573" s="182"/>
      <c r="B1573" s="184"/>
      <c r="C1573" s="179"/>
      <c r="D1573" s="180"/>
      <c r="E1573" s="180"/>
      <c r="F1573" s="181"/>
      <c r="G1573" s="179"/>
      <c r="H1573" s="179"/>
      <c r="I1573" s="179"/>
      <c r="J1573" s="179"/>
      <c r="K1573" s="428"/>
      <c r="L1573" s="179"/>
      <c r="M1573" s="179"/>
      <c r="N1573" s="179"/>
    </row>
    <row r="1574" ht="27.75" customHeight="1">
      <c r="A1574" s="182"/>
      <c r="B1574" s="183"/>
      <c r="C1574" s="120"/>
      <c r="D1574" s="177"/>
      <c r="E1574" s="177"/>
      <c r="F1574" s="178"/>
      <c r="G1574" s="120"/>
      <c r="H1574" s="120"/>
      <c r="I1574" s="120"/>
      <c r="J1574" s="120"/>
      <c r="K1574" s="428"/>
      <c r="L1574" s="120"/>
      <c r="M1574" s="120"/>
      <c r="N1574" s="120"/>
    </row>
    <row r="1575" ht="27.75" customHeight="1">
      <c r="A1575" s="182"/>
      <c r="B1575" s="184"/>
      <c r="C1575" s="179"/>
      <c r="D1575" s="180"/>
      <c r="E1575" s="180"/>
      <c r="F1575" s="181"/>
      <c r="G1575" s="179"/>
      <c r="H1575" s="179"/>
      <c r="I1575" s="179"/>
      <c r="J1575" s="179"/>
      <c r="K1575" s="428"/>
      <c r="L1575" s="179"/>
      <c r="M1575" s="179"/>
      <c r="N1575" s="179"/>
    </row>
    <row r="1576" ht="27.75" customHeight="1">
      <c r="A1576" s="182"/>
      <c r="B1576" s="183"/>
      <c r="C1576" s="120"/>
      <c r="D1576" s="177"/>
      <c r="E1576" s="177"/>
      <c r="F1576" s="178"/>
      <c r="G1576" s="120"/>
      <c r="H1576" s="120"/>
      <c r="I1576" s="120"/>
      <c r="J1576" s="120"/>
      <c r="K1576" s="428"/>
      <c r="L1576" s="120"/>
      <c r="M1576" s="120"/>
      <c r="N1576" s="120"/>
    </row>
    <row r="1577" ht="27.75" customHeight="1">
      <c r="A1577" s="182"/>
      <c r="B1577" s="184"/>
      <c r="C1577" s="179"/>
      <c r="D1577" s="180"/>
      <c r="E1577" s="180"/>
      <c r="F1577" s="181"/>
      <c r="G1577" s="179"/>
      <c r="H1577" s="179"/>
      <c r="I1577" s="179"/>
      <c r="J1577" s="179"/>
      <c r="K1577" s="428"/>
      <c r="L1577" s="179"/>
      <c r="M1577" s="179"/>
      <c r="N1577" s="179"/>
    </row>
    <row r="1578" ht="27.75" customHeight="1">
      <c r="A1578" s="182"/>
      <c r="B1578" s="183"/>
      <c r="C1578" s="120"/>
      <c r="D1578" s="177"/>
      <c r="E1578" s="177"/>
      <c r="F1578" s="178"/>
      <c r="G1578" s="120"/>
      <c r="H1578" s="120"/>
      <c r="I1578" s="120"/>
      <c r="J1578" s="120"/>
      <c r="K1578" s="428"/>
      <c r="L1578" s="120"/>
      <c r="M1578" s="120"/>
      <c r="N1578" s="120"/>
    </row>
    <row r="1579" ht="27.75" customHeight="1">
      <c r="A1579" s="182"/>
      <c r="B1579" s="184"/>
      <c r="C1579" s="179"/>
      <c r="D1579" s="180"/>
      <c r="E1579" s="180"/>
      <c r="F1579" s="181"/>
      <c r="G1579" s="179"/>
      <c r="H1579" s="179"/>
      <c r="I1579" s="179"/>
      <c r="J1579" s="179"/>
      <c r="K1579" s="428"/>
      <c r="L1579" s="179"/>
      <c r="M1579" s="179"/>
      <c r="N1579" s="179"/>
    </row>
    <row r="1580" ht="27.75" customHeight="1">
      <c r="A1580" s="182"/>
      <c r="B1580" s="183"/>
      <c r="C1580" s="120"/>
      <c r="D1580" s="177"/>
      <c r="E1580" s="177"/>
      <c r="F1580" s="178"/>
      <c r="G1580" s="120"/>
      <c r="H1580" s="120"/>
      <c r="I1580" s="120"/>
      <c r="J1580" s="120"/>
      <c r="K1580" s="428"/>
      <c r="L1580" s="120"/>
      <c r="M1580" s="120"/>
      <c r="N1580" s="120"/>
    </row>
    <row r="1581" ht="27.75" customHeight="1">
      <c r="A1581" s="182"/>
      <c r="B1581" s="184"/>
      <c r="C1581" s="179"/>
      <c r="D1581" s="180"/>
      <c r="E1581" s="180"/>
      <c r="F1581" s="181"/>
      <c r="G1581" s="179"/>
      <c r="H1581" s="179"/>
      <c r="I1581" s="179"/>
      <c r="J1581" s="179"/>
      <c r="K1581" s="428"/>
      <c r="L1581" s="179"/>
      <c r="M1581" s="179"/>
      <c r="N1581" s="179"/>
    </row>
    <row r="1582" ht="27.75" customHeight="1">
      <c r="A1582" s="182"/>
      <c r="B1582" s="183"/>
      <c r="C1582" s="120"/>
      <c r="D1582" s="177"/>
      <c r="E1582" s="177"/>
      <c r="F1582" s="178"/>
      <c r="G1582" s="120"/>
      <c r="H1582" s="120"/>
      <c r="I1582" s="120"/>
      <c r="J1582" s="120"/>
      <c r="K1582" s="428"/>
      <c r="L1582" s="120"/>
      <c r="M1582" s="120"/>
      <c r="N1582" s="120"/>
    </row>
    <row r="1583" ht="27.75" customHeight="1">
      <c r="A1583" s="182"/>
      <c r="B1583" s="184"/>
      <c r="C1583" s="179"/>
      <c r="D1583" s="180"/>
      <c r="E1583" s="180"/>
      <c r="F1583" s="181"/>
      <c r="G1583" s="179"/>
      <c r="H1583" s="179"/>
      <c r="I1583" s="179"/>
      <c r="J1583" s="179"/>
      <c r="K1583" s="428"/>
      <c r="L1583" s="179"/>
      <c r="M1583" s="179"/>
      <c r="N1583" s="179"/>
    </row>
    <row r="1584" ht="27.75" customHeight="1">
      <c r="A1584" s="182"/>
      <c r="B1584" s="183"/>
      <c r="C1584" s="120"/>
      <c r="D1584" s="177"/>
      <c r="E1584" s="177"/>
      <c r="F1584" s="178"/>
      <c r="G1584" s="120"/>
      <c r="H1584" s="120"/>
      <c r="I1584" s="120"/>
      <c r="J1584" s="120"/>
      <c r="K1584" s="428"/>
      <c r="L1584" s="120"/>
      <c r="M1584" s="120"/>
      <c r="N1584" s="120"/>
    </row>
    <row r="1585" ht="27.75" customHeight="1">
      <c r="A1585" s="182"/>
      <c r="B1585" s="184"/>
      <c r="C1585" s="179"/>
      <c r="D1585" s="180"/>
      <c r="E1585" s="180"/>
      <c r="F1585" s="181"/>
      <c r="G1585" s="179"/>
      <c r="H1585" s="179"/>
      <c r="I1585" s="179"/>
      <c r="J1585" s="179"/>
      <c r="K1585" s="428"/>
      <c r="L1585" s="179"/>
      <c r="M1585" s="179"/>
      <c r="N1585" s="179"/>
    </row>
    <row r="1586" ht="27.75" customHeight="1">
      <c r="A1586" s="182"/>
      <c r="B1586" s="183"/>
      <c r="C1586" s="120"/>
      <c r="D1586" s="177"/>
      <c r="E1586" s="177"/>
      <c r="F1586" s="178"/>
      <c r="G1586" s="120"/>
      <c r="H1586" s="120"/>
      <c r="I1586" s="120"/>
      <c r="J1586" s="120"/>
      <c r="K1586" s="428"/>
      <c r="L1586" s="120"/>
      <c r="M1586" s="120"/>
      <c r="N1586" s="120"/>
    </row>
    <row r="1587" ht="27.75" customHeight="1">
      <c r="A1587" s="182"/>
      <c r="B1587" s="184"/>
      <c r="C1587" s="179"/>
      <c r="D1587" s="180"/>
      <c r="E1587" s="180"/>
      <c r="F1587" s="181"/>
      <c r="G1587" s="179"/>
      <c r="H1587" s="179"/>
      <c r="I1587" s="179"/>
      <c r="J1587" s="179"/>
      <c r="K1587" s="428"/>
      <c r="L1587" s="179"/>
      <c r="M1587" s="179"/>
      <c r="N1587" s="179"/>
    </row>
    <row r="1588" ht="27.75" customHeight="1">
      <c r="A1588" s="182"/>
      <c r="B1588" s="183"/>
      <c r="C1588" s="120"/>
      <c r="D1588" s="177"/>
      <c r="E1588" s="177"/>
      <c r="F1588" s="178"/>
      <c r="G1588" s="120"/>
      <c r="H1588" s="120"/>
      <c r="I1588" s="120"/>
      <c r="J1588" s="120"/>
      <c r="K1588" s="428"/>
      <c r="L1588" s="120"/>
      <c r="M1588" s="120"/>
      <c r="N1588" s="120"/>
    </row>
    <row r="1589" ht="27.75" customHeight="1">
      <c r="A1589" s="182"/>
      <c r="B1589" s="184"/>
      <c r="C1589" s="179"/>
      <c r="D1589" s="180"/>
      <c r="E1589" s="180"/>
      <c r="F1589" s="181"/>
      <c r="G1589" s="179"/>
      <c r="H1589" s="179"/>
      <c r="I1589" s="179"/>
      <c r="J1589" s="179"/>
      <c r="K1589" s="428"/>
      <c r="L1589" s="179"/>
      <c r="M1589" s="179"/>
      <c r="N1589" s="179"/>
    </row>
    <row r="1590" ht="27.75" customHeight="1">
      <c r="A1590" s="182"/>
      <c r="B1590" s="183"/>
      <c r="C1590" s="120"/>
      <c r="D1590" s="177"/>
      <c r="E1590" s="177"/>
      <c r="F1590" s="178"/>
      <c r="G1590" s="120"/>
      <c r="H1590" s="120"/>
      <c r="I1590" s="120"/>
      <c r="J1590" s="120"/>
      <c r="K1590" s="428"/>
      <c r="L1590" s="120"/>
      <c r="M1590" s="120"/>
      <c r="N1590" s="120"/>
    </row>
    <row r="1591" ht="27.75" customHeight="1">
      <c r="A1591" s="182"/>
      <c r="B1591" s="184"/>
      <c r="C1591" s="179"/>
      <c r="D1591" s="180"/>
      <c r="E1591" s="180"/>
      <c r="F1591" s="181"/>
      <c r="G1591" s="179"/>
      <c r="H1591" s="179"/>
      <c r="I1591" s="179"/>
      <c r="J1591" s="179"/>
      <c r="K1591" s="428"/>
      <c r="L1591" s="179"/>
      <c r="M1591" s="179"/>
      <c r="N1591" s="179"/>
    </row>
    <row r="1592" ht="27.75" customHeight="1">
      <c r="A1592" s="182"/>
      <c r="B1592" s="183"/>
      <c r="C1592" s="120"/>
      <c r="D1592" s="177"/>
      <c r="E1592" s="177"/>
      <c r="F1592" s="178"/>
      <c r="G1592" s="120"/>
      <c r="H1592" s="120"/>
      <c r="I1592" s="120"/>
      <c r="J1592" s="120"/>
      <c r="K1592" s="428"/>
      <c r="L1592" s="120"/>
      <c r="M1592" s="120"/>
      <c r="N1592" s="120"/>
    </row>
    <row r="1593" ht="27.75" customHeight="1">
      <c r="A1593" s="182"/>
      <c r="B1593" s="184"/>
      <c r="C1593" s="179"/>
      <c r="D1593" s="180"/>
      <c r="E1593" s="180"/>
      <c r="F1593" s="181"/>
      <c r="G1593" s="179"/>
      <c r="H1593" s="179"/>
      <c r="I1593" s="179"/>
      <c r="J1593" s="179"/>
      <c r="K1593" s="428"/>
      <c r="L1593" s="179"/>
      <c r="M1593" s="179"/>
      <c r="N1593" s="179"/>
    </row>
    <row r="1594" ht="27.75" customHeight="1">
      <c r="A1594" s="182"/>
      <c r="B1594" s="183"/>
      <c r="C1594" s="120"/>
      <c r="D1594" s="177"/>
      <c r="E1594" s="177"/>
      <c r="F1594" s="178"/>
      <c r="G1594" s="120"/>
      <c r="H1594" s="120"/>
      <c r="I1594" s="120"/>
      <c r="J1594" s="120"/>
      <c r="K1594" s="428"/>
      <c r="L1594" s="120"/>
      <c r="M1594" s="120"/>
      <c r="N1594" s="120"/>
    </row>
    <row r="1595" ht="27.75" customHeight="1">
      <c r="A1595" s="182"/>
      <c r="B1595" s="184"/>
      <c r="C1595" s="179"/>
      <c r="D1595" s="180"/>
      <c r="E1595" s="180"/>
      <c r="F1595" s="181"/>
      <c r="G1595" s="179"/>
      <c r="H1595" s="179"/>
      <c r="I1595" s="179"/>
      <c r="J1595" s="179"/>
      <c r="K1595" s="428"/>
      <c r="L1595" s="179"/>
      <c r="M1595" s="179"/>
      <c r="N1595" s="179"/>
    </row>
    <row r="1596" ht="27.75" customHeight="1">
      <c r="A1596" s="182"/>
      <c r="B1596" s="183"/>
      <c r="C1596" s="120"/>
      <c r="D1596" s="177"/>
      <c r="E1596" s="177"/>
      <c r="F1596" s="178"/>
      <c r="G1596" s="120"/>
      <c r="H1596" s="120"/>
      <c r="I1596" s="120"/>
      <c r="J1596" s="120"/>
      <c r="K1596" s="428"/>
      <c r="L1596" s="120"/>
      <c r="M1596" s="120"/>
      <c r="N1596" s="120"/>
    </row>
    <row r="1597" ht="27.75" customHeight="1">
      <c r="A1597" s="182"/>
      <c r="B1597" s="184"/>
      <c r="C1597" s="179"/>
      <c r="D1597" s="180"/>
      <c r="E1597" s="180"/>
      <c r="F1597" s="181"/>
      <c r="G1597" s="179"/>
      <c r="H1597" s="179"/>
      <c r="I1597" s="179"/>
      <c r="J1597" s="179"/>
      <c r="K1597" s="428"/>
      <c r="L1597" s="179"/>
      <c r="M1597" s="179"/>
      <c r="N1597" s="179"/>
    </row>
    <row r="1598" ht="27.75" customHeight="1">
      <c r="A1598" s="182"/>
      <c r="B1598" s="183"/>
      <c r="C1598" s="120"/>
      <c r="D1598" s="177"/>
      <c r="E1598" s="177"/>
      <c r="F1598" s="178"/>
      <c r="G1598" s="120"/>
      <c r="H1598" s="120"/>
      <c r="I1598" s="120"/>
      <c r="J1598" s="120"/>
      <c r="K1598" s="428"/>
      <c r="L1598" s="120"/>
      <c r="M1598" s="120"/>
      <c r="N1598" s="120"/>
    </row>
    <row r="1599" ht="27.75" customHeight="1">
      <c r="A1599" s="182"/>
      <c r="B1599" s="184"/>
      <c r="C1599" s="179"/>
      <c r="D1599" s="180"/>
      <c r="E1599" s="180"/>
      <c r="F1599" s="181"/>
      <c r="G1599" s="179"/>
      <c r="H1599" s="179"/>
      <c r="I1599" s="179"/>
      <c r="J1599" s="179"/>
      <c r="K1599" s="428"/>
      <c r="L1599" s="179"/>
      <c r="M1599" s="179"/>
      <c r="N1599" s="179"/>
    </row>
    <row r="1600" ht="27.75" customHeight="1">
      <c r="A1600" s="182"/>
      <c r="B1600" s="183"/>
      <c r="C1600" s="120"/>
      <c r="D1600" s="177"/>
      <c r="E1600" s="177"/>
      <c r="F1600" s="178"/>
      <c r="G1600" s="120"/>
      <c r="H1600" s="120"/>
      <c r="I1600" s="120"/>
      <c r="J1600" s="120"/>
      <c r="K1600" s="428"/>
      <c r="L1600" s="120"/>
      <c r="M1600" s="120"/>
      <c r="N1600" s="120"/>
    </row>
    <row r="1601" ht="27.75" customHeight="1">
      <c r="A1601" s="182"/>
      <c r="B1601" s="184"/>
      <c r="C1601" s="179"/>
      <c r="D1601" s="180"/>
      <c r="E1601" s="180"/>
      <c r="F1601" s="181"/>
      <c r="G1601" s="179"/>
      <c r="H1601" s="179"/>
      <c r="I1601" s="179"/>
      <c r="J1601" s="179"/>
      <c r="K1601" s="428"/>
      <c r="L1601" s="179"/>
      <c r="M1601" s="179"/>
      <c r="N1601" s="179"/>
    </row>
    <row r="1602" ht="27.75" customHeight="1">
      <c r="A1602" s="182"/>
      <c r="B1602" s="183"/>
      <c r="C1602" s="120"/>
      <c r="D1602" s="177"/>
      <c r="E1602" s="177"/>
      <c r="F1602" s="178"/>
      <c r="G1602" s="120"/>
      <c r="H1602" s="120"/>
      <c r="I1602" s="120"/>
      <c r="J1602" s="120"/>
      <c r="K1602" s="428"/>
      <c r="L1602" s="120"/>
      <c r="M1602" s="120"/>
      <c r="N1602" s="120"/>
    </row>
    <row r="1603" ht="27.75" customHeight="1">
      <c r="A1603" s="182"/>
      <c r="B1603" s="184"/>
      <c r="C1603" s="179"/>
      <c r="D1603" s="180"/>
      <c r="E1603" s="180"/>
      <c r="F1603" s="181"/>
      <c r="G1603" s="179"/>
      <c r="H1603" s="179"/>
      <c r="I1603" s="179"/>
      <c r="J1603" s="179"/>
      <c r="K1603" s="428"/>
      <c r="L1603" s="179"/>
      <c r="M1603" s="179"/>
      <c r="N1603" s="179"/>
    </row>
    <row r="1604" ht="27.75" customHeight="1">
      <c r="A1604" s="182"/>
      <c r="B1604" s="183"/>
      <c r="C1604" s="120"/>
      <c r="D1604" s="177"/>
      <c r="E1604" s="177"/>
      <c r="F1604" s="178"/>
      <c r="G1604" s="120"/>
      <c r="H1604" s="120"/>
      <c r="I1604" s="120"/>
      <c r="J1604" s="120"/>
      <c r="K1604" s="428"/>
      <c r="L1604" s="120"/>
      <c r="M1604" s="120"/>
      <c r="N1604" s="120"/>
    </row>
    <row r="1605" ht="27.75" customHeight="1">
      <c r="A1605" s="182"/>
      <c r="B1605" s="184"/>
      <c r="C1605" s="179"/>
      <c r="D1605" s="180"/>
      <c r="E1605" s="180"/>
      <c r="F1605" s="181"/>
      <c r="G1605" s="179"/>
      <c r="H1605" s="179"/>
      <c r="I1605" s="179"/>
      <c r="J1605" s="179"/>
      <c r="K1605" s="428"/>
      <c r="L1605" s="179"/>
      <c r="M1605" s="179"/>
      <c r="N1605" s="179"/>
    </row>
    <row r="1606" ht="27.75" customHeight="1">
      <c r="A1606" s="182"/>
      <c r="B1606" s="183"/>
      <c r="C1606" s="120"/>
      <c r="D1606" s="177"/>
      <c r="E1606" s="177"/>
      <c r="F1606" s="178"/>
      <c r="G1606" s="120"/>
      <c r="H1606" s="120"/>
      <c r="I1606" s="120"/>
      <c r="J1606" s="120"/>
      <c r="K1606" s="428"/>
      <c r="L1606" s="120"/>
      <c r="M1606" s="120"/>
      <c r="N1606" s="120"/>
    </row>
    <row r="1607" ht="27.75" customHeight="1">
      <c r="A1607" s="182"/>
      <c r="B1607" s="184"/>
      <c r="C1607" s="179"/>
      <c r="D1607" s="180"/>
      <c r="E1607" s="180"/>
      <c r="F1607" s="181"/>
      <c r="G1607" s="179"/>
      <c r="H1607" s="179"/>
      <c r="I1607" s="179"/>
      <c r="J1607" s="179"/>
      <c r="K1607" s="428"/>
      <c r="L1607" s="179"/>
      <c r="M1607" s="179"/>
      <c r="N1607" s="179"/>
    </row>
    <row r="1608" ht="27.75" customHeight="1">
      <c r="A1608" s="182"/>
      <c r="B1608" s="183"/>
      <c r="C1608" s="120"/>
      <c r="D1608" s="177"/>
      <c r="E1608" s="177"/>
      <c r="F1608" s="178"/>
      <c r="G1608" s="120"/>
      <c r="H1608" s="120"/>
      <c r="I1608" s="120"/>
      <c r="J1608" s="120"/>
      <c r="K1608" s="428"/>
      <c r="L1608" s="120"/>
      <c r="M1608" s="120"/>
      <c r="N1608" s="120"/>
    </row>
    <row r="1609" ht="27.75" customHeight="1">
      <c r="A1609" s="182"/>
      <c r="B1609" s="184"/>
      <c r="C1609" s="179"/>
      <c r="D1609" s="180"/>
      <c r="E1609" s="180"/>
      <c r="F1609" s="181"/>
      <c r="G1609" s="179"/>
      <c r="H1609" s="179"/>
      <c r="I1609" s="179"/>
      <c r="J1609" s="179"/>
      <c r="K1609" s="428"/>
      <c r="L1609" s="179"/>
      <c r="M1609" s="179"/>
      <c r="N1609" s="179"/>
    </row>
    <row r="1610" ht="27.75" customHeight="1">
      <c r="A1610" s="182"/>
      <c r="B1610" s="183"/>
      <c r="C1610" s="120"/>
      <c r="D1610" s="177"/>
      <c r="E1610" s="177"/>
      <c r="F1610" s="178"/>
      <c r="G1610" s="120"/>
      <c r="H1610" s="120"/>
      <c r="I1610" s="120"/>
      <c r="J1610" s="120"/>
      <c r="K1610" s="428"/>
      <c r="L1610" s="120"/>
      <c r="M1610" s="120"/>
      <c r="N1610" s="120"/>
    </row>
    <row r="1611" ht="27.75" customHeight="1">
      <c r="A1611" s="182"/>
      <c r="B1611" s="184"/>
      <c r="C1611" s="179"/>
      <c r="D1611" s="180"/>
      <c r="E1611" s="180"/>
      <c r="F1611" s="181"/>
      <c r="G1611" s="179"/>
      <c r="H1611" s="179"/>
      <c r="I1611" s="179"/>
      <c r="J1611" s="179"/>
      <c r="K1611" s="428"/>
      <c r="L1611" s="179"/>
      <c r="M1611" s="179"/>
      <c r="N1611" s="179"/>
    </row>
    <row r="1612" ht="27.75" customHeight="1">
      <c r="A1612" s="182"/>
      <c r="B1612" s="183"/>
      <c r="C1612" s="120"/>
      <c r="D1612" s="177"/>
      <c r="E1612" s="177"/>
      <c r="F1612" s="178"/>
      <c r="G1612" s="120"/>
      <c r="H1612" s="120"/>
      <c r="I1612" s="120"/>
      <c r="J1612" s="120"/>
      <c r="K1612" s="428"/>
      <c r="L1612" s="120"/>
      <c r="M1612" s="120"/>
      <c r="N1612" s="120"/>
    </row>
    <row r="1613" ht="27.75" customHeight="1">
      <c r="A1613" s="182"/>
      <c r="B1613" s="184"/>
      <c r="C1613" s="179"/>
      <c r="D1613" s="180"/>
      <c r="E1613" s="180"/>
      <c r="F1613" s="181"/>
      <c r="G1613" s="179"/>
      <c r="H1613" s="179"/>
      <c r="I1613" s="179"/>
      <c r="J1613" s="179"/>
      <c r="K1613" s="428"/>
      <c r="L1613" s="179"/>
      <c r="M1613" s="179"/>
      <c r="N1613" s="179"/>
    </row>
    <row r="1614" ht="27.75" customHeight="1">
      <c r="A1614" s="182"/>
      <c r="B1614" s="183"/>
      <c r="C1614" s="120"/>
      <c r="D1614" s="177"/>
      <c r="E1614" s="177"/>
      <c r="F1614" s="178"/>
      <c r="G1614" s="120"/>
      <c r="H1614" s="120"/>
      <c r="I1614" s="120"/>
      <c r="J1614" s="120"/>
      <c r="K1614" s="428"/>
      <c r="L1614" s="120"/>
      <c r="M1614" s="120"/>
      <c r="N1614" s="120"/>
    </row>
    <row r="1615" ht="27.75" customHeight="1">
      <c r="A1615" s="182"/>
      <c r="B1615" s="184"/>
      <c r="C1615" s="179"/>
      <c r="D1615" s="180"/>
      <c r="E1615" s="180"/>
      <c r="F1615" s="181"/>
      <c r="G1615" s="179"/>
      <c r="H1615" s="179"/>
      <c r="I1615" s="179"/>
      <c r="J1615" s="179"/>
      <c r="K1615" s="428"/>
      <c r="L1615" s="179"/>
      <c r="M1615" s="179"/>
      <c r="N1615" s="179"/>
    </row>
    <row r="1616" ht="27.75" customHeight="1">
      <c r="A1616" s="182"/>
      <c r="B1616" s="183"/>
      <c r="C1616" s="120"/>
      <c r="D1616" s="177"/>
      <c r="E1616" s="177"/>
      <c r="F1616" s="178"/>
      <c r="G1616" s="120"/>
      <c r="H1616" s="120"/>
      <c r="I1616" s="120"/>
      <c r="J1616" s="120"/>
      <c r="K1616" s="428"/>
      <c r="L1616" s="120"/>
      <c r="M1616" s="120"/>
      <c r="N1616" s="120"/>
    </row>
    <row r="1617" ht="27.75" customHeight="1">
      <c r="A1617" s="182"/>
      <c r="B1617" s="184"/>
      <c r="C1617" s="179"/>
      <c r="D1617" s="180"/>
      <c r="E1617" s="180"/>
      <c r="F1617" s="181"/>
      <c r="G1617" s="179"/>
      <c r="H1617" s="179"/>
      <c r="I1617" s="179"/>
      <c r="J1617" s="179"/>
      <c r="K1617" s="428"/>
      <c r="L1617" s="179"/>
      <c r="M1617" s="179"/>
      <c r="N1617" s="179"/>
    </row>
    <row r="1618" ht="27.75" customHeight="1">
      <c r="A1618" s="182"/>
      <c r="B1618" s="183"/>
      <c r="C1618" s="120"/>
      <c r="D1618" s="177"/>
      <c r="E1618" s="177"/>
      <c r="F1618" s="178"/>
      <c r="G1618" s="120"/>
      <c r="H1618" s="120"/>
      <c r="I1618" s="120"/>
      <c r="J1618" s="120"/>
      <c r="K1618" s="428"/>
      <c r="L1618" s="120"/>
      <c r="M1618" s="120"/>
      <c r="N1618" s="120"/>
    </row>
    <row r="1619" ht="27.75" customHeight="1">
      <c r="A1619" s="182"/>
      <c r="B1619" s="184"/>
      <c r="C1619" s="179"/>
      <c r="D1619" s="180"/>
      <c r="E1619" s="180"/>
      <c r="F1619" s="181"/>
      <c r="G1619" s="179"/>
      <c r="H1619" s="179"/>
      <c r="I1619" s="179"/>
      <c r="J1619" s="179"/>
      <c r="K1619" s="428"/>
      <c r="L1619" s="179"/>
      <c r="M1619" s="179"/>
      <c r="N1619" s="179"/>
    </row>
    <row r="1620" ht="27.75" customHeight="1">
      <c r="A1620" s="182"/>
      <c r="B1620" s="183"/>
      <c r="C1620" s="120"/>
      <c r="D1620" s="177"/>
      <c r="E1620" s="177"/>
      <c r="F1620" s="178"/>
      <c r="G1620" s="120"/>
      <c r="H1620" s="120"/>
      <c r="I1620" s="120"/>
      <c r="J1620" s="120"/>
      <c r="K1620" s="428"/>
      <c r="L1620" s="120"/>
      <c r="M1620" s="120"/>
      <c r="N1620" s="120"/>
    </row>
    <row r="1621" ht="27.75" customHeight="1">
      <c r="A1621" s="182"/>
      <c r="B1621" s="184"/>
      <c r="C1621" s="179"/>
      <c r="D1621" s="180"/>
      <c r="E1621" s="180"/>
      <c r="F1621" s="181"/>
      <c r="G1621" s="179"/>
      <c r="H1621" s="179"/>
      <c r="I1621" s="179"/>
      <c r="J1621" s="179"/>
      <c r="K1621" s="428"/>
      <c r="L1621" s="179"/>
      <c r="M1621" s="179"/>
      <c r="N1621" s="179"/>
    </row>
    <row r="1622" ht="27.75" customHeight="1">
      <c r="A1622" s="182"/>
      <c r="B1622" s="183"/>
      <c r="C1622" s="120"/>
      <c r="D1622" s="177"/>
      <c r="E1622" s="177"/>
      <c r="F1622" s="178"/>
      <c r="G1622" s="120"/>
      <c r="H1622" s="120"/>
      <c r="I1622" s="120"/>
      <c r="J1622" s="120"/>
      <c r="K1622" s="428"/>
      <c r="L1622" s="120"/>
      <c r="M1622" s="120"/>
      <c r="N1622" s="120"/>
    </row>
    <row r="1623" ht="27.75" customHeight="1">
      <c r="A1623" s="182"/>
      <c r="B1623" s="184"/>
      <c r="C1623" s="179"/>
      <c r="D1623" s="180"/>
      <c r="E1623" s="180"/>
      <c r="F1623" s="181"/>
      <c r="G1623" s="179"/>
      <c r="H1623" s="179"/>
      <c r="I1623" s="179"/>
      <c r="J1623" s="179"/>
      <c r="K1623" s="428"/>
      <c r="L1623" s="179"/>
      <c r="M1623" s="179"/>
      <c r="N1623" s="179"/>
    </row>
    <row r="1624" ht="27.75" customHeight="1">
      <c r="A1624" s="182"/>
      <c r="B1624" s="183"/>
      <c r="C1624" s="120"/>
      <c r="D1624" s="177"/>
      <c r="E1624" s="177"/>
      <c r="F1624" s="178"/>
      <c r="G1624" s="120"/>
      <c r="H1624" s="120"/>
      <c r="I1624" s="120"/>
      <c r="J1624" s="120"/>
      <c r="K1624" s="428"/>
      <c r="L1624" s="120"/>
      <c r="M1624" s="120"/>
      <c r="N1624" s="120"/>
    </row>
    <row r="1625" ht="27.75" customHeight="1">
      <c r="A1625" s="182"/>
      <c r="B1625" s="184"/>
      <c r="C1625" s="179"/>
      <c r="D1625" s="180"/>
      <c r="E1625" s="180"/>
      <c r="F1625" s="181"/>
      <c r="G1625" s="179"/>
      <c r="H1625" s="179"/>
      <c r="I1625" s="179"/>
      <c r="J1625" s="179"/>
      <c r="K1625" s="428"/>
      <c r="L1625" s="179"/>
      <c r="M1625" s="179"/>
      <c r="N1625" s="179"/>
    </row>
    <row r="1626" ht="27.75" customHeight="1">
      <c r="A1626" s="182"/>
      <c r="B1626" s="183"/>
      <c r="C1626" s="120"/>
      <c r="D1626" s="177"/>
      <c r="E1626" s="177"/>
      <c r="F1626" s="178"/>
      <c r="G1626" s="120"/>
      <c r="H1626" s="120"/>
      <c r="I1626" s="120"/>
      <c r="J1626" s="120"/>
      <c r="K1626" s="428"/>
      <c r="L1626" s="120"/>
      <c r="M1626" s="120"/>
      <c r="N1626" s="120"/>
    </row>
    <row r="1627" ht="27.75" customHeight="1">
      <c r="A1627" s="182"/>
      <c r="B1627" s="184"/>
      <c r="C1627" s="179"/>
      <c r="D1627" s="180"/>
      <c r="E1627" s="180"/>
      <c r="F1627" s="181"/>
      <c r="G1627" s="179"/>
      <c r="H1627" s="179"/>
      <c r="I1627" s="179"/>
      <c r="J1627" s="179"/>
      <c r="K1627" s="428"/>
      <c r="L1627" s="179"/>
      <c r="M1627" s="179"/>
      <c r="N1627" s="179"/>
    </row>
    <row r="1628" ht="27.75" customHeight="1">
      <c r="A1628" s="182"/>
      <c r="B1628" s="183"/>
      <c r="C1628" s="120"/>
      <c r="D1628" s="177"/>
      <c r="E1628" s="177"/>
      <c r="F1628" s="178"/>
      <c r="G1628" s="120"/>
      <c r="H1628" s="120"/>
      <c r="I1628" s="120"/>
      <c r="J1628" s="120"/>
      <c r="K1628" s="428"/>
      <c r="L1628" s="120"/>
      <c r="M1628" s="120"/>
      <c r="N1628" s="120"/>
    </row>
    <row r="1629" ht="27.75" customHeight="1">
      <c r="A1629" s="182"/>
      <c r="B1629" s="184"/>
      <c r="C1629" s="179"/>
      <c r="D1629" s="180"/>
      <c r="E1629" s="180"/>
      <c r="F1629" s="181"/>
      <c r="G1629" s="179"/>
      <c r="H1629" s="179"/>
      <c r="I1629" s="179"/>
      <c r="J1629" s="179"/>
      <c r="K1629" s="428"/>
      <c r="L1629" s="179"/>
      <c r="M1629" s="179"/>
      <c r="N1629" s="179"/>
    </row>
    <row r="1630" ht="27.75" customHeight="1">
      <c r="A1630" s="182"/>
      <c r="B1630" s="183"/>
      <c r="C1630" s="120"/>
      <c r="D1630" s="177"/>
      <c r="E1630" s="177"/>
      <c r="F1630" s="178"/>
      <c r="G1630" s="120"/>
      <c r="H1630" s="120"/>
      <c r="I1630" s="120"/>
      <c r="J1630" s="120"/>
      <c r="K1630" s="428"/>
      <c r="L1630" s="120"/>
      <c r="M1630" s="120"/>
      <c r="N1630" s="120"/>
    </row>
    <row r="1631" ht="27.75" customHeight="1">
      <c r="A1631" s="182"/>
      <c r="B1631" s="184"/>
      <c r="C1631" s="179"/>
      <c r="D1631" s="180"/>
      <c r="E1631" s="180"/>
      <c r="F1631" s="181"/>
      <c r="G1631" s="179"/>
      <c r="H1631" s="179"/>
      <c r="I1631" s="179"/>
      <c r="J1631" s="179"/>
      <c r="K1631" s="428"/>
      <c r="L1631" s="179"/>
      <c r="M1631" s="179"/>
      <c r="N1631" s="179"/>
    </row>
    <row r="1632" ht="27.75" customHeight="1">
      <c r="A1632" s="182"/>
      <c r="B1632" s="183"/>
      <c r="C1632" s="120"/>
      <c r="D1632" s="177"/>
      <c r="E1632" s="177"/>
      <c r="F1632" s="178"/>
      <c r="G1632" s="120"/>
      <c r="H1632" s="120"/>
      <c r="I1632" s="120"/>
      <c r="J1632" s="120"/>
      <c r="K1632" s="428"/>
      <c r="L1632" s="120"/>
      <c r="M1632" s="120"/>
      <c r="N1632" s="120"/>
    </row>
    <row r="1633" ht="27.75" customHeight="1">
      <c r="A1633" s="182"/>
      <c r="B1633" s="184"/>
      <c r="C1633" s="179"/>
      <c r="D1633" s="180"/>
      <c r="E1633" s="180"/>
      <c r="F1633" s="181"/>
      <c r="G1633" s="179"/>
      <c r="H1633" s="179"/>
      <c r="I1633" s="179"/>
      <c r="J1633" s="179"/>
      <c r="K1633" s="428"/>
      <c r="L1633" s="179"/>
      <c r="M1633" s="179"/>
      <c r="N1633" s="179"/>
    </row>
    <row r="1634" ht="27.75" customHeight="1">
      <c r="A1634" s="182"/>
      <c r="B1634" s="183"/>
      <c r="C1634" s="120"/>
      <c r="D1634" s="177"/>
      <c r="E1634" s="177"/>
      <c r="F1634" s="178"/>
      <c r="G1634" s="120"/>
      <c r="H1634" s="120"/>
      <c r="I1634" s="120"/>
      <c r="J1634" s="120"/>
      <c r="K1634" s="428"/>
      <c r="L1634" s="120"/>
      <c r="M1634" s="120"/>
      <c r="N1634" s="120"/>
    </row>
    <row r="1635" ht="27.75" customHeight="1">
      <c r="A1635" s="182"/>
      <c r="B1635" s="184"/>
      <c r="C1635" s="179"/>
      <c r="D1635" s="180"/>
      <c r="E1635" s="180"/>
      <c r="F1635" s="181"/>
      <c r="G1635" s="179"/>
      <c r="H1635" s="179"/>
      <c r="I1635" s="179"/>
      <c r="J1635" s="179"/>
      <c r="K1635" s="428"/>
      <c r="L1635" s="179"/>
      <c r="M1635" s="179"/>
      <c r="N1635" s="179"/>
    </row>
    <row r="1636" ht="27.75" customHeight="1">
      <c r="A1636" s="182"/>
      <c r="B1636" s="183"/>
      <c r="C1636" s="120"/>
      <c r="D1636" s="177"/>
      <c r="E1636" s="177"/>
      <c r="F1636" s="178"/>
      <c r="G1636" s="120"/>
      <c r="H1636" s="120"/>
      <c r="I1636" s="120"/>
      <c r="J1636" s="120"/>
      <c r="K1636" s="428"/>
      <c r="L1636" s="120"/>
      <c r="M1636" s="120"/>
      <c r="N1636" s="120"/>
    </row>
    <row r="1637" ht="27.75" customHeight="1">
      <c r="A1637" s="182"/>
      <c r="B1637" s="184"/>
      <c r="C1637" s="179"/>
      <c r="D1637" s="180"/>
      <c r="E1637" s="180"/>
      <c r="F1637" s="181"/>
      <c r="G1637" s="179"/>
      <c r="H1637" s="179"/>
      <c r="I1637" s="179"/>
      <c r="J1637" s="179"/>
      <c r="K1637" s="428"/>
      <c r="L1637" s="179"/>
      <c r="M1637" s="179"/>
      <c r="N1637" s="179"/>
    </row>
    <row r="1638" ht="27.75" customHeight="1">
      <c r="A1638" s="182"/>
      <c r="B1638" s="183"/>
      <c r="C1638" s="120"/>
      <c r="D1638" s="177"/>
      <c r="E1638" s="177"/>
      <c r="F1638" s="178"/>
      <c r="G1638" s="120"/>
      <c r="H1638" s="120"/>
      <c r="I1638" s="120"/>
      <c r="J1638" s="120"/>
      <c r="K1638" s="428"/>
      <c r="L1638" s="120"/>
      <c r="M1638" s="120"/>
      <c r="N1638" s="120"/>
    </row>
    <row r="1639" ht="27.75" customHeight="1">
      <c r="A1639" s="182"/>
      <c r="B1639" s="184"/>
      <c r="C1639" s="179"/>
      <c r="D1639" s="180"/>
      <c r="E1639" s="180"/>
      <c r="F1639" s="181"/>
      <c r="G1639" s="179"/>
      <c r="H1639" s="179"/>
      <c r="I1639" s="179"/>
      <c r="J1639" s="179"/>
      <c r="K1639" s="428"/>
      <c r="L1639" s="179"/>
      <c r="M1639" s="179"/>
      <c r="N1639" s="179"/>
    </row>
    <row r="1640" ht="27.75" customHeight="1">
      <c r="A1640" s="182"/>
      <c r="B1640" s="183"/>
      <c r="C1640" s="120"/>
      <c r="D1640" s="177"/>
      <c r="E1640" s="177"/>
      <c r="F1640" s="178"/>
      <c r="G1640" s="120"/>
      <c r="H1640" s="120"/>
      <c r="I1640" s="120"/>
      <c r="J1640" s="120"/>
      <c r="K1640" s="428"/>
      <c r="L1640" s="120"/>
      <c r="M1640" s="120"/>
      <c r="N1640" s="120"/>
    </row>
    <row r="1641" ht="27.75" customHeight="1">
      <c r="A1641" s="182"/>
      <c r="B1641" s="184"/>
      <c r="C1641" s="179"/>
      <c r="D1641" s="180"/>
      <c r="E1641" s="180"/>
      <c r="F1641" s="181"/>
      <c r="G1641" s="179"/>
      <c r="H1641" s="179"/>
      <c r="I1641" s="179"/>
      <c r="J1641" s="179"/>
      <c r="K1641" s="428"/>
      <c r="L1641" s="179"/>
      <c r="M1641" s="179"/>
      <c r="N1641" s="179"/>
    </row>
    <row r="1642" ht="27.75" customHeight="1">
      <c r="A1642" s="182"/>
      <c r="B1642" s="183"/>
      <c r="C1642" s="120"/>
      <c r="D1642" s="177"/>
      <c r="E1642" s="177"/>
      <c r="F1642" s="178"/>
      <c r="G1642" s="120"/>
      <c r="H1642" s="120"/>
      <c r="I1642" s="120"/>
      <c r="J1642" s="120"/>
      <c r="K1642" s="428"/>
      <c r="L1642" s="120"/>
      <c r="M1642" s="120"/>
      <c r="N1642" s="120"/>
    </row>
    <row r="1643" ht="27.75" customHeight="1">
      <c r="A1643" s="182"/>
      <c r="B1643" s="184"/>
      <c r="C1643" s="179"/>
      <c r="D1643" s="180"/>
      <c r="E1643" s="180"/>
      <c r="F1643" s="181"/>
      <c r="G1643" s="179"/>
      <c r="H1643" s="179"/>
      <c r="I1643" s="179"/>
      <c r="J1643" s="179"/>
      <c r="K1643" s="428"/>
      <c r="L1643" s="179"/>
      <c r="M1643" s="179"/>
      <c r="N1643" s="179"/>
    </row>
    <row r="1644" ht="27.75" customHeight="1">
      <c r="A1644" s="182"/>
      <c r="B1644" s="183"/>
      <c r="C1644" s="120"/>
      <c r="D1644" s="177"/>
      <c r="E1644" s="177"/>
      <c r="F1644" s="178"/>
      <c r="G1644" s="120"/>
      <c r="H1644" s="120"/>
      <c r="I1644" s="120"/>
      <c r="J1644" s="120"/>
      <c r="K1644" s="428"/>
      <c r="L1644" s="120"/>
      <c r="M1644" s="120"/>
      <c r="N1644" s="120"/>
    </row>
    <row r="1645" ht="27.75" customHeight="1">
      <c r="A1645" s="182"/>
      <c r="B1645" s="184"/>
      <c r="C1645" s="179"/>
      <c r="D1645" s="180"/>
      <c r="E1645" s="180"/>
      <c r="F1645" s="181"/>
      <c r="G1645" s="179"/>
      <c r="H1645" s="179"/>
      <c r="I1645" s="179"/>
      <c r="J1645" s="179"/>
      <c r="K1645" s="428"/>
      <c r="L1645" s="179"/>
      <c r="M1645" s="179"/>
      <c r="N1645" s="179"/>
    </row>
    <row r="1646" ht="27.75" customHeight="1">
      <c r="A1646" s="182"/>
      <c r="B1646" s="183"/>
      <c r="C1646" s="120"/>
      <c r="D1646" s="177"/>
      <c r="E1646" s="177"/>
      <c r="F1646" s="178"/>
      <c r="G1646" s="120"/>
      <c r="H1646" s="120"/>
      <c r="I1646" s="120"/>
      <c r="J1646" s="120"/>
      <c r="K1646" s="428"/>
      <c r="L1646" s="120"/>
      <c r="M1646" s="120"/>
      <c r="N1646" s="120"/>
    </row>
    <row r="1647" ht="27.75" customHeight="1">
      <c r="A1647" s="182"/>
      <c r="B1647" s="184"/>
      <c r="C1647" s="179"/>
      <c r="D1647" s="180"/>
      <c r="E1647" s="180"/>
      <c r="F1647" s="181"/>
      <c r="G1647" s="179"/>
      <c r="H1647" s="179"/>
      <c r="I1647" s="179"/>
      <c r="J1647" s="179"/>
      <c r="K1647" s="428"/>
      <c r="L1647" s="179"/>
      <c r="M1647" s="179"/>
      <c r="N1647" s="179"/>
    </row>
    <row r="1648" ht="27.75" customHeight="1">
      <c r="A1648" s="182"/>
      <c r="B1648" s="183"/>
      <c r="C1648" s="120"/>
      <c r="D1648" s="177"/>
      <c r="E1648" s="177"/>
      <c r="F1648" s="178"/>
      <c r="G1648" s="120"/>
      <c r="H1648" s="120"/>
      <c r="I1648" s="120"/>
      <c r="J1648" s="120"/>
      <c r="K1648" s="428"/>
      <c r="L1648" s="120"/>
      <c r="M1648" s="120"/>
      <c r="N1648" s="120"/>
    </row>
    <row r="1649" ht="27.75" customHeight="1">
      <c r="A1649" s="182"/>
      <c r="B1649" s="184"/>
      <c r="C1649" s="179"/>
      <c r="D1649" s="180"/>
      <c r="E1649" s="180"/>
      <c r="F1649" s="181"/>
      <c r="G1649" s="179"/>
      <c r="H1649" s="179"/>
      <c r="I1649" s="179"/>
      <c r="J1649" s="179"/>
      <c r="K1649" s="428"/>
      <c r="L1649" s="179"/>
      <c r="M1649" s="179"/>
      <c r="N1649" s="179"/>
    </row>
    <row r="1650" ht="27.75" customHeight="1">
      <c r="A1650" s="182"/>
      <c r="B1650" s="183"/>
      <c r="C1650" s="120"/>
      <c r="D1650" s="177"/>
      <c r="E1650" s="177"/>
      <c r="F1650" s="178"/>
      <c r="G1650" s="120"/>
      <c r="H1650" s="120"/>
      <c r="I1650" s="120"/>
      <c r="J1650" s="120"/>
      <c r="K1650" s="428"/>
      <c r="L1650" s="120"/>
      <c r="M1650" s="120"/>
      <c r="N1650" s="120"/>
    </row>
    <row r="1651" ht="27.75" customHeight="1">
      <c r="A1651" s="182"/>
      <c r="B1651" s="184"/>
      <c r="C1651" s="179"/>
      <c r="D1651" s="180"/>
      <c r="E1651" s="180"/>
      <c r="F1651" s="181"/>
      <c r="G1651" s="179"/>
      <c r="H1651" s="179"/>
      <c r="I1651" s="179"/>
      <c r="J1651" s="179"/>
      <c r="K1651" s="428"/>
      <c r="L1651" s="179"/>
      <c r="M1651" s="179"/>
      <c r="N1651" s="179"/>
    </row>
    <row r="1652" ht="27.75" customHeight="1">
      <c r="A1652" s="182"/>
      <c r="B1652" s="183"/>
      <c r="C1652" s="120"/>
      <c r="D1652" s="177"/>
      <c r="E1652" s="177"/>
      <c r="F1652" s="178"/>
      <c r="G1652" s="120"/>
      <c r="H1652" s="120"/>
      <c r="I1652" s="120"/>
      <c r="J1652" s="120"/>
      <c r="K1652" s="428"/>
      <c r="L1652" s="120"/>
      <c r="M1652" s="120"/>
      <c r="N1652" s="120"/>
    </row>
    <row r="1653" ht="27.75" customHeight="1">
      <c r="A1653" s="182"/>
      <c r="B1653" s="184"/>
      <c r="C1653" s="179"/>
      <c r="D1653" s="180"/>
      <c r="E1653" s="180"/>
      <c r="F1653" s="181"/>
      <c r="G1653" s="179"/>
      <c r="H1653" s="179"/>
      <c r="I1653" s="179"/>
      <c r="J1653" s="179"/>
      <c r="K1653" s="428"/>
      <c r="L1653" s="179"/>
      <c r="M1653" s="179"/>
      <c r="N1653" s="179"/>
    </row>
    <row r="1654" ht="27.75" customHeight="1">
      <c r="A1654" s="182"/>
      <c r="B1654" s="183"/>
      <c r="C1654" s="120"/>
      <c r="D1654" s="177"/>
      <c r="E1654" s="177"/>
      <c r="F1654" s="178"/>
      <c r="G1654" s="120"/>
      <c r="H1654" s="120"/>
      <c r="I1654" s="120"/>
      <c r="J1654" s="120"/>
      <c r="K1654" s="428"/>
      <c r="L1654" s="120"/>
      <c r="M1654" s="120"/>
      <c r="N1654" s="120"/>
    </row>
    <row r="1655" ht="27.75" customHeight="1">
      <c r="A1655" s="182"/>
      <c r="B1655" s="184"/>
      <c r="C1655" s="179"/>
      <c r="D1655" s="180"/>
      <c r="E1655" s="180"/>
      <c r="F1655" s="181"/>
      <c r="G1655" s="179"/>
      <c r="H1655" s="179"/>
      <c r="I1655" s="179"/>
      <c r="J1655" s="179"/>
      <c r="K1655" s="428"/>
      <c r="L1655" s="179"/>
      <c r="M1655" s="179"/>
      <c r="N1655" s="179"/>
    </row>
    <row r="1656" ht="27.75" customHeight="1">
      <c r="A1656" s="182"/>
      <c r="B1656" s="183"/>
      <c r="C1656" s="120"/>
      <c r="D1656" s="177"/>
      <c r="E1656" s="177"/>
      <c r="F1656" s="178"/>
      <c r="G1656" s="120"/>
      <c r="H1656" s="120"/>
      <c r="I1656" s="120"/>
      <c r="J1656" s="120"/>
      <c r="K1656" s="428"/>
      <c r="L1656" s="120"/>
      <c r="M1656" s="120"/>
      <c r="N1656" s="120"/>
    </row>
    <row r="1657" ht="27.75" customHeight="1">
      <c r="A1657" s="182"/>
      <c r="B1657" s="184"/>
      <c r="C1657" s="179"/>
      <c r="D1657" s="180"/>
      <c r="E1657" s="180"/>
      <c r="F1657" s="181"/>
      <c r="G1657" s="179"/>
      <c r="H1657" s="179"/>
      <c r="I1657" s="179"/>
      <c r="J1657" s="179"/>
      <c r="K1657" s="428"/>
      <c r="L1657" s="179"/>
      <c r="M1657" s="179"/>
      <c r="N1657" s="179"/>
    </row>
    <row r="1658" ht="27.75" customHeight="1">
      <c r="A1658" s="182"/>
      <c r="B1658" s="183"/>
      <c r="C1658" s="120"/>
      <c r="D1658" s="177"/>
      <c r="E1658" s="177"/>
      <c r="F1658" s="178"/>
      <c r="G1658" s="120"/>
      <c r="H1658" s="120"/>
      <c r="I1658" s="120"/>
      <c r="J1658" s="120"/>
      <c r="K1658" s="428"/>
      <c r="L1658" s="120"/>
      <c r="M1658" s="120"/>
      <c r="N1658" s="120"/>
    </row>
    <row r="1659" ht="27.75" customHeight="1">
      <c r="A1659" s="182"/>
      <c r="B1659" s="184"/>
      <c r="C1659" s="179"/>
      <c r="D1659" s="180"/>
      <c r="E1659" s="180"/>
      <c r="F1659" s="181"/>
      <c r="G1659" s="179"/>
      <c r="H1659" s="179"/>
      <c r="I1659" s="179"/>
      <c r="J1659" s="179"/>
      <c r="K1659" s="428"/>
      <c r="L1659" s="179"/>
      <c r="M1659" s="179"/>
      <c r="N1659" s="179"/>
    </row>
    <row r="1660" ht="27.75" customHeight="1">
      <c r="A1660" s="182"/>
      <c r="B1660" s="183"/>
      <c r="C1660" s="120"/>
      <c r="D1660" s="177"/>
      <c r="E1660" s="177"/>
      <c r="F1660" s="178"/>
      <c r="G1660" s="120"/>
      <c r="H1660" s="120"/>
      <c r="I1660" s="120"/>
      <c r="J1660" s="120"/>
      <c r="K1660" s="428"/>
      <c r="L1660" s="120"/>
      <c r="M1660" s="120"/>
      <c r="N1660" s="120"/>
    </row>
    <row r="1661" ht="27.75" customHeight="1">
      <c r="A1661" s="182"/>
      <c r="B1661" s="184"/>
      <c r="C1661" s="179"/>
      <c r="D1661" s="180"/>
      <c r="E1661" s="180"/>
      <c r="F1661" s="181"/>
      <c r="G1661" s="179"/>
      <c r="H1661" s="179"/>
      <c r="I1661" s="179"/>
      <c r="J1661" s="179"/>
      <c r="K1661" s="428"/>
      <c r="L1661" s="179"/>
      <c r="M1661" s="179"/>
      <c r="N1661" s="179"/>
    </row>
    <row r="1662" ht="27.75" customHeight="1">
      <c r="A1662" s="182"/>
      <c r="B1662" s="183"/>
      <c r="C1662" s="120"/>
      <c r="D1662" s="177"/>
      <c r="E1662" s="177"/>
      <c r="F1662" s="178"/>
      <c r="G1662" s="120"/>
      <c r="H1662" s="120"/>
      <c r="I1662" s="120"/>
      <c r="J1662" s="120"/>
      <c r="K1662" s="428"/>
      <c r="L1662" s="120"/>
      <c r="M1662" s="120"/>
      <c r="N1662" s="120"/>
    </row>
    <row r="1663" ht="27.75" customHeight="1">
      <c r="A1663" s="182"/>
      <c r="B1663" s="184"/>
      <c r="C1663" s="179"/>
      <c r="D1663" s="180"/>
      <c r="E1663" s="180"/>
      <c r="F1663" s="181"/>
      <c r="G1663" s="179"/>
      <c r="H1663" s="179"/>
      <c r="I1663" s="179"/>
      <c r="J1663" s="179"/>
      <c r="K1663" s="428"/>
      <c r="L1663" s="179"/>
      <c r="M1663" s="179"/>
      <c r="N1663" s="179"/>
    </row>
    <row r="1664" ht="27.75" customHeight="1">
      <c r="A1664" s="182"/>
      <c r="B1664" s="183"/>
      <c r="C1664" s="120"/>
      <c r="D1664" s="177"/>
      <c r="E1664" s="177"/>
      <c r="F1664" s="178"/>
      <c r="G1664" s="120"/>
      <c r="H1664" s="120"/>
      <c r="I1664" s="120"/>
      <c r="J1664" s="120"/>
      <c r="K1664" s="428"/>
      <c r="L1664" s="120"/>
      <c r="M1664" s="120"/>
      <c r="N1664" s="120"/>
    </row>
    <row r="1665" ht="27.75" customHeight="1">
      <c r="A1665" s="182"/>
      <c r="B1665" s="184"/>
      <c r="C1665" s="179"/>
      <c r="D1665" s="180"/>
      <c r="E1665" s="180"/>
      <c r="F1665" s="181"/>
      <c r="G1665" s="179"/>
      <c r="H1665" s="179"/>
      <c r="I1665" s="179"/>
      <c r="J1665" s="179"/>
      <c r="K1665" s="428"/>
      <c r="L1665" s="179"/>
      <c r="M1665" s="179"/>
      <c r="N1665" s="179"/>
    </row>
    <row r="1666" ht="27.75" customHeight="1">
      <c r="A1666" s="182"/>
      <c r="B1666" s="183"/>
      <c r="C1666" s="120"/>
      <c r="D1666" s="177"/>
      <c r="E1666" s="177"/>
      <c r="F1666" s="178"/>
      <c r="G1666" s="120"/>
      <c r="H1666" s="120"/>
      <c r="I1666" s="120"/>
      <c r="J1666" s="120"/>
      <c r="K1666" s="428"/>
      <c r="L1666" s="120"/>
      <c r="M1666" s="120"/>
      <c r="N1666" s="120"/>
    </row>
    <row r="1667" ht="27.75" customHeight="1">
      <c r="A1667" s="182"/>
      <c r="B1667" s="184"/>
      <c r="C1667" s="179"/>
      <c r="D1667" s="180"/>
      <c r="E1667" s="180"/>
      <c r="F1667" s="181"/>
      <c r="G1667" s="179"/>
      <c r="H1667" s="179"/>
      <c r="I1667" s="179"/>
      <c r="J1667" s="179"/>
      <c r="K1667" s="428"/>
      <c r="L1667" s="179"/>
      <c r="M1667" s="179"/>
      <c r="N1667" s="179"/>
    </row>
    <row r="1668" ht="27.75" customHeight="1">
      <c r="A1668" s="182"/>
      <c r="B1668" s="183"/>
      <c r="C1668" s="120"/>
      <c r="D1668" s="177"/>
      <c r="E1668" s="177"/>
      <c r="F1668" s="178"/>
      <c r="G1668" s="120"/>
      <c r="H1668" s="120"/>
      <c r="I1668" s="120"/>
      <c r="J1668" s="120"/>
      <c r="K1668" s="428"/>
      <c r="L1668" s="120"/>
      <c r="M1668" s="120"/>
      <c r="N1668" s="120"/>
    </row>
    <row r="1669" ht="27.75" customHeight="1">
      <c r="A1669" s="182"/>
      <c r="B1669" s="184"/>
      <c r="C1669" s="179"/>
      <c r="D1669" s="180"/>
      <c r="E1669" s="180"/>
      <c r="F1669" s="181"/>
      <c r="G1669" s="179"/>
      <c r="H1669" s="179"/>
      <c r="I1669" s="179"/>
      <c r="J1669" s="179"/>
      <c r="K1669" s="428"/>
      <c r="L1669" s="179"/>
      <c r="M1669" s="179"/>
      <c r="N1669" s="179"/>
    </row>
    <row r="1670" ht="27.75" customHeight="1">
      <c r="A1670" s="182"/>
      <c r="B1670" s="183"/>
      <c r="C1670" s="120"/>
      <c r="D1670" s="177"/>
      <c r="E1670" s="177"/>
      <c r="F1670" s="178"/>
      <c r="G1670" s="120"/>
      <c r="H1670" s="120"/>
      <c r="I1670" s="120"/>
      <c r="J1670" s="120"/>
      <c r="K1670" s="428"/>
      <c r="L1670" s="120"/>
      <c r="M1670" s="120"/>
      <c r="N1670" s="120"/>
    </row>
    <row r="1671" ht="27.75" customHeight="1">
      <c r="A1671" s="182"/>
      <c r="B1671" s="184"/>
      <c r="C1671" s="179"/>
      <c r="D1671" s="180"/>
      <c r="E1671" s="180"/>
      <c r="F1671" s="181"/>
      <c r="G1671" s="179"/>
      <c r="H1671" s="179"/>
      <c r="I1671" s="179"/>
      <c r="J1671" s="179"/>
      <c r="K1671" s="428"/>
      <c r="L1671" s="179"/>
      <c r="M1671" s="179"/>
      <c r="N1671" s="179"/>
    </row>
    <row r="1672" ht="27.75" customHeight="1">
      <c r="A1672" s="182"/>
      <c r="B1672" s="183"/>
      <c r="C1672" s="120"/>
      <c r="D1672" s="177"/>
      <c r="E1672" s="177"/>
      <c r="F1672" s="178"/>
      <c r="G1672" s="120"/>
      <c r="H1672" s="120"/>
      <c r="I1672" s="120"/>
      <c r="J1672" s="120"/>
      <c r="K1672" s="428"/>
      <c r="L1672" s="120"/>
      <c r="M1672" s="120"/>
      <c r="N1672" s="120"/>
    </row>
    <row r="1673" ht="27.75" customHeight="1">
      <c r="A1673" s="182"/>
      <c r="B1673" s="184"/>
      <c r="C1673" s="179"/>
      <c r="D1673" s="180"/>
      <c r="E1673" s="180"/>
      <c r="F1673" s="181"/>
      <c r="G1673" s="179"/>
      <c r="H1673" s="179"/>
      <c r="I1673" s="179"/>
      <c r="J1673" s="179"/>
      <c r="K1673" s="428"/>
      <c r="L1673" s="179"/>
      <c r="M1673" s="179"/>
      <c r="N1673" s="179"/>
    </row>
    <row r="1674" ht="27.75" customHeight="1">
      <c r="A1674" s="182"/>
      <c r="B1674" s="183"/>
      <c r="C1674" s="120"/>
      <c r="D1674" s="177"/>
      <c r="E1674" s="177"/>
      <c r="F1674" s="178"/>
      <c r="G1674" s="120"/>
      <c r="H1674" s="120"/>
      <c r="I1674" s="120"/>
      <c r="J1674" s="120"/>
      <c r="K1674" s="428"/>
      <c r="L1674" s="120"/>
      <c r="M1674" s="120"/>
      <c r="N1674" s="120"/>
    </row>
    <row r="1675" ht="27.75" customHeight="1">
      <c r="A1675" s="182"/>
      <c r="B1675" s="184"/>
      <c r="C1675" s="179"/>
      <c r="D1675" s="180"/>
      <c r="E1675" s="180"/>
      <c r="F1675" s="181"/>
      <c r="G1675" s="179"/>
      <c r="H1675" s="179"/>
      <c r="I1675" s="179"/>
      <c r="J1675" s="179"/>
      <c r="K1675" s="428"/>
      <c r="L1675" s="179"/>
      <c r="M1675" s="179"/>
      <c r="N1675" s="179"/>
    </row>
    <row r="1676" ht="27.75" customHeight="1">
      <c r="A1676" s="182"/>
      <c r="B1676" s="183"/>
      <c r="C1676" s="120"/>
      <c r="D1676" s="177"/>
      <c r="E1676" s="177"/>
      <c r="F1676" s="178"/>
      <c r="G1676" s="120"/>
      <c r="H1676" s="120"/>
      <c r="I1676" s="120"/>
      <c r="J1676" s="120"/>
      <c r="K1676" s="428"/>
      <c r="L1676" s="120"/>
      <c r="M1676" s="120"/>
      <c r="N1676" s="120"/>
    </row>
    <row r="1677" ht="27.75" customHeight="1">
      <c r="A1677" s="182"/>
      <c r="B1677" s="184"/>
      <c r="C1677" s="179"/>
      <c r="D1677" s="180"/>
      <c r="E1677" s="180"/>
      <c r="F1677" s="181"/>
      <c r="G1677" s="179"/>
      <c r="H1677" s="179"/>
      <c r="I1677" s="179"/>
      <c r="J1677" s="179"/>
      <c r="K1677" s="428"/>
      <c r="L1677" s="179"/>
      <c r="M1677" s="179"/>
      <c r="N1677" s="179"/>
    </row>
    <row r="1678" ht="27.75" customHeight="1">
      <c r="A1678" s="182"/>
      <c r="B1678" s="183"/>
      <c r="C1678" s="120"/>
      <c r="D1678" s="177"/>
      <c r="E1678" s="177"/>
      <c r="F1678" s="178"/>
      <c r="G1678" s="120"/>
      <c r="H1678" s="120"/>
      <c r="I1678" s="120"/>
      <c r="J1678" s="120"/>
      <c r="K1678" s="428"/>
      <c r="L1678" s="120"/>
      <c r="M1678" s="120"/>
      <c r="N1678" s="120"/>
    </row>
    <row r="1679" ht="27.75" customHeight="1">
      <c r="A1679" s="182"/>
      <c r="B1679" s="184"/>
      <c r="C1679" s="179"/>
      <c r="D1679" s="180"/>
      <c r="E1679" s="180"/>
      <c r="F1679" s="181"/>
      <c r="G1679" s="179"/>
      <c r="H1679" s="179"/>
      <c r="I1679" s="179"/>
      <c r="J1679" s="179"/>
      <c r="K1679" s="428"/>
      <c r="L1679" s="179"/>
      <c r="M1679" s="179"/>
      <c r="N1679" s="179"/>
    </row>
    <row r="1680" ht="27.75" customHeight="1">
      <c r="A1680" s="182"/>
      <c r="B1680" s="183"/>
      <c r="C1680" s="120"/>
      <c r="D1680" s="177"/>
      <c r="E1680" s="177"/>
      <c r="F1680" s="178"/>
      <c r="G1680" s="120"/>
      <c r="H1680" s="120"/>
      <c r="I1680" s="120"/>
      <c r="J1680" s="120"/>
      <c r="K1680" s="428"/>
      <c r="L1680" s="120"/>
      <c r="M1680" s="120"/>
      <c r="N1680" s="120"/>
    </row>
    <row r="1681" ht="27.75" customHeight="1">
      <c r="A1681" s="182"/>
      <c r="B1681" s="184"/>
      <c r="C1681" s="179"/>
      <c r="D1681" s="180"/>
      <c r="E1681" s="180"/>
      <c r="F1681" s="181"/>
      <c r="G1681" s="179"/>
      <c r="H1681" s="179"/>
      <c r="I1681" s="179"/>
      <c r="J1681" s="179"/>
      <c r="K1681" s="428"/>
      <c r="L1681" s="179"/>
      <c r="M1681" s="179"/>
      <c r="N1681" s="179"/>
    </row>
    <row r="1682" ht="27.75" customHeight="1">
      <c r="A1682" s="182"/>
      <c r="B1682" s="183"/>
      <c r="C1682" s="120"/>
      <c r="D1682" s="177"/>
      <c r="E1682" s="177"/>
      <c r="F1682" s="178"/>
      <c r="G1682" s="120"/>
      <c r="H1682" s="120"/>
      <c r="I1682" s="120"/>
      <c r="J1682" s="120"/>
      <c r="K1682" s="428"/>
      <c r="L1682" s="120"/>
      <c r="M1682" s="120"/>
      <c r="N1682" s="120"/>
    </row>
    <row r="1683" ht="27.75" customHeight="1">
      <c r="A1683" s="182"/>
      <c r="B1683" s="184"/>
      <c r="C1683" s="179"/>
      <c r="D1683" s="180"/>
      <c r="E1683" s="180"/>
      <c r="F1683" s="181"/>
      <c r="G1683" s="179"/>
      <c r="H1683" s="179"/>
      <c r="I1683" s="179"/>
      <c r="J1683" s="179"/>
      <c r="K1683" s="428"/>
      <c r="L1683" s="179"/>
      <c r="M1683" s="179"/>
      <c r="N1683" s="179"/>
    </row>
    <row r="1684" ht="27.75" customHeight="1">
      <c r="A1684" s="182"/>
      <c r="B1684" s="183"/>
      <c r="C1684" s="120"/>
      <c r="D1684" s="177"/>
      <c r="E1684" s="177"/>
      <c r="F1684" s="178"/>
      <c r="G1684" s="120"/>
      <c r="H1684" s="120"/>
      <c r="I1684" s="120"/>
      <c r="J1684" s="120"/>
      <c r="K1684" s="428"/>
      <c r="L1684" s="120"/>
      <c r="M1684" s="120"/>
      <c r="N1684" s="120"/>
    </row>
    <row r="1685" ht="27.75" customHeight="1">
      <c r="A1685" s="182"/>
      <c r="B1685" s="184"/>
      <c r="C1685" s="179"/>
      <c r="D1685" s="180"/>
      <c r="E1685" s="180"/>
      <c r="F1685" s="181"/>
      <c r="G1685" s="179"/>
      <c r="H1685" s="179"/>
      <c r="I1685" s="179"/>
      <c r="J1685" s="179"/>
      <c r="K1685" s="428"/>
      <c r="L1685" s="179"/>
      <c r="M1685" s="179"/>
      <c r="N1685" s="179"/>
    </row>
    <row r="1686" ht="27.75" customHeight="1">
      <c r="A1686" s="182"/>
      <c r="B1686" s="183"/>
      <c r="C1686" s="120"/>
      <c r="D1686" s="177"/>
      <c r="E1686" s="177"/>
      <c r="F1686" s="178"/>
      <c r="G1686" s="120"/>
      <c r="H1686" s="120"/>
      <c r="I1686" s="120"/>
      <c r="J1686" s="120"/>
      <c r="K1686" s="428"/>
      <c r="L1686" s="120"/>
      <c r="M1686" s="120"/>
      <c r="N1686" s="120"/>
    </row>
    <row r="1687" ht="27.75" customHeight="1">
      <c r="A1687" s="182"/>
      <c r="B1687" s="184"/>
      <c r="C1687" s="179"/>
      <c r="D1687" s="180"/>
      <c r="E1687" s="180"/>
      <c r="F1687" s="181"/>
      <c r="G1687" s="179"/>
      <c r="H1687" s="179"/>
      <c r="I1687" s="179"/>
      <c r="J1687" s="179"/>
      <c r="K1687" s="428"/>
      <c r="L1687" s="179"/>
      <c r="M1687" s="179"/>
      <c r="N1687" s="179"/>
    </row>
    <row r="1688" ht="27.75" customHeight="1">
      <c r="A1688" s="182"/>
      <c r="B1688" s="183"/>
      <c r="C1688" s="120"/>
      <c r="D1688" s="177"/>
      <c r="E1688" s="177"/>
      <c r="F1688" s="178"/>
      <c r="G1688" s="120"/>
      <c r="H1688" s="120"/>
      <c r="I1688" s="120"/>
      <c r="J1688" s="120"/>
      <c r="K1688" s="428"/>
      <c r="L1688" s="120"/>
      <c r="M1688" s="120"/>
      <c r="N1688" s="120"/>
    </row>
    <row r="1689" ht="27.75" customHeight="1">
      <c r="A1689" s="182"/>
      <c r="B1689" s="184"/>
      <c r="C1689" s="179"/>
      <c r="D1689" s="180"/>
      <c r="E1689" s="180"/>
      <c r="F1689" s="181"/>
      <c r="G1689" s="179"/>
      <c r="H1689" s="179"/>
      <c r="I1689" s="179"/>
      <c r="J1689" s="179"/>
      <c r="K1689" s="428"/>
      <c r="L1689" s="179"/>
      <c r="M1689" s="179"/>
      <c r="N1689" s="179"/>
    </row>
    <row r="1690" ht="27.75" customHeight="1">
      <c r="A1690" s="182"/>
      <c r="B1690" s="183"/>
      <c r="C1690" s="120"/>
      <c r="D1690" s="177"/>
      <c r="E1690" s="177"/>
      <c r="F1690" s="178"/>
      <c r="G1690" s="120"/>
      <c r="H1690" s="120"/>
      <c r="I1690" s="120"/>
      <c r="J1690" s="120"/>
      <c r="K1690" s="428"/>
      <c r="L1690" s="120"/>
      <c r="M1690" s="120"/>
      <c r="N1690" s="120"/>
    </row>
    <row r="1691" ht="27.75" customHeight="1">
      <c r="A1691" s="182"/>
      <c r="B1691" s="184"/>
      <c r="C1691" s="179"/>
      <c r="D1691" s="180"/>
      <c r="E1691" s="180"/>
      <c r="F1691" s="181"/>
      <c r="G1691" s="179"/>
      <c r="H1691" s="179"/>
      <c r="I1691" s="179"/>
      <c r="J1691" s="179"/>
      <c r="K1691" s="428"/>
      <c r="L1691" s="179"/>
      <c r="M1691" s="179"/>
      <c r="N1691" s="179"/>
    </row>
    <row r="1692" ht="27.75" customHeight="1">
      <c r="A1692" s="182"/>
      <c r="B1692" s="183"/>
      <c r="C1692" s="120"/>
      <c r="D1692" s="177"/>
      <c r="E1692" s="177"/>
      <c r="F1692" s="178"/>
      <c r="G1692" s="120"/>
      <c r="H1692" s="120"/>
      <c r="I1692" s="120"/>
      <c r="J1692" s="120"/>
      <c r="K1692" s="428"/>
      <c r="L1692" s="120"/>
      <c r="M1692" s="120"/>
      <c r="N1692" s="120"/>
    </row>
    <row r="1693" ht="27.75" customHeight="1">
      <c r="A1693" s="182"/>
      <c r="B1693" s="184"/>
      <c r="C1693" s="179"/>
      <c r="D1693" s="180"/>
      <c r="E1693" s="180"/>
      <c r="F1693" s="181"/>
      <c r="G1693" s="179"/>
      <c r="H1693" s="179"/>
      <c r="I1693" s="179"/>
      <c r="J1693" s="179"/>
      <c r="K1693" s="428"/>
      <c r="L1693" s="179"/>
      <c r="M1693" s="179"/>
      <c r="N1693" s="179"/>
    </row>
    <row r="1694" ht="27.75" customHeight="1">
      <c r="A1694" s="182"/>
      <c r="B1694" s="183"/>
      <c r="C1694" s="120"/>
      <c r="D1694" s="177"/>
      <c r="E1694" s="177"/>
      <c r="F1694" s="178"/>
      <c r="G1694" s="120"/>
      <c r="H1694" s="120"/>
      <c r="I1694" s="120"/>
      <c r="J1694" s="120"/>
      <c r="K1694" s="428"/>
      <c r="L1694" s="120"/>
      <c r="M1694" s="120"/>
      <c r="N1694" s="120"/>
    </row>
    <row r="1695" ht="27.75" customHeight="1">
      <c r="A1695" s="182"/>
      <c r="B1695" s="184"/>
      <c r="C1695" s="179"/>
      <c r="D1695" s="180"/>
      <c r="E1695" s="180"/>
      <c r="F1695" s="181"/>
      <c r="G1695" s="179"/>
      <c r="H1695" s="179"/>
      <c r="I1695" s="179"/>
      <c r="J1695" s="179"/>
      <c r="K1695" s="428"/>
      <c r="L1695" s="179"/>
      <c r="M1695" s="179"/>
      <c r="N1695" s="179"/>
    </row>
    <row r="1696" ht="27.75" customHeight="1">
      <c r="A1696" s="182"/>
      <c r="B1696" s="183"/>
      <c r="C1696" s="120"/>
      <c r="D1696" s="177"/>
      <c r="E1696" s="177"/>
      <c r="F1696" s="178"/>
      <c r="G1696" s="120"/>
      <c r="H1696" s="120"/>
      <c r="I1696" s="120"/>
      <c r="J1696" s="120"/>
      <c r="K1696" s="428"/>
      <c r="L1696" s="120"/>
      <c r="M1696" s="120"/>
      <c r="N1696" s="120"/>
    </row>
    <row r="1697" ht="27.75" customHeight="1">
      <c r="A1697" s="182"/>
      <c r="B1697" s="184"/>
      <c r="C1697" s="179"/>
      <c r="D1697" s="180"/>
      <c r="E1697" s="180"/>
      <c r="F1697" s="181"/>
      <c r="G1697" s="179"/>
      <c r="H1697" s="179"/>
      <c r="I1697" s="179"/>
      <c r="J1697" s="179"/>
      <c r="K1697" s="428"/>
      <c r="L1697" s="179"/>
      <c r="M1697" s="179"/>
      <c r="N1697" s="179"/>
    </row>
    <row r="1698" ht="27.75" customHeight="1">
      <c r="A1698" s="182"/>
      <c r="B1698" s="183"/>
      <c r="C1698" s="120"/>
      <c r="D1698" s="177"/>
      <c r="E1698" s="177"/>
      <c r="F1698" s="178"/>
      <c r="G1698" s="120"/>
      <c r="H1698" s="120"/>
      <c r="I1698" s="120"/>
      <c r="J1698" s="120"/>
      <c r="K1698" s="428"/>
      <c r="L1698" s="120"/>
      <c r="M1698" s="120"/>
      <c r="N1698" s="120"/>
    </row>
    <row r="1699" ht="27.75" customHeight="1">
      <c r="A1699" s="182"/>
      <c r="B1699" s="184"/>
      <c r="C1699" s="179"/>
      <c r="D1699" s="180"/>
      <c r="E1699" s="180"/>
      <c r="F1699" s="181"/>
      <c r="G1699" s="179"/>
      <c r="H1699" s="179"/>
      <c r="I1699" s="179"/>
      <c r="J1699" s="179"/>
      <c r="K1699" s="428"/>
      <c r="L1699" s="179"/>
      <c r="M1699" s="179"/>
      <c r="N1699" s="179"/>
    </row>
    <row r="1700" ht="27.75" customHeight="1">
      <c r="A1700" s="182"/>
      <c r="B1700" s="183"/>
      <c r="C1700" s="120"/>
      <c r="D1700" s="177"/>
      <c r="E1700" s="177"/>
      <c r="F1700" s="178"/>
      <c r="G1700" s="120"/>
      <c r="H1700" s="120"/>
      <c r="I1700" s="120"/>
      <c r="J1700" s="120"/>
      <c r="K1700" s="428"/>
      <c r="L1700" s="120"/>
      <c r="M1700" s="120"/>
      <c r="N1700" s="120"/>
    </row>
    <row r="1701" ht="27.75" customHeight="1">
      <c r="A1701" s="182"/>
      <c r="B1701" s="184"/>
      <c r="C1701" s="179"/>
      <c r="D1701" s="180"/>
      <c r="E1701" s="180"/>
      <c r="F1701" s="181"/>
      <c r="G1701" s="179"/>
      <c r="H1701" s="179"/>
      <c r="I1701" s="179"/>
      <c r="J1701" s="179"/>
      <c r="K1701" s="428"/>
      <c r="L1701" s="179"/>
      <c r="M1701" s="179"/>
      <c r="N1701" s="179"/>
    </row>
    <row r="1702" ht="27.75" customHeight="1">
      <c r="A1702" s="182"/>
      <c r="B1702" s="183"/>
      <c r="C1702" s="120"/>
      <c r="D1702" s="177"/>
      <c r="E1702" s="177"/>
      <c r="F1702" s="178"/>
      <c r="G1702" s="120"/>
      <c r="H1702" s="120"/>
      <c r="I1702" s="120"/>
      <c r="J1702" s="120"/>
      <c r="K1702" s="428"/>
      <c r="L1702" s="120"/>
      <c r="M1702" s="120"/>
      <c r="N1702" s="120"/>
    </row>
    <row r="1703" ht="27.75" customHeight="1">
      <c r="A1703" s="182"/>
      <c r="B1703" s="184"/>
      <c r="C1703" s="179"/>
      <c r="D1703" s="180"/>
      <c r="E1703" s="180"/>
      <c r="F1703" s="181"/>
      <c r="G1703" s="179"/>
      <c r="H1703" s="179"/>
      <c r="I1703" s="179"/>
      <c r="J1703" s="179"/>
      <c r="K1703" s="428"/>
      <c r="L1703" s="179"/>
      <c r="M1703" s="179"/>
      <c r="N1703" s="179"/>
    </row>
    <row r="1704" ht="27.75" customHeight="1">
      <c r="A1704" s="182"/>
      <c r="B1704" s="183"/>
      <c r="C1704" s="120"/>
      <c r="D1704" s="177"/>
      <c r="E1704" s="177"/>
      <c r="F1704" s="178"/>
      <c r="G1704" s="120"/>
      <c r="H1704" s="120"/>
      <c r="I1704" s="120"/>
      <c r="J1704" s="120"/>
      <c r="K1704" s="428"/>
      <c r="L1704" s="120"/>
      <c r="M1704" s="120"/>
      <c r="N1704" s="120"/>
    </row>
    <row r="1705" ht="27.75" customHeight="1">
      <c r="A1705" s="182"/>
      <c r="B1705" s="184"/>
      <c r="C1705" s="179"/>
      <c r="D1705" s="180"/>
      <c r="E1705" s="180"/>
      <c r="F1705" s="181"/>
      <c r="G1705" s="179"/>
      <c r="H1705" s="179"/>
      <c r="I1705" s="179"/>
      <c r="J1705" s="179"/>
      <c r="K1705" s="428"/>
      <c r="L1705" s="179"/>
      <c r="M1705" s="179"/>
      <c r="N1705" s="179"/>
    </row>
    <row r="1706" ht="27.75" customHeight="1">
      <c r="A1706" s="182"/>
      <c r="B1706" s="183"/>
      <c r="C1706" s="120"/>
      <c r="D1706" s="177"/>
      <c r="E1706" s="177"/>
      <c r="F1706" s="178"/>
      <c r="G1706" s="120"/>
      <c r="H1706" s="120"/>
      <c r="I1706" s="120"/>
      <c r="J1706" s="120"/>
      <c r="K1706" s="428"/>
      <c r="L1706" s="120"/>
      <c r="M1706" s="120"/>
      <c r="N1706" s="120"/>
    </row>
    <row r="1707" ht="27.75" customHeight="1">
      <c r="A1707" s="182"/>
      <c r="B1707" s="184"/>
      <c r="C1707" s="179"/>
      <c r="D1707" s="180"/>
      <c r="E1707" s="180"/>
      <c r="F1707" s="181"/>
      <c r="G1707" s="179"/>
      <c r="H1707" s="179"/>
      <c r="I1707" s="179"/>
      <c r="J1707" s="179"/>
      <c r="K1707" s="428"/>
      <c r="L1707" s="179"/>
      <c r="M1707" s="179"/>
      <c r="N1707" s="179"/>
    </row>
    <row r="1708" ht="27.75" customHeight="1">
      <c r="A1708" s="182"/>
      <c r="B1708" s="183"/>
      <c r="C1708" s="120"/>
      <c r="D1708" s="177"/>
      <c r="E1708" s="177"/>
      <c r="F1708" s="178"/>
      <c r="G1708" s="120"/>
      <c r="H1708" s="120"/>
      <c r="I1708" s="120"/>
      <c r="J1708" s="120"/>
      <c r="K1708" s="428"/>
      <c r="L1708" s="120"/>
      <c r="M1708" s="120"/>
      <c r="N1708" s="120"/>
    </row>
    <row r="1709" ht="27.75" customHeight="1">
      <c r="A1709" s="182"/>
      <c r="B1709" s="184"/>
      <c r="C1709" s="179"/>
      <c r="D1709" s="180"/>
      <c r="E1709" s="180"/>
      <c r="F1709" s="181"/>
      <c r="G1709" s="179"/>
      <c r="H1709" s="179"/>
      <c r="I1709" s="179"/>
      <c r="J1709" s="179"/>
      <c r="K1709" s="428"/>
      <c r="L1709" s="179"/>
      <c r="M1709" s="179"/>
      <c r="N1709" s="179"/>
    </row>
    <row r="1710" ht="27.75" customHeight="1">
      <c r="A1710" s="182"/>
      <c r="B1710" s="183"/>
      <c r="C1710" s="120"/>
      <c r="D1710" s="177"/>
      <c r="E1710" s="177"/>
      <c r="F1710" s="178"/>
      <c r="G1710" s="120"/>
      <c r="H1710" s="120"/>
      <c r="I1710" s="120"/>
      <c r="J1710" s="120"/>
      <c r="K1710" s="428"/>
      <c r="L1710" s="120"/>
      <c r="M1710" s="120"/>
      <c r="N1710" s="120"/>
    </row>
    <row r="1711" ht="27.75" customHeight="1">
      <c r="A1711" s="182"/>
      <c r="B1711" s="184"/>
      <c r="C1711" s="179"/>
      <c r="D1711" s="180"/>
      <c r="E1711" s="180"/>
      <c r="F1711" s="181"/>
      <c r="G1711" s="179"/>
      <c r="H1711" s="179"/>
      <c r="I1711" s="179"/>
      <c r="J1711" s="179"/>
      <c r="K1711" s="428"/>
      <c r="L1711" s="179"/>
      <c r="M1711" s="179"/>
      <c r="N1711" s="179"/>
    </row>
    <row r="1712" ht="27.75" customHeight="1">
      <c r="A1712" s="182"/>
      <c r="B1712" s="183"/>
      <c r="C1712" s="120"/>
      <c r="D1712" s="177"/>
      <c r="E1712" s="177"/>
      <c r="F1712" s="178"/>
      <c r="G1712" s="120"/>
      <c r="H1712" s="120"/>
      <c r="I1712" s="120"/>
      <c r="J1712" s="120"/>
      <c r="K1712" s="428"/>
      <c r="L1712" s="120"/>
      <c r="M1712" s="120"/>
      <c r="N1712" s="120"/>
    </row>
    <row r="1713" ht="27.75" customHeight="1">
      <c r="A1713" s="182"/>
      <c r="B1713" s="184"/>
      <c r="C1713" s="179"/>
      <c r="D1713" s="180"/>
      <c r="E1713" s="180"/>
      <c r="F1713" s="181"/>
      <c r="G1713" s="179"/>
      <c r="H1713" s="179"/>
      <c r="I1713" s="179"/>
      <c r="J1713" s="179"/>
      <c r="K1713" s="428"/>
      <c r="L1713" s="179"/>
      <c r="M1713" s="179"/>
      <c r="N1713" s="179"/>
    </row>
    <row r="1714" ht="27.75" customHeight="1">
      <c r="A1714" s="182"/>
      <c r="B1714" s="183"/>
      <c r="C1714" s="120"/>
      <c r="D1714" s="177"/>
      <c r="E1714" s="177"/>
      <c r="F1714" s="178"/>
      <c r="G1714" s="120"/>
      <c r="H1714" s="120"/>
      <c r="I1714" s="120"/>
      <c r="J1714" s="120"/>
      <c r="K1714" s="428"/>
      <c r="L1714" s="120"/>
      <c r="M1714" s="120"/>
      <c r="N1714" s="120"/>
    </row>
    <row r="1715" ht="27.75" customHeight="1">
      <c r="A1715" s="182"/>
      <c r="B1715" s="184"/>
      <c r="C1715" s="179"/>
      <c r="D1715" s="180"/>
      <c r="E1715" s="180"/>
      <c r="F1715" s="181"/>
      <c r="G1715" s="179"/>
      <c r="H1715" s="179"/>
      <c r="I1715" s="179"/>
      <c r="J1715" s="179"/>
      <c r="K1715" s="428"/>
      <c r="L1715" s="179"/>
      <c r="M1715" s="179"/>
      <c r="N1715" s="179"/>
    </row>
    <row r="1716" ht="27.75" customHeight="1">
      <c r="A1716" s="182"/>
      <c r="B1716" s="183"/>
      <c r="C1716" s="120"/>
      <c r="D1716" s="177"/>
      <c r="E1716" s="177"/>
      <c r="F1716" s="178"/>
      <c r="G1716" s="120"/>
      <c r="H1716" s="120"/>
      <c r="I1716" s="120"/>
      <c r="J1716" s="120"/>
      <c r="K1716" s="428"/>
      <c r="L1716" s="120"/>
      <c r="M1716" s="120"/>
      <c r="N1716" s="120"/>
    </row>
    <row r="1717" ht="27.75" customHeight="1">
      <c r="A1717" s="182"/>
      <c r="B1717" s="184"/>
      <c r="C1717" s="179"/>
      <c r="D1717" s="180"/>
      <c r="E1717" s="180"/>
      <c r="F1717" s="181"/>
      <c r="G1717" s="179"/>
      <c r="H1717" s="179"/>
      <c r="I1717" s="179"/>
      <c r="J1717" s="179"/>
      <c r="K1717" s="428"/>
      <c r="L1717" s="179"/>
      <c r="M1717" s="179"/>
      <c r="N1717" s="179"/>
    </row>
    <row r="1718" ht="27.75" customHeight="1">
      <c r="A1718" s="182"/>
      <c r="B1718" s="183"/>
      <c r="C1718" s="120"/>
      <c r="D1718" s="177"/>
      <c r="E1718" s="177"/>
      <c r="F1718" s="178"/>
      <c r="G1718" s="120"/>
      <c r="H1718" s="120"/>
      <c r="I1718" s="120"/>
      <c r="J1718" s="120"/>
      <c r="K1718" s="428"/>
      <c r="L1718" s="120"/>
      <c r="M1718" s="120"/>
      <c r="N1718" s="120"/>
    </row>
    <row r="1719" ht="27.75" customHeight="1">
      <c r="A1719" s="182"/>
      <c r="B1719" s="184"/>
      <c r="C1719" s="179"/>
      <c r="D1719" s="180"/>
      <c r="E1719" s="180"/>
      <c r="F1719" s="181"/>
      <c r="G1719" s="179"/>
      <c r="H1719" s="179"/>
      <c r="I1719" s="179"/>
      <c r="J1719" s="179"/>
      <c r="K1719" s="428"/>
      <c r="L1719" s="179"/>
      <c r="M1719" s="179"/>
      <c r="N1719" s="179"/>
    </row>
    <row r="1720" ht="27.75" customHeight="1">
      <c r="A1720" s="182"/>
      <c r="B1720" s="183"/>
      <c r="C1720" s="120"/>
      <c r="D1720" s="177"/>
      <c r="E1720" s="177"/>
      <c r="F1720" s="178"/>
      <c r="G1720" s="120"/>
      <c r="H1720" s="120"/>
      <c r="I1720" s="120"/>
      <c r="J1720" s="120"/>
      <c r="K1720" s="428"/>
      <c r="L1720" s="120"/>
      <c r="M1720" s="120"/>
      <c r="N1720" s="120"/>
    </row>
    <row r="1721" ht="27.75" customHeight="1">
      <c r="A1721" s="182"/>
      <c r="B1721" s="184"/>
      <c r="C1721" s="179"/>
      <c r="D1721" s="180"/>
      <c r="E1721" s="180"/>
      <c r="F1721" s="181"/>
      <c r="G1721" s="179"/>
      <c r="H1721" s="179"/>
      <c r="I1721" s="179"/>
      <c r="J1721" s="179"/>
      <c r="K1721" s="428"/>
      <c r="L1721" s="179"/>
      <c r="M1721" s="179"/>
      <c r="N1721" s="179"/>
    </row>
    <row r="1722" ht="27.75" customHeight="1">
      <c r="A1722" s="182"/>
      <c r="B1722" s="183"/>
      <c r="C1722" s="120"/>
      <c r="D1722" s="177"/>
      <c r="E1722" s="177"/>
      <c r="F1722" s="178"/>
      <c r="G1722" s="120"/>
      <c r="H1722" s="120"/>
      <c r="I1722" s="120"/>
      <c r="J1722" s="120"/>
      <c r="K1722" s="428"/>
      <c r="L1722" s="120"/>
      <c r="M1722" s="120"/>
      <c r="N1722" s="120"/>
    </row>
    <row r="1723" ht="27.75" customHeight="1">
      <c r="A1723" s="182"/>
      <c r="B1723" s="184"/>
      <c r="C1723" s="179"/>
      <c r="D1723" s="180"/>
      <c r="E1723" s="180"/>
      <c r="F1723" s="181"/>
      <c r="G1723" s="179"/>
      <c r="H1723" s="179"/>
      <c r="I1723" s="179"/>
      <c r="J1723" s="179"/>
      <c r="K1723" s="428"/>
      <c r="L1723" s="179"/>
      <c r="M1723" s="179"/>
      <c r="N1723" s="179"/>
    </row>
    <row r="1724" ht="27.75" customHeight="1">
      <c r="A1724" s="182"/>
      <c r="B1724" s="183"/>
      <c r="C1724" s="120"/>
      <c r="D1724" s="177"/>
      <c r="E1724" s="177"/>
      <c r="F1724" s="178"/>
      <c r="G1724" s="120"/>
      <c r="H1724" s="120"/>
      <c r="I1724" s="120"/>
      <c r="J1724" s="120"/>
      <c r="K1724" s="428"/>
      <c r="L1724" s="120"/>
      <c r="M1724" s="120"/>
      <c r="N1724" s="120"/>
    </row>
    <row r="1725" ht="27.75" customHeight="1">
      <c r="A1725" s="182"/>
      <c r="B1725" s="184"/>
      <c r="C1725" s="179"/>
      <c r="D1725" s="180"/>
      <c r="E1725" s="180"/>
      <c r="F1725" s="181"/>
      <c r="G1725" s="179"/>
      <c r="H1725" s="179"/>
      <c r="I1725" s="179"/>
      <c r="J1725" s="179"/>
      <c r="K1725" s="428"/>
      <c r="L1725" s="179"/>
      <c r="M1725" s="179"/>
      <c r="N1725" s="179"/>
    </row>
    <row r="1726" ht="27.75" customHeight="1">
      <c r="A1726" s="182"/>
      <c r="B1726" s="183"/>
      <c r="C1726" s="120"/>
      <c r="D1726" s="177"/>
      <c r="E1726" s="177"/>
      <c r="F1726" s="178"/>
      <c r="G1726" s="120"/>
      <c r="H1726" s="120"/>
      <c r="I1726" s="120"/>
      <c r="J1726" s="120"/>
      <c r="K1726" s="428"/>
      <c r="L1726" s="120"/>
      <c r="M1726" s="120"/>
      <c r="N1726" s="120"/>
    </row>
    <row r="1727" ht="27.75" customHeight="1">
      <c r="A1727" s="182"/>
      <c r="B1727" s="184"/>
      <c r="C1727" s="179"/>
      <c r="D1727" s="180"/>
      <c r="E1727" s="180"/>
      <c r="F1727" s="181"/>
      <c r="G1727" s="179"/>
      <c r="H1727" s="179"/>
      <c r="I1727" s="179"/>
      <c r="J1727" s="179"/>
      <c r="K1727" s="428"/>
      <c r="L1727" s="179"/>
      <c r="M1727" s="179"/>
      <c r="N1727" s="179"/>
    </row>
    <row r="1728" ht="27.75" customHeight="1">
      <c r="A1728" s="182"/>
      <c r="B1728" s="183"/>
      <c r="C1728" s="120"/>
      <c r="D1728" s="177"/>
      <c r="E1728" s="177"/>
      <c r="F1728" s="178"/>
      <c r="G1728" s="120"/>
      <c r="H1728" s="120"/>
      <c r="I1728" s="120"/>
      <c r="J1728" s="120"/>
      <c r="K1728" s="428"/>
      <c r="L1728" s="120"/>
      <c r="M1728" s="120"/>
      <c r="N1728" s="120"/>
    </row>
    <row r="1729" ht="27.75" customHeight="1">
      <c r="A1729" s="182"/>
      <c r="B1729" s="184"/>
      <c r="C1729" s="179"/>
      <c r="D1729" s="180"/>
      <c r="E1729" s="180"/>
      <c r="F1729" s="181"/>
      <c r="G1729" s="179"/>
      <c r="H1729" s="179"/>
      <c r="I1729" s="179"/>
      <c r="J1729" s="179"/>
      <c r="K1729" s="428"/>
      <c r="L1729" s="179"/>
      <c r="M1729" s="179"/>
      <c r="N1729" s="179"/>
    </row>
    <row r="1730" ht="27.75" customHeight="1">
      <c r="A1730" s="182"/>
      <c r="B1730" s="183"/>
      <c r="C1730" s="120"/>
      <c r="D1730" s="177"/>
      <c r="E1730" s="177"/>
      <c r="F1730" s="178"/>
      <c r="G1730" s="120"/>
      <c r="H1730" s="120"/>
      <c r="I1730" s="120"/>
      <c r="J1730" s="120"/>
      <c r="K1730" s="428"/>
      <c r="L1730" s="120"/>
      <c r="M1730" s="120"/>
      <c r="N1730" s="120"/>
    </row>
    <row r="1731" ht="27.75" customHeight="1">
      <c r="A1731" s="182"/>
      <c r="B1731" s="184"/>
      <c r="C1731" s="179"/>
      <c r="D1731" s="180"/>
      <c r="E1731" s="180"/>
      <c r="F1731" s="181"/>
      <c r="G1731" s="179"/>
      <c r="H1731" s="179"/>
      <c r="I1731" s="179"/>
      <c r="J1731" s="179"/>
      <c r="K1731" s="428"/>
      <c r="L1731" s="179"/>
      <c r="M1731" s="179"/>
      <c r="N1731" s="179"/>
    </row>
    <row r="1732" ht="27.75" customHeight="1">
      <c r="A1732" s="182"/>
      <c r="B1732" s="183"/>
      <c r="C1732" s="120"/>
      <c r="D1732" s="177"/>
      <c r="E1732" s="177"/>
      <c r="F1732" s="178"/>
      <c r="G1732" s="120"/>
      <c r="H1732" s="120"/>
      <c r="I1732" s="120"/>
      <c r="J1732" s="120"/>
      <c r="K1732" s="428"/>
      <c r="L1732" s="120"/>
      <c r="M1732" s="120"/>
      <c r="N1732" s="120"/>
    </row>
    <row r="1733" ht="27.75" customHeight="1">
      <c r="A1733" s="182"/>
      <c r="B1733" s="184"/>
      <c r="C1733" s="179"/>
      <c r="D1733" s="180"/>
      <c r="E1733" s="180"/>
      <c r="F1733" s="181"/>
      <c r="G1733" s="179"/>
      <c r="H1733" s="179"/>
      <c r="I1733" s="179"/>
      <c r="J1733" s="179"/>
      <c r="K1733" s="428"/>
      <c r="L1733" s="179"/>
      <c r="M1733" s="179"/>
      <c r="N1733" s="179"/>
    </row>
    <row r="1734" ht="27.75" customHeight="1">
      <c r="A1734" s="182"/>
      <c r="B1734" s="183"/>
      <c r="C1734" s="120"/>
      <c r="D1734" s="177"/>
      <c r="E1734" s="177"/>
      <c r="F1734" s="178"/>
      <c r="G1734" s="120"/>
      <c r="H1734" s="120"/>
      <c r="I1734" s="120"/>
      <c r="J1734" s="120"/>
      <c r="K1734" s="428"/>
      <c r="L1734" s="120"/>
      <c r="M1734" s="120"/>
      <c r="N1734" s="120"/>
    </row>
    <row r="1735" ht="27.75" customHeight="1">
      <c r="A1735" s="182"/>
      <c r="B1735" s="184"/>
      <c r="C1735" s="179"/>
      <c r="D1735" s="180"/>
      <c r="E1735" s="180"/>
      <c r="F1735" s="181"/>
      <c r="G1735" s="179"/>
      <c r="H1735" s="179"/>
      <c r="I1735" s="179"/>
      <c r="J1735" s="179"/>
      <c r="K1735" s="428"/>
      <c r="L1735" s="179"/>
      <c r="M1735" s="179"/>
      <c r="N1735" s="179"/>
    </row>
    <row r="1736" ht="27.75" customHeight="1">
      <c r="A1736" s="182"/>
      <c r="B1736" s="183"/>
      <c r="C1736" s="120"/>
      <c r="D1736" s="177"/>
      <c r="E1736" s="177"/>
      <c r="F1736" s="178"/>
      <c r="G1736" s="120"/>
      <c r="H1736" s="120"/>
      <c r="I1736" s="120"/>
      <c r="J1736" s="120"/>
      <c r="K1736" s="428"/>
      <c r="L1736" s="120"/>
      <c r="M1736" s="120"/>
      <c r="N1736" s="120"/>
    </row>
    <row r="1737" ht="27.75" customHeight="1">
      <c r="A1737" s="182"/>
      <c r="B1737" s="184"/>
      <c r="C1737" s="179"/>
      <c r="D1737" s="180"/>
      <c r="E1737" s="180"/>
      <c r="F1737" s="181"/>
      <c r="G1737" s="179"/>
      <c r="H1737" s="179"/>
      <c r="I1737" s="179"/>
      <c r="J1737" s="179"/>
      <c r="K1737" s="428"/>
      <c r="L1737" s="179"/>
      <c r="M1737" s="179"/>
      <c r="N1737" s="179"/>
    </row>
    <row r="1738" ht="27.75" customHeight="1">
      <c r="A1738" s="182"/>
      <c r="B1738" s="183"/>
      <c r="C1738" s="120"/>
      <c r="D1738" s="177"/>
      <c r="E1738" s="177"/>
      <c r="F1738" s="178"/>
      <c r="G1738" s="120"/>
      <c r="H1738" s="120"/>
      <c r="I1738" s="120"/>
      <c r="J1738" s="120"/>
      <c r="K1738" s="428"/>
      <c r="L1738" s="120"/>
      <c r="M1738" s="120"/>
      <c r="N1738" s="120"/>
    </row>
    <row r="1739" ht="27.75" customHeight="1">
      <c r="A1739" s="182"/>
      <c r="B1739" s="184"/>
      <c r="C1739" s="179"/>
      <c r="D1739" s="180"/>
      <c r="E1739" s="180"/>
      <c r="F1739" s="181"/>
      <c r="G1739" s="179"/>
      <c r="H1739" s="179"/>
      <c r="I1739" s="179"/>
      <c r="J1739" s="179"/>
      <c r="K1739" s="428"/>
      <c r="L1739" s="179"/>
      <c r="M1739" s="179"/>
      <c r="N1739" s="179"/>
    </row>
    <row r="1740" ht="27.75" customHeight="1">
      <c r="A1740" s="182"/>
      <c r="B1740" s="183"/>
      <c r="C1740" s="120"/>
      <c r="D1740" s="177"/>
      <c r="E1740" s="177"/>
      <c r="F1740" s="178"/>
      <c r="G1740" s="120"/>
      <c r="H1740" s="120"/>
      <c r="I1740" s="120"/>
      <c r="J1740" s="120"/>
      <c r="K1740" s="428"/>
      <c r="L1740" s="120"/>
      <c r="M1740" s="120"/>
      <c r="N1740" s="120"/>
    </row>
    <row r="1741" ht="27.75" customHeight="1">
      <c r="A1741" s="182"/>
      <c r="B1741" s="184"/>
      <c r="C1741" s="179"/>
      <c r="D1741" s="180"/>
      <c r="E1741" s="180"/>
      <c r="F1741" s="181"/>
      <c r="G1741" s="179"/>
      <c r="H1741" s="179"/>
      <c r="I1741" s="179"/>
      <c r="J1741" s="179"/>
      <c r="K1741" s="428"/>
      <c r="L1741" s="179"/>
      <c r="M1741" s="179"/>
      <c r="N1741" s="179"/>
    </row>
    <row r="1742" ht="27.75" customHeight="1">
      <c r="A1742" s="182"/>
      <c r="B1742" s="183"/>
      <c r="C1742" s="120"/>
      <c r="D1742" s="177"/>
      <c r="E1742" s="177"/>
      <c r="F1742" s="178"/>
      <c r="G1742" s="120"/>
      <c r="H1742" s="120"/>
      <c r="I1742" s="120"/>
      <c r="J1742" s="120"/>
      <c r="K1742" s="428"/>
      <c r="L1742" s="120"/>
      <c r="M1742" s="120"/>
      <c r="N1742" s="120"/>
    </row>
    <row r="1743" ht="27.75" customHeight="1">
      <c r="A1743" s="182"/>
      <c r="B1743" s="184"/>
      <c r="C1743" s="179"/>
      <c r="D1743" s="180"/>
      <c r="E1743" s="180"/>
      <c r="F1743" s="181"/>
      <c r="G1743" s="179"/>
      <c r="H1743" s="179"/>
      <c r="I1743" s="179"/>
      <c r="J1743" s="179"/>
      <c r="K1743" s="428"/>
      <c r="L1743" s="179"/>
      <c r="M1743" s="179"/>
      <c r="N1743" s="179"/>
    </row>
    <row r="1744" ht="27.75" customHeight="1">
      <c r="A1744" s="182"/>
      <c r="B1744" s="183"/>
      <c r="C1744" s="120"/>
      <c r="D1744" s="177"/>
      <c r="E1744" s="177"/>
      <c r="F1744" s="178"/>
      <c r="G1744" s="120"/>
      <c r="H1744" s="120"/>
      <c r="I1744" s="120"/>
      <c r="J1744" s="120"/>
      <c r="K1744" s="428"/>
      <c r="L1744" s="120"/>
      <c r="M1744" s="120"/>
      <c r="N1744" s="120"/>
    </row>
    <row r="1745" ht="27.75" customHeight="1">
      <c r="A1745" s="182"/>
      <c r="B1745" s="184"/>
      <c r="C1745" s="179"/>
      <c r="D1745" s="180"/>
      <c r="E1745" s="180"/>
      <c r="F1745" s="181"/>
      <c r="G1745" s="179"/>
      <c r="H1745" s="179"/>
      <c r="I1745" s="179"/>
      <c r="J1745" s="179"/>
      <c r="K1745" s="428"/>
      <c r="L1745" s="179"/>
      <c r="M1745" s="179"/>
      <c r="N1745" s="179"/>
    </row>
    <row r="1746" ht="27.75" customHeight="1">
      <c r="A1746" s="182"/>
      <c r="B1746" s="183"/>
      <c r="C1746" s="120"/>
      <c r="D1746" s="177"/>
      <c r="E1746" s="177"/>
      <c r="F1746" s="178"/>
      <c r="G1746" s="120"/>
      <c r="H1746" s="120"/>
      <c r="I1746" s="120"/>
      <c r="J1746" s="120"/>
      <c r="K1746" s="428"/>
      <c r="L1746" s="120"/>
      <c r="M1746" s="120"/>
      <c r="N1746" s="120"/>
    </row>
    <row r="1747" ht="27.75" customHeight="1">
      <c r="A1747" s="182"/>
      <c r="B1747" s="184"/>
      <c r="C1747" s="179"/>
      <c r="D1747" s="180"/>
      <c r="E1747" s="180"/>
      <c r="F1747" s="181"/>
      <c r="G1747" s="179"/>
      <c r="H1747" s="179"/>
      <c r="I1747" s="179"/>
      <c r="J1747" s="179"/>
      <c r="K1747" s="428"/>
      <c r="L1747" s="179"/>
      <c r="M1747" s="179"/>
      <c r="N1747" s="179"/>
    </row>
    <row r="1748" ht="27.75" customHeight="1">
      <c r="A1748" s="182"/>
      <c r="B1748" s="183"/>
      <c r="C1748" s="120"/>
      <c r="D1748" s="177"/>
      <c r="E1748" s="177"/>
      <c r="F1748" s="178"/>
      <c r="G1748" s="120"/>
      <c r="H1748" s="120"/>
      <c r="I1748" s="120"/>
      <c r="J1748" s="120"/>
      <c r="K1748" s="428"/>
      <c r="L1748" s="120"/>
      <c r="M1748" s="120"/>
      <c r="N1748" s="120"/>
    </row>
    <row r="1749" ht="27.75" customHeight="1">
      <c r="A1749" s="182"/>
      <c r="B1749" s="184"/>
      <c r="C1749" s="179"/>
      <c r="D1749" s="180"/>
      <c r="E1749" s="180"/>
      <c r="F1749" s="181"/>
      <c r="G1749" s="179"/>
      <c r="H1749" s="179"/>
      <c r="I1749" s="179"/>
      <c r="J1749" s="179"/>
      <c r="K1749" s="428"/>
      <c r="L1749" s="179"/>
      <c r="M1749" s="179"/>
      <c r="N1749" s="179"/>
    </row>
    <row r="1750" ht="27.75" customHeight="1">
      <c r="A1750" s="182"/>
      <c r="B1750" s="183"/>
      <c r="C1750" s="120"/>
      <c r="D1750" s="177"/>
      <c r="E1750" s="177"/>
      <c r="F1750" s="178"/>
      <c r="G1750" s="120"/>
      <c r="H1750" s="120"/>
      <c r="I1750" s="120"/>
      <c r="J1750" s="120"/>
      <c r="K1750" s="428"/>
      <c r="L1750" s="120"/>
      <c r="M1750" s="120"/>
      <c r="N1750" s="120"/>
    </row>
    <row r="1751" ht="27.75" customHeight="1">
      <c r="A1751" s="182"/>
      <c r="B1751" s="184"/>
      <c r="C1751" s="179"/>
      <c r="D1751" s="180"/>
      <c r="E1751" s="180"/>
      <c r="F1751" s="181"/>
      <c r="G1751" s="179"/>
      <c r="H1751" s="179"/>
      <c r="I1751" s="179"/>
      <c r="J1751" s="179"/>
      <c r="K1751" s="428"/>
      <c r="L1751" s="179"/>
      <c r="M1751" s="179"/>
      <c r="N1751" s="179"/>
    </row>
    <row r="1752" ht="27.75" customHeight="1">
      <c r="A1752" s="182"/>
      <c r="B1752" s="183"/>
      <c r="C1752" s="120"/>
      <c r="D1752" s="177"/>
      <c r="E1752" s="177"/>
      <c r="F1752" s="178"/>
      <c r="G1752" s="120"/>
      <c r="H1752" s="120"/>
      <c r="I1752" s="120"/>
      <c r="J1752" s="120"/>
      <c r="K1752" s="428"/>
      <c r="L1752" s="120"/>
      <c r="M1752" s="120"/>
      <c r="N1752" s="120"/>
    </row>
    <row r="1753" ht="27.75" customHeight="1">
      <c r="A1753" s="182"/>
      <c r="B1753" s="184"/>
      <c r="C1753" s="179"/>
      <c r="D1753" s="180"/>
      <c r="E1753" s="180"/>
      <c r="F1753" s="181"/>
      <c r="G1753" s="179"/>
      <c r="H1753" s="179"/>
      <c r="I1753" s="179"/>
      <c r="J1753" s="179"/>
      <c r="K1753" s="428"/>
      <c r="L1753" s="179"/>
      <c r="M1753" s="179"/>
      <c r="N1753" s="179"/>
    </row>
    <row r="1754" ht="27.75" customHeight="1">
      <c r="A1754" s="182"/>
      <c r="B1754" s="183"/>
      <c r="C1754" s="120"/>
      <c r="D1754" s="177"/>
      <c r="E1754" s="177"/>
      <c r="F1754" s="178"/>
      <c r="G1754" s="120"/>
      <c r="H1754" s="120"/>
      <c r="I1754" s="120"/>
      <c r="J1754" s="120"/>
      <c r="K1754" s="428"/>
      <c r="L1754" s="120"/>
      <c r="M1754" s="120"/>
      <c r="N1754" s="120"/>
    </row>
    <row r="1755" ht="27.75" customHeight="1">
      <c r="A1755" s="182"/>
      <c r="B1755" s="184"/>
      <c r="C1755" s="179"/>
      <c r="D1755" s="180"/>
      <c r="E1755" s="180"/>
      <c r="F1755" s="181"/>
      <c r="G1755" s="179"/>
      <c r="H1755" s="179"/>
      <c r="I1755" s="179"/>
      <c r="J1755" s="179"/>
      <c r="K1755" s="428"/>
      <c r="L1755" s="179"/>
      <c r="M1755" s="179"/>
      <c r="N1755" s="179"/>
    </row>
    <row r="1756" ht="27.75" customHeight="1">
      <c r="A1756" s="182"/>
      <c r="B1756" s="183"/>
      <c r="C1756" s="120"/>
      <c r="D1756" s="177"/>
      <c r="E1756" s="177"/>
      <c r="F1756" s="178"/>
      <c r="G1756" s="120"/>
      <c r="H1756" s="120"/>
      <c r="I1756" s="120"/>
      <c r="J1756" s="120"/>
      <c r="K1756" s="428"/>
      <c r="L1756" s="120"/>
      <c r="M1756" s="120"/>
      <c r="N1756" s="120"/>
    </row>
    <row r="1757" ht="27.75" customHeight="1">
      <c r="A1757" s="182"/>
      <c r="B1757" s="184"/>
      <c r="C1757" s="179"/>
      <c r="D1757" s="180"/>
      <c r="E1757" s="180"/>
      <c r="F1757" s="181"/>
      <c r="G1757" s="179"/>
      <c r="H1757" s="179"/>
      <c r="I1757" s="179"/>
      <c r="J1757" s="179"/>
      <c r="K1757" s="428"/>
      <c r="L1757" s="179"/>
      <c r="M1757" s="179"/>
      <c r="N1757" s="179"/>
    </row>
    <row r="1758" ht="27.75" customHeight="1">
      <c r="A1758" s="182"/>
      <c r="B1758" s="183"/>
      <c r="C1758" s="120"/>
      <c r="D1758" s="177"/>
      <c r="E1758" s="177"/>
      <c r="F1758" s="178"/>
      <c r="G1758" s="120"/>
      <c r="H1758" s="120"/>
      <c r="I1758" s="120"/>
      <c r="J1758" s="120"/>
      <c r="K1758" s="428"/>
      <c r="L1758" s="120"/>
      <c r="M1758" s="120"/>
      <c r="N1758" s="120"/>
    </row>
    <row r="1759" ht="27.75" customHeight="1">
      <c r="A1759" s="182"/>
      <c r="B1759" s="184"/>
      <c r="C1759" s="179"/>
      <c r="D1759" s="180"/>
      <c r="E1759" s="180"/>
      <c r="F1759" s="181"/>
      <c r="G1759" s="179"/>
      <c r="H1759" s="179"/>
      <c r="I1759" s="179"/>
      <c r="J1759" s="179"/>
      <c r="K1759" s="428"/>
      <c r="L1759" s="179"/>
      <c r="M1759" s="179"/>
      <c r="N1759" s="179"/>
    </row>
    <row r="1760" ht="27.75" customHeight="1">
      <c r="A1760" s="182"/>
      <c r="B1760" s="183"/>
      <c r="C1760" s="120"/>
      <c r="D1760" s="177"/>
      <c r="E1760" s="177"/>
      <c r="F1760" s="178"/>
      <c r="G1760" s="120"/>
      <c r="H1760" s="120"/>
      <c r="I1760" s="120"/>
      <c r="J1760" s="120"/>
      <c r="K1760" s="428"/>
      <c r="L1760" s="120"/>
      <c r="M1760" s="120"/>
      <c r="N1760" s="120"/>
    </row>
    <row r="1761" ht="27.75" customHeight="1">
      <c r="A1761" s="182"/>
      <c r="B1761" s="184"/>
      <c r="C1761" s="179"/>
      <c r="D1761" s="180"/>
      <c r="E1761" s="180"/>
      <c r="F1761" s="181"/>
      <c r="G1761" s="179"/>
      <c r="H1761" s="179"/>
      <c r="I1761" s="179"/>
      <c r="J1761" s="179"/>
      <c r="K1761" s="428"/>
      <c r="L1761" s="179"/>
      <c r="M1761" s="179"/>
      <c r="N1761" s="179"/>
    </row>
    <row r="1762" ht="27.75" customHeight="1">
      <c r="A1762" s="182"/>
      <c r="B1762" s="183"/>
      <c r="C1762" s="120"/>
      <c r="D1762" s="177"/>
      <c r="E1762" s="177"/>
      <c r="F1762" s="178"/>
      <c r="G1762" s="120"/>
      <c r="H1762" s="120"/>
      <c r="I1762" s="120"/>
      <c r="J1762" s="120"/>
      <c r="K1762" s="428"/>
      <c r="L1762" s="120"/>
      <c r="M1762" s="120"/>
      <c r="N1762" s="120"/>
    </row>
    <row r="1763" ht="27.75" customHeight="1">
      <c r="A1763" s="182"/>
      <c r="B1763" s="184"/>
      <c r="C1763" s="179"/>
      <c r="D1763" s="180"/>
      <c r="E1763" s="180"/>
      <c r="F1763" s="181"/>
      <c r="G1763" s="179"/>
      <c r="H1763" s="179"/>
      <c r="I1763" s="179"/>
      <c r="J1763" s="179"/>
      <c r="K1763" s="428"/>
      <c r="L1763" s="179"/>
      <c r="M1763" s="179"/>
      <c r="N1763" s="179"/>
    </row>
    <row r="1764" ht="27.75" customHeight="1">
      <c r="A1764" s="182"/>
      <c r="B1764" s="183"/>
      <c r="C1764" s="120"/>
      <c r="D1764" s="177"/>
      <c r="E1764" s="177"/>
      <c r="F1764" s="178"/>
      <c r="G1764" s="120"/>
      <c r="H1764" s="120"/>
      <c r="I1764" s="120"/>
      <c r="J1764" s="120"/>
      <c r="K1764" s="428"/>
      <c r="L1764" s="120"/>
      <c r="M1764" s="120"/>
      <c r="N1764" s="120"/>
    </row>
    <row r="1765" ht="27.75" customHeight="1">
      <c r="A1765" s="182"/>
      <c r="B1765" s="184"/>
      <c r="C1765" s="179"/>
      <c r="D1765" s="180"/>
      <c r="E1765" s="180"/>
      <c r="F1765" s="181"/>
      <c r="G1765" s="179"/>
      <c r="H1765" s="179"/>
      <c r="I1765" s="179"/>
      <c r="J1765" s="179"/>
      <c r="K1765" s="428"/>
      <c r="L1765" s="179"/>
      <c r="M1765" s="179"/>
      <c r="N1765" s="179"/>
    </row>
    <row r="1766" ht="27.75" customHeight="1">
      <c r="A1766" s="182"/>
      <c r="B1766" s="183"/>
      <c r="C1766" s="120"/>
      <c r="D1766" s="177"/>
      <c r="E1766" s="177"/>
      <c r="F1766" s="178"/>
      <c r="G1766" s="120"/>
      <c r="H1766" s="120"/>
      <c r="I1766" s="120"/>
      <c r="J1766" s="120"/>
      <c r="K1766" s="428"/>
      <c r="L1766" s="120"/>
      <c r="M1766" s="120"/>
      <c r="N1766" s="120"/>
    </row>
    <row r="1767" ht="27.75" customHeight="1">
      <c r="A1767" s="182"/>
      <c r="B1767" s="184"/>
      <c r="C1767" s="179"/>
      <c r="D1767" s="180"/>
      <c r="E1767" s="180"/>
      <c r="F1767" s="181"/>
      <c r="G1767" s="179"/>
      <c r="H1767" s="179"/>
      <c r="I1767" s="179"/>
      <c r="J1767" s="179"/>
      <c r="K1767" s="428"/>
      <c r="L1767" s="179"/>
      <c r="M1767" s="179"/>
      <c r="N1767" s="179"/>
    </row>
    <row r="1768" ht="27.75" customHeight="1">
      <c r="A1768" s="182"/>
      <c r="B1768" s="183"/>
      <c r="C1768" s="120"/>
      <c r="D1768" s="177"/>
      <c r="E1768" s="177"/>
      <c r="F1768" s="178"/>
      <c r="G1768" s="120"/>
      <c r="H1768" s="120"/>
      <c r="I1768" s="120"/>
      <c r="J1768" s="120"/>
      <c r="K1768" s="428"/>
      <c r="L1768" s="120"/>
      <c r="M1768" s="120"/>
      <c r="N1768" s="120"/>
    </row>
    <row r="1769" ht="27.75" customHeight="1">
      <c r="A1769" s="182"/>
      <c r="B1769" s="184"/>
      <c r="C1769" s="179"/>
      <c r="D1769" s="180"/>
      <c r="E1769" s="180"/>
      <c r="F1769" s="181"/>
      <c r="G1769" s="179"/>
      <c r="H1769" s="179"/>
      <c r="I1769" s="179"/>
      <c r="J1769" s="179"/>
      <c r="K1769" s="428"/>
      <c r="L1769" s="179"/>
      <c r="M1769" s="179"/>
      <c r="N1769" s="179"/>
    </row>
    <row r="1770" ht="27.75" customHeight="1">
      <c r="A1770" s="182"/>
      <c r="B1770" s="183"/>
      <c r="C1770" s="120"/>
      <c r="D1770" s="177"/>
      <c r="E1770" s="177"/>
      <c r="F1770" s="178"/>
      <c r="G1770" s="120"/>
      <c r="H1770" s="120"/>
      <c r="I1770" s="120"/>
      <c r="J1770" s="120"/>
      <c r="K1770" s="428"/>
      <c r="L1770" s="120"/>
      <c r="M1770" s="120"/>
      <c r="N1770" s="120"/>
    </row>
    <row r="1771" ht="27.75" customHeight="1">
      <c r="A1771" s="182"/>
      <c r="B1771" s="184"/>
      <c r="C1771" s="179"/>
      <c r="D1771" s="180"/>
      <c r="E1771" s="180"/>
      <c r="F1771" s="181"/>
      <c r="G1771" s="179"/>
      <c r="H1771" s="179"/>
      <c r="I1771" s="179"/>
      <c r="J1771" s="179"/>
      <c r="K1771" s="428"/>
      <c r="L1771" s="179"/>
      <c r="M1771" s="179"/>
      <c r="N1771" s="179"/>
    </row>
    <row r="1772" ht="27.75" customHeight="1">
      <c r="A1772" s="182"/>
      <c r="B1772" s="183"/>
      <c r="C1772" s="120"/>
      <c r="D1772" s="177"/>
      <c r="E1772" s="177"/>
      <c r="F1772" s="178"/>
      <c r="G1772" s="120"/>
      <c r="H1772" s="120"/>
      <c r="I1772" s="120"/>
      <c r="J1772" s="120"/>
      <c r="K1772" s="428"/>
      <c r="L1772" s="120"/>
      <c r="M1772" s="120"/>
      <c r="N1772" s="120"/>
    </row>
    <row r="1773" ht="27.75" customHeight="1">
      <c r="A1773" s="182"/>
      <c r="B1773" s="184"/>
      <c r="C1773" s="179"/>
      <c r="D1773" s="180"/>
      <c r="E1773" s="180"/>
      <c r="F1773" s="181"/>
      <c r="G1773" s="179"/>
      <c r="H1773" s="179"/>
      <c r="I1773" s="179"/>
      <c r="J1773" s="179"/>
      <c r="K1773" s="428"/>
      <c r="L1773" s="179"/>
      <c r="M1773" s="179"/>
      <c r="N1773" s="179"/>
    </row>
    <row r="1774" ht="27.75" customHeight="1">
      <c r="A1774" s="182"/>
      <c r="B1774" s="183"/>
      <c r="C1774" s="120"/>
      <c r="D1774" s="177"/>
      <c r="E1774" s="177"/>
      <c r="F1774" s="178"/>
      <c r="G1774" s="120"/>
      <c r="H1774" s="120"/>
      <c r="I1774" s="120"/>
      <c r="J1774" s="120"/>
      <c r="K1774" s="428"/>
      <c r="L1774" s="120"/>
      <c r="M1774" s="120"/>
      <c r="N1774" s="120"/>
    </row>
    <row r="1775" ht="27.75" customHeight="1">
      <c r="A1775" s="182"/>
      <c r="B1775" s="184"/>
      <c r="C1775" s="179"/>
      <c r="D1775" s="180"/>
      <c r="E1775" s="180"/>
      <c r="F1775" s="181"/>
      <c r="G1775" s="179"/>
      <c r="H1775" s="179"/>
      <c r="I1775" s="179"/>
      <c r="J1775" s="179"/>
      <c r="K1775" s="428"/>
      <c r="L1775" s="179"/>
      <c r="M1775" s="179"/>
      <c r="N1775" s="179"/>
    </row>
    <row r="1776" ht="27.75" customHeight="1">
      <c r="A1776" s="182"/>
      <c r="B1776" s="183"/>
      <c r="C1776" s="120"/>
      <c r="D1776" s="177"/>
      <c r="E1776" s="177"/>
      <c r="F1776" s="178"/>
      <c r="G1776" s="120"/>
      <c r="H1776" s="120"/>
      <c r="I1776" s="120"/>
      <c r="J1776" s="120"/>
      <c r="K1776" s="428"/>
      <c r="L1776" s="120"/>
      <c r="M1776" s="120"/>
      <c r="N1776" s="120"/>
    </row>
    <row r="1777" ht="27.75" customHeight="1">
      <c r="A1777" s="182"/>
      <c r="B1777" s="184"/>
      <c r="C1777" s="179"/>
      <c r="D1777" s="180"/>
      <c r="E1777" s="180"/>
      <c r="F1777" s="181"/>
      <c r="G1777" s="179"/>
      <c r="H1777" s="179"/>
      <c r="I1777" s="179"/>
      <c r="J1777" s="179"/>
      <c r="K1777" s="428"/>
      <c r="L1777" s="179"/>
      <c r="M1777" s="179"/>
      <c r="N1777" s="179"/>
    </row>
    <row r="1778" ht="27.75" customHeight="1">
      <c r="A1778" s="182"/>
      <c r="B1778" s="183"/>
      <c r="C1778" s="120"/>
      <c r="D1778" s="177"/>
      <c r="E1778" s="177"/>
      <c r="F1778" s="178"/>
      <c r="G1778" s="120"/>
      <c r="H1778" s="120"/>
      <c r="I1778" s="120"/>
      <c r="J1778" s="120"/>
      <c r="K1778" s="428"/>
      <c r="L1778" s="120"/>
      <c r="M1778" s="120"/>
      <c r="N1778" s="120"/>
    </row>
    <row r="1779" ht="27.75" customHeight="1">
      <c r="A1779" s="182"/>
      <c r="B1779" s="184"/>
      <c r="C1779" s="179"/>
      <c r="D1779" s="180"/>
      <c r="E1779" s="180"/>
      <c r="F1779" s="181"/>
      <c r="G1779" s="179"/>
      <c r="H1779" s="179"/>
      <c r="I1779" s="179"/>
      <c r="J1779" s="179"/>
      <c r="K1779" s="428"/>
      <c r="L1779" s="179"/>
      <c r="M1779" s="179"/>
      <c r="N1779" s="179"/>
    </row>
    <row r="1780" ht="27.75" customHeight="1">
      <c r="A1780" s="182"/>
      <c r="B1780" s="183"/>
      <c r="C1780" s="120"/>
      <c r="D1780" s="177"/>
      <c r="E1780" s="177"/>
      <c r="F1780" s="178"/>
      <c r="G1780" s="120"/>
      <c r="H1780" s="120"/>
      <c r="I1780" s="120"/>
      <c r="J1780" s="120"/>
      <c r="K1780" s="428"/>
      <c r="L1780" s="120"/>
      <c r="M1780" s="120"/>
      <c r="N1780" s="120"/>
    </row>
    <row r="1781" ht="27.75" customHeight="1">
      <c r="A1781" s="182"/>
      <c r="B1781" s="184"/>
      <c r="C1781" s="179"/>
      <c r="D1781" s="180"/>
      <c r="E1781" s="180"/>
      <c r="F1781" s="181"/>
      <c r="G1781" s="179"/>
      <c r="H1781" s="179"/>
      <c r="I1781" s="179"/>
      <c r="J1781" s="179"/>
      <c r="K1781" s="428"/>
      <c r="L1781" s="179"/>
      <c r="M1781" s="179"/>
      <c r="N1781" s="179"/>
    </row>
    <row r="1782" ht="27.75" customHeight="1">
      <c r="A1782" s="182"/>
      <c r="B1782" s="183"/>
      <c r="C1782" s="120"/>
      <c r="D1782" s="177"/>
      <c r="E1782" s="177"/>
      <c r="F1782" s="178"/>
      <c r="G1782" s="120"/>
      <c r="H1782" s="120"/>
      <c r="I1782" s="120"/>
      <c r="J1782" s="120"/>
      <c r="K1782" s="428"/>
      <c r="L1782" s="120"/>
      <c r="M1782" s="120"/>
      <c r="N1782" s="120"/>
    </row>
    <row r="1783" ht="27.75" customHeight="1">
      <c r="A1783" s="182"/>
      <c r="B1783" s="184"/>
      <c r="C1783" s="179"/>
      <c r="D1783" s="180"/>
      <c r="E1783" s="180"/>
      <c r="F1783" s="181"/>
      <c r="G1783" s="179"/>
      <c r="H1783" s="179"/>
      <c r="I1783" s="179"/>
      <c r="J1783" s="179"/>
      <c r="K1783" s="428"/>
      <c r="L1783" s="179"/>
      <c r="M1783" s="179"/>
      <c r="N1783" s="179"/>
    </row>
    <row r="1784" ht="27.75" customHeight="1">
      <c r="A1784" s="182"/>
      <c r="B1784" s="183"/>
      <c r="C1784" s="120"/>
      <c r="D1784" s="177"/>
      <c r="E1784" s="177"/>
      <c r="F1784" s="178"/>
      <c r="G1784" s="120"/>
      <c r="H1784" s="120"/>
      <c r="I1784" s="120"/>
      <c r="J1784" s="120"/>
      <c r="K1784" s="428"/>
      <c r="L1784" s="120"/>
      <c r="M1784" s="120"/>
      <c r="N1784" s="120"/>
    </row>
    <row r="1785" ht="27.75" customHeight="1">
      <c r="A1785" s="182"/>
      <c r="B1785" s="184"/>
      <c r="C1785" s="179"/>
      <c r="D1785" s="180"/>
      <c r="E1785" s="180"/>
      <c r="F1785" s="181"/>
      <c r="G1785" s="179"/>
      <c r="H1785" s="179"/>
      <c r="I1785" s="179"/>
      <c r="J1785" s="179"/>
      <c r="K1785" s="428"/>
      <c r="L1785" s="179"/>
      <c r="M1785" s="179"/>
      <c r="N1785" s="179"/>
    </row>
    <row r="1786" ht="27.75" customHeight="1">
      <c r="A1786" s="182"/>
      <c r="B1786" s="183"/>
      <c r="C1786" s="120"/>
      <c r="D1786" s="177"/>
      <c r="E1786" s="177"/>
      <c r="F1786" s="178"/>
      <c r="G1786" s="120"/>
      <c r="H1786" s="120"/>
      <c r="I1786" s="120"/>
      <c r="J1786" s="120"/>
      <c r="K1786" s="428"/>
      <c r="L1786" s="120"/>
      <c r="M1786" s="120"/>
      <c r="N1786" s="120"/>
    </row>
    <row r="1787" ht="27.75" customHeight="1">
      <c r="A1787" s="182"/>
      <c r="B1787" s="184"/>
      <c r="C1787" s="179"/>
      <c r="D1787" s="180"/>
      <c r="E1787" s="180"/>
      <c r="F1787" s="181"/>
      <c r="G1787" s="179"/>
      <c r="H1787" s="179"/>
      <c r="I1787" s="179"/>
      <c r="J1787" s="179"/>
      <c r="K1787" s="428"/>
      <c r="L1787" s="179"/>
      <c r="M1787" s="179"/>
      <c r="N1787" s="179"/>
    </row>
    <row r="1788" ht="27.75" customHeight="1">
      <c r="A1788" s="182"/>
      <c r="B1788" s="183"/>
      <c r="C1788" s="120"/>
      <c r="D1788" s="177"/>
      <c r="E1788" s="177"/>
      <c r="F1788" s="178"/>
      <c r="G1788" s="120"/>
      <c r="H1788" s="120"/>
      <c r="I1788" s="120"/>
      <c r="J1788" s="120"/>
      <c r="K1788" s="428"/>
      <c r="L1788" s="120"/>
      <c r="M1788" s="120"/>
      <c r="N1788" s="120"/>
    </row>
    <row r="1789" ht="27.75" customHeight="1">
      <c r="A1789" s="182"/>
      <c r="B1789" s="184"/>
      <c r="C1789" s="179"/>
      <c r="D1789" s="180"/>
      <c r="E1789" s="180"/>
      <c r="F1789" s="181"/>
      <c r="G1789" s="179"/>
      <c r="H1789" s="179"/>
      <c r="I1789" s="179"/>
      <c r="J1789" s="179"/>
      <c r="K1789" s="428"/>
      <c r="L1789" s="179"/>
      <c r="M1789" s="179"/>
      <c r="N1789" s="179"/>
    </row>
    <row r="1790" ht="27.75" customHeight="1">
      <c r="A1790" s="182"/>
      <c r="B1790" s="183"/>
      <c r="C1790" s="120"/>
      <c r="D1790" s="177"/>
      <c r="E1790" s="177"/>
      <c r="F1790" s="178"/>
      <c r="G1790" s="120"/>
      <c r="H1790" s="120"/>
      <c r="I1790" s="120"/>
      <c r="J1790" s="120"/>
      <c r="K1790" s="428"/>
      <c r="L1790" s="120"/>
      <c r="M1790" s="120"/>
      <c r="N1790" s="120"/>
    </row>
    <row r="1791" ht="27.75" customHeight="1">
      <c r="A1791" s="182"/>
      <c r="B1791" s="184"/>
      <c r="C1791" s="179"/>
      <c r="D1791" s="180"/>
      <c r="E1791" s="180"/>
      <c r="F1791" s="181"/>
      <c r="G1791" s="179"/>
      <c r="H1791" s="179"/>
      <c r="I1791" s="179"/>
      <c r="J1791" s="179"/>
      <c r="K1791" s="428"/>
      <c r="L1791" s="179"/>
      <c r="M1791" s="179"/>
      <c r="N1791" s="179"/>
    </row>
    <row r="1792" ht="27.75" customHeight="1">
      <c r="A1792" s="182"/>
      <c r="B1792" s="183"/>
      <c r="C1792" s="120"/>
      <c r="D1792" s="177"/>
      <c r="E1792" s="177"/>
      <c r="F1792" s="178"/>
      <c r="G1792" s="120"/>
      <c r="H1792" s="120"/>
      <c r="I1792" s="120"/>
      <c r="J1792" s="120"/>
      <c r="K1792" s="428"/>
      <c r="L1792" s="120"/>
      <c r="M1792" s="120"/>
      <c r="N1792" s="120"/>
    </row>
    <row r="1793" ht="27.75" customHeight="1">
      <c r="A1793" s="182"/>
      <c r="B1793" s="184"/>
      <c r="C1793" s="179"/>
      <c r="D1793" s="180"/>
      <c r="E1793" s="180"/>
      <c r="F1793" s="181"/>
      <c r="G1793" s="179"/>
      <c r="H1793" s="179"/>
      <c r="I1793" s="179"/>
      <c r="J1793" s="179"/>
      <c r="K1793" s="428"/>
      <c r="L1793" s="179"/>
      <c r="M1793" s="179"/>
      <c r="N1793" s="179"/>
    </row>
    <row r="1794" ht="27.75" customHeight="1">
      <c r="A1794" s="182"/>
      <c r="B1794" s="183"/>
      <c r="C1794" s="120"/>
      <c r="D1794" s="177"/>
      <c r="E1794" s="177"/>
      <c r="F1794" s="178"/>
      <c r="G1794" s="120"/>
      <c r="H1794" s="120"/>
      <c r="I1794" s="120"/>
      <c r="J1794" s="120"/>
      <c r="K1794" s="428"/>
      <c r="L1794" s="120"/>
      <c r="M1794" s="120"/>
      <c r="N1794" s="120"/>
    </row>
    <row r="1795" ht="27.75" customHeight="1">
      <c r="A1795" s="182"/>
      <c r="B1795" s="184"/>
      <c r="C1795" s="179"/>
      <c r="D1795" s="180"/>
      <c r="E1795" s="180"/>
      <c r="F1795" s="181"/>
      <c r="G1795" s="179"/>
      <c r="H1795" s="179"/>
      <c r="I1795" s="179"/>
      <c r="J1795" s="179"/>
      <c r="K1795" s="428"/>
      <c r="L1795" s="179"/>
      <c r="M1795" s="179"/>
      <c r="N1795" s="179"/>
    </row>
    <row r="1796" ht="27.75" customHeight="1">
      <c r="A1796" s="182"/>
      <c r="B1796" s="183"/>
      <c r="C1796" s="120"/>
      <c r="D1796" s="177"/>
      <c r="E1796" s="177"/>
      <c r="F1796" s="178"/>
      <c r="G1796" s="120"/>
      <c r="H1796" s="120"/>
      <c r="I1796" s="120"/>
      <c r="J1796" s="120"/>
      <c r="K1796" s="428"/>
      <c r="L1796" s="120"/>
      <c r="M1796" s="120"/>
      <c r="N1796" s="120"/>
    </row>
    <row r="1797" ht="27.75" customHeight="1">
      <c r="A1797" s="182"/>
      <c r="B1797" s="184"/>
      <c r="C1797" s="179"/>
      <c r="D1797" s="180"/>
      <c r="E1797" s="180"/>
      <c r="F1797" s="181"/>
      <c r="G1797" s="179"/>
      <c r="H1797" s="179"/>
      <c r="I1797" s="179"/>
      <c r="J1797" s="179"/>
      <c r="K1797" s="428"/>
      <c r="L1797" s="179"/>
      <c r="M1797" s="179"/>
      <c r="N1797" s="179"/>
    </row>
    <row r="1798" ht="27.75" customHeight="1">
      <c r="A1798" s="182"/>
      <c r="B1798" s="183"/>
      <c r="C1798" s="120"/>
      <c r="D1798" s="177"/>
      <c r="E1798" s="177"/>
      <c r="F1798" s="178"/>
      <c r="G1798" s="120"/>
      <c r="H1798" s="120"/>
      <c r="I1798" s="120"/>
      <c r="J1798" s="120"/>
      <c r="K1798" s="428"/>
      <c r="L1798" s="120"/>
      <c r="M1798" s="120"/>
      <c r="N1798" s="120"/>
    </row>
    <row r="1799" ht="27.75" customHeight="1">
      <c r="A1799" s="182"/>
      <c r="B1799" s="184"/>
      <c r="C1799" s="179"/>
      <c r="D1799" s="180"/>
      <c r="E1799" s="180"/>
      <c r="F1799" s="181"/>
      <c r="G1799" s="179"/>
      <c r="H1799" s="179"/>
      <c r="I1799" s="179"/>
      <c r="J1799" s="179"/>
      <c r="K1799" s="428"/>
      <c r="L1799" s="179"/>
      <c r="M1799" s="179"/>
      <c r="N1799" s="179"/>
    </row>
    <row r="1800" ht="27.75" customHeight="1">
      <c r="A1800" s="182"/>
      <c r="B1800" s="183"/>
      <c r="C1800" s="120"/>
      <c r="D1800" s="177"/>
      <c r="E1800" s="177"/>
      <c r="F1800" s="178"/>
      <c r="G1800" s="120"/>
      <c r="H1800" s="120"/>
      <c r="I1800" s="120"/>
      <c r="J1800" s="120"/>
      <c r="K1800" s="428"/>
      <c r="L1800" s="120"/>
      <c r="M1800" s="120"/>
      <c r="N1800" s="120"/>
    </row>
    <row r="1801" ht="27.75" customHeight="1">
      <c r="A1801" s="182"/>
      <c r="B1801" s="184"/>
      <c r="C1801" s="179"/>
      <c r="D1801" s="180"/>
      <c r="E1801" s="180"/>
      <c r="F1801" s="181"/>
      <c r="G1801" s="179"/>
      <c r="H1801" s="179"/>
      <c r="I1801" s="179"/>
      <c r="J1801" s="179"/>
      <c r="K1801" s="428"/>
      <c r="L1801" s="179"/>
      <c r="M1801" s="179"/>
      <c r="N1801" s="179"/>
    </row>
    <row r="1802" ht="27.75" customHeight="1">
      <c r="A1802" s="182"/>
      <c r="B1802" s="183"/>
      <c r="C1802" s="120"/>
      <c r="D1802" s="177"/>
      <c r="E1802" s="177"/>
      <c r="F1802" s="178"/>
      <c r="G1802" s="120"/>
      <c r="H1802" s="120"/>
      <c r="I1802" s="120"/>
      <c r="J1802" s="120"/>
      <c r="K1802" s="428"/>
      <c r="L1802" s="120"/>
      <c r="M1802" s="120"/>
      <c r="N1802" s="120"/>
    </row>
    <row r="1803" ht="27.75" customHeight="1">
      <c r="A1803" s="182"/>
      <c r="B1803" s="184"/>
      <c r="C1803" s="179"/>
      <c r="D1803" s="180"/>
      <c r="E1803" s="180"/>
      <c r="F1803" s="181"/>
      <c r="G1803" s="179"/>
      <c r="H1803" s="179"/>
      <c r="I1803" s="179"/>
      <c r="J1803" s="179"/>
      <c r="K1803" s="428"/>
      <c r="L1803" s="179"/>
      <c r="M1803" s="179"/>
      <c r="N1803" s="179"/>
    </row>
    <row r="1804" ht="27.75" customHeight="1">
      <c r="A1804" s="182"/>
      <c r="B1804" s="183"/>
      <c r="C1804" s="120"/>
      <c r="D1804" s="177"/>
      <c r="E1804" s="177"/>
      <c r="F1804" s="178"/>
      <c r="G1804" s="120"/>
      <c r="H1804" s="120"/>
      <c r="I1804" s="120"/>
      <c r="J1804" s="120"/>
      <c r="K1804" s="428"/>
      <c r="L1804" s="120"/>
      <c r="M1804" s="120"/>
      <c r="N1804" s="120"/>
    </row>
    <row r="1805" ht="27.75" customHeight="1">
      <c r="A1805" s="182"/>
      <c r="B1805" s="184"/>
      <c r="C1805" s="179"/>
      <c r="D1805" s="180"/>
      <c r="E1805" s="180"/>
      <c r="F1805" s="181"/>
      <c r="G1805" s="179"/>
      <c r="H1805" s="179"/>
      <c r="I1805" s="179"/>
      <c r="J1805" s="179"/>
      <c r="K1805" s="428"/>
      <c r="L1805" s="179"/>
      <c r="M1805" s="179"/>
      <c r="N1805" s="179"/>
    </row>
    <row r="1806" ht="27.75" customHeight="1">
      <c r="A1806" s="182"/>
      <c r="B1806" s="183"/>
      <c r="C1806" s="120"/>
      <c r="D1806" s="177"/>
      <c r="E1806" s="177"/>
      <c r="F1806" s="178"/>
      <c r="G1806" s="120"/>
      <c r="H1806" s="120"/>
      <c r="I1806" s="120"/>
      <c r="J1806" s="120"/>
      <c r="K1806" s="428"/>
      <c r="L1806" s="120"/>
      <c r="M1806" s="120"/>
      <c r="N1806" s="120"/>
    </row>
    <row r="1807" ht="27.75" customHeight="1">
      <c r="A1807" s="182"/>
      <c r="B1807" s="184"/>
      <c r="C1807" s="179"/>
      <c r="D1807" s="180"/>
      <c r="E1807" s="180"/>
      <c r="F1807" s="181"/>
      <c r="G1807" s="179"/>
      <c r="H1807" s="179"/>
      <c r="I1807" s="179"/>
      <c r="J1807" s="179"/>
      <c r="K1807" s="428"/>
      <c r="L1807" s="179"/>
      <c r="M1807" s="179"/>
      <c r="N1807" s="179"/>
    </row>
    <row r="1808" ht="27.75" customHeight="1">
      <c r="A1808" s="182"/>
      <c r="B1808" s="183"/>
      <c r="C1808" s="120"/>
      <c r="D1808" s="177"/>
      <c r="E1808" s="177"/>
      <c r="F1808" s="178"/>
      <c r="G1808" s="120"/>
      <c r="H1808" s="120"/>
      <c r="I1808" s="120"/>
      <c r="J1808" s="120"/>
      <c r="K1808" s="428"/>
      <c r="L1808" s="120"/>
      <c r="M1808" s="120"/>
      <c r="N1808" s="120"/>
    </row>
    <row r="1809" ht="27.75" customHeight="1">
      <c r="A1809" s="182"/>
      <c r="B1809" s="184"/>
      <c r="C1809" s="179"/>
      <c r="D1809" s="180"/>
      <c r="E1809" s="180"/>
      <c r="F1809" s="181"/>
      <c r="G1809" s="179"/>
      <c r="H1809" s="179"/>
      <c r="I1809" s="179"/>
      <c r="J1809" s="179"/>
      <c r="K1809" s="428"/>
      <c r="L1809" s="179"/>
      <c r="M1809" s="179"/>
      <c r="N1809" s="179"/>
    </row>
    <row r="1810" ht="27.75" customHeight="1">
      <c r="A1810" s="182"/>
      <c r="B1810" s="183"/>
      <c r="C1810" s="120"/>
      <c r="D1810" s="177"/>
      <c r="E1810" s="177"/>
      <c r="F1810" s="178"/>
      <c r="G1810" s="120"/>
      <c r="H1810" s="120"/>
      <c r="I1810" s="120"/>
      <c r="J1810" s="120"/>
      <c r="K1810" s="428"/>
      <c r="L1810" s="120"/>
      <c r="M1810" s="120"/>
      <c r="N1810" s="120"/>
    </row>
    <row r="1811" ht="27.75" customHeight="1">
      <c r="A1811" s="182"/>
      <c r="B1811" s="184"/>
      <c r="C1811" s="179"/>
      <c r="D1811" s="180"/>
      <c r="E1811" s="180"/>
      <c r="F1811" s="181"/>
      <c r="G1811" s="179"/>
      <c r="H1811" s="179"/>
      <c r="I1811" s="179"/>
      <c r="J1811" s="179"/>
      <c r="K1811" s="428"/>
      <c r="L1811" s="179"/>
      <c r="M1811" s="179"/>
      <c r="N1811" s="179"/>
    </row>
    <row r="1812" ht="27.75" customHeight="1">
      <c r="A1812" s="182"/>
      <c r="B1812" s="183"/>
      <c r="C1812" s="120"/>
      <c r="D1812" s="177"/>
      <c r="E1812" s="177"/>
      <c r="F1812" s="178"/>
      <c r="G1812" s="120"/>
      <c r="H1812" s="120"/>
      <c r="I1812" s="120"/>
      <c r="J1812" s="120"/>
      <c r="K1812" s="428"/>
      <c r="L1812" s="120"/>
      <c r="M1812" s="120"/>
      <c r="N1812" s="120"/>
    </row>
    <row r="1813" ht="27.75" customHeight="1">
      <c r="A1813" s="182"/>
      <c r="B1813" s="184"/>
      <c r="C1813" s="179"/>
      <c r="D1813" s="180"/>
      <c r="E1813" s="180"/>
      <c r="F1813" s="181"/>
      <c r="G1813" s="179"/>
      <c r="H1813" s="179"/>
      <c r="I1813" s="179"/>
      <c r="J1813" s="179"/>
      <c r="K1813" s="428"/>
      <c r="L1813" s="179"/>
      <c r="M1813" s="179"/>
      <c r="N1813" s="179"/>
    </row>
    <row r="1814" ht="27.75" customHeight="1">
      <c r="A1814" s="182"/>
      <c r="B1814" s="183"/>
      <c r="C1814" s="120"/>
      <c r="D1814" s="177"/>
      <c r="E1814" s="177"/>
      <c r="F1814" s="178"/>
      <c r="G1814" s="120"/>
      <c r="H1814" s="120"/>
      <c r="I1814" s="120"/>
      <c r="J1814" s="120"/>
      <c r="K1814" s="428"/>
      <c r="L1814" s="120"/>
      <c r="M1814" s="120"/>
      <c r="N1814" s="120"/>
    </row>
    <row r="1815" ht="27.75" customHeight="1">
      <c r="A1815" s="182"/>
      <c r="B1815" s="184"/>
      <c r="C1815" s="179"/>
      <c r="D1815" s="180"/>
      <c r="E1815" s="180"/>
      <c r="F1815" s="181"/>
      <c r="G1815" s="179"/>
      <c r="H1815" s="179"/>
      <c r="I1815" s="179"/>
      <c r="J1815" s="179"/>
      <c r="K1815" s="428"/>
      <c r="L1815" s="179"/>
      <c r="M1815" s="179"/>
      <c r="N1815" s="179"/>
    </row>
    <row r="1816" ht="27.75" customHeight="1">
      <c r="A1816" s="182"/>
      <c r="B1816" s="183"/>
      <c r="C1816" s="120"/>
      <c r="D1816" s="177"/>
      <c r="E1816" s="177"/>
      <c r="F1816" s="178"/>
      <c r="G1816" s="120"/>
      <c r="H1816" s="120"/>
      <c r="I1816" s="120"/>
      <c r="J1816" s="120"/>
      <c r="K1816" s="428"/>
      <c r="L1816" s="120"/>
      <c r="M1816" s="120"/>
      <c r="N1816" s="120"/>
    </row>
    <row r="1817" ht="27.75" customHeight="1">
      <c r="A1817" s="182"/>
      <c r="B1817" s="184"/>
      <c r="C1817" s="179"/>
      <c r="D1817" s="180"/>
      <c r="E1817" s="180"/>
      <c r="F1817" s="181"/>
      <c r="G1817" s="179"/>
      <c r="H1817" s="179"/>
      <c r="I1817" s="179"/>
      <c r="J1817" s="179"/>
      <c r="K1817" s="428"/>
      <c r="L1817" s="179"/>
      <c r="M1817" s="179"/>
      <c r="N1817" s="179"/>
    </row>
    <row r="1818" ht="27.75" customHeight="1">
      <c r="A1818" s="182"/>
      <c r="B1818" s="183"/>
      <c r="C1818" s="120"/>
      <c r="D1818" s="177"/>
      <c r="E1818" s="177"/>
      <c r="F1818" s="178"/>
      <c r="G1818" s="120"/>
      <c r="H1818" s="120"/>
      <c r="I1818" s="120"/>
      <c r="J1818" s="120"/>
      <c r="K1818" s="428"/>
      <c r="L1818" s="120"/>
      <c r="M1818" s="120"/>
      <c r="N1818" s="120"/>
    </row>
    <row r="1819" ht="27.75" customHeight="1">
      <c r="A1819" s="182"/>
      <c r="B1819" s="184"/>
      <c r="C1819" s="179"/>
      <c r="D1819" s="180"/>
      <c r="E1819" s="180"/>
      <c r="F1819" s="181"/>
      <c r="G1819" s="179"/>
      <c r="H1819" s="179"/>
      <c r="I1819" s="179"/>
      <c r="J1819" s="179"/>
      <c r="K1819" s="428"/>
      <c r="L1819" s="179"/>
      <c r="M1819" s="179"/>
      <c r="N1819" s="179"/>
    </row>
    <row r="1820" ht="27.75" customHeight="1">
      <c r="A1820" s="182"/>
      <c r="B1820" s="183"/>
      <c r="C1820" s="120"/>
      <c r="D1820" s="177"/>
      <c r="E1820" s="177"/>
      <c r="F1820" s="178"/>
      <c r="G1820" s="120"/>
      <c r="H1820" s="120"/>
      <c r="I1820" s="120"/>
      <c r="J1820" s="120"/>
      <c r="K1820" s="428"/>
      <c r="L1820" s="120"/>
      <c r="M1820" s="120"/>
      <c r="N1820" s="120"/>
    </row>
    <row r="1821" ht="27.75" customHeight="1">
      <c r="A1821" s="182"/>
      <c r="B1821" s="184"/>
      <c r="C1821" s="179"/>
      <c r="D1821" s="180"/>
      <c r="E1821" s="180"/>
      <c r="F1821" s="181"/>
      <c r="G1821" s="179"/>
      <c r="H1821" s="179"/>
      <c r="I1821" s="179"/>
      <c r="J1821" s="179"/>
      <c r="K1821" s="428"/>
      <c r="L1821" s="179"/>
      <c r="M1821" s="179"/>
      <c r="N1821" s="179"/>
    </row>
    <row r="1822" ht="27.75" customHeight="1">
      <c r="A1822" s="182"/>
      <c r="B1822" s="183"/>
      <c r="C1822" s="120"/>
      <c r="D1822" s="177"/>
      <c r="E1822" s="177"/>
      <c r="F1822" s="178"/>
      <c r="G1822" s="120"/>
      <c r="H1822" s="120"/>
      <c r="I1822" s="120"/>
      <c r="J1822" s="120"/>
      <c r="K1822" s="428"/>
      <c r="L1822" s="120"/>
      <c r="M1822" s="120"/>
      <c r="N1822" s="120"/>
    </row>
    <row r="1823" ht="27.75" customHeight="1">
      <c r="A1823" s="182"/>
      <c r="B1823" s="184"/>
      <c r="C1823" s="179"/>
      <c r="D1823" s="180"/>
      <c r="E1823" s="180"/>
      <c r="F1823" s="181"/>
      <c r="G1823" s="179"/>
      <c r="H1823" s="179"/>
      <c r="I1823" s="179"/>
      <c r="J1823" s="179"/>
      <c r="K1823" s="428"/>
      <c r="L1823" s="179"/>
      <c r="M1823" s="179"/>
      <c r="N1823" s="179"/>
    </row>
    <row r="1824" ht="27.75" customHeight="1">
      <c r="A1824" s="182"/>
      <c r="B1824" s="183"/>
      <c r="C1824" s="120"/>
      <c r="D1824" s="177"/>
      <c r="E1824" s="177"/>
      <c r="F1824" s="178"/>
      <c r="G1824" s="120"/>
      <c r="H1824" s="120"/>
      <c r="I1824" s="120"/>
      <c r="J1824" s="120"/>
      <c r="K1824" s="428"/>
      <c r="L1824" s="120"/>
      <c r="M1824" s="120"/>
      <c r="N1824" s="120"/>
    </row>
    <row r="1825" ht="27.75" customHeight="1">
      <c r="A1825" s="182"/>
      <c r="B1825" s="184"/>
      <c r="C1825" s="179"/>
      <c r="D1825" s="180"/>
      <c r="E1825" s="180"/>
      <c r="F1825" s="181"/>
      <c r="G1825" s="179"/>
      <c r="H1825" s="179"/>
      <c r="I1825" s="179"/>
      <c r="J1825" s="179"/>
      <c r="K1825" s="428"/>
      <c r="L1825" s="179"/>
      <c r="M1825" s="179"/>
      <c r="N1825" s="179"/>
    </row>
    <row r="1826" ht="27.75" customHeight="1">
      <c r="A1826" s="182"/>
      <c r="B1826" s="183"/>
      <c r="C1826" s="120"/>
      <c r="D1826" s="177"/>
      <c r="E1826" s="177"/>
      <c r="F1826" s="178"/>
      <c r="G1826" s="120"/>
      <c r="H1826" s="120"/>
      <c r="I1826" s="120"/>
      <c r="J1826" s="120"/>
      <c r="K1826" s="428"/>
      <c r="L1826" s="120"/>
      <c r="M1826" s="120"/>
      <c r="N1826" s="120"/>
    </row>
    <row r="1827" ht="27.75" customHeight="1">
      <c r="A1827" s="182"/>
      <c r="B1827" s="184"/>
      <c r="C1827" s="179"/>
      <c r="D1827" s="180"/>
      <c r="E1827" s="180"/>
      <c r="F1827" s="181"/>
      <c r="G1827" s="179"/>
      <c r="H1827" s="179"/>
      <c r="I1827" s="179"/>
      <c r="J1827" s="179"/>
      <c r="K1827" s="428"/>
      <c r="L1827" s="179"/>
      <c r="M1827" s="179"/>
      <c r="N1827" s="179"/>
    </row>
    <row r="1828" ht="27.75" customHeight="1">
      <c r="A1828" s="182"/>
      <c r="B1828" s="183"/>
      <c r="C1828" s="120"/>
      <c r="D1828" s="177"/>
      <c r="E1828" s="177"/>
      <c r="F1828" s="178"/>
      <c r="G1828" s="120"/>
      <c r="H1828" s="120"/>
      <c r="I1828" s="120"/>
      <c r="J1828" s="120"/>
      <c r="K1828" s="428"/>
      <c r="L1828" s="120"/>
      <c r="M1828" s="120"/>
      <c r="N1828" s="120"/>
    </row>
    <row r="1829" ht="27.75" customHeight="1">
      <c r="A1829" s="182"/>
      <c r="B1829" s="184"/>
      <c r="C1829" s="179"/>
      <c r="D1829" s="180"/>
      <c r="E1829" s="180"/>
      <c r="F1829" s="181"/>
      <c r="G1829" s="179"/>
      <c r="H1829" s="179"/>
      <c r="I1829" s="179"/>
      <c r="J1829" s="179"/>
      <c r="K1829" s="428"/>
      <c r="L1829" s="179"/>
      <c r="M1829" s="179"/>
      <c r="N1829" s="179"/>
    </row>
    <row r="1830" ht="27.75" customHeight="1">
      <c r="A1830" s="182"/>
      <c r="B1830" s="183"/>
      <c r="C1830" s="120"/>
      <c r="D1830" s="177"/>
      <c r="E1830" s="177"/>
      <c r="F1830" s="178"/>
      <c r="G1830" s="120"/>
      <c r="H1830" s="120"/>
      <c r="I1830" s="120"/>
      <c r="J1830" s="120"/>
      <c r="K1830" s="428"/>
      <c r="L1830" s="120"/>
      <c r="M1830" s="120"/>
      <c r="N1830" s="120"/>
    </row>
    <row r="1831" ht="27.75" customHeight="1">
      <c r="A1831" s="182"/>
      <c r="B1831" s="184"/>
      <c r="C1831" s="179"/>
      <c r="D1831" s="180"/>
      <c r="E1831" s="180"/>
      <c r="F1831" s="181"/>
      <c r="G1831" s="179"/>
      <c r="H1831" s="179"/>
      <c r="I1831" s="179"/>
      <c r="J1831" s="179"/>
      <c r="K1831" s="428"/>
      <c r="L1831" s="179"/>
      <c r="M1831" s="179"/>
      <c r="N1831" s="179"/>
    </row>
    <row r="1832" ht="27.75" customHeight="1">
      <c r="A1832" s="182"/>
      <c r="B1832" s="183"/>
      <c r="C1832" s="120"/>
      <c r="D1832" s="177"/>
      <c r="E1832" s="177"/>
      <c r="F1832" s="178"/>
      <c r="G1832" s="120"/>
      <c r="H1832" s="120"/>
      <c r="I1832" s="120"/>
      <c r="J1832" s="120"/>
      <c r="K1832" s="428"/>
      <c r="L1832" s="120"/>
      <c r="M1832" s="120"/>
      <c r="N1832" s="120"/>
    </row>
    <row r="1833" ht="27.75" customHeight="1">
      <c r="A1833" s="182"/>
      <c r="B1833" s="184"/>
      <c r="C1833" s="179"/>
      <c r="D1833" s="180"/>
      <c r="E1833" s="180"/>
      <c r="F1833" s="181"/>
      <c r="G1833" s="179"/>
      <c r="H1833" s="179"/>
      <c r="I1833" s="179"/>
      <c r="J1833" s="179"/>
      <c r="K1833" s="428"/>
      <c r="L1833" s="179"/>
      <c r="M1833" s="179"/>
      <c r="N1833" s="179"/>
    </row>
    <row r="1834" ht="27.75" customHeight="1">
      <c r="A1834" s="182"/>
      <c r="B1834" s="183"/>
      <c r="C1834" s="120"/>
      <c r="D1834" s="177"/>
      <c r="E1834" s="177"/>
      <c r="F1834" s="178"/>
      <c r="G1834" s="120"/>
      <c r="H1834" s="120"/>
      <c r="I1834" s="120"/>
      <c r="J1834" s="120"/>
      <c r="K1834" s="428"/>
      <c r="L1834" s="120"/>
      <c r="M1834" s="120"/>
      <c r="N1834" s="120"/>
    </row>
    <row r="1835" ht="27.75" customHeight="1">
      <c r="A1835" s="182"/>
      <c r="B1835" s="184"/>
      <c r="C1835" s="179"/>
      <c r="D1835" s="180"/>
      <c r="E1835" s="180"/>
      <c r="F1835" s="181"/>
      <c r="G1835" s="179"/>
      <c r="H1835" s="179"/>
      <c r="I1835" s="179"/>
      <c r="J1835" s="179"/>
      <c r="K1835" s="428"/>
      <c r="L1835" s="179"/>
      <c r="M1835" s="179"/>
      <c r="N1835" s="179"/>
    </row>
    <row r="1836" ht="27.75" customHeight="1">
      <c r="A1836" s="182"/>
      <c r="B1836" s="183"/>
      <c r="C1836" s="120"/>
      <c r="D1836" s="177"/>
      <c r="E1836" s="177"/>
      <c r="F1836" s="178"/>
      <c r="G1836" s="120"/>
      <c r="H1836" s="120"/>
      <c r="I1836" s="120"/>
      <c r="J1836" s="120"/>
      <c r="K1836" s="428"/>
      <c r="L1836" s="120"/>
      <c r="M1836" s="120"/>
      <c r="N1836" s="120"/>
    </row>
    <row r="1837" ht="27.75" customHeight="1">
      <c r="A1837" s="182"/>
      <c r="B1837" s="184"/>
      <c r="C1837" s="179"/>
      <c r="D1837" s="180"/>
      <c r="E1837" s="180"/>
      <c r="F1837" s="181"/>
      <c r="G1837" s="179"/>
      <c r="H1837" s="179"/>
      <c r="I1837" s="179"/>
      <c r="J1837" s="179"/>
      <c r="K1837" s="428"/>
      <c r="L1837" s="179"/>
      <c r="M1837" s="179"/>
      <c r="N1837" s="179"/>
    </row>
    <row r="1838" ht="27.75" customHeight="1">
      <c r="A1838" s="182"/>
      <c r="B1838" s="183"/>
      <c r="C1838" s="120"/>
      <c r="D1838" s="177"/>
      <c r="E1838" s="177"/>
      <c r="F1838" s="178"/>
      <c r="G1838" s="120"/>
      <c r="H1838" s="120"/>
      <c r="I1838" s="120"/>
      <c r="J1838" s="120"/>
      <c r="K1838" s="428"/>
      <c r="L1838" s="120"/>
      <c r="M1838" s="120"/>
      <c r="N1838" s="120"/>
    </row>
    <row r="1839" ht="27.75" customHeight="1">
      <c r="A1839" s="182"/>
      <c r="B1839" s="184"/>
      <c r="C1839" s="179"/>
      <c r="D1839" s="180"/>
      <c r="E1839" s="180"/>
      <c r="F1839" s="181"/>
      <c r="G1839" s="179"/>
      <c r="H1839" s="179"/>
      <c r="I1839" s="179"/>
      <c r="J1839" s="179"/>
      <c r="K1839" s="428"/>
      <c r="L1839" s="179"/>
      <c r="M1839" s="179"/>
      <c r="N1839" s="179"/>
    </row>
    <row r="1840" ht="27.75" customHeight="1">
      <c r="A1840" s="182"/>
      <c r="B1840" s="183"/>
      <c r="C1840" s="120"/>
      <c r="D1840" s="177"/>
      <c r="E1840" s="177"/>
      <c r="F1840" s="178"/>
      <c r="G1840" s="120"/>
      <c r="H1840" s="120"/>
      <c r="I1840" s="120"/>
      <c r="J1840" s="120"/>
      <c r="K1840" s="428"/>
      <c r="L1840" s="120"/>
      <c r="M1840" s="120"/>
      <c r="N1840" s="120"/>
    </row>
    <row r="1841" ht="27.75" customHeight="1">
      <c r="A1841" s="182"/>
      <c r="B1841" s="184"/>
      <c r="C1841" s="179"/>
      <c r="D1841" s="180"/>
      <c r="E1841" s="180"/>
      <c r="F1841" s="181"/>
      <c r="G1841" s="179"/>
      <c r="H1841" s="179"/>
      <c r="I1841" s="179"/>
      <c r="J1841" s="179"/>
      <c r="K1841" s="428"/>
      <c r="L1841" s="179"/>
      <c r="M1841" s="179"/>
      <c r="N1841" s="179"/>
    </row>
    <row r="1842" ht="27.75" customHeight="1">
      <c r="A1842" s="182"/>
      <c r="B1842" s="183"/>
      <c r="C1842" s="120"/>
      <c r="D1842" s="177"/>
      <c r="E1842" s="177"/>
      <c r="F1842" s="178"/>
      <c r="G1842" s="120"/>
      <c r="H1842" s="120"/>
      <c r="I1842" s="120"/>
      <c r="J1842" s="120"/>
      <c r="K1842" s="428"/>
      <c r="L1842" s="120"/>
      <c r="M1842" s="120"/>
      <c r="N1842" s="120"/>
    </row>
    <row r="1843" ht="27.75" customHeight="1">
      <c r="A1843" s="182"/>
      <c r="B1843" s="184"/>
      <c r="C1843" s="179"/>
      <c r="D1843" s="180"/>
      <c r="E1843" s="180"/>
      <c r="F1843" s="181"/>
      <c r="G1843" s="179"/>
      <c r="H1843" s="179"/>
      <c r="I1843" s="179"/>
      <c r="J1843" s="179"/>
      <c r="K1843" s="428"/>
      <c r="L1843" s="179"/>
      <c r="M1843" s="179"/>
      <c r="N1843" s="179"/>
    </row>
    <row r="1844" ht="27.75" customHeight="1">
      <c r="A1844" s="182"/>
      <c r="B1844" s="183"/>
      <c r="C1844" s="120"/>
      <c r="D1844" s="177"/>
      <c r="E1844" s="177"/>
      <c r="F1844" s="178"/>
      <c r="G1844" s="120"/>
      <c r="H1844" s="120"/>
      <c r="I1844" s="120"/>
      <c r="J1844" s="120"/>
      <c r="K1844" s="428"/>
      <c r="L1844" s="120"/>
      <c r="M1844" s="120"/>
      <c r="N1844" s="120"/>
    </row>
    <row r="1845" ht="27.75" customHeight="1">
      <c r="A1845" s="182"/>
      <c r="B1845" s="184"/>
      <c r="C1845" s="179"/>
      <c r="D1845" s="180"/>
      <c r="E1845" s="180"/>
      <c r="F1845" s="181"/>
      <c r="G1845" s="179"/>
      <c r="H1845" s="179"/>
      <c r="I1845" s="179"/>
      <c r="J1845" s="179"/>
      <c r="K1845" s="428"/>
      <c r="L1845" s="179"/>
      <c r="M1845" s="179"/>
      <c r="N1845" s="179"/>
    </row>
    <row r="1846" ht="27.75" customHeight="1">
      <c r="A1846" s="182"/>
      <c r="B1846" s="183"/>
      <c r="C1846" s="120"/>
      <c r="D1846" s="177"/>
      <c r="E1846" s="177"/>
      <c r="F1846" s="178"/>
      <c r="G1846" s="120"/>
      <c r="H1846" s="120"/>
      <c r="I1846" s="120"/>
      <c r="J1846" s="120"/>
      <c r="K1846" s="428"/>
      <c r="L1846" s="120"/>
      <c r="M1846" s="120"/>
      <c r="N1846" s="120"/>
    </row>
    <row r="1847" ht="27.75" customHeight="1">
      <c r="A1847" s="182"/>
      <c r="B1847" s="184"/>
      <c r="C1847" s="179"/>
      <c r="D1847" s="180"/>
      <c r="E1847" s="180"/>
      <c r="F1847" s="181"/>
      <c r="G1847" s="179"/>
      <c r="H1847" s="179"/>
      <c r="I1847" s="179"/>
      <c r="J1847" s="179"/>
      <c r="K1847" s="428"/>
      <c r="L1847" s="179"/>
      <c r="M1847" s="179"/>
      <c r="N1847" s="179"/>
    </row>
    <row r="1848" ht="27.75" customHeight="1">
      <c r="A1848" s="182"/>
      <c r="B1848" s="183"/>
      <c r="C1848" s="120"/>
      <c r="D1848" s="177"/>
      <c r="E1848" s="177"/>
      <c r="F1848" s="178"/>
      <c r="G1848" s="120"/>
      <c r="H1848" s="120"/>
      <c r="I1848" s="120"/>
      <c r="J1848" s="120"/>
      <c r="K1848" s="428"/>
      <c r="L1848" s="120"/>
      <c r="M1848" s="120"/>
      <c r="N1848" s="120"/>
    </row>
    <row r="1849" ht="27.75" customHeight="1">
      <c r="A1849" s="182"/>
      <c r="B1849" s="184"/>
      <c r="C1849" s="179"/>
      <c r="D1849" s="180"/>
      <c r="E1849" s="180"/>
      <c r="F1849" s="181"/>
      <c r="G1849" s="179"/>
      <c r="H1849" s="179"/>
      <c r="I1849" s="179"/>
      <c r="J1849" s="179"/>
      <c r="K1849" s="428"/>
      <c r="L1849" s="179"/>
      <c r="M1849" s="179"/>
      <c r="N1849" s="179"/>
    </row>
    <row r="1850" ht="27.75" customHeight="1">
      <c r="A1850" s="182"/>
      <c r="B1850" s="183"/>
      <c r="C1850" s="120"/>
      <c r="D1850" s="177"/>
      <c r="E1850" s="177"/>
      <c r="F1850" s="178"/>
      <c r="G1850" s="120"/>
      <c r="H1850" s="120"/>
      <c r="I1850" s="120"/>
      <c r="J1850" s="120"/>
      <c r="K1850" s="428"/>
      <c r="L1850" s="120"/>
      <c r="M1850" s="120"/>
      <c r="N1850" s="120"/>
    </row>
    <row r="1851" ht="27.75" customHeight="1">
      <c r="A1851" s="182"/>
      <c r="B1851" s="184"/>
      <c r="C1851" s="179"/>
      <c r="D1851" s="180"/>
      <c r="E1851" s="180"/>
      <c r="F1851" s="181"/>
      <c r="G1851" s="179"/>
      <c r="H1851" s="179"/>
      <c r="I1851" s="179"/>
      <c r="J1851" s="179"/>
      <c r="K1851" s="428"/>
      <c r="L1851" s="179"/>
      <c r="M1851" s="179"/>
      <c r="N1851" s="179"/>
    </row>
    <row r="1852" ht="27.75" customHeight="1">
      <c r="A1852" s="182"/>
      <c r="B1852" s="183"/>
      <c r="C1852" s="120"/>
      <c r="D1852" s="177"/>
      <c r="E1852" s="177"/>
      <c r="F1852" s="178"/>
      <c r="G1852" s="120"/>
      <c r="H1852" s="120"/>
      <c r="I1852" s="120"/>
      <c r="J1852" s="120"/>
      <c r="K1852" s="428"/>
      <c r="L1852" s="120"/>
      <c r="M1852" s="120"/>
      <c r="N1852" s="120"/>
    </row>
    <row r="1853" ht="27.75" customHeight="1">
      <c r="A1853" s="182"/>
      <c r="B1853" s="184"/>
      <c r="C1853" s="179"/>
      <c r="D1853" s="180"/>
      <c r="E1853" s="180"/>
      <c r="F1853" s="181"/>
      <c r="G1853" s="179"/>
      <c r="H1853" s="179"/>
      <c r="I1853" s="179"/>
      <c r="J1853" s="179"/>
      <c r="K1853" s="428"/>
      <c r="L1853" s="179"/>
      <c r="M1853" s="179"/>
      <c r="N1853" s="179"/>
    </row>
    <row r="1854" ht="27.75" customHeight="1">
      <c r="A1854" s="182"/>
      <c r="B1854" s="183"/>
      <c r="C1854" s="120"/>
      <c r="D1854" s="177"/>
      <c r="E1854" s="177"/>
      <c r="F1854" s="178"/>
      <c r="G1854" s="120"/>
      <c r="H1854" s="120"/>
      <c r="I1854" s="120"/>
      <c r="J1854" s="120"/>
      <c r="K1854" s="428"/>
      <c r="L1854" s="120"/>
      <c r="M1854" s="120"/>
      <c r="N1854" s="120"/>
    </row>
    <row r="1855" ht="27.75" customHeight="1">
      <c r="A1855" s="182"/>
      <c r="B1855" s="184"/>
      <c r="C1855" s="179"/>
      <c r="D1855" s="180"/>
      <c r="E1855" s="180"/>
      <c r="F1855" s="181"/>
      <c r="G1855" s="179"/>
      <c r="H1855" s="179"/>
      <c r="I1855" s="179"/>
      <c r="J1855" s="179"/>
      <c r="K1855" s="428"/>
      <c r="L1855" s="179"/>
      <c r="M1855" s="179"/>
      <c r="N1855" s="179"/>
    </row>
    <row r="1856" ht="27.75" customHeight="1">
      <c r="A1856" s="182"/>
      <c r="B1856" s="183"/>
      <c r="C1856" s="120"/>
      <c r="D1856" s="177"/>
      <c r="E1856" s="177"/>
      <c r="F1856" s="178"/>
      <c r="G1856" s="120"/>
      <c r="H1856" s="120"/>
      <c r="I1856" s="120"/>
      <c r="J1856" s="120"/>
      <c r="K1856" s="428"/>
      <c r="L1856" s="120"/>
      <c r="M1856" s="120"/>
      <c r="N1856" s="120"/>
    </row>
    <row r="1857" ht="27.75" customHeight="1">
      <c r="A1857" s="182"/>
      <c r="B1857" s="184"/>
      <c r="C1857" s="179"/>
      <c r="D1857" s="180"/>
      <c r="E1857" s="180"/>
      <c r="F1857" s="181"/>
      <c r="G1857" s="179"/>
      <c r="H1857" s="179"/>
      <c r="I1857" s="179"/>
      <c r="J1857" s="179"/>
      <c r="K1857" s="428"/>
      <c r="L1857" s="179"/>
      <c r="M1857" s="179"/>
      <c r="N1857" s="179"/>
    </row>
    <row r="1858" ht="27.75" customHeight="1">
      <c r="A1858" s="182"/>
      <c r="B1858" s="183"/>
      <c r="C1858" s="120"/>
      <c r="D1858" s="177"/>
      <c r="E1858" s="177"/>
      <c r="F1858" s="178"/>
      <c r="G1858" s="120"/>
      <c r="H1858" s="120"/>
      <c r="I1858" s="120"/>
      <c r="J1858" s="120"/>
      <c r="K1858" s="428"/>
      <c r="L1858" s="120"/>
      <c r="M1858" s="120"/>
      <c r="N1858" s="120"/>
    </row>
    <row r="1859" ht="27.75" customHeight="1">
      <c r="A1859" s="182"/>
      <c r="B1859" s="184"/>
      <c r="C1859" s="179"/>
      <c r="D1859" s="180"/>
      <c r="E1859" s="180"/>
      <c r="F1859" s="181"/>
      <c r="G1859" s="179"/>
      <c r="H1859" s="179"/>
      <c r="I1859" s="179"/>
      <c r="J1859" s="179"/>
      <c r="K1859" s="428"/>
      <c r="L1859" s="179"/>
      <c r="M1859" s="179"/>
      <c r="N1859" s="179"/>
    </row>
    <row r="1860" ht="27.75" customHeight="1">
      <c r="A1860" s="182"/>
      <c r="B1860" s="183"/>
      <c r="C1860" s="120"/>
      <c r="D1860" s="177"/>
      <c r="E1860" s="177"/>
      <c r="F1860" s="178"/>
      <c r="G1860" s="120"/>
      <c r="H1860" s="120"/>
      <c r="I1860" s="120"/>
      <c r="J1860" s="120"/>
      <c r="K1860" s="428"/>
      <c r="L1860" s="120"/>
      <c r="M1860" s="120"/>
      <c r="N1860" s="120"/>
    </row>
    <row r="1861" ht="27.75" customHeight="1">
      <c r="A1861" s="182"/>
      <c r="B1861" s="184"/>
      <c r="C1861" s="179"/>
      <c r="D1861" s="180"/>
      <c r="E1861" s="180"/>
      <c r="F1861" s="181"/>
      <c r="G1861" s="179"/>
      <c r="H1861" s="179"/>
      <c r="I1861" s="179"/>
      <c r="J1861" s="179"/>
      <c r="K1861" s="428"/>
      <c r="L1861" s="179"/>
      <c r="M1861" s="179"/>
      <c r="N1861" s="179"/>
    </row>
    <row r="1862" ht="27.75" customHeight="1">
      <c r="A1862" s="182"/>
      <c r="B1862" s="183"/>
      <c r="C1862" s="120"/>
      <c r="D1862" s="177"/>
      <c r="E1862" s="177"/>
      <c r="F1862" s="178"/>
      <c r="G1862" s="120"/>
      <c r="H1862" s="120"/>
      <c r="I1862" s="120"/>
      <c r="J1862" s="120"/>
      <c r="K1862" s="428"/>
      <c r="L1862" s="120"/>
      <c r="M1862" s="120"/>
      <c r="N1862" s="120"/>
    </row>
    <row r="1863" ht="27.75" customHeight="1">
      <c r="A1863" s="182"/>
      <c r="B1863" s="184"/>
      <c r="C1863" s="179"/>
      <c r="D1863" s="180"/>
      <c r="E1863" s="180"/>
      <c r="F1863" s="181"/>
      <c r="G1863" s="179"/>
      <c r="H1863" s="179"/>
      <c r="I1863" s="179"/>
      <c r="J1863" s="179"/>
      <c r="K1863" s="428"/>
      <c r="L1863" s="179"/>
      <c r="M1863" s="179"/>
      <c r="N1863" s="179"/>
    </row>
    <row r="1864" ht="27.75" customHeight="1">
      <c r="A1864" s="182"/>
      <c r="B1864" s="183"/>
      <c r="C1864" s="120"/>
      <c r="D1864" s="177"/>
      <c r="E1864" s="177"/>
      <c r="F1864" s="178"/>
      <c r="G1864" s="120"/>
      <c r="H1864" s="120"/>
      <c r="I1864" s="120"/>
      <c r="J1864" s="120"/>
      <c r="K1864" s="428"/>
      <c r="L1864" s="120"/>
      <c r="M1864" s="120"/>
      <c r="N1864" s="120"/>
    </row>
    <row r="1865" ht="27.75" customHeight="1">
      <c r="A1865" s="182"/>
      <c r="B1865" s="184"/>
      <c r="C1865" s="179"/>
      <c r="D1865" s="180"/>
      <c r="E1865" s="180"/>
      <c r="F1865" s="181"/>
      <c r="G1865" s="179"/>
      <c r="H1865" s="179"/>
      <c r="I1865" s="179"/>
      <c r="J1865" s="179"/>
      <c r="K1865" s="428"/>
      <c r="L1865" s="179"/>
      <c r="M1865" s="179"/>
      <c r="N1865" s="179"/>
    </row>
    <row r="1866" ht="27.75" customHeight="1">
      <c r="A1866" s="182"/>
      <c r="B1866" s="183"/>
      <c r="C1866" s="120"/>
      <c r="D1866" s="177"/>
      <c r="E1866" s="177"/>
      <c r="F1866" s="178"/>
      <c r="G1866" s="120"/>
      <c r="H1866" s="120"/>
      <c r="I1866" s="120"/>
      <c r="J1866" s="120"/>
      <c r="K1866" s="428"/>
      <c r="L1866" s="120"/>
      <c r="M1866" s="120"/>
      <c r="N1866" s="120"/>
    </row>
    <row r="1867" ht="27.75" customHeight="1">
      <c r="A1867" s="182"/>
      <c r="B1867" s="184"/>
      <c r="C1867" s="179"/>
      <c r="D1867" s="180"/>
      <c r="E1867" s="180"/>
      <c r="F1867" s="181"/>
      <c r="G1867" s="179"/>
      <c r="H1867" s="179"/>
      <c r="I1867" s="179"/>
      <c r="J1867" s="179"/>
      <c r="K1867" s="428"/>
      <c r="L1867" s="179"/>
      <c r="M1867" s="179"/>
      <c r="N1867" s="179"/>
    </row>
    <row r="1868" ht="27.75" customHeight="1">
      <c r="A1868" s="182"/>
      <c r="B1868" s="183"/>
      <c r="C1868" s="120"/>
      <c r="D1868" s="177"/>
      <c r="E1868" s="177"/>
      <c r="F1868" s="178"/>
      <c r="G1868" s="120"/>
      <c r="H1868" s="120"/>
      <c r="I1868" s="120"/>
      <c r="J1868" s="120"/>
      <c r="K1868" s="428"/>
      <c r="L1868" s="120"/>
      <c r="M1868" s="120"/>
      <c r="N1868" s="120"/>
    </row>
    <row r="1869" ht="27.75" customHeight="1">
      <c r="A1869" s="182"/>
      <c r="B1869" s="184"/>
      <c r="C1869" s="179"/>
      <c r="D1869" s="180"/>
      <c r="E1869" s="180"/>
      <c r="F1869" s="181"/>
      <c r="G1869" s="179"/>
      <c r="H1869" s="179"/>
      <c r="I1869" s="179"/>
      <c r="J1869" s="179"/>
      <c r="K1869" s="428"/>
      <c r="L1869" s="179"/>
      <c r="M1869" s="179"/>
      <c r="N1869" s="179"/>
    </row>
    <row r="1870" ht="27.75" customHeight="1">
      <c r="A1870" s="182"/>
      <c r="B1870" s="183"/>
      <c r="C1870" s="120"/>
      <c r="D1870" s="177"/>
      <c r="E1870" s="177"/>
      <c r="F1870" s="178"/>
      <c r="G1870" s="120"/>
      <c r="H1870" s="120"/>
      <c r="I1870" s="120"/>
      <c r="J1870" s="120"/>
      <c r="K1870" s="428"/>
      <c r="L1870" s="120"/>
      <c r="M1870" s="120"/>
      <c r="N1870" s="120"/>
    </row>
    <row r="1871" ht="27.75" customHeight="1">
      <c r="A1871" s="182"/>
      <c r="B1871" s="184"/>
      <c r="C1871" s="179"/>
      <c r="D1871" s="180"/>
      <c r="E1871" s="180"/>
      <c r="F1871" s="181"/>
      <c r="G1871" s="179"/>
      <c r="H1871" s="179"/>
      <c r="I1871" s="179"/>
      <c r="J1871" s="179"/>
      <c r="K1871" s="428"/>
      <c r="L1871" s="179"/>
      <c r="M1871" s="179"/>
      <c r="N1871" s="179"/>
    </row>
    <row r="1872" ht="27.75" customHeight="1">
      <c r="A1872" s="182"/>
      <c r="B1872" s="183"/>
      <c r="C1872" s="120"/>
      <c r="D1872" s="177"/>
      <c r="E1872" s="177"/>
      <c r="F1872" s="178"/>
      <c r="G1872" s="120"/>
      <c r="H1872" s="120"/>
      <c r="I1872" s="120"/>
      <c r="J1872" s="120"/>
      <c r="K1872" s="428"/>
      <c r="L1872" s="120"/>
      <c r="M1872" s="120"/>
      <c r="N1872" s="120"/>
    </row>
    <row r="1873" ht="27.75" customHeight="1">
      <c r="A1873" s="182"/>
      <c r="B1873" s="184"/>
      <c r="C1873" s="179"/>
      <c r="D1873" s="180"/>
      <c r="E1873" s="180"/>
      <c r="F1873" s="181"/>
      <c r="G1873" s="179"/>
      <c r="H1873" s="179"/>
      <c r="I1873" s="179"/>
      <c r="J1873" s="179"/>
      <c r="K1873" s="428"/>
      <c r="L1873" s="179"/>
      <c r="M1873" s="179"/>
      <c r="N1873" s="179"/>
    </row>
    <row r="1874" ht="27.75" customHeight="1">
      <c r="A1874" s="182"/>
      <c r="B1874" s="183"/>
      <c r="C1874" s="120"/>
      <c r="D1874" s="177"/>
      <c r="E1874" s="177"/>
      <c r="F1874" s="178"/>
      <c r="G1874" s="120"/>
      <c r="H1874" s="120"/>
      <c r="I1874" s="120"/>
      <c r="J1874" s="120"/>
      <c r="K1874" s="428"/>
      <c r="L1874" s="120"/>
      <c r="M1874" s="120"/>
      <c r="N1874" s="120"/>
    </row>
    <row r="1875" ht="27.75" customHeight="1">
      <c r="A1875" s="182"/>
      <c r="B1875" s="184"/>
      <c r="C1875" s="179"/>
      <c r="D1875" s="180"/>
      <c r="E1875" s="180"/>
      <c r="F1875" s="181"/>
      <c r="G1875" s="179"/>
      <c r="H1875" s="179"/>
      <c r="I1875" s="179"/>
      <c r="J1875" s="179"/>
      <c r="K1875" s="428"/>
      <c r="L1875" s="179"/>
      <c r="M1875" s="179"/>
      <c r="N1875" s="179"/>
    </row>
    <row r="1876" ht="27.75" customHeight="1">
      <c r="A1876" s="182"/>
      <c r="B1876" s="183"/>
      <c r="C1876" s="120"/>
      <c r="D1876" s="177"/>
      <c r="E1876" s="177"/>
      <c r="F1876" s="178"/>
      <c r="G1876" s="120"/>
      <c r="H1876" s="120"/>
      <c r="I1876" s="120"/>
      <c r="J1876" s="120"/>
      <c r="K1876" s="428"/>
      <c r="L1876" s="120"/>
      <c r="M1876" s="120"/>
      <c r="N1876" s="120"/>
    </row>
    <row r="1877" ht="27.75" customHeight="1">
      <c r="A1877" s="182"/>
      <c r="B1877" s="184"/>
      <c r="C1877" s="179"/>
      <c r="D1877" s="180"/>
      <c r="E1877" s="180"/>
      <c r="F1877" s="181"/>
      <c r="G1877" s="179"/>
      <c r="H1877" s="179"/>
      <c r="I1877" s="179"/>
      <c r="J1877" s="179"/>
      <c r="K1877" s="428"/>
      <c r="L1877" s="179"/>
      <c r="M1877" s="179"/>
      <c r="N1877" s="179"/>
    </row>
    <row r="1878" ht="27.75" customHeight="1">
      <c r="A1878" s="182"/>
      <c r="B1878" s="183"/>
      <c r="C1878" s="120"/>
      <c r="D1878" s="177"/>
      <c r="E1878" s="177"/>
      <c r="F1878" s="178"/>
      <c r="G1878" s="120"/>
      <c r="H1878" s="120"/>
      <c r="I1878" s="120"/>
      <c r="J1878" s="120"/>
      <c r="K1878" s="428"/>
      <c r="L1878" s="120"/>
      <c r="M1878" s="120"/>
      <c r="N1878" s="120"/>
    </row>
    <row r="1879" ht="27.75" customHeight="1">
      <c r="A1879" s="182"/>
      <c r="B1879" s="184"/>
      <c r="C1879" s="179"/>
      <c r="D1879" s="180"/>
      <c r="E1879" s="180"/>
      <c r="F1879" s="181"/>
      <c r="G1879" s="179"/>
      <c r="H1879" s="179"/>
      <c r="I1879" s="179"/>
      <c r="J1879" s="179"/>
      <c r="K1879" s="428"/>
      <c r="L1879" s="179"/>
      <c r="M1879" s="179"/>
      <c r="N1879" s="179"/>
    </row>
    <row r="1880" ht="27.75" customHeight="1">
      <c r="A1880" s="182"/>
      <c r="B1880" s="183"/>
      <c r="C1880" s="120"/>
      <c r="D1880" s="177"/>
      <c r="E1880" s="177"/>
      <c r="F1880" s="178"/>
      <c r="G1880" s="120"/>
      <c r="H1880" s="120"/>
      <c r="I1880" s="120"/>
      <c r="J1880" s="120"/>
      <c r="K1880" s="428"/>
      <c r="L1880" s="120"/>
      <c r="M1880" s="120"/>
      <c r="N1880" s="120"/>
    </row>
    <row r="1881" ht="27.75" customHeight="1">
      <c r="A1881" s="182"/>
      <c r="B1881" s="184"/>
      <c r="C1881" s="179"/>
      <c r="D1881" s="180"/>
      <c r="E1881" s="180"/>
      <c r="F1881" s="181"/>
      <c r="G1881" s="179"/>
      <c r="H1881" s="179"/>
      <c r="I1881" s="179"/>
      <c r="J1881" s="179"/>
      <c r="K1881" s="428"/>
      <c r="L1881" s="179"/>
      <c r="M1881" s="179"/>
      <c r="N1881" s="179"/>
    </row>
    <row r="1882" ht="27.75" customHeight="1">
      <c r="A1882" s="182"/>
      <c r="B1882" s="183"/>
      <c r="C1882" s="120"/>
      <c r="D1882" s="177"/>
      <c r="E1882" s="177"/>
      <c r="F1882" s="178"/>
      <c r="G1882" s="120"/>
      <c r="H1882" s="120"/>
      <c r="I1882" s="120"/>
      <c r="J1882" s="120"/>
      <c r="K1882" s="428"/>
      <c r="L1882" s="120"/>
      <c r="M1882" s="120"/>
      <c r="N1882" s="120"/>
    </row>
    <row r="1883" ht="27.75" customHeight="1">
      <c r="A1883" s="182"/>
      <c r="B1883" s="184"/>
      <c r="C1883" s="179"/>
      <c r="D1883" s="180"/>
      <c r="E1883" s="180"/>
      <c r="F1883" s="181"/>
      <c r="G1883" s="179"/>
      <c r="H1883" s="179"/>
      <c r="I1883" s="179"/>
      <c r="J1883" s="179"/>
      <c r="K1883" s="428"/>
      <c r="L1883" s="179"/>
      <c r="M1883" s="179"/>
      <c r="N1883" s="179"/>
    </row>
    <row r="1884" ht="27.75" customHeight="1">
      <c r="A1884" s="182"/>
      <c r="B1884" s="183"/>
      <c r="C1884" s="120"/>
      <c r="D1884" s="177"/>
      <c r="E1884" s="177"/>
      <c r="F1884" s="178"/>
      <c r="G1884" s="120"/>
      <c r="H1884" s="120"/>
      <c r="I1884" s="120"/>
      <c r="J1884" s="120"/>
      <c r="K1884" s="428"/>
      <c r="L1884" s="120"/>
      <c r="M1884" s="120"/>
      <c r="N1884" s="120"/>
    </row>
    <row r="1885" ht="27.75" customHeight="1">
      <c r="A1885" s="182"/>
      <c r="B1885" s="184"/>
      <c r="C1885" s="179"/>
      <c r="D1885" s="180"/>
      <c r="E1885" s="180"/>
      <c r="F1885" s="181"/>
      <c r="G1885" s="179"/>
      <c r="H1885" s="179"/>
      <c r="I1885" s="179"/>
      <c r="J1885" s="179"/>
      <c r="K1885" s="428"/>
      <c r="L1885" s="179"/>
      <c r="M1885" s="179"/>
      <c r="N1885" s="179"/>
    </row>
    <row r="1886" ht="27.75" customHeight="1">
      <c r="A1886" s="182"/>
      <c r="B1886" s="183"/>
      <c r="C1886" s="120"/>
      <c r="D1886" s="177"/>
      <c r="E1886" s="177"/>
      <c r="F1886" s="178"/>
      <c r="G1886" s="120"/>
      <c r="H1886" s="120"/>
      <c r="I1886" s="120"/>
      <c r="J1886" s="120"/>
      <c r="K1886" s="428"/>
      <c r="L1886" s="120"/>
      <c r="M1886" s="120"/>
      <c r="N1886" s="120"/>
    </row>
    <row r="1887" ht="27.75" customHeight="1">
      <c r="A1887" s="182"/>
      <c r="B1887" s="184"/>
      <c r="C1887" s="179"/>
      <c r="D1887" s="180"/>
      <c r="E1887" s="180"/>
      <c r="F1887" s="181"/>
      <c r="G1887" s="179"/>
      <c r="H1887" s="179"/>
      <c r="I1887" s="179"/>
      <c r="J1887" s="179"/>
      <c r="K1887" s="428"/>
      <c r="L1887" s="179"/>
      <c r="M1887" s="179"/>
      <c r="N1887" s="179"/>
    </row>
    <row r="1888" ht="27.75" customHeight="1">
      <c r="A1888" s="182"/>
      <c r="B1888" s="183"/>
      <c r="C1888" s="120"/>
      <c r="D1888" s="177"/>
      <c r="E1888" s="177"/>
      <c r="F1888" s="178"/>
      <c r="G1888" s="120"/>
      <c r="H1888" s="120"/>
      <c r="I1888" s="120"/>
      <c r="J1888" s="120"/>
      <c r="K1888" s="428"/>
      <c r="L1888" s="120"/>
      <c r="M1888" s="120"/>
      <c r="N1888" s="120"/>
    </row>
    <row r="1889" ht="27.75" customHeight="1">
      <c r="A1889" s="182"/>
      <c r="B1889" s="184"/>
      <c r="C1889" s="179"/>
      <c r="D1889" s="180"/>
      <c r="E1889" s="180"/>
      <c r="F1889" s="181"/>
      <c r="G1889" s="179"/>
      <c r="H1889" s="179"/>
      <c r="I1889" s="179"/>
      <c r="J1889" s="179"/>
      <c r="K1889" s="428"/>
      <c r="L1889" s="179"/>
      <c r="M1889" s="179"/>
      <c r="N1889" s="179"/>
    </row>
  </sheetData>
  <autoFilter ref="$A$1:$N$889"/>
  <conditionalFormatting sqref="B1:B1889">
    <cfRule type="containsText" dxfId="0" priority="1" operator="containsText" text="ขาด">
      <formula>NOT(ISERROR(SEARCH(("ขาด"),(B1))))</formula>
    </cfRule>
  </conditionalFormatting>
  <conditionalFormatting sqref="B1:B1889">
    <cfRule type="containsText" dxfId="1" priority="2" operator="containsText" text="1-3">
      <formula>NOT(ISERROR(SEARCH(("1-3"),(B1))))</formula>
    </cfRule>
  </conditionalFormatting>
  <conditionalFormatting sqref="B1:B1889">
    <cfRule type="containsText" dxfId="2" priority="3" operator="containsText" text="4-5">
      <formula>NOT(ISERROR(SEARCH(("4-5"),(B1))))</formula>
    </cfRule>
  </conditionalFormatting>
  <conditionalFormatting sqref="B1:B1889">
    <cfRule type="containsText" dxfId="3" priority="4" operator="containsText" text="6">
      <formula>NOT(ISERROR(SEARCH(("6"),(B1))))</formula>
    </cfRule>
  </conditionalFormatting>
  <conditionalFormatting sqref="B1:B1889">
    <cfRule type="containsText" dxfId="4" priority="5" operator="containsText" text="ปกติ">
      <formula>NOT(ISERROR(SEARCH(("ปกติ"),(B1))))</formula>
    </cfRule>
  </conditionalFormatting>
  <conditionalFormatting sqref="B1:B1889">
    <cfRule type="containsBlanks" dxfId="5" priority="6">
      <formula>LEN(TRIM(B1))=0</formula>
    </cfRule>
  </conditionalFormatting>
  <dataValidations>
    <dataValidation type="list" allowBlank="1" sqref="H2:H770">
      <formula1>'รายชื่อกรม'!$B$2:$B$19</formula1>
    </dataValidation>
    <dataValidation type="list" allowBlank="1" sqref="L2:L10 L12:L13 L15:L17 L19:L22 L26:L32 L34:L48 L55 L59:L60 L62 L65:L66 L68:L75 L77:L109 L112:L156 L159:L160 L162 L164:L170 L172:L178 L180 L182:L202 L204:L220 L222:L239 L243:L263 L266:L313 L315:L325 L327:L340 J2:J770">
      <formula1>'ประเภททะเบียน'!$C$4:$C$50</formula1>
    </dataValidation>
    <dataValidation type="list" allowBlank="1" sqref="G2:G770">
      <formula1>'ประเภททะเบียน'!$C$4:$C$17</formula1>
    </dataValidation>
    <dataValidation type="list" allowBlank="1" sqref="N2:N550 N552:N770">
      <formula1>'ประเภททะเบียน'!$E$4:$E$21</formula1>
    </dataValidation>
  </dataValidation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8"/>
    <hyperlink r:id="rId57" ref="K59"/>
    <hyperlink r:id="rId58" ref="K60"/>
    <hyperlink r:id="rId59" ref="K61"/>
    <hyperlink r:id="rId60" ref="K62"/>
    <hyperlink r:id="rId61" ref="K63"/>
    <hyperlink r:id="rId62" ref="K65"/>
    <hyperlink r:id="rId63" ref="K69"/>
    <hyperlink r:id="rId64" ref="K118"/>
    <hyperlink r:id="rId65" ref="K120"/>
    <hyperlink r:id="rId66" ref="K121"/>
    <hyperlink r:id="rId67" ref="K122"/>
    <hyperlink r:id="rId68" ref="K123"/>
    <hyperlink r:id="rId69" ref="K124"/>
    <hyperlink r:id="rId70" ref="K125"/>
    <hyperlink r:id="rId71" ref="K126"/>
    <hyperlink r:id="rId72" ref="K127"/>
    <hyperlink r:id="rId73" ref="K128"/>
    <hyperlink r:id="rId74" ref="K130"/>
    <hyperlink r:id="rId75" ref="K132"/>
    <hyperlink r:id="rId76" ref="K133"/>
    <hyperlink r:id="rId77" ref="K134"/>
    <hyperlink r:id="rId78" ref="K135"/>
    <hyperlink r:id="rId79" ref="K136"/>
    <hyperlink r:id="rId80" ref="K137"/>
    <hyperlink r:id="rId81" ref="K138"/>
    <hyperlink r:id="rId82" ref="K139"/>
    <hyperlink r:id="rId83" ref="K140"/>
    <hyperlink r:id="rId84" ref="K141"/>
    <hyperlink r:id="rId85" ref="K142"/>
    <hyperlink r:id="rId86" ref="K143"/>
    <hyperlink r:id="rId87" ref="K144"/>
    <hyperlink r:id="rId88" ref="K145"/>
    <hyperlink r:id="rId89" ref="K146"/>
    <hyperlink r:id="rId90" ref="K147"/>
    <hyperlink r:id="rId91" ref="K148"/>
    <hyperlink r:id="rId92" ref="K149"/>
    <hyperlink r:id="rId93" ref="K150"/>
    <hyperlink r:id="rId94" ref="K151"/>
    <hyperlink r:id="rId95" ref="K152"/>
    <hyperlink r:id="rId96" ref="K153"/>
    <hyperlink r:id="rId97" ref="K154"/>
    <hyperlink r:id="rId98" ref="K155"/>
    <hyperlink r:id="rId99" ref="K156"/>
    <hyperlink r:id="rId100" ref="K157"/>
    <hyperlink r:id="rId101" ref="K158"/>
    <hyperlink r:id="rId102" ref="K159"/>
    <hyperlink r:id="rId103" ref="K160"/>
    <hyperlink r:id="rId104" ref="K161"/>
    <hyperlink r:id="rId105" ref="K163"/>
    <hyperlink r:id="rId106" ref="K164"/>
    <hyperlink r:id="rId107" ref="K166"/>
    <hyperlink r:id="rId108" ref="K167"/>
    <hyperlink r:id="rId109" ref="K168"/>
    <hyperlink r:id="rId110" ref="K169"/>
    <hyperlink r:id="rId111" ref="K170"/>
    <hyperlink r:id="rId112" ref="K171"/>
    <hyperlink r:id="rId113" ref="K172"/>
    <hyperlink r:id="rId114" ref="K173"/>
    <hyperlink r:id="rId115" ref="K174"/>
    <hyperlink r:id="rId116" ref="K175"/>
    <hyperlink r:id="rId117" ref="K176"/>
    <hyperlink r:id="rId118" ref="K177"/>
    <hyperlink r:id="rId119" ref="K178"/>
    <hyperlink r:id="rId120" ref="K179"/>
    <hyperlink r:id="rId121" ref="K180"/>
    <hyperlink r:id="rId122" ref="K181"/>
    <hyperlink r:id="rId123" ref="K182"/>
    <hyperlink r:id="rId124" ref="K183"/>
    <hyperlink r:id="rId125" ref="K184"/>
    <hyperlink r:id="rId126" ref="K185"/>
    <hyperlink r:id="rId127" ref="K186"/>
    <hyperlink r:id="rId128" ref="K187"/>
    <hyperlink r:id="rId129" ref="K188"/>
    <hyperlink r:id="rId130" ref="K189"/>
    <hyperlink r:id="rId131" ref="K190"/>
    <hyperlink r:id="rId132" ref="K191"/>
    <hyperlink r:id="rId133" ref="K192"/>
    <hyperlink r:id="rId134" ref="K193"/>
    <hyperlink r:id="rId135" ref="K194"/>
    <hyperlink r:id="rId136" ref="K195"/>
    <hyperlink r:id="rId137" ref="K196"/>
    <hyperlink r:id="rId138" ref="K197"/>
    <hyperlink r:id="rId139" ref="K198"/>
    <hyperlink r:id="rId140" ref="K199"/>
    <hyperlink r:id="rId141" ref="K200"/>
    <hyperlink r:id="rId142" ref="K201"/>
    <hyperlink r:id="rId143" ref="K202"/>
    <hyperlink r:id="rId144" ref="K203"/>
    <hyperlink r:id="rId145" ref="K204"/>
    <hyperlink r:id="rId146" ref="K205"/>
    <hyperlink r:id="rId147" ref="K206"/>
    <hyperlink r:id="rId148" ref="K207"/>
    <hyperlink r:id="rId149" ref="K208"/>
    <hyperlink r:id="rId150" ref="K209"/>
    <hyperlink r:id="rId151" ref="K210"/>
    <hyperlink r:id="rId152" ref="K211"/>
    <hyperlink r:id="rId153" ref="K212"/>
    <hyperlink r:id="rId154" ref="K213"/>
    <hyperlink r:id="rId155" ref="K214"/>
    <hyperlink r:id="rId156" ref="K215"/>
    <hyperlink r:id="rId157" ref="K216"/>
    <hyperlink r:id="rId158" ref="K217"/>
    <hyperlink r:id="rId159" ref="K218"/>
    <hyperlink r:id="rId160" ref="K219"/>
    <hyperlink r:id="rId161" ref="K220"/>
    <hyperlink r:id="rId162" ref="K221"/>
    <hyperlink r:id="rId163" ref="K222"/>
    <hyperlink r:id="rId164" ref="K223"/>
    <hyperlink r:id="rId165" ref="K224"/>
    <hyperlink r:id="rId166" ref="K225"/>
    <hyperlink r:id="rId167" ref="K226"/>
    <hyperlink r:id="rId168" ref="K227"/>
    <hyperlink r:id="rId169" ref="K228"/>
    <hyperlink r:id="rId170" ref="K229"/>
    <hyperlink r:id="rId171" ref="K230"/>
    <hyperlink r:id="rId172" ref="K231"/>
    <hyperlink r:id="rId173" ref="K232"/>
    <hyperlink r:id="rId174" ref="K233"/>
    <hyperlink r:id="rId175" ref="K234"/>
    <hyperlink r:id="rId176" ref="K235"/>
    <hyperlink r:id="rId177" ref="K236"/>
    <hyperlink r:id="rId178" ref="K237"/>
    <hyperlink r:id="rId179" ref="K238"/>
    <hyperlink r:id="rId180" ref="K239"/>
    <hyperlink r:id="rId181" ref="K240"/>
    <hyperlink r:id="rId182" ref="K241"/>
    <hyperlink r:id="rId183" ref="K242"/>
    <hyperlink r:id="rId184" ref="K243"/>
    <hyperlink r:id="rId185" ref="K244"/>
    <hyperlink r:id="rId186" ref="K245"/>
    <hyperlink r:id="rId187" ref="K246"/>
    <hyperlink r:id="rId188" ref="K247"/>
    <hyperlink r:id="rId189" ref="K248"/>
    <hyperlink r:id="rId190" ref="K249"/>
    <hyperlink r:id="rId191" ref="K250"/>
    <hyperlink r:id="rId192" ref="K251"/>
    <hyperlink r:id="rId193" ref="K252"/>
    <hyperlink r:id="rId194" ref="K253"/>
    <hyperlink r:id="rId195" ref="K254"/>
    <hyperlink r:id="rId196" ref="K255"/>
    <hyperlink r:id="rId197" ref="K256"/>
    <hyperlink r:id="rId198" ref="K257"/>
    <hyperlink r:id="rId199" ref="K258"/>
    <hyperlink r:id="rId200" ref="K259"/>
    <hyperlink r:id="rId201" ref="K260"/>
    <hyperlink r:id="rId202" ref="K261"/>
    <hyperlink r:id="rId203" ref="K262"/>
    <hyperlink r:id="rId204" ref="K263"/>
    <hyperlink r:id="rId205" ref="K264"/>
    <hyperlink r:id="rId206" ref="K265"/>
    <hyperlink r:id="rId207" ref="K266"/>
    <hyperlink r:id="rId208" ref="K267"/>
    <hyperlink r:id="rId209" ref="K268"/>
    <hyperlink r:id="rId210" ref="K269"/>
    <hyperlink r:id="rId211" ref="K270"/>
    <hyperlink r:id="rId212" ref="K271"/>
    <hyperlink r:id="rId213" ref="K272"/>
    <hyperlink r:id="rId214" ref="K273"/>
    <hyperlink r:id="rId215" ref="K274"/>
    <hyperlink r:id="rId216" ref="K275"/>
    <hyperlink r:id="rId217" ref="K276"/>
    <hyperlink r:id="rId218" ref="K277"/>
    <hyperlink r:id="rId219" ref="K278"/>
    <hyperlink r:id="rId220" ref="K279"/>
    <hyperlink r:id="rId221" ref="K280"/>
    <hyperlink r:id="rId222" ref="K281"/>
    <hyperlink r:id="rId223" ref="K282"/>
    <hyperlink r:id="rId224" ref="K283"/>
    <hyperlink r:id="rId225" ref="K284"/>
    <hyperlink r:id="rId226" ref="K285"/>
    <hyperlink r:id="rId227" ref="K286"/>
    <hyperlink r:id="rId228" ref="K287"/>
    <hyperlink r:id="rId229" ref="K288"/>
    <hyperlink r:id="rId230" ref="K289"/>
    <hyperlink r:id="rId231" ref="K290"/>
    <hyperlink r:id="rId232" ref="K291"/>
    <hyperlink r:id="rId233" ref="K292"/>
    <hyperlink r:id="rId234" ref="K293"/>
    <hyperlink r:id="rId235" ref="K294"/>
    <hyperlink r:id="rId236" ref="K295"/>
    <hyperlink r:id="rId237" ref="K296"/>
    <hyperlink r:id="rId238" ref="K297"/>
    <hyperlink r:id="rId239" ref="K298"/>
    <hyperlink r:id="rId240" ref="K299"/>
    <hyperlink r:id="rId241" ref="K300"/>
    <hyperlink r:id="rId242" ref="K301"/>
    <hyperlink r:id="rId243" ref="K302"/>
    <hyperlink r:id="rId244" ref="K303"/>
    <hyperlink r:id="rId245" ref="K304"/>
    <hyperlink r:id="rId246" ref="K305"/>
    <hyperlink r:id="rId247" ref="K306"/>
    <hyperlink r:id="rId248" ref="K307"/>
    <hyperlink r:id="rId249" ref="K308"/>
    <hyperlink r:id="rId250" ref="K309"/>
    <hyperlink r:id="rId251" ref="K310"/>
    <hyperlink r:id="rId252" ref="K311"/>
    <hyperlink r:id="rId253" ref="K312"/>
    <hyperlink r:id="rId254" ref="K313"/>
    <hyperlink r:id="rId255" ref="K314"/>
    <hyperlink r:id="rId256" ref="K315"/>
    <hyperlink r:id="rId257" ref="K316"/>
    <hyperlink r:id="rId258" ref="K317"/>
    <hyperlink r:id="rId259" ref="K318"/>
    <hyperlink r:id="rId260" ref="K319"/>
    <hyperlink r:id="rId261" ref="K320"/>
    <hyperlink r:id="rId262" ref="K321"/>
    <hyperlink r:id="rId263" ref="K322"/>
    <hyperlink r:id="rId264" ref="K323"/>
    <hyperlink r:id="rId265" ref="K324"/>
    <hyperlink r:id="rId266" ref="K325"/>
    <hyperlink r:id="rId267" ref="K326"/>
    <hyperlink r:id="rId268" ref="K327"/>
    <hyperlink r:id="rId269" ref="K328"/>
    <hyperlink r:id="rId270" ref="K329"/>
    <hyperlink r:id="rId271" ref="K330"/>
    <hyperlink r:id="rId272" ref="K331"/>
    <hyperlink r:id="rId273" ref="K332"/>
    <hyperlink r:id="rId274" ref="K333"/>
    <hyperlink r:id="rId275" ref="K334"/>
    <hyperlink r:id="rId276" ref="K335"/>
    <hyperlink r:id="rId277" ref="K336"/>
    <hyperlink r:id="rId278" ref="K337"/>
    <hyperlink r:id="rId279" ref="K338"/>
    <hyperlink r:id="rId280" ref="K339"/>
    <hyperlink r:id="rId281" ref="K340"/>
    <hyperlink r:id="rId282" ref="K341"/>
    <hyperlink r:id="rId283" ref="K342"/>
    <hyperlink r:id="rId284" ref="K343"/>
    <hyperlink r:id="rId285" ref="K344"/>
    <hyperlink r:id="rId286" ref="K345"/>
    <hyperlink r:id="rId287" ref="K346"/>
    <hyperlink r:id="rId288" ref="K347"/>
    <hyperlink r:id="rId289" ref="K348"/>
    <hyperlink r:id="rId290" ref="K349"/>
    <hyperlink r:id="rId291" ref="K350"/>
    <hyperlink r:id="rId292" ref="K351"/>
    <hyperlink r:id="rId293" ref="K352"/>
    <hyperlink r:id="rId294" ref="K353"/>
    <hyperlink r:id="rId295" ref="K354"/>
    <hyperlink r:id="rId296" ref="K355"/>
    <hyperlink r:id="rId297" ref="K356"/>
    <hyperlink r:id="rId298" ref="K357"/>
    <hyperlink r:id="rId299" ref="K358"/>
    <hyperlink r:id="rId300" ref="K359"/>
    <hyperlink r:id="rId301" ref="K360"/>
    <hyperlink r:id="rId302" ref="K361"/>
    <hyperlink r:id="rId303" ref="K362"/>
    <hyperlink r:id="rId304" ref="K363"/>
    <hyperlink r:id="rId305" ref="K364"/>
    <hyperlink r:id="rId306" ref="K365"/>
    <hyperlink r:id="rId307" ref="K366"/>
    <hyperlink r:id="rId308" ref="K367"/>
    <hyperlink r:id="rId309" ref="K368"/>
    <hyperlink r:id="rId310" ref="K369"/>
    <hyperlink r:id="rId311" ref="K370"/>
    <hyperlink r:id="rId312" ref="K371"/>
    <hyperlink r:id="rId313" ref="K372"/>
    <hyperlink r:id="rId314" ref="K373"/>
    <hyperlink r:id="rId315" ref="K374"/>
    <hyperlink r:id="rId316" ref="K375"/>
    <hyperlink r:id="rId317" ref="K376"/>
    <hyperlink r:id="rId318" ref="K377"/>
    <hyperlink r:id="rId319" ref="K378"/>
    <hyperlink r:id="rId320" ref="K379"/>
    <hyperlink r:id="rId321" ref="K380"/>
    <hyperlink r:id="rId322" ref="K381"/>
    <hyperlink r:id="rId323" ref="K382"/>
    <hyperlink r:id="rId324" ref="K383"/>
    <hyperlink r:id="rId325" ref="K384"/>
    <hyperlink r:id="rId326" ref="K385"/>
    <hyperlink r:id="rId327" ref="K386"/>
    <hyperlink r:id="rId328" ref="K387"/>
    <hyperlink r:id="rId329" ref="K388"/>
    <hyperlink r:id="rId330" ref="K389"/>
    <hyperlink r:id="rId331" ref="K390"/>
    <hyperlink r:id="rId332" ref="K391"/>
    <hyperlink r:id="rId333" ref="K392"/>
    <hyperlink r:id="rId334" ref="K393"/>
    <hyperlink r:id="rId335" ref="K394"/>
    <hyperlink r:id="rId336" ref="K395"/>
    <hyperlink r:id="rId337" ref="K396"/>
    <hyperlink r:id="rId338" ref="K397"/>
    <hyperlink r:id="rId339" ref="K398"/>
    <hyperlink r:id="rId340" ref="K399"/>
    <hyperlink r:id="rId341" ref="K400"/>
    <hyperlink r:id="rId342" ref="K401"/>
    <hyperlink r:id="rId343" ref="K402"/>
    <hyperlink r:id="rId344" ref="K403"/>
    <hyperlink r:id="rId345" ref="K404"/>
    <hyperlink r:id="rId346" ref="K405"/>
    <hyperlink r:id="rId347" ref="K406"/>
    <hyperlink r:id="rId348" ref="K407"/>
    <hyperlink r:id="rId349" ref="K408"/>
    <hyperlink r:id="rId350" ref="K409"/>
    <hyperlink r:id="rId351" ref="K410"/>
    <hyperlink r:id="rId352" ref="K411"/>
    <hyperlink r:id="rId353" ref="K412"/>
    <hyperlink r:id="rId354" ref="K413"/>
    <hyperlink r:id="rId355" ref="K414"/>
    <hyperlink r:id="rId356" ref="K415"/>
    <hyperlink r:id="rId357" ref="K416"/>
    <hyperlink r:id="rId358" ref="K417"/>
    <hyperlink r:id="rId359" ref="K418"/>
    <hyperlink r:id="rId360" ref="K419"/>
    <hyperlink r:id="rId361" ref="K420"/>
    <hyperlink r:id="rId362" ref="K421"/>
    <hyperlink r:id="rId363" ref="K422"/>
    <hyperlink r:id="rId364" ref="K423"/>
    <hyperlink r:id="rId365" ref="K424"/>
    <hyperlink r:id="rId366" ref="K425"/>
    <hyperlink r:id="rId367" ref="K426"/>
    <hyperlink r:id="rId368" ref="K427"/>
    <hyperlink r:id="rId369" ref="K428"/>
    <hyperlink r:id="rId370" ref="K429"/>
    <hyperlink r:id="rId371" ref="K430"/>
    <hyperlink r:id="rId372" ref="K431"/>
    <hyperlink r:id="rId373" ref="K432"/>
    <hyperlink r:id="rId374" ref="K433"/>
    <hyperlink r:id="rId375" ref="K434"/>
    <hyperlink r:id="rId376" ref="K435"/>
    <hyperlink r:id="rId377" ref="K436"/>
    <hyperlink r:id="rId378" ref="K437"/>
    <hyperlink r:id="rId379" ref="K438"/>
    <hyperlink r:id="rId380" ref="K439"/>
    <hyperlink r:id="rId381" ref="K440"/>
    <hyperlink r:id="rId382" ref="K441"/>
    <hyperlink r:id="rId383" ref="K442"/>
    <hyperlink r:id="rId384" ref="K443"/>
    <hyperlink r:id="rId385" ref="K444"/>
    <hyperlink r:id="rId386" ref="K445"/>
    <hyperlink r:id="rId387" ref="K446"/>
    <hyperlink r:id="rId388" ref="K447"/>
    <hyperlink r:id="rId389" ref="K448"/>
    <hyperlink r:id="rId390" ref="K449"/>
    <hyperlink r:id="rId391" ref="K450"/>
    <hyperlink r:id="rId392" ref="K451"/>
    <hyperlink r:id="rId393" ref="K452"/>
    <hyperlink r:id="rId394" ref="K453"/>
    <hyperlink r:id="rId395" ref="K454"/>
    <hyperlink r:id="rId396" ref="K455"/>
    <hyperlink r:id="rId397" ref="K456"/>
    <hyperlink r:id="rId398" ref="K457"/>
    <hyperlink r:id="rId399" ref="K458"/>
    <hyperlink r:id="rId400" ref="K459"/>
    <hyperlink r:id="rId401" ref="K460"/>
    <hyperlink r:id="rId402" ref="K461"/>
    <hyperlink r:id="rId403" ref="K462"/>
    <hyperlink r:id="rId404" ref="K463"/>
    <hyperlink r:id="rId405" ref="K464"/>
    <hyperlink r:id="rId406" ref="K465"/>
    <hyperlink r:id="rId407" ref="K466"/>
    <hyperlink r:id="rId408" ref="K467"/>
    <hyperlink r:id="rId409" ref="K468"/>
    <hyperlink r:id="rId410" ref="K469"/>
    <hyperlink r:id="rId411" ref="K470"/>
    <hyperlink r:id="rId412" ref="K471"/>
    <hyperlink r:id="rId413" ref="K472"/>
    <hyperlink r:id="rId414" ref="K473"/>
    <hyperlink r:id="rId415" ref="K474"/>
    <hyperlink r:id="rId416" ref="K475"/>
    <hyperlink r:id="rId417" ref="K476"/>
    <hyperlink r:id="rId418" ref="K477"/>
    <hyperlink r:id="rId419" ref="K478"/>
    <hyperlink r:id="rId420" ref="K479"/>
    <hyperlink r:id="rId421" ref="K480"/>
    <hyperlink r:id="rId422" ref="K481"/>
    <hyperlink r:id="rId423" ref="K482"/>
    <hyperlink r:id="rId424" ref="K483"/>
    <hyperlink r:id="rId425" ref="K484"/>
    <hyperlink r:id="rId426" ref="K485"/>
    <hyperlink r:id="rId427" ref="K486"/>
    <hyperlink r:id="rId428" ref="K487"/>
    <hyperlink r:id="rId429" ref="K488"/>
    <hyperlink r:id="rId430" ref="K489"/>
    <hyperlink r:id="rId431" ref="K490"/>
    <hyperlink r:id="rId432" ref="K491"/>
    <hyperlink r:id="rId433" ref="K492"/>
    <hyperlink r:id="rId434" ref="K493"/>
    <hyperlink r:id="rId435" ref="K494"/>
    <hyperlink r:id="rId436" ref="K495"/>
    <hyperlink r:id="rId437" ref="K496"/>
    <hyperlink r:id="rId438" ref="K497"/>
    <hyperlink r:id="rId439" ref="K498"/>
    <hyperlink r:id="rId440" ref="K499"/>
    <hyperlink r:id="rId441" ref="K500"/>
    <hyperlink r:id="rId442" ref="K501"/>
    <hyperlink r:id="rId443" ref="K502"/>
    <hyperlink r:id="rId444" ref="K503"/>
    <hyperlink r:id="rId445" ref="K504"/>
    <hyperlink r:id="rId446" ref="K505"/>
    <hyperlink r:id="rId447" ref="K506"/>
    <hyperlink r:id="rId448" ref="K507"/>
    <hyperlink r:id="rId449" ref="K508"/>
    <hyperlink r:id="rId450" ref="K509"/>
    <hyperlink r:id="rId451" ref="K510"/>
    <hyperlink r:id="rId452" ref="K511"/>
    <hyperlink r:id="rId453" ref="K512"/>
    <hyperlink r:id="rId454" ref="K513"/>
    <hyperlink r:id="rId455" ref="K514"/>
    <hyperlink r:id="rId456" ref="K515"/>
    <hyperlink r:id="rId457" ref="K516"/>
    <hyperlink r:id="rId458" ref="K517"/>
    <hyperlink r:id="rId459" ref="K518"/>
    <hyperlink r:id="rId460" ref="K519"/>
    <hyperlink r:id="rId461" ref="K520"/>
    <hyperlink r:id="rId462" ref="K521"/>
    <hyperlink r:id="rId463" ref="K522"/>
    <hyperlink r:id="rId464" ref="K523"/>
    <hyperlink r:id="rId465" ref="K524"/>
    <hyperlink r:id="rId466" ref="K525"/>
    <hyperlink r:id="rId467" ref="K526"/>
    <hyperlink r:id="rId468" ref="K527"/>
    <hyperlink r:id="rId469" ref="K528"/>
    <hyperlink r:id="rId470" ref="K529"/>
    <hyperlink r:id="rId471" ref="K530"/>
    <hyperlink r:id="rId472" ref="K531"/>
    <hyperlink r:id="rId473" ref="K532"/>
    <hyperlink r:id="rId474" ref="K533"/>
    <hyperlink r:id="rId475" ref="K534"/>
    <hyperlink r:id="rId476" ref="K535"/>
    <hyperlink r:id="rId477" ref="K536"/>
    <hyperlink r:id="rId478" ref="K537"/>
    <hyperlink r:id="rId479" ref="K538"/>
    <hyperlink r:id="rId480" ref="K539"/>
    <hyperlink r:id="rId481" ref="K540"/>
    <hyperlink r:id="rId482" ref="K541"/>
    <hyperlink r:id="rId483" ref="K542"/>
    <hyperlink r:id="rId484" ref="K543"/>
    <hyperlink r:id="rId485" ref="K544"/>
    <hyperlink r:id="rId486" ref="K545"/>
    <hyperlink r:id="rId487" ref="K546"/>
    <hyperlink r:id="rId488" ref="K547"/>
    <hyperlink r:id="rId489" ref="K548"/>
    <hyperlink r:id="rId490" ref="K549"/>
    <hyperlink r:id="rId491" ref="K550"/>
    <hyperlink r:id="rId492" ref="K551"/>
    <hyperlink r:id="rId493" ref="K552"/>
    <hyperlink r:id="rId494" ref="K553"/>
    <hyperlink r:id="rId495" ref="K554"/>
    <hyperlink r:id="rId496" ref="K555"/>
    <hyperlink r:id="rId497" ref="K556"/>
    <hyperlink r:id="rId498" ref="K557"/>
    <hyperlink r:id="rId499" ref="K558"/>
    <hyperlink r:id="rId500" ref="K559"/>
    <hyperlink r:id="rId501" ref="K560"/>
    <hyperlink r:id="rId502" ref="K561"/>
    <hyperlink r:id="rId503" ref="K562"/>
    <hyperlink r:id="rId504" ref="K563"/>
    <hyperlink r:id="rId505" ref="K564"/>
    <hyperlink r:id="rId506" ref="K565"/>
    <hyperlink r:id="rId507" ref="K566"/>
    <hyperlink r:id="rId508" ref="K567"/>
    <hyperlink r:id="rId509" ref="K568"/>
    <hyperlink r:id="rId510" ref="K569"/>
    <hyperlink r:id="rId511" ref="K570"/>
    <hyperlink r:id="rId512" ref="K571"/>
    <hyperlink r:id="rId513" ref="K572"/>
    <hyperlink r:id="rId514" ref="K573"/>
    <hyperlink r:id="rId515" ref="K574"/>
    <hyperlink r:id="rId516" ref="K575"/>
    <hyperlink r:id="rId517" ref="K576"/>
    <hyperlink r:id="rId518" ref="K577"/>
    <hyperlink r:id="rId519" ref="K578"/>
    <hyperlink r:id="rId520" ref="K579"/>
    <hyperlink r:id="rId521" ref="K580"/>
    <hyperlink r:id="rId522" ref="K581"/>
    <hyperlink r:id="rId523" ref="K582"/>
    <hyperlink r:id="rId524" ref="K583"/>
    <hyperlink r:id="rId525" ref="K584"/>
    <hyperlink r:id="rId526" ref="K585"/>
    <hyperlink r:id="rId527" ref="K586"/>
    <hyperlink r:id="rId528" ref="K587"/>
    <hyperlink r:id="rId529" ref="K588"/>
    <hyperlink r:id="rId530" ref="K589"/>
    <hyperlink r:id="rId531" ref="K590"/>
    <hyperlink r:id="rId532" ref="K591"/>
    <hyperlink r:id="rId533" ref="K592"/>
    <hyperlink r:id="rId534" ref="K593"/>
    <hyperlink r:id="rId535" ref="K594"/>
    <hyperlink r:id="rId536" ref="K595"/>
    <hyperlink r:id="rId537" ref="K596"/>
    <hyperlink r:id="rId538" ref="K597"/>
    <hyperlink r:id="rId539" ref="K598"/>
    <hyperlink r:id="rId540" ref="K599"/>
    <hyperlink r:id="rId541" ref="K600"/>
    <hyperlink r:id="rId542" ref="K601"/>
    <hyperlink r:id="rId543" ref="K602"/>
    <hyperlink r:id="rId544" ref="K603"/>
    <hyperlink r:id="rId545" ref="K604"/>
    <hyperlink r:id="rId546" ref="K605"/>
    <hyperlink r:id="rId547" ref="K606"/>
    <hyperlink r:id="rId548" ref="K607"/>
    <hyperlink r:id="rId549" ref="K608"/>
    <hyperlink r:id="rId550" ref="K609"/>
    <hyperlink r:id="rId551" ref="K610"/>
    <hyperlink r:id="rId552" ref="K611"/>
    <hyperlink r:id="rId553" ref="K612"/>
    <hyperlink r:id="rId554" ref="K613"/>
    <hyperlink r:id="rId555" ref="K614"/>
    <hyperlink r:id="rId556" ref="K615"/>
    <hyperlink r:id="rId557" ref="K616"/>
    <hyperlink r:id="rId558" ref="K617"/>
    <hyperlink r:id="rId559" ref="K618"/>
    <hyperlink r:id="rId560" ref="K619"/>
    <hyperlink r:id="rId561" ref="K620"/>
    <hyperlink r:id="rId562" ref="K621"/>
    <hyperlink r:id="rId563" ref="K622"/>
    <hyperlink r:id="rId564" ref="K623"/>
    <hyperlink r:id="rId565" ref="K624"/>
    <hyperlink r:id="rId566" ref="K625"/>
    <hyperlink r:id="rId567" ref="K626"/>
    <hyperlink r:id="rId568" ref="K627"/>
    <hyperlink r:id="rId569" ref="K628"/>
    <hyperlink r:id="rId570" ref="K629"/>
    <hyperlink r:id="rId571" ref="K630"/>
    <hyperlink r:id="rId572" ref="K631"/>
    <hyperlink r:id="rId573" ref="K632"/>
    <hyperlink r:id="rId574" ref="K633"/>
    <hyperlink r:id="rId575" ref="K634"/>
    <hyperlink r:id="rId576" ref="K635"/>
    <hyperlink r:id="rId577" ref="K636"/>
    <hyperlink r:id="rId578" ref="K637"/>
    <hyperlink r:id="rId579" ref="K638"/>
    <hyperlink r:id="rId580" ref="K639"/>
    <hyperlink r:id="rId581" ref="K640"/>
    <hyperlink r:id="rId582" ref="K641"/>
    <hyperlink r:id="rId583" ref="K642"/>
    <hyperlink r:id="rId584" ref="K643"/>
    <hyperlink r:id="rId585" ref="K644"/>
    <hyperlink r:id="rId586" ref="K645"/>
    <hyperlink r:id="rId587" ref="K646"/>
    <hyperlink r:id="rId588" ref="K647"/>
    <hyperlink r:id="rId589" ref="K648"/>
    <hyperlink r:id="rId590" ref="K649"/>
    <hyperlink r:id="rId591" ref="K650"/>
    <hyperlink r:id="rId592" ref="K651"/>
    <hyperlink r:id="rId593" ref="K652"/>
    <hyperlink r:id="rId594" ref="K653"/>
    <hyperlink r:id="rId595" ref="K654"/>
    <hyperlink r:id="rId596" ref="K655"/>
    <hyperlink r:id="rId597" ref="K656"/>
    <hyperlink r:id="rId598" ref="K657"/>
    <hyperlink r:id="rId599" ref="K658"/>
    <hyperlink r:id="rId600" ref="K659"/>
    <hyperlink r:id="rId601" ref="K660"/>
    <hyperlink r:id="rId602" ref="K661"/>
    <hyperlink r:id="rId603" ref="K662"/>
    <hyperlink r:id="rId604" ref="K663"/>
    <hyperlink r:id="rId605" ref="K664"/>
    <hyperlink r:id="rId606" ref="K665"/>
    <hyperlink r:id="rId607" ref="K666"/>
    <hyperlink r:id="rId608" ref="K667"/>
    <hyperlink r:id="rId609" ref="K668"/>
    <hyperlink r:id="rId610" ref="K669"/>
    <hyperlink r:id="rId611" ref="K670"/>
    <hyperlink r:id="rId612" ref="K671"/>
    <hyperlink r:id="rId613" ref="K672"/>
    <hyperlink r:id="rId614" ref="K673"/>
    <hyperlink r:id="rId615" ref="K674"/>
    <hyperlink r:id="rId616" ref="K675"/>
    <hyperlink r:id="rId617" ref="K676"/>
    <hyperlink r:id="rId618" ref="K677"/>
    <hyperlink r:id="rId619" ref="K678"/>
    <hyperlink r:id="rId620" ref="K679"/>
    <hyperlink r:id="rId621" ref="K680"/>
    <hyperlink r:id="rId622" ref="K681"/>
    <hyperlink r:id="rId623" ref="K682"/>
    <hyperlink r:id="rId624" ref="K683"/>
    <hyperlink r:id="rId625" ref="K684"/>
    <hyperlink r:id="rId626" ref="K685"/>
    <hyperlink r:id="rId627" ref="K686"/>
    <hyperlink r:id="rId628" ref="K687"/>
    <hyperlink r:id="rId629" ref="K688"/>
    <hyperlink r:id="rId630" ref="K689"/>
    <hyperlink r:id="rId631" ref="K690"/>
    <hyperlink r:id="rId632" ref="K691"/>
    <hyperlink r:id="rId633" ref="K692"/>
    <hyperlink r:id="rId634" ref="K693"/>
    <hyperlink r:id="rId635" ref="K694"/>
    <hyperlink r:id="rId636" ref="K695"/>
    <hyperlink r:id="rId637" ref="K696"/>
    <hyperlink r:id="rId638" ref="K697"/>
    <hyperlink r:id="rId639" ref="K698"/>
    <hyperlink r:id="rId640" ref="K699"/>
    <hyperlink r:id="rId641" ref="K700"/>
    <hyperlink r:id="rId642" ref="K701"/>
    <hyperlink r:id="rId643" ref="K702"/>
    <hyperlink r:id="rId644" ref="K703"/>
    <hyperlink r:id="rId645" ref="K704"/>
    <hyperlink r:id="rId646" ref="K705"/>
    <hyperlink r:id="rId647" ref="K706"/>
    <hyperlink r:id="rId648" ref="K707"/>
    <hyperlink r:id="rId649" ref="K708"/>
    <hyperlink r:id="rId650" ref="K709"/>
    <hyperlink r:id="rId651" ref="K710"/>
    <hyperlink r:id="rId652" ref="K711"/>
    <hyperlink r:id="rId653" ref="K712"/>
    <hyperlink r:id="rId654" ref="K713"/>
    <hyperlink r:id="rId655" ref="K714"/>
    <hyperlink r:id="rId656" ref="K715"/>
    <hyperlink r:id="rId657" ref="K716"/>
    <hyperlink r:id="rId658" ref="K717"/>
    <hyperlink r:id="rId659" ref="K718"/>
    <hyperlink r:id="rId660" ref="K719"/>
    <hyperlink r:id="rId661" ref="K720"/>
    <hyperlink r:id="rId662" ref="K721"/>
    <hyperlink r:id="rId663" ref="K722"/>
    <hyperlink r:id="rId664" ref="K723"/>
    <hyperlink r:id="rId665" ref="K724"/>
    <hyperlink r:id="rId666" ref="K725"/>
    <hyperlink r:id="rId667" ref="K726"/>
    <hyperlink r:id="rId668" ref="K727"/>
    <hyperlink r:id="rId669" ref="K728"/>
    <hyperlink r:id="rId670" ref="K729"/>
    <hyperlink r:id="rId671" ref="K730"/>
    <hyperlink r:id="rId672" ref="K731"/>
    <hyperlink r:id="rId673" ref="K732"/>
    <hyperlink r:id="rId674" ref="K733"/>
    <hyperlink r:id="rId675" ref="K734"/>
    <hyperlink r:id="rId676" ref="K735"/>
    <hyperlink r:id="rId677" ref="K736"/>
    <hyperlink r:id="rId678" ref="K737"/>
    <hyperlink r:id="rId679" ref="K738"/>
    <hyperlink r:id="rId680" ref="K739"/>
    <hyperlink r:id="rId681" ref="K740"/>
    <hyperlink r:id="rId682" ref="K741"/>
    <hyperlink r:id="rId683" ref="K742"/>
    <hyperlink r:id="rId684" ref="K743"/>
    <hyperlink r:id="rId685" ref="K744"/>
    <hyperlink r:id="rId686" ref="K745"/>
    <hyperlink r:id="rId687" ref="K746"/>
    <hyperlink r:id="rId688" ref="K747"/>
    <hyperlink r:id="rId689" ref="K748"/>
    <hyperlink r:id="rId690" ref="K749"/>
    <hyperlink r:id="rId691" ref="K750"/>
    <hyperlink r:id="rId692" ref="K751"/>
    <hyperlink r:id="rId693" ref="K752"/>
    <hyperlink r:id="rId694" ref="K753"/>
    <hyperlink r:id="rId695" ref="K754"/>
    <hyperlink r:id="rId696" ref="K755"/>
    <hyperlink r:id="rId697" ref="K756"/>
    <hyperlink r:id="rId698" ref="K757"/>
    <hyperlink r:id="rId699" ref="K758"/>
    <hyperlink r:id="rId700" ref="K759"/>
    <hyperlink r:id="rId701" ref="K760"/>
    <hyperlink r:id="rId702" ref="K761"/>
    <hyperlink r:id="rId703" ref="K762"/>
    <hyperlink r:id="rId704" ref="K763"/>
    <hyperlink r:id="rId705" ref="K764"/>
    <hyperlink r:id="rId706" ref="K765"/>
    <hyperlink r:id="rId707" ref="K766"/>
    <hyperlink r:id="rId708" ref="K767"/>
    <hyperlink r:id="rId709" ref="K768"/>
    <hyperlink r:id="rId710" ref="K769"/>
    <hyperlink r:id="rId711" ref="K770"/>
  </hyperlinks>
  <drawing r:id="rId712"/>
</worksheet>
</file>