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MAC\EXTCLNT\PreStart\2021 PreHsgStartsTables\"/>
    </mc:Choice>
  </mc:AlternateContent>
  <bookViews>
    <workbookView xWindow="-885" yWindow="930" windowWidth="11610" windowHeight="12135" tabRatio="877" firstSheet="1" activeTab="1"/>
  </bookViews>
  <sheets>
    <sheet name="Titles" sheetId="20" state="hidden" r:id="rId1"/>
    <sheet name="Index" sheetId="21" r:id="rId2"/>
    <sheet name="Notes" sheetId="26"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Survey Coverage" sheetId="23" r:id="rId23"/>
    <sheet name="Definitions" sheetId="24" r:id="rId24"/>
    <sheet name="Type of Dwelling" sheetId="25" r:id="rId25"/>
  </sheets>
  <definedNames>
    <definedName name="_AMO_UniqueIdentifier" hidden="1">"'85d32fe5-3fd1-4b82-8636-b82e6852f433'"</definedName>
    <definedName name="_xlnm.Print_Area" localSheetId="3">'Table 1'!$A$1:$K$63</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2'!$A$1:$K$61</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1'!$A$1:$L$63</definedName>
  </definedNames>
  <calcPr calcId="162913"/>
</workbook>
</file>

<file path=xl/calcChain.xml><?xml version="1.0" encoding="utf-8"?>
<calcChain xmlns="http://schemas.openxmlformats.org/spreadsheetml/2006/main">
  <c r="G37" i="13" l="1"/>
  <c r="G36" i="13"/>
  <c r="G35" i="13"/>
  <c r="G34" i="13"/>
  <c r="G33" i="13"/>
  <c r="G32" i="13"/>
  <c r="G31" i="13"/>
  <c r="G30" i="13"/>
  <c r="H17" i="13"/>
  <c r="H16" i="13"/>
  <c r="H15" i="13"/>
  <c r="H14" i="13"/>
  <c r="H13" i="13"/>
  <c r="H12" i="13"/>
  <c r="H11" i="13"/>
  <c r="H10" i="13"/>
  <c r="L28" i="11"/>
  <c r="L27" i="11"/>
  <c r="L26" i="11"/>
  <c r="L25" i="11"/>
  <c r="L24" i="11"/>
  <c r="L23" i="11"/>
  <c r="L22" i="11"/>
  <c r="L21" i="11"/>
  <c r="L20" i="11"/>
  <c r="L19" i="11"/>
  <c r="L18" i="11"/>
  <c r="L17" i="11"/>
  <c r="K16" i="11"/>
  <c r="J16" i="11"/>
  <c r="L16" i="11" s="1"/>
  <c r="L15" i="11"/>
  <c r="K15" i="11"/>
  <c r="J15" i="11"/>
  <c r="K14" i="11"/>
  <c r="J14" i="11"/>
  <c r="L14" i="11" s="1"/>
  <c r="K13" i="11"/>
  <c r="J13" i="11"/>
  <c r="L13" i="11" s="1"/>
  <c r="I50" i="11"/>
  <c r="I49" i="11"/>
  <c r="I48" i="11"/>
  <c r="I47" i="11"/>
  <c r="I45" i="11"/>
  <c r="I44" i="11"/>
  <c r="I43" i="11"/>
  <c r="I42" i="11"/>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42" i="8"/>
  <c r="H42" i="8"/>
  <c r="G42" i="8"/>
  <c r="F42" i="8"/>
  <c r="E42" i="8"/>
  <c r="I41" i="8"/>
  <c r="H41" i="8"/>
  <c r="G41" i="8"/>
  <c r="F41" i="8"/>
  <c r="E41" i="8"/>
  <c r="I40" i="8"/>
  <c r="H40" i="8"/>
  <c r="G40" i="8"/>
  <c r="F40" i="8"/>
  <c r="E40" i="8"/>
  <c r="J39" i="8"/>
  <c r="J38" i="8"/>
  <c r="J37" i="8"/>
  <c r="J36" i="8"/>
  <c r="J42" i="8" s="1"/>
  <c r="J35" i="8"/>
  <c r="J41" i="8" s="1"/>
  <c r="J34" i="8"/>
  <c r="J40" i="8" s="1"/>
  <c r="I32" i="8"/>
  <c r="H32" i="8"/>
  <c r="G32" i="8"/>
  <c r="F32" i="8"/>
  <c r="E32" i="8"/>
  <c r="I31" i="8"/>
  <c r="H31" i="8"/>
  <c r="G31" i="8"/>
  <c r="F31" i="8"/>
  <c r="E31" i="8"/>
  <c r="I30" i="8"/>
  <c r="H30" i="8"/>
  <c r="G30" i="8"/>
  <c r="F30" i="8"/>
  <c r="E30" i="8"/>
  <c r="J29" i="8"/>
  <c r="J28" i="8"/>
  <c r="J27" i="8"/>
  <c r="J26" i="8"/>
  <c r="J32" i="8" s="1"/>
  <c r="J25" i="8"/>
  <c r="J31" i="8" s="1"/>
  <c r="J24" i="8"/>
  <c r="J30" i="8" s="1"/>
  <c r="I22" i="8"/>
  <c r="H22" i="8"/>
  <c r="G22" i="8"/>
  <c r="F22" i="8"/>
  <c r="E22" i="8"/>
  <c r="J22" i="8" s="1"/>
  <c r="I21" i="8"/>
  <c r="H21" i="8"/>
  <c r="G21" i="8"/>
  <c r="F21" i="8"/>
  <c r="E21" i="8"/>
  <c r="J21" i="8" s="1"/>
  <c r="J20" i="8"/>
  <c r="J19" i="8"/>
  <c r="J18" i="8"/>
  <c r="J17" i="8"/>
  <c r="I15" i="8"/>
  <c r="H15" i="8"/>
  <c r="G15" i="8"/>
  <c r="F15" i="8"/>
  <c r="E15" i="8"/>
  <c r="J15" i="8" s="1"/>
  <c r="I14" i="8"/>
  <c r="H14" i="8"/>
  <c r="G14" i="8"/>
  <c r="F14" i="8"/>
  <c r="E14" i="8"/>
  <c r="J14" i="8" s="1"/>
  <c r="J13" i="8"/>
  <c r="J12" i="8"/>
  <c r="J11" i="8"/>
  <c r="J10" i="8"/>
  <c r="H46" i="9"/>
  <c r="H45" i="9"/>
  <c r="H44" i="9"/>
  <c r="H43" i="9"/>
  <c r="H42" i="9"/>
  <c r="H41" i="9"/>
  <c r="H40" i="9"/>
  <c r="H39" i="9"/>
  <c r="H38" i="9"/>
  <c r="H37" i="9"/>
  <c r="H36" i="9"/>
  <c r="H35" i="9"/>
  <c r="H33" i="9"/>
  <c r="H32" i="9"/>
  <c r="H31" i="9"/>
  <c r="H30" i="9"/>
  <c r="H29" i="9"/>
  <c r="H28" i="9"/>
  <c r="H27" i="9"/>
  <c r="H26" i="9"/>
  <c r="H25" i="9"/>
  <c r="H24" i="9"/>
  <c r="H23" i="9"/>
  <c r="H22" i="9"/>
  <c r="H21" i="9"/>
  <c r="H20" i="9"/>
  <c r="H19" i="9"/>
  <c r="H18" i="9"/>
  <c r="H16" i="9"/>
  <c r="H15" i="9"/>
  <c r="H14" i="9"/>
  <c r="H13" i="9"/>
  <c r="F12" i="9"/>
  <c r="F11" i="9"/>
  <c r="D60" i="2"/>
  <c r="J59" i="2"/>
  <c r="I59" i="2"/>
  <c r="K59" i="2" s="1"/>
  <c r="H59" i="2"/>
  <c r="E59" i="2"/>
  <c r="J58" i="2"/>
  <c r="I58" i="2"/>
  <c r="K58" i="2" s="1"/>
  <c r="H58" i="2"/>
  <c r="E58" i="2"/>
  <c r="K57" i="2"/>
  <c r="J57" i="2"/>
  <c r="I57" i="2"/>
  <c r="H57" i="2"/>
  <c r="E57" i="2"/>
  <c r="J56" i="2"/>
  <c r="K56" i="2" s="1"/>
  <c r="I56" i="2"/>
  <c r="H56" i="2"/>
  <c r="E56" i="2"/>
  <c r="J55" i="2"/>
  <c r="I55" i="2"/>
  <c r="K55" i="2" s="1"/>
  <c r="H55" i="2"/>
  <c r="E55" i="2"/>
  <c r="J54" i="2"/>
  <c r="I54" i="2"/>
  <c r="K54" i="2" s="1"/>
  <c r="H54" i="2"/>
  <c r="E54" i="2"/>
  <c r="K53" i="2"/>
  <c r="J53" i="2"/>
  <c r="I53" i="2"/>
  <c r="H53" i="2"/>
  <c r="E53" i="2"/>
  <c r="J52" i="2"/>
  <c r="K52" i="2" s="1"/>
  <c r="I52" i="2"/>
  <c r="H52" i="2"/>
  <c r="E52" i="2"/>
  <c r="J51" i="2"/>
  <c r="I51" i="2"/>
  <c r="K51" i="2" s="1"/>
  <c r="H51" i="2"/>
  <c r="E51" i="2"/>
  <c r="J50" i="2"/>
  <c r="I50" i="2"/>
  <c r="K50" i="2" s="1"/>
  <c r="H50" i="2"/>
  <c r="E50" i="2"/>
  <c r="K49" i="2"/>
  <c r="J49" i="2"/>
  <c r="I49" i="2"/>
  <c r="H49" i="2"/>
  <c r="E49" i="2"/>
  <c r="J48" i="2"/>
  <c r="K48" i="2" s="1"/>
  <c r="I48" i="2"/>
  <c r="H48" i="2"/>
  <c r="E48" i="2"/>
  <c r="J47" i="2"/>
  <c r="I47" i="2"/>
  <c r="K47" i="2" s="1"/>
  <c r="H47" i="2"/>
  <c r="E47" i="2"/>
  <c r="J46" i="2"/>
  <c r="I46" i="2"/>
  <c r="K46" i="2" s="1"/>
  <c r="H46" i="2"/>
  <c r="E46" i="2"/>
  <c r="K45" i="2"/>
  <c r="J45" i="2"/>
  <c r="I45" i="2"/>
  <c r="H45" i="2"/>
  <c r="E45" i="2"/>
  <c r="J44" i="2"/>
  <c r="K44" i="2" s="1"/>
  <c r="I44" i="2"/>
  <c r="H44" i="2"/>
  <c r="E44" i="2"/>
  <c r="J43" i="2"/>
  <c r="I43" i="2"/>
  <c r="K43" i="2" s="1"/>
  <c r="H43" i="2"/>
  <c r="E43" i="2"/>
  <c r="J42" i="2"/>
  <c r="I42" i="2"/>
  <c r="K42" i="2" s="1"/>
  <c r="H42" i="2"/>
  <c r="E42" i="2"/>
  <c r="G41" i="2"/>
  <c r="G60" i="2" s="1"/>
  <c r="F41" i="2"/>
  <c r="F60" i="2" s="1"/>
  <c r="H60" i="2" s="1"/>
  <c r="D41" i="2"/>
  <c r="C41" i="2"/>
  <c r="C60" i="2" s="1"/>
  <c r="J40" i="2"/>
  <c r="K40" i="2" s="1"/>
  <c r="I40" i="2"/>
  <c r="H40" i="2"/>
  <c r="E40" i="2"/>
  <c r="J39" i="2"/>
  <c r="I39" i="2"/>
  <c r="K39" i="2" s="1"/>
  <c r="H39" i="2"/>
  <c r="E39" i="2"/>
  <c r="J38" i="2"/>
  <c r="I38" i="2"/>
  <c r="K38" i="2" s="1"/>
  <c r="H38" i="2"/>
  <c r="E38" i="2"/>
  <c r="K37" i="2"/>
  <c r="J37" i="2"/>
  <c r="I37" i="2"/>
  <c r="H37" i="2"/>
  <c r="E37" i="2"/>
  <c r="J36" i="2"/>
  <c r="K36" i="2" s="1"/>
  <c r="I36" i="2"/>
  <c r="H36" i="2"/>
  <c r="E36" i="2"/>
  <c r="J35" i="2"/>
  <c r="I35" i="2"/>
  <c r="K35" i="2" s="1"/>
  <c r="H35" i="2"/>
  <c r="E35" i="2"/>
  <c r="J34" i="2"/>
  <c r="I34" i="2"/>
  <c r="K34" i="2" s="1"/>
  <c r="H34" i="2"/>
  <c r="E34" i="2"/>
  <c r="K33" i="2"/>
  <c r="J33" i="2"/>
  <c r="I33" i="2"/>
  <c r="H33" i="2"/>
  <c r="E33" i="2"/>
  <c r="J32" i="2"/>
  <c r="K32" i="2" s="1"/>
  <c r="I32" i="2"/>
  <c r="H32" i="2"/>
  <c r="E32" i="2"/>
  <c r="J31" i="2"/>
  <c r="I31" i="2"/>
  <c r="K31" i="2" s="1"/>
  <c r="H31" i="2"/>
  <c r="E31" i="2"/>
  <c r="J30" i="2"/>
  <c r="I30" i="2"/>
  <c r="K30" i="2" s="1"/>
  <c r="H30" i="2"/>
  <c r="E30" i="2"/>
  <c r="K29" i="2"/>
  <c r="J29" i="2"/>
  <c r="I29" i="2"/>
  <c r="H29" i="2"/>
  <c r="E29" i="2"/>
  <c r="J28" i="2"/>
  <c r="K28" i="2" s="1"/>
  <c r="I28" i="2"/>
  <c r="H28" i="2"/>
  <c r="E28" i="2"/>
  <c r="J27" i="2"/>
  <c r="I27" i="2"/>
  <c r="K27" i="2" s="1"/>
  <c r="H27" i="2"/>
  <c r="E27" i="2"/>
  <c r="J26" i="2"/>
  <c r="I26" i="2"/>
  <c r="K26" i="2" s="1"/>
  <c r="H26" i="2"/>
  <c r="E26" i="2"/>
  <c r="K25" i="2"/>
  <c r="J25" i="2"/>
  <c r="I25" i="2"/>
  <c r="H25" i="2"/>
  <c r="E25" i="2"/>
  <c r="J24" i="2"/>
  <c r="K24" i="2" s="1"/>
  <c r="I24" i="2"/>
  <c r="H24" i="2"/>
  <c r="E24" i="2"/>
  <c r="J23" i="2"/>
  <c r="I23" i="2"/>
  <c r="K23" i="2" s="1"/>
  <c r="H23" i="2"/>
  <c r="E23" i="2"/>
  <c r="K19" i="2"/>
  <c r="J19" i="2"/>
  <c r="I19" i="2"/>
  <c r="H19" i="2"/>
  <c r="E19" i="2"/>
  <c r="H18" i="2"/>
  <c r="G18" i="2"/>
  <c r="F18" i="2"/>
  <c r="D18" i="2"/>
  <c r="J18" i="2" s="1"/>
  <c r="C18" i="2"/>
  <c r="I18" i="2" s="1"/>
  <c r="K18" i="2" s="1"/>
  <c r="J17" i="2"/>
  <c r="I17" i="2"/>
  <c r="K17" i="2" s="1"/>
  <c r="H17" i="2"/>
  <c r="E17" i="2"/>
  <c r="J16" i="2"/>
  <c r="I16" i="2"/>
  <c r="K16" i="2" s="1"/>
  <c r="H16" i="2"/>
  <c r="E16" i="2"/>
  <c r="K15" i="2"/>
  <c r="J15" i="2"/>
  <c r="I15" i="2"/>
  <c r="H15" i="2"/>
  <c r="E15" i="2"/>
  <c r="J14" i="2"/>
  <c r="K14" i="2" s="1"/>
  <c r="I14" i="2"/>
  <c r="H14" i="2"/>
  <c r="E14" i="2"/>
  <c r="J13" i="2"/>
  <c r="I13" i="2"/>
  <c r="K13" i="2" s="1"/>
  <c r="H13" i="2"/>
  <c r="E13" i="2"/>
  <c r="J12" i="2"/>
  <c r="G12" i="2"/>
  <c r="G20" i="2" s="1"/>
  <c r="F12" i="2"/>
  <c r="I12" i="2" s="1"/>
  <c r="K12" i="2" s="1"/>
  <c r="D12" i="2"/>
  <c r="E12" i="2" s="1"/>
  <c r="C12" i="2"/>
  <c r="C20" i="2" s="1"/>
  <c r="K11" i="2"/>
  <c r="J11" i="2"/>
  <c r="I11" i="2"/>
  <c r="H11" i="2"/>
  <c r="E11" i="2"/>
  <c r="J10" i="2"/>
  <c r="K10" i="2" s="1"/>
  <c r="I10" i="2"/>
  <c r="H10" i="2"/>
  <c r="E10" i="2"/>
  <c r="J9" i="2"/>
  <c r="I9" i="2"/>
  <c r="K9" i="2" s="1"/>
  <c r="H9" i="2"/>
  <c r="E9" i="2"/>
  <c r="J8" i="2"/>
  <c r="I8" i="2"/>
  <c r="K8" i="2" s="1"/>
  <c r="H8" i="2"/>
  <c r="E8" i="2"/>
  <c r="E8" i="1"/>
  <c r="H8" i="1"/>
  <c r="I8" i="1"/>
  <c r="J8" i="1"/>
  <c r="K8" i="1"/>
  <c r="E9" i="1"/>
  <c r="H9" i="1"/>
  <c r="I9" i="1"/>
  <c r="J9" i="1"/>
  <c r="K9" i="1" s="1"/>
  <c r="E10" i="1"/>
  <c r="H10" i="1"/>
  <c r="I10" i="1"/>
  <c r="K10" i="1" s="1"/>
  <c r="J10" i="1"/>
  <c r="E11" i="1"/>
  <c r="H11" i="1"/>
  <c r="I11" i="1"/>
  <c r="J11" i="1"/>
  <c r="K11" i="1" s="1"/>
  <c r="C12" i="1"/>
  <c r="E12" i="1" s="1"/>
  <c r="D12" i="1"/>
  <c r="F12" i="1"/>
  <c r="G12" i="1"/>
  <c r="H12" i="1" s="1"/>
  <c r="E13" i="1"/>
  <c r="H13" i="1"/>
  <c r="I13" i="1"/>
  <c r="J13" i="1"/>
  <c r="K13" i="1" s="1"/>
  <c r="E14" i="1"/>
  <c r="H14" i="1"/>
  <c r="I14" i="1"/>
  <c r="J14" i="1"/>
  <c r="K14" i="1"/>
  <c r="E15" i="1"/>
  <c r="H15" i="1"/>
  <c r="I15" i="1"/>
  <c r="J15" i="1"/>
  <c r="K15" i="1" s="1"/>
  <c r="E16" i="1"/>
  <c r="H16" i="1"/>
  <c r="I16" i="1"/>
  <c r="K16" i="1" s="1"/>
  <c r="J16" i="1"/>
  <c r="E17" i="1"/>
  <c r="H17" i="1"/>
  <c r="I17" i="1"/>
  <c r="J17" i="1"/>
  <c r="K17" i="1" s="1"/>
  <c r="C18" i="1"/>
  <c r="E18" i="1" s="1"/>
  <c r="D18" i="1"/>
  <c r="F18" i="1"/>
  <c r="H18" i="1" s="1"/>
  <c r="G18" i="1"/>
  <c r="J18" i="1" s="1"/>
  <c r="E19" i="1"/>
  <c r="H19" i="1"/>
  <c r="I19" i="1"/>
  <c r="K19" i="1" s="1"/>
  <c r="J19" i="1"/>
  <c r="C20" i="1"/>
  <c r="E20" i="1" s="1"/>
  <c r="D20" i="1"/>
  <c r="F20" i="1"/>
  <c r="G20" i="1"/>
  <c r="H20" i="1" s="1"/>
  <c r="E23" i="1"/>
  <c r="H23" i="1"/>
  <c r="I23" i="1"/>
  <c r="J23" i="1"/>
  <c r="K23" i="1" s="1"/>
  <c r="E24" i="1"/>
  <c r="H24" i="1"/>
  <c r="I24" i="1"/>
  <c r="J24" i="1"/>
  <c r="K24" i="1"/>
  <c r="E25" i="1"/>
  <c r="H25" i="1"/>
  <c r="I25" i="1"/>
  <c r="J25" i="1"/>
  <c r="K25" i="1" s="1"/>
  <c r="E26" i="1"/>
  <c r="H26" i="1"/>
  <c r="I26" i="1"/>
  <c r="K26" i="1" s="1"/>
  <c r="J26" i="1"/>
  <c r="E27" i="1"/>
  <c r="H27" i="1"/>
  <c r="I27" i="1"/>
  <c r="J27" i="1"/>
  <c r="K27" i="1" s="1"/>
  <c r="E28" i="1"/>
  <c r="H28" i="1"/>
  <c r="I28" i="1"/>
  <c r="J28" i="1"/>
  <c r="K28" i="1"/>
  <c r="E29" i="1"/>
  <c r="H29" i="1"/>
  <c r="I29" i="1"/>
  <c r="J29" i="1"/>
  <c r="K29" i="1" s="1"/>
  <c r="E30" i="1"/>
  <c r="H30" i="1"/>
  <c r="I30" i="1"/>
  <c r="K30" i="1" s="1"/>
  <c r="J30" i="1"/>
  <c r="E31" i="1"/>
  <c r="H31" i="1"/>
  <c r="I31" i="1"/>
  <c r="J31" i="1"/>
  <c r="K31" i="1" s="1"/>
  <c r="E32" i="1"/>
  <c r="H32" i="1"/>
  <c r="I32" i="1"/>
  <c r="J32" i="1"/>
  <c r="K32" i="1"/>
  <c r="E33" i="1"/>
  <c r="H33" i="1"/>
  <c r="I33" i="1"/>
  <c r="J33" i="1"/>
  <c r="K33" i="1" s="1"/>
  <c r="E34" i="1"/>
  <c r="H34" i="1"/>
  <c r="I34" i="1"/>
  <c r="K34" i="1" s="1"/>
  <c r="J34" i="1"/>
  <c r="E35" i="1"/>
  <c r="H35" i="1"/>
  <c r="I35" i="1"/>
  <c r="J35" i="1"/>
  <c r="K35" i="1" s="1"/>
  <c r="E36" i="1"/>
  <c r="H36" i="1"/>
  <c r="I36" i="1"/>
  <c r="J36" i="1"/>
  <c r="K36" i="1"/>
  <c r="E37" i="1"/>
  <c r="H37" i="1"/>
  <c r="I37" i="1"/>
  <c r="J37" i="1"/>
  <c r="K37" i="1" s="1"/>
  <c r="E38" i="1"/>
  <c r="H38" i="1"/>
  <c r="I38" i="1"/>
  <c r="K38" i="1" s="1"/>
  <c r="J38" i="1"/>
  <c r="E39" i="1"/>
  <c r="H39" i="1"/>
  <c r="I39" i="1"/>
  <c r="J39" i="1"/>
  <c r="K39" i="1" s="1"/>
  <c r="E40" i="1"/>
  <c r="H40" i="1"/>
  <c r="I40" i="1"/>
  <c r="J40" i="1"/>
  <c r="K40" i="1"/>
  <c r="C41" i="1"/>
  <c r="D41" i="1"/>
  <c r="E41" i="1" s="1"/>
  <c r="F41" i="1"/>
  <c r="H41" i="1" s="1"/>
  <c r="G41" i="1"/>
  <c r="J41" i="1"/>
  <c r="E42" i="1"/>
  <c r="H42" i="1"/>
  <c r="I42" i="1"/>
  <c r="K42" i="1" s="1"/>
  <c r="J42" i="1"/>
  <c r="E43" i="1"/>
  <c r="H43" i="1"/>
  <c r="I43" i="1"/>
  <c r="J43" i="1"/>
  <c r="K43" i="1" s="1"/>
  <c r="E44" i="1"/>
  <c r="H44" i="1"/>
  <c r="I44" i="1"/>
  <c r="J44" i="1"/>
  <c r="K44" i="1"/>
  <c r="E45" i="1"/>
  <c r="H45" i="1"/>
  <c r="I45" i="1"/>
  <c r="K45" i="1" s="1"/>
  <c r="J45" i="1"/>
  <c r="E46" i="1"/>
  <c r="H46" i="1"/>
  <c r="I46" i="1"/>
  <c r="K46" i="1" s="1"/>
  <c r="J46" i="1"/>
  <c r="E47" i="1"/>
  <c r="H47" i="1"/>
  <c r="I47" i="1"/>
  <c r="J47" i="1"/>
  <c r="K47" i="1" s="1"/>
  <c r="E48" i="1"/>
  <c r="H48" i="1"/>
  <c r="I48" i="1"/>
  <c r="J48" i="1"/>
  <c r="K48" i="1"/>
  <c r="E49" i="1"/>
  <c r="H49" i="1"/>
  <c r="I49" i="1"/>
  <c r="J49" i="1"/>
  <c r="K49" i="1" s="1"/>
  <c r="E50" i="1"/>
  <c r="H50" i="1"/>
  <c r="I50" i="1"/>
  <c r="K50" i="1" s="1"/>
  <c r="J50" i="1"/>
  <c r="E51" i="1"/>
  <c r="H51" i="1"/>
  <c r="I51" i="1"/>
  <c r="J51" i="1"/>
  <c r="K51" i="1" s="1"/>
  <c r="E52" i="1"/>
  <c r="H52" i="1"/>
  <c r="I52" i="1"/>
  <c r="J52" i="1"/>
  <c r="K52" i="1"/>
  <c r="E53" i="1"/>
  <c r="H53" i="1"/>
  <c r="I53" i="1"/>
  <c r="J53" i="1"/>
  <c r="K53" i="1" s="1"/>
  <c r="E54" i="1"/>
  <c r="H54" i="1"/>
  <c r="I54" i="1"/>
  <c r="K54" i="1" s="1"/>
  <c r="J54" i="1"/>
  <c r="E55" i="1"/>
  <c r="H55" i="1"/>
  <c r="I55" i="1"/>
  <c r="J55" i="1"/>
  <c r="K55" i="1" s="1"/>
  <c r="E56" i="1"/>
  <c r="H56" i="1"/>
  <c r="I56" i="1"/>
  <c r="J56" i="1"/>
  <c r="K56" i="1"/>
  <c r="E57" i="1"/>
  <c r="H57" i="1"/>
  <c r="I57" i="1"/>
  <c r="J57" i="1"/>
  <c r="K57" i="1" s="1"/>
  <c r="E58" i="1"/>
  <c r="H58" i="1"/>
  <c r="I58" i="1"/>
  <c r="K58" i="1" s="1"/>
  <c r="J58" i="1"/>
  <c r="E59" i="1"/>
  <c r="H59" i="1"/>
  <c r="I59" i="1"/>
  <c r="J59" i="1"/>
  <c r="K59" i="1" s="1"/>
  <c r="C60" i="1"/>
  <c r="I60" i="1" s="1"/>
  <c r="K60" i="1" s="1"/>
  <c r="D60" i="1"/>
  <c r="F60" i="1"/>
  <c r="H60" i="1" s="1"/>
  <c r="G60" i="1"/>
  <c r="J60" i="1" s="1"/>
  <c r="I60" i="2" l="1"/>
  <c r="K60" i="2" s="1"/>
  <c r="E60" i="2"/>
  <c r="J60" i="2"/>
  <c r="F20" i="2"/>
  <c r="H20" i="2" s="1"/>
  <c r="E18" i="2"/>
  <c r="H41" i="2"/>
  <c r="H12" i="2"/>
  <c r="D20" i="2"/>
  <c r="J20" i="2" s="1"/>
  <c r="E41" i="2"/>
  <c r="I41" i="2"/>
  <c r="K41" i="2" s="1"/>
  <c r="J41" i="2"/>
  <c r="E60" i="1"/>
  <c r="J20" i="1"/>
  <c r="J12" i="1"/>
  <c r="I20" i="1"/>
  <c r="K20" i="1" s="1"/>
  <c r="I12" i="1"/>
  <c r="I41" i="1"/>
  <c r="K41" i="1" s="1"/>
  <c r="I18" i="1"/>
  <c r="K18" i="1" s="1"/>
  <c r="E20" i="2" l="1"/>
  <c r="I20" i="2"/>
  <c r="K20" i="2" s="1"/>
  <c r="K12" i="1"/>
  <c r="A2" i="1" l="1"/>
  <c r="A4" i="1"/>
  <c r="A61" i="1"/>
  <c r="A62" i="1"/>
  <c r="A39" i="13"/>
  <c r="A38" i="13"/>
  <c r="A52" i="11"/>
  <c r="A45" i="4"/>
  <c r="A44" i="3"/>
  <c r="A44" i="16"/>
  <c r="A46" i="16"/>
  <c r="A46" i="19"/>
  <c r="A46" i="18"/>
  <c r="A46" i="17"/>
  <c r="A46" i="15"/>
  <c r="A46" i="14"/>
  <c r="A46" i="5"/>
  <c r="A59" i="6"/>
  <c r="A61" i="7"/>
  <c r="A59" i="10"/>
  <c r="A45" i="8"/>
  <c r="A49" i="9"/>
  <c r="A43" i="4"/>
  <c r="A43" i="3"/>
  <c r="A44" i="19"/>
  <c r="A44" i="18"/>
  <c r="A44" i="17"/>
  <c r="A44" i="15"/>
  <c r="A44" i="14"/>
  <c r="A44" i="5"/>
  <c r="A57" i="6"/>
  <c r="A59" i="7"/>
  <c r="A57" i="10"/>
  <c r="A43" i="8"/>
  <c r="A47" i="9"/>
  <c r="A45" i="10"/>
  <c r="A33" i="10"/>
  <c r="A21" i="10"/>
  <c r="A35" i="9"/>
  <c r="A22" i="9"/>
  <c r="A62" i="2"/>
  <c r="A61" i="2"/>
  <c r="A4" i="2"/>
  <c r="A2" i="2"/>
  <c r="G69" i="1" l="1"/>
  <c r="J69" i="1" l="1"/>
  <c r="D69" i="1"/>
</calcChain>
</file>

<file path=xl/sharedStrings.xml><?xml version="1.0" encoding="utf-8"?>
<sst xmlns="http://schemas.openxmlformats.org/spreadsheetml/2006/main" count="1909" uniqueCount="235">
  <si>
    <t xml:space="preserve">Area </t>
  </si>
  <si>
    <t>Province</t>
  </si>
  <si>
    <t>Nfld.Lab.</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</si>
  <si>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</si>
  <si>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</si>
  <si>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</si>
  <si>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</si>
  <si>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</si>
  <si>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</si>
  <si>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</si>
  <si>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</si>
  <si>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</si>
  <si>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</si>
  <si>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</si>
  <si>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</si>
  <si>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</si>
  <si>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Barrie</t>
  </si>
  <si>
    <t>Brantford</t>
  </si>
  <si>
    <t>Calgary</t>
  </si>
  <si>
    <t>Edmonton</t>
  </si>
  <si>
    <t>Guelph</t>
  </si>
  <si>
    <t>Halifax</t>
  </si>
  <si>
    <t>Hamilton</t>
  </si>
  <si>
    <t>Kelowna</t>
  </si>
  <si>
    <t>Kingston</t>
  </si>
  <si>
    <t>London</t>
  </si>
  <si>
    <t>Moncton</t>
  </si>
  <si>
    <t>Montréal</t>
  </si>
  <si>
    <t>Oshawa</t>
  </si>
  <si>
    <t>Ottawa-Gatineau</t>
  </si>
  <si>
    <t xml:space="preserve">  Gatineau</t>
  </si>
  <si>
    <t xml:space="preserve">  Ottawa</t>
  </si>
  <si>
    <t>Peterborough</t>
  </si>
  <si>
    <t>Québec</t>
  </si>
  <si>
    <t>Regina</t>
  </si>
  <si>
    <t>Saguenay</t>
  </si>
  <si>
    <t>Saint John</t>
  </si>
  <si>
    <t>Saskatoon</t>
  </si>
  <si>
    <t>Sherbrooke</t>
  </si>
  <si>
    <t>Thunder Bay</t>
  </si>
  <si>
    <t>Toronto</t>
  </si>
  <si>
    <t>Trois-Rivières</t>
  </si>
  <si>
    <t>Vancouver</t>
  </si>
  <si>
    <t>Victoria</t>
  </si>
  <si>
    <t>Windsor</t>
  </si>
  <si>
    <t>Winnipeg</t>
  </si>
  <si>
    <t>Total</t>
  </si>
  <si>
    <t>CMA total -new CMA's</t>
  </si>
  <si>
    <t>Atlantique</t>
  </si>
  <si>
    <t>C.-B.</t>
  </si>
  <si>
    <t xml:space="preserve">  %</t>
  </si>
  <si>
    <t>All Others</t>
  </si>
  <si>
    <t xml:space="preserve">Single-Detached </t>
  </si>
  <si>
    <t xml:space="preserve">Dwelling Starts in Urban Centres and Canada, Seasonally Adjusted at Annual Rates </t>
  </si>
  <si>
    <t/>
  </si>
  <si>
    <t>Single-</t>
  </si>
  <si>
    <t>Other</t>
  </si>
  <si>
    <t>Detached</t>
  </si>
  <si>
    <t>All</t>
  </si>
  <si>
    <t>Areas</t>
  </si>
  <si>
    <t>Others</t>
  </si>
  <si>
    <t>1st Q.</t>
  </si>
  <si>
    <t>2nd Q.</t>
  </si>
  <si>
    <t>3rd Q.</t>
  </si>
  <si>
    <t>4th Q.</t>
  </si>
  <si>
    <t>January</t>
  </si>
  <si>
    <t>February</t>
  </si>
  <si>
    <t>March</t>
  </si>
  <si>
    <t>April</t>
  </si>
  <si>
    <t>May</t>
  </si>
  <si>
    <t>June</t>
  </si>
  <si>
    <t>July</t>
  </si>
  <si>
    <t>August</t>
  </si>
  <si>
    <t>September</t>
  </si>
  <si>
    <t>October</t>
  </si>
  <si>
    <t>November</t>
  </si>
  <si>
    <t>December</t>
  </si>
  <si>
    <t xml:space="preserve">Period </t>
  </si>
  <si>
    <t>B. C.</t>
  </si>
  <si>
    <t>Ontario</t>
  </si>
  <si>
    <t>Single-Detached</t>
  </si>
  <si>
    <t>Newfoundland</t>
  </si>
  <si>
    <t>Nova Scotia</t>
  </si>
  <si>
    <t>New Brunswick</t>
  </si>
  <si>
    <t>Island</t>
  </si>
  <si>
    <t>Prince Edward</t>
  </si>
  <si>
    <t>Manitoba</t>
  </si>
  <si>
    <t>Saskatchewan</t>
  </si>
  <si>
    <t>Alberta</t>
  </si>
  <si>
    <t>Row, Apartment and Other Dwellings</t>
  </si>
  <si>
    <t>Completed</t>
  </si>
  <si>
    <t>% Absorbed at</t>
  </si>
  <si>
    <t>and</t>
  </si>
  <si>
    <t>Under</t>
  </si>
  <si>
    <t>Completion</t>
  </si>
  <si>
    <t>Unabsorbed</t>
  </si>
  <si>
    <t xml:space="preserve">Single-Detached and </t>
  </si>
  <si>
    <t>Dwelling Starts in Urban Centres and Canada, Seasonally Adjusted at Annual Rates</t>
  </si>
  <si>
    <t>Period</t>
  </si>
  <si>
    <r>
      <t>Centres 10,000 Population and Over</t>
    </r>
    <r>
      <rPr>
        <b/>
        <vertAlign val="superscript"/>
        <sz val="9"/>
        <color indexed="8"/>
        <rFont val="Gill Sans Std"/>
        <family val="2"/>
      </rPr>
      <t>1</t>
    </r>
  </si>
  <si>
    <t>Other Areas</t>
  </si>
  <si>
    <t>4h Q.</t>
  </si>
  <si>
    <t xml:space="preserve">Centres 10,000 Population </t>
  </si>
  <si>
    <r>
      <t>and Over</t>
    </r>
    <r>
      <rPr>
        <b/>
        <vertAlign val="superscript"/>
        <sz val="9"/>
        <color indexed="8"/>
        <rFont val="Gill Sans Std"/>
        <family val="2"/>
      </rPr>
      <t>1</t>
    </r>
  </si>
  <si>
    <t>B.C.</t>
  </si>
  <si>
    <t>Seasonally Adjusted at Annual Rates</t>
  </si>
  <si>
    <t>St. Catharines-Niagara</t>
  </si>
  <si>
    <t>St. John's</t>
  </si>
  <si>
    <t>Greater/Grand Sudbury</t>
  </si>
  <si>
    <t>Kitchener-Cambridge-Waterloo</t>
  </si>
  <si>
    <t>Abbotsford-Mission</t>
  </si>
  <si>
    <t xml:space="preserve"> </t>
  </si>
  <si>
    <t>Gatineau</t>
  </si>
  <si>
    <t>Ottawa</t>
  </si>
  <si>
    <t>St Catharines-Niagara</t>
  </si>
  <si>
    <t xml:space="preserve">Absorption of Homeowner and Condominium Units by Dwelling Type, </t>
  </si>
  <si>
    <r>
      <t>Construction</t>
    </r>
    <r>
      <rPr>
        <b/>
        <vertAlign val="superscript"/>
        <sz val="8"/>
        <color indexed="8"/>
        <rFont val="Gill Sans Std"/>
        <family val="2"/>
      </rPr>
      <t>2</t>
    </r>
  </si>
  <si>
    <t xml:space="preserve"> Source:  Market Analysis Centre, CMHC</t>
  </si>
  <si>
    <t xml:space="preserve">% Absorbed </t>
  </si>
  <si>
    <t>at Completion</t>
  </si>
  <si>
    <r>
      <t xml:space="preserve">2 </t>
    </r>
    <r>
      <rPr>
        <sz val="7"/>
        <color indexed="8"/>
        <rFont val="Gill Sans Std"/>
        <family val="2"/>
      </rPr>
      <t>Data are Actual Dwelling Starts.</t>
    </r>
  </si>
  <si>
    <t>Belleville</t>
  </si>
  <si>
    <t>Lethbridge</t>
  </si>
  <si>
    <t>Données provisoires sur les mises en chantier d'habitations</t>
  </si>
  <si>
    <t>2019</t>
  </si>
  <si>
    <t>2 Data are Actual Dwelling Starts.</t>
  </si>
  <si>
    <t xml:space="preserve"> 2 Under Construction does not include units where the intended market is unknown. </t>
  </si>
  <si>
    <t>provisoires</t>
  </si>
  <si>
    <t>révisées</t>
  </si>
  <si>
    <t xml:space="preserve">Footnotes </t>
  </si>
  <si>
    <r>
      <t>2019</t>
    </r>
    <r>
      <rPr>
        <b/>
        <vertAlign val="superscript"/>
        <sz val="9"/>
        <color indexed="8"/>
        <rFont val="Gill Sans Std"/>
        <family val="2"/>
      </rPr>
      <t xml:space="preserve"> 2</t>
    </r>
  </si>
  <si>
    <t>2020</t>
  </si>
  <si>
    <r>
      <t xml:space="preserve">2019 </t>
    </r>
    <r>
      <rPr>
        <b/>
        <vertAlign val="superscript"/>
        <sz val="9"/>
        <color indexed="8"/>
        <rFont val="Gill Sans Std"/>
        <family val="2"/>
      </rPr>
      <t>2</t>
    </r>
  </si>
  <si>
    <r>
      <t xml:space="preserve">2019 </t>
    </r>
    <r>
      <rPr>
        <b/>
        <vertAlign val="superscript"/>
        <sz val="9"/>
        <color indexed="8"/>
        <rFont val="Gill Sans Std"/>
        <family val="2"/>
      </rPr>
      <t>2</t>
    </r>
  </si>
  <si>
    <t>Données révisées sur les mises en chantier d'habitations</t>
  </si>
  <si>
    <t>Housing Start Data in Centres 10,000 Population and Over</t>
  </si>
  <si>
    <t>Data for  2020 and  2021  based on 2016 Census Definitions.</t>
  </si>
  <si>
    <t>2021  based on 2016 Census Definitions.</t>
  </si>
  <si>
    <r>
      <t>2020</t>
    </r>
    <r>
      <rPr>
        <b/>
        <vertAlign val="superscript"/>
        <sz val="9"/>
        <color indexed="8"/>
        <rFont val="Gill Sans Std"/>
        <family val="2"/>
      </rPr>
      <t>2</t>
    </r>
  </si>
  <si>
    <t>1 Data for 2020 and 2021 based on 2016 Census Definitions.</t>
  </si>
  <si>
    <r>
      <t xml:space="preserve">2019 </t>
    </r>
    <r>
      <rPr>
        <b/>
        <vertAlign val="superscript"/>
        <sz val="9"/>
        <color indexed="8"/>
        <rFont val="Gill Sans Std"/>
        <family val="2"/>
      </rPr>
      <t xml:space="preserve">2 </t>
    </r>
  </si>
  <si>
    <r>
      <t xml:space="preserve">2020 </t>
    </r>
    <r>
      <rPr>
        <b/>
        <vertAlign val="superscript"/>
        <sz val="9"/>
        <color indexed="8"/>
        <rFont val="Gill Sans Std"/>
        <family val="2"/>
      </rPr>
      <t>2</t>
    </r>
  </si>
  <si>
    <r>
      <t>2020</t>
    </r>
    <r>
      <rPr>
        <b/>
        <vertAlign val="superscript"/>
        <sz val="9"/>
        <color indexed="8"/>
        <rFont val="Gill Sans Std"/>
        <family val="2"/>
      </rPr>
      <t xml:space="preserve"> 2</t>
    </r>
  </si>
  <si>
    <t>2021</t>
  </si>
  <si>
    <r>
      <t xml:space="preserve">2020 </t>
    </r>
    <r>
      <rPr>
        <b/>
        <vertAlign val="superscript"/>
        <sz val="9"/>
        <color indexed="8"/>
        <rFont val="Gill Sans Std"/>
        <family val="2"/>
      </rPr>
      <t>2</t>
    </r>
  </si>
  <si>
    <t xml:space="preserve">Table 1 </t>
  </si>
  <si>
    <t>Table 2</t>
  </si>
  <si>
    <t xml:space="preserve">Table 4 </t>
  </si>
  <si>
    <t xml:space="preserve">Table 5 </t>
  </si>
  <si>
    <t>Table 6</t>
  </si>
  <si>
    <t>Table 7</t>
  </si>
  <si>
    <t>Table 8</t>
  </si>
  <si>
    <t>Table 10</t>
  </si>
  <si>
    <t>Table 11</t>
  </si>
  <si>
    <t>Table 12</t>
  </si>
  <si>
    <t>Table 13</t>
  </si>
  <si>
    <t>Table 14</t>
  </si>
  <si>
    <t xml:space="preserve">Table 15 </t>
  </si>
  <si>
    <t xml:space="preserve">Table 16 </t>
  </si>
  <si>
    <t>Table 19</t>
  </si>
  <si>
    <t>Table 17</t>
  </si>
  <si>
    <t>Table 20</t>
  </si>
  <si>
    <t xml:space="preserve"> Table 18</t>
  </si>
  <si>
    <t xml:space="preserve">Table 3 </t>
  </si>
  <si>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</si>
  <si>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</si>
  <si>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Atlantic Provinces, Seasonally Adjusted at Annual Rates </t>
    </r>
  </si>
  <si>
    <r>
      <t>Dwelling Starts in Urban Centres</t>
    </r>
    <r>
      <rPr>
        <b/>
        <vertAlign val="superscript"/>
        <sz val="11"/>
        <rFont val="Gill Sans Std"/>
        <family val="2"/>
      </rPr>
      <t>1</t>
    </r>
    <r>
      <rPr>
        <b/>
        <sz val="11"/>
        <rFont val="Gill Sans Std"/>
        <family val="2"/>
      </rPr>
      <t>, Prairie Provinces, Seasonally Adjusted at Annual Rates</t>
    </r>
  </si>
  <si>
    <r>
      <t>Dwelling Starts - Seasonally Adjusted at Annual Rates</t>
    </r>
    <r>
      <rPr>
        <b/>
        <vertAlign val="superscript"/>
        <sz val="11"/>
        <rFont val="Gill Sans Std"/>
        <family val="2"/>
      </rPr>
      <t>1</t>
    </r>
  </si>
  <si>
    <r>
      <t xml:space="preserve">Table 9 - </t>
    </r>
    <r>
      <rPr>
        <b/>
        <i/>
        <sz val="11"/>
        <rFont val="Gill Sans Std"/>
        <family val="2"/>
      </rPr>
      <t>Tableau 9</t>
    </r>
    <r>
      <rPr>
        <b/>
        <sz val="11"/>
        <rFont val="Gill Sans Std"/>
        <family val="2"/>
      </rPr>
      <t xml:space="preserve"> </t>
    </r>
  </si>
  <si>
    <r>
      <t>in Metropolitan Areas, Large Urban Centres and Census Agglomerations</t>
    </r>
    <r>
      <rPr>
        <b/>
        <vertAlign val="superscript"/>
        <sz val="12"/>
        <rFont val="Gill Sans Std"/>
        <family val="2"/>
      </rPr>
      <t>1</t>
    </r>
  </si>
  <si>
    <r>
      <t>Dwelling Starts in Canada</t>
    </r>
    <r>
      <rPr>
        <b/>
        <vertAlign val="superscript"/>
        <sz val="11"/>
        <rFont val="Gill Sans Std"/>
        <family val="2"/>
      </rPr>
      <t>1</t>
    </r>
    <r>
      <rPr>
        <b/>
        <sz val="11"/>
        <rFont val="Gill Sans Std"/>
        <family val="2"/>
      </rPr>
      <t>, Atlantic Provinces, Seasonally Adjusted at Annual Rates</t>
    </r>
  </si>
  <si>
    <r>
      <t>Dwelling Starts in Canada</t>
    </r>
    <r>
      <rPr>
        <b/>
        <vertAlign val="superscript"/>
        <sz val="11"/>
        <rFont val="Gill Sans Std"/>
        <family val="2"/>
      </rPr>
      <t>1</t>
    </r>
    <r>
      <rPr>
        <b/>
        <sz val="11"/>
        <rFont val="Gill Sans Std"/>
        <family val="2"/>
      </rPr>
      <t xml:space="preserve">, Prairie Provinces, </t>
    </r>
  </si>
  <si>
    <r>
      <t>Dwelling Starts in Canada</t>
    </r>
    <r>
      <rPr>
        <b/>
        <vertAlign val="superscript"/>
        <sz val="11"/>
        <rFont val="Gill Sans Std"/>
        <family val="2"/>
      </rPr>
      <t>1</t>
    </r>
    <r>
      <rPr>
        <b/>
        <sz val="11"/>
        <rFont val="Gill Sans Std"/>
        <family val="2"/>
      </rPr>
      <t xml:space="preserve">, by Region, </t>
    </r>
  </si>
  <si>
    <t>CMHC HOUSING MARKET INFORMATION</t>
  </si>
  <si>
    <t>© 2021 Canada Mortgage and Housing Corporation</t>
  </si>
  <si>
    <t>TABLE OF CONTENTS</t>
  </si>
  <si>
    <t>The table of contents below provides a brief description of the contents in each tab.</t>
  </si>
  <si>
    <t xml:space="preserve">Symbols  </t>
  </si>
  <si>
    <t>Survey Coverage</t>
  </si>
  <si>
    <t xml:space="preserve">Concepts and Definitions </t>
  </si>
  <si>
    <t>Type of Dwelling</t>
  </si>
  <si>
    <t>Monthly Housing Starts and Other Construction Data</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</si>
  <si>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</si>
  <si>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</si>
  <si>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</si>
  <si>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</si>
  <si>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</si>
  <si>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</si>
  <si>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</si>
  <si>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</si>
  <si>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16: Absorption of Homeowner and Condominium Units by Dwelling Type,in Metropolitan Areas, Large Urban Centres and Census Agglomerations</t>
  </si>
  <si>
    <t>Table 17-18: Dwelling Starts in Urban Centres and Canada, Seasonally Adjusted at Annual Rates</t>
  </si>
  <si>
    <t>Table 19-20: Dwelling Starts in Canada1, Atlantic Provinces, Seasonally Adjusted at Annual Rates</t>
  </si>
  <si>
    <t>(r) Revised / Chiffres révisés</t>
  </si>
  <si>
    <t>Symbols</t>
  </si>
  <si>
    <t>** Not available</t>
  </si>
  <si>
    <t>+ Less than 1,000 units</t>
  </si>
  <si>
    <t>- Nil or Zero</t>
  </si>
  <si>
    <t>-- Amount too small to be expressed</t>
  </si>
  <si>
    <t xml:space="preserve">Survey Coverage </t>
  </si>
  <si>
    <t xml:space="preserve">The Starts and Completions Survey is carried out monthly in urban areas with populations in excess of 50,000 as defined by the 2011 Census.  
In urban areas with populations of 10,000 to 49,999, all Starts are enumerated in the last month of each quarter (i.e. four times a year, in March, June, September and December). 
In these centres with quarterly enumeration, Completion activity is modelled based on historical patterns. 
Monthly Starts and Completion activity in these quarterly locations are statistically estimated at a provincial level for single and multi categories.  
Centres with populations below 10,000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</si>
  <si>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50,000.  
When a structure is recorded as completed, a report is also made as to whether or not a unit has been sold.  
The dwellings are then enumerated each month until such time as absorption occurs. </t>
  </si>
  <si>
    <t>The survey of conversions and demolitions follows the same collection frequency and methodology as new residential construction.</t>
  </si>
  <si>
    <t>Concepts and Definitions</t>
  </si>
  <si>
    <t>For multiple-dwelling structures, the definition of a Start or a Completion applies to the structure rather than to the individual dwelling units therein.</t>
  </si>
  <si>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</si>
  <si>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</si>
  <si>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Type of dwelling</t>
  </si>
  <si>
    <t xml:space="preserve">The definitions of types of dwellings, used in the Surveys, are in accordance with those in the Census. </t>
  </si>
  <si>
    <t>Note to readers impact of COVID-19 on data collection efforts:</t>
  </si>
  <si>
    <t xml:space="preserve">In addition, in December 2020, SCS was not conducted in Kelowna CMA. </t>
  </si>
  <si>
    <t xml:space="preserve">Note to readers </t>
  </si>
  <si>
    <r>
      <t>A “</t>
    </r>
    <r>
      <rPr>
        <b/>
        <sz val="11"/>
        <color theme="1"/>
        <rFont val="Arial"/>
        <family val="2"/>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</si>
  <si>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Arial"/>
        <family val="2"/>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</si>
  <si>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r>
      <t>The number of units “</t>
    </r>
    <r>
      <rPr>
        <b/>
        <sz val="11"/>
        <color theme="1"/>
        <rFont val="Arial"/>
        <family val="2"/>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</si>
  <si>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Arial"/>
        <family val="2"/>
      </rPr>
      <t>“absorbed</t>
    </r>
    <r>
      <rPr>
        <sz val="11"/>
        <rFont val="Arial"/>
        <family val="2"/>
      </rPr>
      <t>” when a binding, non-conditional agreement is made to buy the dwelling.</t>
    </r>
  </si>
  <si>
    <r>
      <rPr>
        <b/>
        <sz val="11"/>
        <color theme="1"/>
        <rFont val="Arial"/>
        <family val="2"/>
      </rPr>
      <t>Only new self-contained dwelling units are enumerated in the Starts and Completions Survey</t>
    </r>
    <r>
      <rPr>
        <sz val="11"/>
        <rFont val="Arial"/>
        <family val="2"/>
      </rPr>
      <t>, such units being designed for non-transient and year-round occupancy.</t>
    </r>
  </si>
  <si>
    <r>
      <rPr>
        <b/>
        <sz val="11"/>
        <color theme="1"/>
        <rFont val="Arial"/>
        <family val="2"/>
      </rPr>
      <t>Seasonal dwellings</t>
    </r>
    <r>
      <rPr>
        <sz val="11"/>
        <rFont val="Arial"/>
        <family val="2"/>
      </rPr>
      <t xml:space="preserve">, such as:  summer cottages, hunting and ski cabins, trailers and boat houses; and </t>
    </r>
    <r>
      <rPr>
        <b/>
        <sz val="11"/>
        <color theme="1"/>
        <rFont val="Arial"/>
        <family val="2"/>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</si>
  <si>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Arial"/>
        <family val="2"/>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</si>
  <si>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Arial"/>
        <family val="2"/>
      </rPr>
      <t>Trailers</t>
    </r>
    <r>
      <rPr>
        <sz val="11"/>
        <rFont val="Arial"/>
        <family val="2"/>
      </rPr>
      <t xml:space="preserve"> or any other movable dwelling (the larger often referred to as a mobile home) with no permanent foundation are excluded from the surveys.</t>
    </r>
  </si>
  <si>
    <r>
      <rPr>
        <b/>
        <sz val="11"/>
        <color theme="1"/>
        <rFont val="Arial"/>
        <family val="2"/>
      </rPr>
      <t>Market housing</t>
    </r>
    <r>
      <rPr>
        <sz val="11"/>
        <rFont val="Arial"/>
        <family val="2"/>
      </rPr>
      <t xml:space="preserve"> is defined as housing that is marketed to the general public for sale or rent.</t>
    </r>
  </si>
  <si>
    <r>
      <t xml:space="preserve">A </t>
    </r>
    <r>
      <rPr>
        <b/>
        <sz val="11"/>
        <color theme="1"/>
        <rFont val="Arial"/>
        <family val="2"/>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</si>
  <si>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r>
      <t>A “</t>
    </r>
    <r>
      <rPr>
        <b/>
        <sz val="11"/>
        <color theme="1"/>
        <rFont val="Arial"/>
        <family val="2"/>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</si>
  <si>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Arial"/>
        <family val="2"/>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</si>
  <si>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Arial"/>
        <family val="2"/>
      </rPr>
      <t>row</t>
    </r>
    <r>
      <rPr>
        <sz val="11"/>
        <rFont val="Arial"/>
        <family val="2"/>
      </rPr>
      <t xml:space="preserve">” dwelling is a ground-oriented dwelling attached to two or more similar units so that the resulting row structure contains three or more units. </t>
    </r>
  </si>
  <si>
    <r>
      <t>An “</t>
    </r>
    <r>
      <rPr>
        <b/>
        <sz val="11"/>
        <color theme="1"/>
        <rFont val="Arial"/>
        <family val="2"/>
      </rPr>
      <t>apartment and other</t>
    </r>
    <r>
      <rPr>
        <sz val="11"/>
        <rFont val="Arial"/>
        <family val="2"/>
      </rPr>
      <t xml:space="preserve">” dwelling includes all dwellings other than those described above, including structures commonly referred to as duplexes, triplexes, double duplexes and row duplexes. </t>
    </r>
  </si>
  <si>
    <t>Source: CMHC Starts and Completion Survey, Market Absorption Survey</t>
  </si>
  <si>
    <t>Source:  CMHC Starts and Completions Survey and Market Absorption Survey</t>
  </si>
  <si>
    <t xml:space="preserve">CMHC’s Starts and Completions Survey (SCS) for April was conducted in each province with the exception of Québec as residential construction activity was halted in the province during the period from March 25 to April 12, 2020. </t>
  </si>
  <si>
    <t>January 2020 - 2021</t>
  </si>
  <si>
    <t>January - January  2020 - 2021</t>
  </si>
  <si>
    <t>Nov.</t>
  </si>
  <si>
    <t>Dec.</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</si>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</sst>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63">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vertAlign val="superscript"/>
      <sz val="12"/>
      <name val="Arial"/>
      <family val="2"/>
    </font>
    <font>
      <b/>
      <sz val="9"/>
      <color indexed="8"/>
      <name val="Gill Sans Std"/>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vertAlign val="superscript"/>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rgb="FF1F497D"/>
      <name val="Calibri"/>
      <family val="2"/>
    </font>
    <font>
      <sz val="11"/>
      <color rgb="FF1F497D"/>
      <name val="Calibri"/>
      <family val="2"/>
    </font>
    <font>
      <b/>
      <sz val="11"/>
      <color theme="1"/>
      <name val="Arial"/>
      <family val="2"/>
    </font>
  </fonts>
  <fills count="9">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s>
  <borders count="95">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right style="medium">
        <color indexed="62"/>
      </right>
      <top style="thin">
        <color indexed="18"/>
      </top>
      <bottom/>
      <diagonal/>
    </border>
    <border>
      <left style="thin">
        <color indexed="62"/>
      </left>
      <right style="thin">
        <color indexed="62"/>
      </right>
      <top style="medium">
        <color indexed="62"/>
      </top>
      <bottom style="thin">
        <color indexed="62"/>
      </bottom>
      <diagonal/>
    </border>
    <border>
      <left style="medium">
        <color indexed="62"/>
      </left>
      <right/>
      <top style="thin">
        <color indexed="18"/>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style="medium">
        <color indexed="62"/>
      </right>
      <top style="thin">
        <color indexed="62"/>
      </top>
      <bottom style="hair">
        <color indexed="62"/>
      </bottom>
      <diagonal/>
    </border>
    <border>
      <left style="thin">
        <color indexed="62"/>
      </left>
      <right style="medium">
        <color indexed="62"/>
      </right>
      <top style="hair">
        <color indexed="62"/>
      </top>
      <bottom style="thin">
        <color indexed="62"/>
      </bottom>
      <diagonal/>
    </border>
    <border>
      <left style="thin">
        <color indexed="62"/>
      </left>
      <right style="medium">
        <color indexed="62"/>
      </right>
      <top style="thin">
        <color indexed="62"/>
      </top>
      <bottom style="thin">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64"/>
      </left>
      <right/>
      <top/>
      <bottom/>
      <diagonal/>
    </border>
    <border>
      <left style="thin">
        <color theme="0" tint="-0.499984740745262"/>
      </left>
      <right/>
      <top/>
      <bottom/>
      <diagonal/>
    </border>
    <border>
      <left/>
      <right style="thin">
        <color indexed="64"/>
      </right>
      <top/>
      <bottom style="thin">
        <color indexed="64"/>
      </bottom>
      <diagonal/>
    </border>
    <border>
      <left/>
      <right/>
      <top/>
      <bottom style="thin">
        <color indexed="64"/>
      </bottom>
      <diagonal/>
    </border>
    <border>
      <left style="thin">
        <color indexed="62"/>
      </left>
      <right/>
      <top style="thin">
        <color indexed="18"/>
      </top>
      <bottom style="thin">
        <color indexed="18"/>
      </bottom>
      <diagonal/>
    </border>
    <border>
      <left style="thin">
        <color indexed="62"/>
      </left>
      <right/>
      <top style="thin">
        <color indexed="18"/>
      </top>
      <bottom style="medium">
        <color indexed="62"/>
      </bottom>
      <diagonal/>
    </border>
  </borders>
  <cellStyleXfs count="3">
    <xf numFmtId="0" fontId="0" fillId="0" borderId="0"/>
    <xf numFmtId="0" fontId="31" fillId="0" borderId="0"/>
    <xf numFmtId="0" fontId="57" fillId="0" borderId="0"/>
  </cellStyleXfs>
  <cellXfs count="660">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Alignment="1" applyProtection="1">
      <protection locked="0"/>
    </xf>
    <xf numFmtId="0" fontId="3" fillId="2" borderId="0" xfId="0" applyNumberFormat="1" applyFont="1" applyFill="1" applyAlignment="1" applyProtection="1">
      <protection locked="0"/>
    </xf>
    <xf numFmtId="3" fontId="3" fillId="2" borderId="0" xfId="0" applyNumberFormat="1" applyFont="1" applyFill="1" applyAlignment="1" applyProtection="1">
      <protection locked="0"/>
    </xf>
    <xf numFmtId="164" fontId="1" fillId="2" borderId="0" xfId="0" applyNumberFormat="1" applyFont="1" applyFill="1" applyAlignment="1" applyProtection="1">
      <protection hidden="1"/>
    </xf>
    <xf numFmtId="164" fontId="1" fillId="2" borderId="0" xfId="0" applyNumberFormat="1" applyFont="1" applyFill="1" applyAlignment="1" applyProtection="1">
      <alignment horizontal="right"/>
      <protection hidden="1"/>
    </xf>
    <xf numFmtId="0" fontId="1" fillId="2" borderId="0" xfId="0" applyNumberFormat="1" applyFont="1" applyFill="1" applyAlignment="1"/>
    <xf numFmtId="3" fontId="1" fillId="2" borderId="0" xfId="0" applyNumberFormat="1" applyFont="1" applyFill="1" applyBorder="1" applyAlignment="1" applyProtection="1">
      <protection locked="0"/>
    </xf>
    <xf numFmtId="0" fontId="1" fillId="2" borderId="0" xfId="0" applyNumberFormat="1" applyFont="1" applyFill="1" applyBorder="1" applyProtection="1">
      <protection locked="0"/>
    </xf>
    <xf numFmtId="0" fontId="7" fillId="0" borderId="0" xfId="0" applyFont="1"/>
    <xf numFmtId="0" fontId="7" fillId="0" borderId="0" xfId="0" applyFont="1" applyBorder="1"/>
    <xf numFmtId="0" fontId="13" fillId="0" borderId="0" xfId="0" applyFont="1"/>
    <xf numFmtId="3" fontId="4" fillId="0" borderId="0" xfId="0" applyNumberFormat="1" applyFont="1" applyAlignme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Border="1" applyAlignment="1" applyProtection="1">
      <alignment vertical="center"/>
      <protection locked="0"/>
    </xf>
    <xf numFmtId="0" fontId="6" fillId="2" borderId="0" xfId="0" applyNumberFormat="1" applyFont="1" applyFill="1" applyAlignment="1" applyProtection="1">
      <alignment vertical="center"/>
      <protection locked="0"/>
    </xf>
    <xf numFmtId="0" fontId="8" fillId="2" borderId="0" xfId="0" applyNumberFormat="1"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1" fontId="4" fillId="3"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horizontal="right" vertical="center"/>
      <protection locked="0"/>
    </xf>
    <xf numFmtId="3" fontId="4" fillId="3" borderId="0" xfId="0" applyNumberFormat="1" applyFont="1" applyFill="1" applyBorder="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0" fontId="7" fillId="0" borderId="0" xfId="0" applyFont="1" applyAlignment="1"/>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horizontal="right" vertical="center"/>
      <protection locked="0"/>
    </xf>
    <xf numFmtId="0" fontId="7" fillId="0" borderId="0" xfId="0" applyFont="1" applyBorder="1" applyAlignment="1"/>
    <xf numFmtId="0" fontId="13" fillId="0" borderId="0" xfId="0" applyFont="1" applyBorder="1"/>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Border="1" applyAlignment="1">
      <alignment vertical="center"/>
    </xf>
    <xf numFmtId="3" fontId="5" fillId="0" borderId="13" xfId="0" applyNumberFormat="1" applyFont="1" applyBorder="1" applyAlignment="1">
      <alignment vertical="center"/>
    </xf>
    <xf numFmtId="3" fontId="5" fillId="0" borderId="24" xfId="0" applyNumberFormat="1" applyFont="1" applyBorder="1" applyAlignment="1" applyProtection="1">
      <alignment horizontal="left" vertical="center"/>
      <protection locked="0"/>
    </xf>
    <xf numFmtId="3" fontId="5" fillId="0" borderId="0" xfId="0" applyNumberFormat="1" applyFont="1" applyBorder="1" applyAlignment="1" applyProtection="1">
      <alignment vertical="center"/>
      <protection locked="0"/>
    </xf>
    <xf numFmtId="3" fontId="5" fillId="0" borderId="0" xfId="0" applyNumberFormat="1" applyFont="1" applyBorder="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Border="1" applyAlignment="1">
      <alignment vertical="center"/>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33"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16" xfId="0" applyNumberFormat="1" applyFont="1" applyBorder="1" applyAlignment="1">
      <alignment horizontal="righ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0" fontId="13" fillId="0" borderId="0" xfId="0" applyFont="1" applyAlignment="1">
      <alignment horizontal="left"/>
    </xf>
    <xf numFmtId="3" fontId="4" fillId="0" borderId="27" xfId="0" applyNumberFormat="1" applyFont="1" applyBorder="1" applyAlignment="1">
      <alignment vertical="center"/>
    </xf>
    <xf numFmtId="3" fontId="4" fillId="0" borderId="28" xfId="0" applyNumberFormat="1" applyFont="1" applyBorder="1" applyAlignment="1">
      <alignment horizontal="lef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0" xfId="0" applyNumberFormat="1" applyFont="1" applyBorder="1" applyAlignment="1">
      <alignment horizontal="left" vertical="center"/>
    </xf>
    <xf numFmtId="3" fontId="5" fillId="0" borderId="38" xfId="0" applyNumberFormat="1" applyFont="1" applyBorder="1" applyAlignment="1">
      <alignment vertical="center"/>
    </xf>
    <xf numFmtId="3" fontId="5" fillId="0" borderId="24" xfId="0" applyNumberFormat="1" applyFont="1" applyBorder="1" applyAlignment="1">
      <alignment horizontal="lef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5" fillId="0" borderId="45"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7" xfId="0" applyNumberFormat="1" applyFont="1" applyBorder="1" applyAlignment="1">
      <alignment vertical="center"/>
    </xf>
    <xf numFmtId="3" fontId="5" fillId="0" borderId="48" xfId="0" applyNumberFormat="1" applyFont="1" applyBorder="1" applyAlignment="1">
      <alignment vertical="center"/>
    </xf>
    <xf numFmtId="3" fontId="5" fillId="0" borderId="49" xfId="0" applyNumberFormat="1" applyFont="1" applyBorder="1" applyAlignment="1">
      <alignment vertical="center"/>
    </xf>
    <xf numFmtId="3" fontId="4" fillId="0" borderId="50" xfId="0" applyNumberFormat="1" applyFont="1" applyBorder="1" applyAlignment="1" applyProtection="1">
      <alignment horizontal="right" vertical="center"/>
      <protection locked="0"/>
    </xf>
    <xf numFmtId="1" fontId="5" fillId="0" borderId="47" xfId="0" applyNumberFormat="1" applyFont="1" applyBorder="1" applyAlignment="1" applyProtection="1">
      <alignment horizontal="left" vertical="center"/>
      <protection locked="0"/>
    </xf>
    <xf numFmtId="3" fontId="5" fillId="0" borderId="48"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1"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2" xfId="0" applyNumberFormat="1" applyFont="1" applyBorder="1" applyAlignment="1">
      <alignment horizontal="right" vertical="center"/>
    </xf>
    <xf numFmtId="3" fontId="5" fillId="0" borderId="38" xfId="0" applyNumberFormat="1" applyFont="1" applyBorder="1" applyAlignment="1">
      <alignment horizontal="left" vertical="center"/>
    </xf>
    <xf numFmtId="3" fontId="13" fillId="0" borderId="53" xfId="0" applyNumberFormat="1" applyFont="1" applyBorder="1" applyAlignment="1" applyProtection="1">
      <alignment horizontal="left" vertical="center"/>
      <protection locked="0"/>
    </xf>
    <xf numFmtId="3" fontId="5" fillId="0" borderId="25" xfId="0" applyNumberFormat="1" applyFont="1" applyBorder="1" applyAlignment="1">
      <alignment vertical="center"/>
    </xf>
    <xf numFmtId="3" fontId="9" fillId="0" borderId="52"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5" xfId="0" applyNumberFormat="1" applyFont="1" applyBorder="1" applyAlignment="1">
      <alignment horizontal="left" vertical="center"/>
    </xf>
    <xf numFmtId="3" fontId="4" fillId="0" borderId="23" xfId="0" applyNumberFormat="1" applyFont="1" applyBorder="1" applyAlignment="1">
      <alignment vertical="center"/>
    </xf>
    <xf numFmtId="3" fontId="5" fillId="0" borderId="52" xfId="0" applyNumberFormat="1" applyFont="1" applyBorder="1" applyAlignment="1">
      <alignment horizontal="center" vertical="center"/>
    </xf>
    <xf numFmtId="3" fontId="5" fillId="0" borderId="26" xfId="0" applyNumberFormat="1" applyFont="1" applyBorder="1" applyAlignment="1">
      <alignment horizontal="center" vertical="center"/>
    </xf>
    <xf numFmtId="0" fontId="0" fillId="0" borderId="0" xfId="0" applyBorder="1"/>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0" xfId="0" applyNumberFormat="1" applyFont="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5"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9"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9"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6"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Border="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applyBorder="1"/>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6"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0" fontId="13" fillId="0" borderId="0" xfId="0" applyFont="1" applyBorder="1" applyAlignment="1">
      <alignment vertical="center"/>
    </xf>
    <xf numFmtId="3" fontId="2" fillId="2" borderId="0" xfId="0" applyNumberFormat="1" applyFont="1" applyFill="1" applyAlignment="1" applyProtection="1">
      <alignment vertical="center"/>
      <protection locked="0"/>
    </xf>
    <xf numFmtId="3" fontId="5" fillId="0" borderId="57" xfId="0" applyNumberFormat="1" applyFont="1" applyBorder="1" applyAlignment="1">
      <alignment vertical="center"/>
    </xf>
    <xf numFmtId="3" fontId="9" fillId="0" borderId="58" xfId="0" applyNumberFormat="1" applyFont="1" applyBorder="1" applyAlignment="1">
      <alignment vertical="center"/>
    </xf>
    <xf numFmtId="3" fontId="5" fillId="0" borderId="58" xfId="0" applyNumberFormat="1" applyFont="1" applyBorder="1" applyAlignment="1" applyProtection="1">
      <alignment vertical="center"/>
      <protection locked="0"/>
    </xf>
    <xf numFmtId="3" fontId="5" fillId="0" borderId="58" xfId="0" applyNumberFormat="1" applyFont="1" applyBorder="1" applyAlignment="1">
      <alignment horizontal="left" vertical="center"/>
    </xf>
    <xf numFmtId="3" fontId="5" fillId="0" borderId="58" xfId="0" applyNumberFormat="1" applyFont="1" applyBorder="1" applyAlignment="1">
      <alignment vertical="center"/>
    </xf>
    <xf numFmtId="3" fontId="4" fillId="2" borderId="31" xfId="0" applyNumberFormat="1" applyFont="1" applyFill="1" applyBorder="1" applyAlignment="1">
      <alignment vertical="center"/>
    </xf>
    <xf numFmtId="3" fontId="4" fillId="0" borderId="59" xfId="0" applyNumberFormat="1" applyFont="1" applyBorder="1" applyAlignment="1" applyProtection="1">
      <alignment horizontal="right" vertical="center"/>
      <protection locked="0"/>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lignment horizontal="right" vertical="center"/>
    </xf>
    <xf numFmtId="3" fontId="4" fillId="0" borderId="62" xfId="0" applyNumberFormat="1" applyFont="1" applyBorder="1" applyAlignment="1" applyProtection="1">
      <alignment horizontal="right" vertical="center"/>
      <protection locked="0"/>
    </xf>
    <xf numFmtId="3" fontId="4" fillId="0" borderId="63" xfId="0" applyNumberFormat="1" applyFont="1" applyBorder="1" applyAlignment="1">
      <alignment horizontal="right" vertical="center"/>
    </xf>
    <xf numFmtId="3" fontId="4" fillId="0" borderId="54" xfId="0" applyNumberFormat="1" applyFont="1" applyBorder="1" applyAlignment="1">
      <alignment horizontal="right" vertical="center"/>
    </xf>
    <xf numFmtId="3" fontId="4" fillId="0" borderId="64" xfId="0" applyNumberFormat="1" applyFont="1" applyBorder="1" applyAlignment="1">
      <alignment horizontal="right" vertical="center"/>
    </xf>
    <xf numFmtId="3" fontId="4" fillId="0" borderId="64" xfId="0" applyNumberFormat="1" applyFont="1" applyBorder="1" applyAlignment="1" applyProtection="1">
      <alignment horizontal="right" vertical="center"/>
      <protection locked="0"/>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6" xfId="0" applyNumberFormat="1" applyFont="1" applyBorder="1" applyAlignment="1" applyProtection="1">
      <alignment horizontal="right" vertical="center"/>
      <protection locked="0"/>
    </xf>
    <xf numFmtId="3" fontId="4" fillId="0" borderId="59"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4" fillId="0" borderId="61" xfId="0" applyNumberFormat="1" applyFont="1" applyBorder="1" applyAlignment="1">
      <alignment vertical="center"/>
    </xf>
    <xf numFmtId="3" fontId="4" fillId="0" borderId="51" xfId="0" applyNumberFormat="1" applyFont="1" applyBorder="1" applyAlignment="1">
      <alignment vertical="center"/>
    </xf>
    <xf numFmtId="3" fontId="4" fillId="0" borderId="66" xfId="0" applyNumberFormat="1" applyFont="1" applyBorder="1" applyAlignment="1">
      <alignment vertical="center"/>
    </xf>
    <xf numFmtId="0" fontId="0" fillId="0" borderId="0" xfId="0" applyBorder="1" applyAlignment="1">
      <alignment horizontal="center" vertical="center"/>
    </xf>
    <xf numFmtId="1" fontId="9" fillId="2" borderId="52"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7" xfId="0" applyFont="1" applyBorder="1" applyAlignment="1">
      <alignment horizontal="center" vertical="center"/>
    </xf>
    <xf numFmtId="3" fontId="4" fillId="2" borderId="64" xfId="0" applyNumberFormat="1" applyFont="1" applyFill="1" applyBorder="1" applyAlignment="1" applyProtection="1">
      <alignment horizontal="right" vertical="center"/>
      <protection locked="0"/>
    </xf>
    <xf numFmtId="3" fontId="1" fillId="2" borderId="0" xfId="0" applyNumberFormat="1" applyFont="1" applyFill="1" applyBorder="1" applyAlignment="1" applyProtection="1">
      <alignment vertical="center"/>
      <protection locked="0"/>
    </xf>
    <xf numFmtId="3" fontId="5" fillId="2" borderId="0" xfId="0" applyNumberFormat="1" applyFont="1" applyFill="1" applyBorder="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10" xfId="0" applyNumberFormat="1" applyFont="1" applyFill="1" applyBorder="1" applyAlignment="1" applyProtection="1">
      <alignment horizontal="right" vertical="center"/>
      <protection locked="0"/>
    </xf>
    <xf numFmtId="3" fontId="4" fillId="2" borderId="50" xfId="0" applyNumberFormat="1" applyFont="1" applyFill="1" applyBorder="1" applyAlignment="1" applyProtection="1">
      <alignment vertical="center"/>
      <protection locked="0"/>
    </xf>
    <xf numFmtId="3" fontId="4" fillId="2" borderId="50" xfId="0" applyNumberFormat="1" applyFont="1" applyFill="1" applyBorder="1" applyAlignment="1">
      <alignment vertical="center"/>
    </xf>
    <xf numFmtId="3" fontId="4" fillId="2" borderId="59"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3" fontId="4" fillId="2" borderId="59" xfId="0" applyNumberFormat="1" applyFont="1" applyFill="1" applyBorder="1" applyAlignment="1">
      <alignment vertical="center"/>
    </xf>
    <xf numFmtId="3" fontId="4" fillId="2" borderId="68" xfId="0" applyNumberFormat="1" applyFont="1" applyFill="1" applyBorder="1" applyAlignment="1" applyProtection="1">
      <alignment horizontal="right" vertical="center"/>
      <protection locked="0"/>
    </xf>
    <xf numFmtId="0" fontId="13" fillId="0" borderId="10" xfId="0" applyFont="1" applyBorder="1"/>
    <xf numFmtId="3" fontId="25" fillId="0" borderId="0" xfId="0" applyNumberFormat="1" applyFont="1" applyBorder="1" applyAlignment="1" applyProtection="1">
      <alignment vertical="center"/>
      <protection locked="0"/>
    </xf>
    <xf numFmtId="3" fontId="26" fillId="0" borderId="0" xfId="0" applyNumberFormat="1" applyFont="1" applyBorder="1" applyAlignment="1">
      <alignment vertical="center"/>
    </xf>
    <xf numFmtId="3" fontId="4" fillId="2" borderId="23" xfId="0" applyNumberFormat="1" applyFont="1" applyFill="1" applyBorder="1" applyAlignment="1" applyProtection="1">
      <alignment vertical="center"/>
      <protection locked="0"/>
    </xf>
    <xf numFmtId="3" fontId="4" fillId="2" borderId="60" xfId="0" applyNumberFormat="1" applyFont="1" applyFill="1" applyBorder="1" applyAlignment="1" applyProtection="1">
      <alignment horizontal="right" vertical="center"/>
      <protection locked="0"/>
    </xf>
    <xf numFmtId="3" fontId="4" fillId="2" borderId="61"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3" fontId="4" fillId="2" borderId="46" xfId="0" applyNumberFormat="1" applyFont="1" applyFill="1" applyBorder="1" applyAlignment="1" applyProtection="1">
      <alignment vertical="center"/>
      <protection locked="0"/>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Border="1" applyAlignment="1" applyProtection="1">
      <alignment horizontal="center" vertical="center"/>
      <protection locked="0"/>
    </xf>
    <xf numFmtId="1" fontId="9" fillId="2" borderId="0" xfId="0" applyNumberFormat="1" applyFont="1" applyFill="1" applyBorder="1" applyAlignment="1" applyProtection="1">
      <alignment horizontal="center" vertical="center"/>
      <protection locked="0"/>
    </xf>
    <xf numFmtId="3" fontId="0" fillId="0" borderId="0" xfId="0" applyNumberFormat="1"/>
    <xf numFmtId="3" fontId="4" fillId="2" borderId="46" xfId="0" applyNumberFormat="1" applyFont="1" applyFill="1" applyBorder="1" applyAlignment="1" applyProtection="1">
      <alignment horizontal="right" vertical="center"/>
      <protection locked="0"/>
    </xf>
    <xf numFmtId="3" fontId="4" fillId="2" borderId="46" xfId="0" applyNumberFormat="1" applyFont="1" applyFill="1" applyBorder="1" applyAlignment="1">
      <alignment vertical="center"/>
    </xf>
    <xf numFmtId="3" fontId="4" fillId="2" borderId="62" xfId="0" applyNumberFormat="1" applyFont="1" applyFill="1" applyBorder="1" applyAlignment="1" applyProtection="1">
      <alignment horizontal="right" vertical="center"/>
      <protection locked="0"/>
    </xf>
    <xf numFmtId="0" fontId="24" fillId="0" borderId="35" xfId="0" applyFont="1" applyBorder="1" applyAlignment="1">
      <alignment horizontal="center"/>
    </xf>
    <xf numFmtId="0" fontId="13" fillId="0" borderId="11" xfId="0" applyFont="1" applyBorder="1"/>
    <xf numFmtId="3" fontId="9" fillId="0" borderId="0" xfId="0" applyNumberFormat="1" applyFont="1" applyBorder="1" applyAlignment="1" applyProtection="1">
      <alignment horizontal="left" vertical="center"/>
      <protection locked="0"/>
    </xf>
    <xf numFmtId="3" fontId="5" fillId="0" borderId="69" xfId="0" applyNumberFormat="1" applyFont="1" applyBorder="1" applyAlignment="1">
      <alignment vertical="center"/>
    </xf>
    <xf numFmtId="3" fontId="5" fillId="0" borderId="70" xfId="0" applyNumberFormat="1" applyFont="1" applyBorder="1" applyAlignment="1" applyProtection="1">
      <alignment horizontal="left" vertical="center"/>
      <protection locked="0"/>
    </xf>
    <xf numFmtId="3" fontId="9" fillId="0" borderId="71"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9" fillId="0" borderId="72" xfId="0" applyNumberFormat="1" applyFont="1" applyBorder="1" applyAlignment="1" applyProtection="1">
      <alignment horizontal="left" vertical="center"/>
      <protection locked="0"/>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4" fillId="2" borderId="15"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4"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2" borderId="49" xfId="0" applyNumberFormat="1" applyFont="1" applyFill="1" applyBorder="1" applyAlignment="1" applyProtection="1">
      <alignment horizontal="right" vertical="center"/>
      <protection locked="0"/>
    </xf>
    <xf numFmtId="3" fontId="4" fillId="2" borderId="73"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9"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9"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44" xfId="0" applyNumberFormat="1" applyFont="1" applyBorder="1" applyAlignment="1" applyProtection="1">
      <alignment horizontal="left" vertical="center"/>
      <protection locked="0"/>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5" fillId="0" borderId="5" xfId="0" quotePrefix="1" applyNumberFormat="1" applyFont="1" applyBorder="1" applyAlignment="1" applyProtection="1">
      <alignment vertical="center"/>
      <protection locked="0"/>
    </xf>
    <xf numFmtId="49" fontId="5" fillId="0" borderId="13" xfId="0" quotePrefix="1" applyNumberFormat="1" applyFont="1" applyBorder="1" applyAlignment="1" applyProtection="1">
      <alignment vertical="center"/>
      <protection locked="0"/>
    </xf>
    <xf numFmtId="49" fontId="5" fillId="0" borderId="5" xfId="0" applyNumberFormat="1" applyFont="1" applyBorder="1" applyAlignment="1" applyProtection="1">
      <alignment horizontal="left" vertical="center"/>
      <protection locked="0"/>
    </xf>
    <xf numFmtId="49" fontId="4" fillId="0" borderId="13" xfId="0" applyNumberFormat="1" applyFont="1" applyBorder="1" applyAlignment="1">
      <alignment vertical="center"/>
    </xf>
    <xf numFmtId="49" fontId="5" fillId="0" borderId="21" xfId="0" applyNumberFormat="1" applyFont="1" applyBorder="1" applyAlignment="1">
      <alignment vertical="center"/>
    </xf>
    <xf numFmtId="49" fontId="5" fillId="0" borderId="13" xfId="0" applyNumberFormat="1" applyFont="1" applyBorder="1" applyAlignment="1">
      <alignment vertical="center"/>
    </xf>
    <xf numFmtId="49" fontId="5" fillId="0" borderId="9" xfId="0" applyNumberFormat="1" applyFont="1" applyBorder="1" applyAlignment="1">
      <alignment vertical="center"/>
    </xf>
    <xf numFmtId="49" fontId="5" fillId="0" borderId="9" xfId="0" applyNumberFormat="1" applyFont="1" applyBorder="1" applyAlignment="1">
      <alignment horizontal="left" vertical="center"/>
    </xf>
    <xf numFmtId="49" fontId="5" fillId="0" borderId="9" xfId="0" applyNumberFormat="1" applyFont="1" applyBorder="1" applyAlignment="1" applyProtection="1">
      <alignment vertical="center"/>
      <protection locked="0"/>
    </xf>
    <xf numFmtId="49" fontId="5" fillId="0" borderId="29" xfId="0" applyNumberFormat="1" applyFont="1" applyBorder="1" applyAlignment="1">
      <alignment vertical="center"/>
    </xf>
    <xf numFmtId="49" fontId="0" fillId="0" borderId="0" xfId="0" applyNumberFormat="1"/>
    <xf numFmtId="49" fontId="13" fillId="0" borderId="0" xfId="0" applyNumberFormat="1" applyFont="1"/>
    <xf numFmtId="49" fontId="5" fillId="0" borderId="5"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2" xfId="0" applyNumberFormat="1" applyFont="1" applyBorder="1" applyAlignment="1">
      <alignment vertical="center"/>
    </xf>
    <xf numFmtId="3" fontId="4" fillId="0" borderId="62" xfId="0" applyNumberFormat="1" applyFont="1" applyBorder="1" applyAlignment="1">
      <alignment horizontal="right" vertical="center"/>
    </xf>
    <xf numFmtId="3" fontId="5" fillId="0" borderId="74"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5" fillId="2" borderId="70" xfId="0" applyNumberFormat="1" applyFont="1" applyFill="1" applyBorder="1" applyAlignment="1" applyProtection="1">
      <alignment vertical="center"/>
      <protection locked="0"/>
    </xf>
    <xf numFmtId="3" fontId="9" fillId="2" borderId="71" xfId="0" applyNumberFormat="1" applyFont="1" applyFill="1" applyBorder="1" applyAlignment="1" applyProtection="1">
      <alignment vertical="center"/>
      <protection locked="0"/>
    </xf>
    <xf numFmtId="49" fontId="5" fillId="2" borderId="75" xfId="0" applyNumberFormat="1" applyFont="1" applyFill="1" applyBorder="1" applyAlignment="1" applyProtection="1">
      <alignment vertical="center"/>
      <protection locked="0"/>
    </xf>
    <xf numFmtId="3" fontId="5" fillId="2" borderId="76" xfId="0" applyNumberFormat="1" applyFont="1" applyFill="1" applyBorder="1" applyAlignment="1" applyProtection="1">
      <alignment vertical="center"/>
      <protection locked="0"/>
    </xf>
    <xf numFmtId="3" fontId="9" fillId="2" borderId="77" xfId="0" applyNumberFormat="1" applyFont="1" applyFill="1" applyBorder="1" applyAlignment="1" applyProtection="1">
      <alignment vertical="center"/>
      <protection locked="0"/>
    </xf>
    <xf numFmtId="49" fontId="5" fillId="2" borderId="43"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49" fontId="5" fillId="2" borderId="9"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NumberFormat="1"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NumberFormat="1"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Border="1" applyAlignment="1">
      <alignment vertical="top"/>
    </xf>
    <xf numFmtId="0" fontId="13" fillId="0" borderId="0" xfId="0" applyFont="1" applyAlignment="1">
      <alignment vertical="top"/>
    </xf>
    <xf numFmtId="3" fontId="4" fillId="0" borderId="0" xfId="0" applyNumberFormat="1"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78" xfId="0" applyNumberFormat="1" applyFont="1" applyBorder="1" applyAlignment="1">
      <alignment vertical="center"/>
    </xf>
    <xf numFmtId="3" fontId="4" fillId="0" borderId="31" xfId="0" applyNumberFormat="1" applyFont="1" applyBorder="1" applyAlignment="1">
      <alignment vertical="center"/>
    </xf>
    <xf numFmtId="3" fontId="4" fillId="0" borderId="54" xfId="0" applyNumberFormat="1" applyFont="1" applyBorder="1" applyAlignment="1">
      <alignment vertical="center"/>
    </xf>
    <xf numFmtId="3" fontId="4" fillId="0" borderId="32" xfId="0" applyNumberFormat="1" applyFont="1" applyBorder="1" applyAlignment="1">
      <alignment vertical="center"/>
    </xf>
    <xf numFmtId="3" fontId="4" fillId="0" borderId="65" xfId="0" applyNumberFormat="1" applyFont="1" applyBorder="1" applyAlignment="1">
      <alignment vertical="center"/>
    </xf>
    <xf numFmtId="3" fontId="4" fillId="0" borderId="63"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Border="1" applyAlignment="1" applyProtection="1">
      <alignment vertical="center"/>
      <protection locked="0"/>
    </xf>
    <xf numFmtId="3" fontId="4" fillId="2" borderId="0" xfId="0" applyNumberFormat="1" applyFont="1" applyFill="1" applyBorder="1" applyAlignment="1">
      <alignment vertical="center"/>
    </xf>
    <xf numFmtId="3" fontId="4" fillId="0" borderId="0" xfId="0" applyNumberFormat="1" applyFont="1" applyBorder="1" applyAlignment="1" applyProtection="1">
      <alignment horizontal="right" vertical="center"/>
      <protection locked="0"/>
    </xf>
    <xf numFmtId="3" fontId="6" fillId="0" borderId="0" xfId="0" applyNumberFormat="1" applyFont="1" applyAlignment="1"/>
    <xf numFmtId="3" fontId="8" fillId="0" borderId="0" xfId="0" applyNumberFormat="1" applyFont="1" applyAlignment="1"/>
    <xf numFmtId="3" fontId="4" fillId="0" borderId="0" xfId="0" applyNumberFormat="1" applyFont="1" applyAlignment="1">
      <alignment horizontal="left"/>
    </xf>
    <xf numFmtId="0" fontId="13" fillId="0" borderId="0" xfId="0" applyNumberFormat="1" applyFont="1" applyAlignme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49" fontId="32" fillId="0" borderId="5" xfId="0" applyNumberFormat="1" applyFont="1" applyBorder="1" applyAlignment="1" applyProtection="1">
      <alignment vertical="center"/>
      <protection locked="0"/>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49" fontId="32" fillId="0" borderId="9" xfId="0" applyNumberFormat="1" applyFont="1" applyBorder="1" applyAlignment="1">
      <alignment vertical="center"/>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49" fontId="32" fillId="0" borderId="21" xfId="0" applyNumberFormat="1" applyFont="1" applyBorder="1" applyAlignment="1">
      <alignment vertical="center"/>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49" fontId="32" fillId="0" borderId="9" xfId="0" applyNumberFormat="1" applyFont="1" applyBorder="1" applyAlignment="1">
      <alignment horizontal="left" vertical="center"/>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49" fontId="32" fillId="0" borderId="9" xfId="0" applyNumberFormat="1" applyFont="1" applyBorder="1" applyAlignment="1" applyProtection="1">
      <alignment vertical="center"/>
      <protection locked="0"/>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49" fontId="32" fillId="0" borderId="29" xfId="0" applyNumberFormat="1" applyFont="1" applyBorder="1" applyAlignment="1">
      <alignment vertical="center"/>
    </xf>
    <xf numFmtId="3" fontId="32" fillId="0" borderId="30" xfId="0" applyNumberFormat="1" applyFont="1" applyBorder="1" applyAlignment="1">
      <alignment vertical="center"/>
    </xf>
    <xf numFmtId="3" fontId="33" fillId="0" borderId="56" xfId="0" applyNumberFormat="1" applyFont="1" applyBorder="1" applyAlignment="1">
      <alignment vertical="center"/>
    </xf>
    <xf numFmtId="3" fontId="34" fillId="0" borderId="7" xfId="0" applyNumberFormat="1" applyFont="1" applyBorder="1" applyAlignment="1">
      <alignment horizontal="righ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2" xfId="0" applyNumberFormat="1" applyFont="1" applyBorder="1" applyAlignment="1" applyProtection="1">
      <alignment horizontal="right" vertical="center"/>
      <protection locked="0"/>
    </xf>
    <xf numFmtId="3" fontId="34" fillId="0" borderId="52"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9" xfId="0" applyNumberFormat="1" applyFont="1" applyBorder="1" applyAlignment="1">
      <alignment horizontal="right" vertical="center"/>
    </xf>
    <xf numFmtId="0" fontId="13" fillId="0" borderId="0" xfId="0" applyFont="1" applyAlignment="1"/>
    <xf numFmtId="3" fontId="26" fillId="0" borderId="0" xfId="0" applyNumberFormat="1" applyFont="1" applyAlignme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9" xfId="0" applyNumberFormat="1" applyFont="1" applyFill="1" applyBorder="1" applyAlignment="1" applyProtection="1">
      <alignment horizontal="left" vertical="center" wrapText="1"/>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Border="1" applyAlignment="1" applyProtection="1">
      <alignment vertical="center"/>
      <protection locked="0"/>
    </xf>
    <xf numFmtId="3" fontId="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9" fillId="0" borderId="0" xfId="0" applyNumberFormat="1" applyFont="1" applyBorder="1" applyAlignment="1">
      <alignment vertical="center"/>
    </xf>
    <xf numFmtId="3" fontId="35" fillId="0" borderId="0" xfId="0" applyNumberFormat="1" applyFont="1" applyAlignment="1">
      <alignment vertical="center"/>
    </xf>
    <xf numFmtId="0" fontId="36" fillId="0" borderId="0" xfId="0" applyFont="1" applyAlignment="1">
      <alignment vertical="center"/>
    </xf>
    <xf numFmtId="49" fontId="35" fillId="0" borderId="0" xfId="0" applyNumberFormat="1" applyFont="1" applyAlignment="1">
      <alignment vertical="center"/>
    </xf>
    <xf numFmtId="3" fontId="37" fillId="0" borderId="0" xfId="0" applyNumberFormat="1" applyFont="1" applyAlignment="1">
      <alignment vertical="center"/>
    </xf>
    <xf numFmtId="1" fontId="5" fillId="2" borderId="0" xfId="0" applyNumberFormat="1" applyFont="1" applyFill="1" applyBorder="1" applyAlignment="1" applyProtection="1">
      <alignment horizontal="right" vertical="center"/>
      <protection locked="0"/>
    </xf>
    <xf numFmtId="3" fontId="6" fillId="2" borderId="0" xfId="0" applyNumberFormat="1" applyFont="1" applyFill="1" applyBorder="1" applyAlignment="1" applyProtection="1">
      <alignment vertical="center"/>
      <protection locked="0"/>
    </xf>
    <xf numFmtId="3" fontId="8" fillId="2" borderId="0" xfId="0" applyNumberFormat="1" applyFont="1" applyFill="1" applyBorder="1" applyAlignment="1" applyProtection="1">
      <alignment vertical="center"/>
      <protection locked="0"/>
    </xf>
    <xf numFmtId="3" fontId="4" fillId="0" borderId="16" xfId="1" applyNumberFormat="1" applyFont="1" applyBorder="1" applyAlignment="1">
      <alignment horizontal="right" vertical="center"/>
    </xf>
    <xf numFmtId="3" fontId="4" fillId="0" borderId="51" xfId="1" applyNumberFormat="1" applyFont="1" applyBorder="1" applyAlignment="1" applyProtection="1">
      <alignment horizontal="right" vertical="center"/>
      <protection locked="0"/>
    </xf>
    <xf numFmtId="3" fontId="4" fillId="0" borderId="11" xfId="1" applyNumberFormat="1" applyFont="1" applyBorder="1" applyAlignment="1" applyProtection="1">
      <alignment horizontal="right" vertical="center"/>
      <protection locked="0"/>
    </xf>
    <xf numFmtId="3" fontId="4" fillId="0" borderId="85" xfId="1" applyNumberFormat="1" applyFont="1" applyBorder="1" applyAlignment="1" applyProtection="1">
      <alignment horizontal="right" vertical="center"/>
      <protection locked="0"/>
    </xf>
    <xf numFmtId="3" fontId="4" fillId="0" borderId="85" xfId="1" applyNumberFormat="1" applyFont="1" applyBorder="1" applyAlignment="1">
      <alignment vertical="center"/>
    </xf>
    <xf numFmtId="3" fontId="4" fillId="0" borderId="86" xfId="1" applyNumberFormat="1" applyFont="1" applyBorder="1" applyAlignment="1">
      <alignment vertical="center"/>
    </xf>
    <xf numFmtId="3" fontId="4" fillId="0" borderId="66" xfId="1" applyNumberFormat="1" applyFont="1" applyBorder="1" applyAlignment="1" applyProtection="1">
      <alignment horizontal="right" vertical="center"/>
      <protection locked="0"/>
    </xf>
    <xf numFmtId="3" fontId="4" fillId="2" borderId="51" xfId="1" applyNumberFormat="1" applyFont="1" applyFill="1" applyBorder="1" applyAlignment="1" applyProtection="1">
      <alignment vertical="center"/>
      <protection locked="0"/>
    </xf>
    <xf numFmtId="3" fontId="4" fillId="2" borderId="51" xfId="1" applyNumberFormat="1" applyFont="1" applyFill="1" applyBorder="1" applyAlignment="1" applyProtection="1">
      <alignment horizontal="right" vertical="center"/>
      <protection locked="0"/>
    </xf>
    <xf numFmtId="3" fontId="4" fillId="2" borderId="51" xfId="1" applyNumberFormat="1" applyFont="1" applyFill="1" applyBorder="1" applyAlignment="1">
      <alignment vertical="center"/>
    </xf>
    <xf numFmtId="3" fontId="4" fillId="0" borderId="60" xfId="1" applyNumberFormat="1" applyFont="1" applyBorder="1" applyAlignment="1" applyProtection="1">
      <alignment horizontal="right" vertical="center"/>
      <protection locked="0"/>
    </xf>
    <xf numFmtId="1" fontId="24" fillId="0" borderId="78" xfId="0" applyNumberFormat="1" applyFont="1" applyBorder="1" applyAlignment="1" applyProtection="1">
      <alignment horizontal="left" vertical="center"/>
      <protection locked="0"/>
    </xf>
    <xf numFmtId="0" fontId="38" fillId="0" borderId="0" xfId="0" applyFont="1"/>
    <xf numFmtId="49" fontId="38" fillId="0" borderId="0" xfId="0" applyNumberFormat="1" applyFont="1"/>
    <xf numFmtId="3" fontId="4" fillId="0" borderId="50" xfId="1" applyNumberFormat="1" applyFont="1" applyFill="1" applyBorder="1" applyAlignment="1" applyProtection="1">
      <alignment horizontal="right" vertical="center"/>
      <protection locked="0"/>
    </xf>
    <xf numFmtId="3" fontId="4" fillId="0" borderId="49" xfId="1" applyNumberFormat="1" applyFont="1" applyFill="1" applyBorder="1" applyAlignment="1">
      <alignment horizontal="right" vertical="center"/>
    </xf>
    <xf numFmtId="3" fontId="4" fillId="0" borderId="73" xfId="1" applyNumberFormat="1" applyFont="1" applyFill="1" applyBorder="1" applyAlignment="1">
      <alignment horizontal="right" vertical="center"/>
    </xf>
    <xf numFmtId="3" fontId="3" fillId="0" borderId="0" xfId="0" applyNumberFormat="1" applyFont="1" applyAlignment="1">
      <alignment vertical="center"/>
    </xf>
    <xf numFmtId="0" fontId="39" fillId="0" borderId="0" xfId="0" applyFont="1"/>
    <xf numFmtId="0" fontId="31" fillId="0" borderId="0" xfId="0" applyFont="1"/>
    <xf numFmtId="3" fontId="40" fillId="2" borderId="0" xfId="0" applyNumberFormat="1" applyFont="1" applyFill="1" applyBorder="1" applyAlignment="1" applyProtection="1">
      <alignment vertical="center"/>
      <protection locked="0"/>
    </xf>
    <xf numFmtId="1" fontId="40" fillId="2" borderId="0" xfId="0" applyNumberFormat="1" applyFont="1" applyFill="1" applyBorder="1" applyAlignment="1" applyProtection="1">
      <alignment horizontal="right" vertical="center"/>
      <protection locked="0"/>
    </xf>
    <xf numFmtId="0" fontId="22" fillId="0" borderId="0" xfId="0" applyFont="1" applyBorder="1"/>
    <xf numFmtId="3" fontId="40" fillId="0" borderId="0" xfId="0" applyNumberFormat="1" applyFont="1" applyBorder="1" applyAlignment="1" applyProtection="1">
      <alignment vertical="center"/>
      <protection locked="0"/>
    </xf>
    <xf numFmtId="3" fontId="41" fillId="0" borderId="0" xfId="0" applyNumberFormat="1" applyFont="1" applyBorder="1" applyAlignment="1" applyProtection="1">
      <alignment vertical="center"/>
      <protection locked="0"/>
    </xf>
    <xf numFmtId="3" fontId="6" fillId="0" borderId="0" xfId="0" applyNumberFormat="1" applyFont="1" applyBorder="1" applyAlignment="1" applyProtection="1">
      <alignment horizontal="right" vertical="center"/>
      <protection locked="0"/>
    </xf>
    <xf numFmtId="3" fontId="6" fillId="0" borderId="0" xfId="0" applyNumberFormat="1" applyFont="1" applyBorder="1" applyAlignment="1">
      <alignment horizontal="right" vertical="center"/>
    </xf>
    <xf numFmtId="3" fontId="6" fillId="0" borderId="0" xfId="0" applyNumberFormat="1" applyFont="1" applyBorder="1" applyAlignment="1">
      <alignment vertical="top"/>
    </xf>
    <xf numFmtId="0" fontId="22" fillId="0" borderId="0" xfId="0" applyFont="1" applyAlignment="1">
      <alignment vertical="top"/>
    </xf>
    <xf numFmtId="3" fontId="6" fillId="0" borderId="0" xfId="0" applyNumberFormat="1" applyFont="1" applyAlignment="1">
      <alignment horizontal="left"/>
    </xf>
    <xf numFmtId="0" fontId="39" fillId="0" borderId="0" xfId="0" applyFont="1" applyAlignment="1">
      <alignment vertical="center"/>
    </xf>
    <xf numFmtId="3" fontId="5" fillId="0" borderId="47" xfId="0" quotePrefix="1" applyNumberFormat="1" applyFont="1" applyBorder="1" applyAlignment="1">
      <alignment vertical="center"/>
    </xf>
    <xf numFmtId="0" fontId="42" fillId="0" borderId="0" xfId="0" applyFont="1"/>
    <xf numFmtId="3" fontId="4" fillId="0" borderId="80" xfId="1" applyNumberFormat="1" applyFont="1" applyBorder="1" applyAlignment="1">
      <alignment horizontal="right" vertical="center"/>
    </xf>
    <xf numFmtId="3" fontId="4" fillId="0" borderId="81" xfId="1" applyNumberFormat="1" applyFont="1" applyBorder="1" applyAlignment="1">
      <alignment horizontal="right" vertical="center"/>
    </xf>
    <xf numFmtId="3" fontId="4" fillId="0" borderId="11" xfId="0" applyNumberFormat="1" applyFont="1" applyBorder="1" applyAlignment="1">
      <alignment vertical="center"/>
    </xf>
    <xf numFmtId="3" fontId="4" fillId="0" borderId="60" xfId="0" applyNumberFormat="1" applyFont="1" applyBorder="1" applyAlignment="1">
      <alignment vertical="center"/>
    </xf>
    <xf numFmtId="3" fontId="4" fillId="0" borderId="82" xfId="1" applyNumberFormat="1" applyFont="1" applyBorder="1" applyAlignment="1">
      <alignment horizontal="right" vertical="center"/>
    </xf>
    <xf numFmtId="3" fontId="5" fillId="0" borderId="56"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9" fillId="0" borderId="52" xfId="0" applyNumberFormat="1" applyFont="1" applyBorder="1" applyAlignment="1">
      <alignment horizontal="left" vertical="top"/>
    </xf>
    <xf numFmtId="3" fontId="9" fillId="0" borderId="13" xfId="0" applyNumberFormat="1" applyFont="1" applyBorder="1" applyAlignment="1">
      <alignment vertical="center"/>
    </xf>
    <xf numFmtId="3" fontId="5" fillId="0" borderId="14" xfId="0" applyNumberFormat="1" applyFont="1" applyBorder="1" applyAlignment="1">
      <alignment horizontal="left" vertical="top"/>
    </xf>
    <xf numFmtId="3" fontId="4" fillId="0" borderId="15" xfId="0" applyNumberFormat="1" applyFont="1" applyBorder="1" applyAlignment="1">
      <alignment horizontal="left" vertical="top"/>
    </xf>
    <xf numFmtId="3" fontId="43" fillId="0" borderId="22" xfId="0" applyNumberFormat="1" applyFont="1" applyBorder="1" applyAlignment="1">
      <alignment vertical="center"/>
    </xf>
    <xf numFmtId="3" fontId="43" fillId="0" borderId="23" xfId="0" applyNumberFormat="1" applyFont="1" applyBorder="1" applyAlignment="1">
      <alignment vertical="center"/>
    </xf>
    <xf numFmtId="3" fontId="43" fillId="0" borderId="62" xfId="0" applyNumberFormat="1" applyFont="1" applyBorder="1" applyAlignment="1">
      <alignment vertical="center"/>
    </xf>
    <xf numFmtId="49" fontId="32" fillId="0" borderId="13" xfId="0" applyNumberFormat="1" applyFont="1" applyBorder="1" applyAlignment="1">
      <alignment horizontal="left" vertical="center"/>
    </xf>
    <xf numFmtId="3" fontId="34" fillId="0" borderId="62"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2"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7" xfId="0" applyNumberFormat="1" applyFont="1" applyFill="1" applyBorder="1" applyAlignment="1" applyProtection="1">
      <alignment horizontal="center" vertical="center"/>
      <protection locked="0"/>
    </xf>
    <xf numFmtId="0" fontId="0" fillId="0" borderId="15" xfId="0" applyBorder="1"/>
    <xf numFmtId="3" fontId="4" fillId="0" borderId="67"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16" xfId="0" applyFont="1" applyBorder="1" applyAlignment="1">
      <alignment vertical="center"/>
    </xf>
    <xf numFmtId="0" fontId="0" fillId="0" borderId="0" xfId="0" applyBorder="1" applyAlignment="1">
      <alignment vertical="center"/>
    </xf>
    <xf numFmtId="3" fontId="4" fillId="2" borderId="84" xfId="0" applyNumberFormat="1" applyFont="1" applyFill="1" applyBorder="1" applyAlignment="1" applyProtection="1">
      <alignment horizontal="right" vertical="center"/>
      <protection locked="0"/>
    </xf>
    <xf numFmtId="1" fontId="9" fillId="2" borderId="54" xfId="0" applyNumberFormat="1" applyFont="1" applyFill="1" applyBorder="1" applyAlignment="1" applyProtection="1">
      <alignment horizontal="center" vertical="center"/>
      <protection locked="0"/>
    </xf>
    <xf numFmtId="0" fontId="1" fillId="2" borderId="25" xfId="0" applyNumberFormat="1" applyFont="1" applyFill="1" applyBorder="1" applyAlignment="1"/>
    <xf numFmtId="0" fontId="1" fillId="2" borderId="55" xfId="0" applyNumberFormat="1" applyFont="1" applyFill="1" applyBorder="1" applyAlignment="1"/>
    <xf numFmtId="3" fontId="44" fillId="0" borderId="27" xfId="0" applyNumberFormat="1" applyFont="1" applyFill="1" applyBorder="1" applyAlignment="1" applyProtection="1">
      <alignment vertical="center"/>
      <protection locked="0"/>
    </xf>
    <xf numFmtId="3" fontId="44" fillId="0" borderId="28" xfId="0" applyNumberFormat="1" applyFont="1" applyFill="1" applyBorder="1" applyAlignment="1" applyProtection="1">
      <alignment vertical="center"/>
      <protection locked="0"/>
    </xf>
    <xf numFmtId="3" fontId="44" fillId="0" borderId="33" xfId="0" applyNumberFormat="1" applyFont="1" applyFill="1" applyBorder="1" applyAlignment="1" applyProtection="1">
      <alignment vertical="center"/>
      <protection locked="0"/>
    </xf>
    <xf numFmtId="3" fontId="44" fillId="0" borderId="13" xfId="0" applyNumberFormat="1" applyFont="1" applyFill="1" applyBorder="1" applyAlignment="1" applyProtection="1">
      <alignment vertical="center"/>
      <protection locked="0"/>
    </xf>
    <xf numFmtId="3" fontId="44" fillId="0" borderId="0" xfId="0" applyNumberFormat="1" applyFont="1" applyFill="1" applyBorder="1" applyAlignment="1" applyProtection="1">
      <alignment vertical="center"/>
      <protection locked="0"/>
    </xf>
    <xf numFmtId="3" fontId="44" fillId="0" borderId="16" xfId="0" applyNumberFormat="1" applyFont="1" applyFill="1" applyBorder="1" applyAlignment="1" applyProtection="1">
      <alignment vertical="center"/>
      <protection locked="0"/>
    </xf>
    <xf numFmtId="3" fontId="44" fillId="0" borderId="29" xfId="0" applyNumberFormat="1" applyFont="1" applyFill="1" applyBorder="1" applyAlignment="1" applyProtection="1">
      <alignment vertical="center"/>
      <protection locked="0"/>
    </xf>
    <xf numFmtId="3" fontId="44" fillId="0" borderId="30" xfId="0" applyNumberFormat="1" applyFont="1" applyFill="1" applyBorder="1" applyAlignment="1" applyProtection="1">
      <alignment vertical="center"/>
      <protection locked="0"/>
    </xf>
    <xf numFmtId="3" fontId="44" fillId="0" borderId="79" xfId="0" applyNumberFormat="1" applyFont="1" applyFill="1" applyBorder="1" applyAlignment="1" applyProtection="1">
      <alignment vertical="center"/>
      <protection locked="0"/>
    </xf>
    <xf numFmtId="3" fontId="44" fillId="6" borderId="27" xfId="0" applyNumberFormat="1" applyFont="1" applyFill="1" applyBorder="1" applyAlignment="1" applyProtection="1">
      <alignment vertical="center"/>
      <protection locked="0"/>
    </xf>
    <xf numFmtId="3" fontId="44" fillId="6" borderId="28" xfId="0" applyNumberFormat="1" applyFont="1" applyFill="1" applyBorder="1" applyAlignment="1" applyProtection="1">
      <alignment vertical="center"/>
      <protection locked="0"/>
    </xf>
    <xf numFmtId="3" fontId="44" fillId="6" borderId="33" xfId="0" applyNumberFormat="1" applyFont="1" applyFill="1" applyBorder="1" applyAlignment="1" applyProtection="1">
      <alignment vertical="center"/>
      <protection locked="0"/>
    </xf>
    <xf numFmtId="3" fontId="44" fillId="6" borderId="13" xfId="0" applyNumberFormat="1" applyFont="1" applyFill="1" applyBorder="1" applyAlignment="1" applyProtection="1">
      <alignment vertical="center"/>
      <protection locked="0"/>
    </xf>
    <xf numFmtId="3" fontId="44" fillId="6" borderId="0" xfId="0" applyNumberFormat="1" applyFont="1" applyFill="1" applyBorder="1" applyAlignment="1" applyProtection="1">
      <alignment vertical="center"/>
      <protection locked="0"/>
    </xf>
    <xf numFmtId="3" fontId="44" fillId="6" borderId="16" xfId="0" applyNumberFormat="1" applyFont="1" applyFill="1" applyBorder="1" applyAlignment="1" applyProtection="1">
      <alignment vertical="center"/>
      <protection locked="0"/>
    </xf>
    <xf numFmtId="3" fontId="44" fillId="6" borderId="29" xfId="0" applyNumberFormat="1" applyFont="1" applyFill="1" applyBorder="1" applyAlignment="1" applyProtection="1">
      <alignment vertical="center"/>
      <protection locked="0"/>
    </xf>
    <xf numFmtId="3" fontId="44" fillId="6" borderId="30" xfId="0" applyNumberFormat="1" applyFont="1" applyFill="1" applyBorder="1" applyAlignment="1" applyProtection="1">
      <alignment vertical="center"/>
      <protection locked="0"/>
    </xf>
    <xf numFmtId="3" fontId="44" fillId="6" borderId="79" xfId="0" applyNumberFormat="1" applyFont="1" applyFill="1" applyBorder="1" applyAlignment="1" applyProtection="1">
      <alignment vertical="center"/>
      <protection locked="0"/>
    </xf>
    <xf numFmtId="3" fontId="44" fillId="6" borderId="27" xfId="0" applyNumberFormat="1" applyFont="1" applyFill="1" applyBorder="1" applyAlignment="1">
      <alignment vertical="center"/>
    </xf>
    <xf numFmtId="3" fontId="44" fillId="6" borderId="28" xfId="0" applyNumberFormat="1" applyFont="1" applyFill="1" applyBorder="1" applyAlignment="1">
      <alignment vertical="center"/>
    </xf>
    <xf numFmtId="3" fontId="44" fillId="6" borderId="33" xfId="0" applyNumberFormat="1" applyFont="1" applyFill="1" applyBorder="1" applyAlignment="1">
      <alignment vertical="center"/>
    </xf>
    <xf numFmtId="3" fontId="44" fillId="6" borderId="13" xfId="0" applyNumberFormat="1" applyFont="1" applyFill="1" applyBorder="1" applyAlignment="1">
      <alignment vertical="center"/>
    </xf>
    <xf numFmtId="3" fontId="44" fillId="6" borderId="0" xfId="0" applyNumberFormat="1" applyFont="1" applyFill="1" applyBorder="1" applyAlignment="1">
      <alignment vertical="center"/>
    </xf>
    <xf numFmtId="3" fontId="44" fillId="6" borderId="16" xfId="0" applyNumberFormat="1" applyFont="1" applyFill="1" applyBorder="1" applyAlignment="1">
      <alignment vertical="center"/>
    </xf>
    <xf numFmtId="3" fontId="45" fillId="6" borderId="13" xfId="0" applyNumberFormat="1" applyFont="1" applyFill="1" applyBorder="1" applyAlignment="1">
      <alignment vertical="center"/>
    </xf>
    <xf numFmtId="3" fontId="45" fillId="6" borderId="0" xfId="0" applyNumberFormat="1" applyFont="1" applyFill="1" applyBorder="1" applyAlignment="1">
      <alignment vertical="center"/>
    </xf>
    <xf numFmtId="3" fontId="45" fillId="6" borderId="16" xfId="0" applyNumberFormat="1" applyFont="1" applyFill="1" applyBorder="1" applyAlignment="1">
      <alignment vertical="center"/>
    </xf>
    <xf numFmtId="3" fontId="45" fillId="6" borderId="29" xfId="0" applyNumberFormat="1" applyFont="1" applyFill="1" applyBorder="1" applyAlignment="1">
      <alignment vertical="center"/>
    </xf>
    <xf numFmtId="3" fontId="45" fillId="6" borderId="30" xfId="0" applyNumberFormat="1" applyFont="1" applyFill="1" applyBorder="1" applyAlignment="1">
      <alignment vertical="center"/>
    </xf>
    <xf numFmtId="3" fontId="45" fillId="6" borderId="79" xfId="0" applyNumberFormat="1" applyFont="1" applyFill="1" applyBorder="1" applyAlignment="1">
      <alignment vertical="center"/>
    </xf>
    <xf numFmtId="3" fontId="44" fillId="6" borderId="27" xfId="0" applyNumberFormat="1" applyFont="1" applyFill="1" applyBorder="1" applyAlignment="1"/>
    <xf numFmtId="3" fontId="44" fillId="6" borderId="28" xfId="0" applyNumberFormat="1" applyFont="1" applyFill="1" applyBorder="1" applyAlignment="1"/>
    <xf numFmtId="3" fontId="44" fillId="6" borderId="33" xfId="0" applyNumberFormat="1" applyFont="1" applyFill="1" applyBorder="1" applyAlignment="1"/>
    <xf numFmtId="3" fontId="44" fillId="6" borderId="13" xfId="0" applyNumberFormat="1" applyFont="1" applyFill="1" applyBorder="1" applyAlignment="1"/>
    <xf numFmtId="3" fontId="44" fillId="6" borderId="0" xfId="0" applyNumberFormat="1" applyFont="1" applyFill="1" applyBorder="1" applyAlignment="1"/>
    <xf numFmtId="3" fontId="44" fillId="6" borderId="16" xfId="0" applyNumberFormat="1" applyFont="1" applyFill="1" applyBorder="1" applyAlignment="1"/>
    <xf numFmtId="3" fontId="49" fillId="6" borderId="27" xfId="0" applyNumberFormat="1" applyFont="1" applyFill="1" applyBorder="1" applyAlignment="1">
      <alignment vertical="center"/>
    </xf>
    <xf numFmtId="3" fontId="49" fillId="6" borderId="28" xfId="0" applyNumberFormat="1" applyFont="1" applyFill="1" applyBorder="1" applyAlignment="1">
      <alignment vertical="center"/>
    </xf>
    <xf numFmtId="3" fontId="49" fillId="6" borderId="33" xfId="0" applyNumberFormat="1" applyFont="1" applyFill="1" applyBorder="1" applyAlignment="1">
      <alignment vertical="center"/>
    </xf>
    <xf numFmtId="3" fontId="49" fillId="6" borderId="13" xfId="0" applyNumberFormat="1" applyFont="1" applyFill="1" applyBorder="1" applyAlignment="1">
      <alignment vertical="center"/>
    </xf>
    <xf numFmtId="3" fontId="49" fillId="6" borderId="0" xfId="0" applyNumberFormat="1" applyFont="1" applyFill="1" applyBorder="1" applyAlignment="1">
      <alignment vertical="center"/>
    </xf>
    <xf numFmtId="3" fontId="49" fillId="6" borderId="16" xfId="0" applyNumberFormat="1" applyFont="1" applyFill="1" applyBorder="1" applyAlignment="1">
      <alignment vertical="center"/>
    </xf>
    <xf numFmtId="0" fontId="31" fillId="6" borderId="0" xfId="0" applyFont="1" applyFill="1" applyBorder="1" applyAlignment="1">
      <alignment vertical="center"/>
    </xf>
    <xf numFmtId="0" fontId="31" fillId="6" borderId="16" xfId="0" applyFont="1" applyFill="1" applyBorder="1" applyAlignment="1">
      <alignment vertical="center"/>
    </xf>
    <xf numFmtId="3" fontId="45" fillId="6" borderId="13" xfId="0" applyNumberFormat="1" applyFont="1" applyFill="1" applyBorder="1" applyAlignment="1" applyProtection="1">
      <alignment vertical="center" wrapText="1"/>
      <protection locked="0"/>
    </xf>
    <xf numFmtId="3" fontId="45" fillId="6" borderId="0" xfId="0" applyNumberFormat="1" applyFont="1" applyFill="1" applyBorder="1" applyAlignment="1" applyProtection="1">
      <alignment vertical="center" wrapText="1"/>
      <protection locked="0"/>
    </xf>
    <xf numFmtId="3" fontId="45" fillId="6" borderId="16" xfId="0" applyNumberFormat="1" applyFont="1" applyFill="1" applyBorder="1" applyAlignment="1" applyProtection="1">
      <alignment vertical="center" wrapText="1"/>
      <protection locked="0"/>
    </xf>
    <xf numFmtId="3" fontId="5" fillId="2" borderId="72" xfId="0" applyNumberFormat="1" applyFont="1" applyFill="1" applyBorder="1" applyAlignment="1" applyProtection="1">
      <alignment vertical="center"/>
      <protection locked="0"/>
    </xf>
    <xf numFmtId="0" fontId="14" fillId="0" borderId="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5"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9" xfId="0" applyNumberFormat="1" applyFont="1" applyFill="1" applyBorder="1" applyAlignment="1" applyProtection="1">
      <alignment vertical="center" wrapText="1"/>
      <protection locked="0"/>
    </xf>
    <xf numFmtId="3" fontId="4" fillId="2" borderId="10" xfId="0" applyNumberFormat="1" applyFont="1" applyFill="1" applyBorder="1" applyAlignment="1" applyProtection="1">
      <alignment vertical="center" wrapText="1"/>
      <protection locked="0"/>
    </xf>
    <xf numFmtId="3" fontId="45" fillId="0" borderId="13" xfId="0" applyNumberFormat="1" applyFont="1" applyFill="1" applyBorder="1" applyAlignment="1" applyProtection="1">
      <alignment vertical="center" wrapText="1"/>
      <protection locked="0"/>
    </xf>
    <xf numFmtId="3" fontId="45" fillId="0" borderId="0" xfId="0" applyNumberFormat="1" applyFont="1" applyFill="1" applyBorder="1" applyAlignment="1" applyProtection="1">
      <alignment vertical="center" wrapText="1"/>
      <protection locked="0"/>
    </xf>
    <xf numFmtId="3" fontId="45" fillId="0" borderId="16" xfId="0" applyNumberFormat="1" applyFont="1" applyFill="1" applyBorder="1" applyAlignment="1" applyProtection="1">
      <alignment vertical="center" wrapText="1"/>
      <protection locked="0"/>
    </xf>
    <xf numFmtId="3" fontId="5" fillId="2" borderId="55"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Border="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9" xfId="0" applyFont="1" applyFill="1" applyBorder="1" applyAlignment="1">
      <alignment vertical="center"/>
    </xf>
    <xf numFmtId="3" fontId="45" fillId="6" borderId="13" xfId="0" applyNumberFormat="1" applyFont="1" applyFill="1" applyBorder="1" applyAlignment="1"/>
    <xf numFmtId="0" fontId="28" fillId="6" borderId="0" xfId="0" applyFont="1" applyFill="1" applyBorder="1" applyAlignment="1"/>
    <xf numFmtId="0" fontId="28" fillId="6" borderId="16" xfId="0" applyFont="1" applyFill="1" applyBorder="1" applyAlignment="1"/>
    <xf numFmtId="3" fontId="45" fillId="6" borderId="29" xfId="0" applyNumberFormat="1" applyFont="1" applyFill="1" applyBorder="1" applyAlignment="1"/>
    <xf numFmtId="0" fontId="28" fillId="6" borderId="30" xfId="0" applyFont="1" applyFill="1" applyBorder="1" applyAlignment="1"/>
    <xf numFmtId="0" fontId="28" fillId="6" borderId="79" xfId="0" applyFont="1" applyFill="1" applyBorder="1" applyAlignment="1"/>
    <xf numFmtId="0" fontId="47" fillId="6" borderId="0" xfId="0" applyFont="1" applyFill="1" applyBorder="1" applyAlignment="1">
      <alignment vertical="center"/>
    </xf>
    <xf numFmtId="0" fontId="47" fillId="6" borderId="16" xfId="0" applyFont="1" applyFill="1" applyBorder="1" applyAlignment="1">
      <alignment vertical="center"/>
    </xf>
    <xf numFmtId="0" fontId="48" fillId="6" borderId="30" xfId="0" applyFont="1" applyFill="1" applyBorder="1" applyAlignment="1">
      <alignment vertical="center"/>
    </xf>
    <xf numFmtId="0" fontId="48" fillId="6" borderId="79" xfId="0" applyFont="1" applyFill="1" applyBorder="1" applyAlignment="1">
      <alignment vertical="center"/>
    </xf>
    <xf numFmtId="3" fontId="5" fillId="0" borderId="35" xfId="0" applyNumberFormat="1" applyFont="1" applyBorder="1" applyAlignment="1">
      <alignment vertical="center" wrapText="1"/>
    </xf>
    <xf numFmtId="3" fontId="5" fillId="0" borderId="52" xfId="0" applyNumberFormat="1" applyFont="1" applyBorder="1" applyAlignment="1">
      <alignment vertical="center" wrapText="1"/>
    </xf>
    <xf numFmtId="3" fontId="43" fillId="0" borderId="35" xfId="0" applyNumberFormat="1" applyFont="1" applyBorder="1" applyAlignment="1">
      <alignment vertical="center" wrapText="1"/>
    </xf>
    <xf numFmtId="3" fontId="43" fillId="0" borderId="52" xfId="0" applyNumberFormat="1" applyFont="1" applyBorder="1" applyAlignment="1">
      <alignment vertical="center" wrapText="1"/>
    </xf>
    <xf numFmtId="3" fontId="32" fillId="0" borderId="83" xfId="0" applyNumberFormat="1" applyFont="1" applyBorder="1" applyAlignment="1">
      <alignment vertical="center"/>
    </xf>
    <xf numFmtId="3" fontId="32" fillId="0" borderId="0" xfId="0" applyNumberFormat="1" applyFont="1" applyBorder="1" applyAlignment="1">
      <alignment vertical="center"/>
    </xf>
    <xf numFmtId="3" fontId="32" fillId="0" borderId="72" xfId="0" applyNumberFormat="1" applyFont="1" applyBorder="1" applyAlignment="1">
      <alignment vertical="center"/>
    </xf>
    <xf numFmtId="3" fontId="32" fillId="0" borderId="14" xfId="0" applyNumberFormat="1" applyFont="1" applyBorder="1" applyAlignment="1">
      <alignment vertical="center"/>
    </xf>
    <xf numFmtId="3" fontId="33" fillId="0" borderId="72" xfId="0" applyNumberFormat="1" applyFont="1" applyBorder="1" applyAlignment="1">
      <alignment vertical="center"/>
    </xf>
    <xf numFmtId="3" fontId="33" fillId="0" borderId="0" xfId="0" applyNumberFormat="1" applyFont="1" applyBorder="1" applyAlignment="1">
      <alignment vertical="center"/>
    </xf>
    <xf numFmtId="3" fontId="33" fillId="0" borderId="16" xfId="0" applyNumberFormat="1" applyFont="1" applyBorder="1" applyAlignment="1">
      <alignment vertical="center"/>
    </xf>
    <xf numFmtId="3" fontId="33" fillId="0" borderId="55"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5" fillId="6" borderId="13" xfId="0" applyNumberFormat="1" applyFont="1" applyFill="1" applyBorder="1" applyAlignment="1" applyProtection="1">
      <alignment vertical="center"/>
      <protection locked="0"/>
    </xf>
    <xf numFmtId="3" fontId="45" fillId="6" borderId="0" xfId="0" applyNumberFormat="1" applyFont="1" applyFill="1" applyBorder="1" applyAlignment="1" applyProtection="1">
      <alignment vertical="center"/>
      <protection locked="0"/>
    </xf>
    <xf numFmtId="0" fontId="28" fillId="6" borderId="0" xfId="0" applyFont="1" applyFill="1" applyBorder="1" applyAlignment="1">
      <alignment vertical="center"/>
    </xf>
    <xf numFmtId="0" fontId="28" fillId="6" borderId="16" xfId="0" applyFont="1" applyFill="1" applyBorder="1" applyAlignment="1">
      <alignment vertical="center"/>
    </xf>
    <xf numFmtId="3" fontId="45" fillId="6" borderId="29" xfId="0" applyNumberFormat="1" applyFont="1" applyFill="1" applyBorder="1" applyAlignment="1" applyProtection="1">
      <alignment vertical="center"/>
      <protection locked="0"/>
    </xf>
    <xf numFmtId="3" fontId="45"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9" xfId="0" applyFont="1" applyFill="1" applyBorder="1" applyAlignment="1">
      <alignment vertical="center"/>
    </xf>
    <xf numFmtId="0" fontId="0" fillId="0" borderId="14" xfId="0" applyBorder="1" applyAlignment="1">
      <alignment vertical="center"/>
    </xf>
    <xf numFmtId="3" fontId="9" fillId="2" borderId="55"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5"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9" xfId="0" applyFont="1" applyFill="1" applyBorder="1" applyAlignment="1">
      <alignment vertical="center" wrapText="1"/>
    </xf>
    <xf numFmtId="0" fontId="31" fillId="6" borderId="30" xfId="0" applyFont="1" applyFill="1" applyBorder="1" applyAlignment="1">
      <alignment vertical="center"/>
    </xf>
    <xf numFmtId="0" fontId="31" fillId="6" borderId="79" xfId="0" applyFont="1" applyFill="1" applyBorder="1" applyAlignment="1">
      <alignment vertical="center"/>
    </xf>
    <xf numFmtId="3" fontId="51" fillId="6" borderId="29" xfId="0" applyNumberFormat="1" applyFont="1" applyFill="1" applyBorder="1" applyAlignment="1">
      <alignment vertical="center"/>
    </xf>
    <xf numFmtId="3" fontId="5" fillId="2" borderId="83"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3" xfId="0" applyNumberFormat="1" applyFont="1" applyBorder="1" applyAlignment="1">
      <alignment horizontal="center" vertical="center"/>
    </xf>
    <xf numFmtId="0" fontId="0" fillId="6" borderId="87" xfId="0" applyFill="1" applyBorder="1"/>
    <xf numFmtId="0" fontId="52" fillId="7" borderId="0" xfId="0" applyFont="1" applyFill="1" applyAlignment="1">
      <alignment horizontal="center" vertical="center"/>
    </xf>
    <xf numFmtId="0" fontId="52" fillId="7" borderId="0" xfId="0" applyFont="1" applyFill="1" applyAlignment="1">
      <alignment vertical="center"/>
    </xf>
    <xf numFmtId="0" fontId="0" fillId="6" borderId="88" xfId="0" applyFill="1" applyBorder="1"/>
    <xf numFmtId="0" fontId="0" fillId="6" borderId="89" xfId="0" applyFill="1" applyBorder="1"/>
    <xf numFmtId="0" fontId="0" fillId="6" borderId="0" xfId="0" applyFill="1"/>
    <xf numFmtId="0" fontId="0" fillId="6" borderId="90" xfId="0" applyFill="1" applyBorder="1"/>
    <xf numFmtId="0" fontId="53" fillId="8" borderId="0" xfId="0" applyFont="1" applyFill="1" applyAlignment="1">
      <alignment wrapText="1"/>
    </xf>
    <xf numFmtId="0" fontId="0" fillId="6" borderId="90" xfId="0" applyFill="1" applyBorder="1" applyAlignment="1">
      <alignment vertical="top"/>
    </xf>
    <xf numFmtId="0" fontId="0" fillId="6" borderId="0" xfId="0" applyFill="1" applyAlignment="1">
      <alignment vertical="top"/>
    </xf>
    <xf numFmtId="0" fontId="0" fillId="6" borderId="89" xfId="0" applyFill="1" applyBorder="1" applyAlignment="1">
      <alignment vertical="top"/>
    </xf>
    <xf numFmtId="0" fontId="54" fillId="6" borderId="0" xfId="0" applyFont="1" applyFill="1" applyAlignment="1">
      <alignment wrapText="1"/>
    </xf>
    <xf numFmtId="0" fontId="55" fillId="6" borderId="0" xfId="0" applyFont="1" applyFill="1" applyAlignment="1">
      <alignment wrapText="1"/>
    </xf>
    <xf numFmtId="0" fontId="56" fillId="6" borderId="0" xfId="0" applyFont="1" applyFill="1" applyAlignment="1">
      <alignment wrapText="1"/>
    </xf>
    <xf numFmtId="0" fontId="57" fillId="0" borderId="0" xfId="2"/>
    <xf numFmtId="0" fontId="58" fillId="6" borderId="0" xfId="2" applyFont="1" applyFill="1" applyAlignment="1">
      <alignment wrapText="1"/>
    </xf>
    <xf numFmtId="0" fontId="57" fillId="6" borderId="0" xfId="2" applyFill="1" applyAlignment="1">
      <alignment wrapText="1"/>
    </xf>
    <xf numFmtId="0" fontId="57" fillId="0" borderId="0" xfId="2" quotePrefix="1"/>
    <xf numFmtId="0" fontId="0" fillId="6" borderId="0" xfId="0" applyFill="1" applyAlignment="1">
      <alignment wrapText="1"/>
    </xf>
    <xf numFmtId="0" fontId="59" fillId="6" borderId="0" xfId="0" applyFont="1" applyFill="1"/>
    <xf numFmtId="0" fontId="0" fillId="6" borderId="0" xfId="0" quotePrefix="1" applyFill="1"/>
    <xf numFmtId="0" fontId="60" fillId="6" borderId="0" xfId="0" applyFont="1" applyFill="1" applyAlignment="1">
      <alignment vertical="center"/>
    </xf>
    <xf numFmtId="0" fontId="61" fillId="6" borderId="0" xfId="0" applyFont="1" applyFill="1" applyAlignment="1">
      <alignment vertical="center" wrapText="1"/>
    </xf>
    <xf numFmtId="0" fontId="0" fillId="6" borderId="0" xfId="0" applyFill="1" applyAlignment="1"/>
    <xf numFmtId="0" fontId="61" fillId="6" borderId="0" xfId="0" applyFont="1" applyFill="1" applyAlignment="1">
      <alignment vertical="center"/>
    </xf>
    <xf numFmtId="0" fontId="62"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vertical="center"/>
    </xf>
    <xf numFmtId="0" fontId="27" fillId="6" borderId="0" xfId="0" applyFont="1" applyFill="1" applyAlignment="1">
      <alignment wrapText="1"/>
    </xf>
    <xf numFmtId="0" fontId="0" fillId="6" borderId="92" xfId="0" applyFill="1" applyBorder="1"/>
    <xf numFmtId="0" fontId="0" fillId="6" borderId="91" xfId="0" applyFill="1" applyBorder="1"/>
    <xf numFmtId="0" fontId="0" fillId="6" borderId="92" xfId="0" applyFill="1" applyBorder="1" applyAlignment="1">
      <alignment wrapText="1"/>
    </xf>
    <xf numFmtId="0" fontId="57" fillId="6" borderId="0" xfId="2" quotePrefix="1" applyFill="1"/>
    <xf numFmtId="0" fontId="57" fillId="6" borderId="0" xfId="2" applyFill="1"/>
    <xf numFmtId="1" fontId="24" fillId="0" borderId="93" xfId="0" applyNumberFormat="1" applyFont="1" applyBorder="1" applyAlignment="1" applyProtection="1">
      <alignment horizontal="left" vertical="center"/>
      <protection locked="0"/>
    </xf>
    <xf numFmtId="1" fontId="24" fillId="0" borderId="94" xfId="0" applyNumberFormat="1" applyFont="1" applyBorder="1" applyAlignment="1" applyProtection="1">
      <alignment horizontal="left" vertical="center"/>
      <protection locked="0"/>
    </xf>
    <xf numFmtId="3" fontId="5" fillId="0" borderId="70" xfId="0" applyNumberFormat="1" applyFont="1" applyBorder="1" applyAlignment="1">
      <alignment vertical="center"/>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Border="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Border="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9"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cellXfs>
  <cellStyles count="3">
    <cellStyle name="Hyperlink" xfId="2" builtinId="8"/>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zoomScale="130" zoomScaleNormal="130" workbookViewId="0">
      <selection activeCell="A6" sqref="A6"/>
    </sheetView>
  </sheetViews>
  <sheetFormatPr defaultColWidth="11.5546875" defaultRowHeight="15"/>
  <sheetData>
    <row r="2" spans="1:11">
      <c r="A2" s="650" t="s">
        <v>135</v>
      </c>
      <c r="B2" s="651"/>
      <c r="C2" s="651"/>
      <c r="D2" s="651"/>
      <c r="E2" s="651"/>
      <c r="F2" s="651"/>
      <c r="G2" s="651"/>
      <c r="H2" s="651"/>
      <c r="I2" s="651"/>
      <c r="J2" s="651"/>
      <c r="K2" s="652"/>
    </row>
    <row r="3" spans="1:11">
      <c r="A3" s="653"/>
      <c r="B3" s="654"/>
      <c r="C3" s="654"/>
      <c r="D3" s="654"/>
      <c r="E3" s="654"/>
      <c r="F3" s="654"/>
      <c r="G3" s="654"/>
      <c r="H3" s="654"/>
      <c r="I3" s="654"/>
      <c r="J3" s="654"/>
      <c r="K3" s="655"/>
    </row>
    <row r="4" spans="1:11" ht="15.75" thickBot="1">
      <c r="A4" s="656" t="s">
        <v>230</v>
      </c>
      <c r="B4" s="657"/>
      <c r="C4" s="657"/>
      <c r="D4" s="657"/>
      <c r="E4" s="657"/>
      <c r="F4" s="657"/>
      <c r="G4" s="657"/>
      <c r="H4" s="657"/>
      <c r="I4" s="657"/>
      <c r="J4" s="657"/>
      <c r="K4" s="658"/>
    </row>
    <row r="5" spans="1:11" ht="15.75" thickBot="1">
      <c r="A5" s="659" t="s">
        <v>231</v>
      </c>
      <c r="B5" s="657"/>
      <c r="C5" s="657"/>
      <c r="D5" s="657"/>
      <c r="E5" s="657"/>
      <c r="F5" s="657"/>
      <c r="G5" s="657"/>
      <c r="H5" s="657"/>
      <c r="I5" s="657"/>
      <c r="J5" s="657"/>
      <c r="K5" s="658"/>
    </row>
    <row r="7" spans="1:11">
      <c r="A7" s="452" t="s">
        <v>129</v>
      </c>
    </row>
    <row r="8" spans="1:11">
      <c r="A8" s="53" t="s">
        <v>136</v>
      </c>
      <c r="B8" s="352"/>
      <c r="C8" s="353"/>
      <c r="D8" s="353"/>
      <c r="E8" s="353"/>
      <c r="F8" s="54"/>
      <c r="G8" s="352"/>
      <c r="H8" s="352"/>
      <c r="I8" s="352"/>
      <c r="J8" s="352"/>
    </row>
    <row r="9" spans="1:11">
      <c r="A9" s="53"/>
      <c r="B9" s="352"/>
      <c r="C9" s="353"/>
      <c r="D9" s="353"/>
      <c r="E9" s="353"/>
      <c r="F9" s="54"/>
      <c r="G9" s="352"/>
      <c r="H9" s="352"/>
      <c r="I9" s="352"/>
      <c r="J9" s="352"/>
    </row>
    <row r="10" spans="1:11">
      <c r="A10" s="418" t="s">
        <v>227</v>
      </c>
      <c r="B10" s="358"/>
      <c r="C10" s="358"/>
      <c r="D10" s="358"/>
      <c r="E10" s="358"/>
      <c r="F10" s="419"/>
      <c r="G10" s="358"/>
      <c r="H10" s="358"/>
      <c r="I10" s="358"/>
      <c r="J10" s="358"/>
    </row>
    <row r="12" spans="1:11" ht="18">
      <c r="A12" s="465" t="s">
        <v>139</v>
      </c>
      <c r="F12" s="452"/>
    </row>
    <row r="14" spans="1:11">
      <c r="A14" s="53" t="s">
        <v>137</v>
      </c>
      <c r="F14" s="452"/>
    </row>
    <row r="18" spans="1:11">
      <c r="A18" s="445" t="s">
        <v>134</v>
      </c>
      <c r="B18" s="446"/>
    </row>
    <row r="19" spans="1:11">
      <c r="A19" s="445" t="s">
        <v>123</v>
      </c>
      <c r="B19" s="446"/>
    </row>
    <row r="20" spans="1:11">
      <c r="A20" s="653" t="s">
        <v>134</v>
      </c>
      <c r="B20" s="654"/>
      <c r="C20" s="654"/>
      <c r="D20" s="654"/>
      <c r="E20" s="654"/>
      <c r="F20" s="654"/>
      <c r="G20" s="654"/>
      <c r="H20" s="654"/>
      <c r="I20" s="654"/>
      <c r="J20" s="654"/>
      <c r="K20" s="655"/>
    </row>
    <row r="21" spans="1:11">
      <c r="A21" t="s">
        <v>128</v>
      </c>
    </row>
    <row r="22" spans="1:11">
      <c r="A22" s="452" t="s">
        <v>127</v>
      </c>
    </row>
    <row r="24" spans="1:11">
      <c r="A24" s="53"/>
      <c r="E24" s="53"/>
    </row>
  </sheetData>
  <mergeCells count="5">
    <mergeCell ref="A2:K2"/>
    <mergeCell ref="A3:K3"/>
    <mergeCell ref="A4:K4"/>
    <mergeCell ref="A5:K5"/>
    <mergeCell ref="A20:K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zoomScaleNormal="100" workbookViewId="0"/>
  </sheetViews>
  <sheetFormatPr defaultColWidth="11.5546875" defaultRowHeight="12"/>
  <cols>
    <col min="1" max="1" width="7.77734375" style="327" customWidth="1"/>
    <col min="2" max="3" width="9.77734375" style="12" customWidth="1"/>
    <col min="4" max="7" width="11.77734375" style="12" customWidth="1"/>
    <col min="8" max="16384" width="11.5546875" style="12"/>
  </cols>
  <sheetData>
    <row r="1" spans="1:8" s="196" customFormat="1" ht="15.95" customHeight="1">
      <c r="A1" s="518" t="s">
        <v>150</v>
      </c>
      <c r="B1" s="519"/>
      <c r="C1" s="519"/>
      <c r="D1" s="519"/>
      <c r="E1" s="519"/>
      <c r="F1" s="519"/>
      <c r="G1" s="520"/>
      <c r="H1" s="195"/>
    </row>
    <row r="2" spans="1:8" s="196" customFormat="1" ht="15.95" customHeight="1">
      <c r="A2" s="521" t="s">
        <v>167</v>
      </c>
      <c r="B2" s="522"/>
      <c r="C2" s="522"/>
      <c r="D2" s="522"/>
      <c r="E2" s="522"/>
      <c r="F2" s="522"/>
      <c r="G2" s="523"/>
      <c r="H2" s="195"/>
    </row>
    <row r="3" spans="1:8" s="196" customFormat="1" ht="15.95" customHeight="1">
      <c r="A3" s="524"/>
      <c r="B3" s="572"/>
      <c r="C3" s="572"/>
      <c r="D3" s="572"/>
      <c r="E3" s="572"/>
      <c r="F3" s="572"/>
      <c r="G3" s="573"/>
      <c r="H3" s="195"/>
    </row>
    <row r="4" spans="1:8" s="196" customFormat="1" ht="15.95" customHeight="1" thickBot="1">
      <c r="A4" s="527"/>
      <c r="B4" s="574"/>
      <c r="C4" s="574"/>
      <c r="D4" s="574"/>
      <c r="E4" s="574"/>
      <c r="F4" s="574"/>
      <c r="G4" s="575"/>
      <c r="H4" s="195"/>
    </row>
    <row r="5" spans="1:8">
      <c r="A5" s="319"/>
      <c r="B5" s="92"/>
      <c r="C5" s="125"/>
      <c r="D5" s="127"/>
      <c r="E5" s="127"/>
      <c r="F5" s="127"/>
      <c r="G5" s="106"/>
      <c r="H5" s="79"/>
    </row>
    <row r="6" spans="1:8">
      <c r="A6" s="320" t="s">
        <v>98</v>
      </c>
      <c r="B6" s="156"/>
      <c r="C6" s="164"/>
      <c r="D6" s="165" t="s">
        <v>86</v>
      </c>
      <c r="E6" s="165" t="s">
        <v>87</v>
      </c>
      <c r="F6" s="165" t="s">
        <v>88</v>
      </c>
      <c r="G6" s="166" t="s">
        <v>46</v>
      </c>
      <c r="H6" s="79"/>
    </row>
    <row r="7" spans="1:8" ht="12" customHeight="1">
      <c r="A7" s="138" t="s">
        <v>140</v>
      </c>
      <c r="B7" s="168"/>
      <c r="C7" s="202"/>
      <c r="D7" s="113">
        <v>5935</v>
      </c>
      <c r="E7" s="113">
        <v>2055</v>
      </c>
      <c r="F7" s="113">
        <v>25958</v>
      </c>
      <c r="G7" s="230">
        <v>33948</v>
      </c>
      <c r="H7" s="79"/>
    </row>
    <row r="8" spans="1:8" ht="12" customHeight="1">
      <c r="A8" s="85" t="s">
        <v>142</v>
      </c>
      <c r="B8" s="156"/>
      <c r="C8" s="120"/>
      <c r="D8" s="436">
        <v>6203</v>
      </c>
      <c r="E8" s="436">
        <v>2803</v>
      </c>
      <c r="F8" s="436">
        <v>23043</v>
      </c>
      <c r="G8" s="435">
        <v>32049</v>
      </c>
      <c r="H8" s="79"/>
    </row>
    <row r="9" spans="1:8" ht="11.85" customHeight="1">
      <c r="A9" s="318" t="s">
        <v>124</v>
      </c>
      <c r="B9" s="169" t="s">
        <v>61</v>
      </c>
      <c r="C9" s="178"/>
      <c r="D9" s="113">
        <v>5428</v>
      </c>
      <c r="E9" s="113">
        <v>1612</v>
      </c>
      <c r="F9" s="113">
        <v>19957</v>
      </c>
      <c r="G9" s="230">
        <v>26997</v>
      </c>
      <c r="H9" s="79"/>
    </row>
    <row r="10" spans="1:8" ht="11.85" customHeight="1">
      <c r="A10" s="322"/>
      <c r="B10" s="151" t="s">
        <v>62</v>
      </c>
      <c r="C10" s="179"/>
      <c r="D10" s="152">
        <v>7648</v>
      </c>
      <c r="E10" s="152">
        <v>1981.9999999999998</v>
      </c>
      <c r="F10" s="152">
        <v>25067.999999999996</v>
      </c>
      <c r="G10" s="231">
        <v>34697.999999999993</v>
      </c>
      <c r="H10" s="79"/>
    </row>
    <row r="11" spans="1:8" ht="11.85" customHeight="1">
      <c r="A11" s="322"/>
      <c r="B11" s="151" t="s">
        <v>63</v>
      </c>
      <c r="C11" s="179"/>
      <c r="D11" s="152">
        <v>5182</v>
      </c>
      <c r="E11" s="152">
        <v>2455</v>
      </c>
      <c r="F11" s="152">
        <v>29851</v>
      </c>
      <c r="G11" s="231">
        <v>37488</v>
      </c>
      <c r="H11" s="79"/>
    </row>
    <row r="12" spans="1:8" ht="11.85" customHeight="1">
      <c r="A12" s="320"/>
      <c r="B12" s="170" t="s">
        <v>64</v>
      </c>
      <c r="C12" s="199"/>
      <c r="D12" s="152">
        <v>5507</v>
      </c>
      <c r="E12" s="152">
        <v>2153</v>
      </c>
      <c r="F12" s="152">
        <v>28580</v>
      </c>
      <c r="G12" s="231">
        <v>36239.999999999993</v>
      </c>
      <c r="H12" s="79"/>
    </row>
    <row r="13" spans="1:8" ht="11.85" customHeight="1">
      <c r="A13" s="318" t="s">
        <v>131</v>
      </c>
      <c r="B13" s="169" t="s">
        <v>61</v>
      </c>
      <c r="C13" s="178"/>
      <c r="D13" s="113">
        <v>5320</v>
      </c>
      <c r="E13" s="113">
        <v>2318</v>
      </c>
      <c r="F13" s="113">
        <v>23568</v>
      </c>
      <c r="G13" s="230">
        <v>31206.000000000004</v>
      </c>
      <c r="H13" s="79"/>
    </row>
    <row r="14" spans="1:8" ht="11.85" customHeight="1">
      <c r="A14" s="322"/>
      <c r="B14" s="151" t="s">
        <v>62</v>
      </c>
      <c r="C14" s="179"/>
      <c r="D14" s="152">
        <v>5673</v>
      </c>
      <c r="E14" s="152">
        <v>2096</v>
      </c>
      <c r="F14" s="152">
        <v>18447.000000000004</v>
      </c>
      <c r="G14" s="231">
        <v>26216</v>
      </c>
      <c r="H14" s="79"/>
    </row>
    <row r="15" spans="1:8" ht="11.85" customHeight="1">
      <c r="A15" s="322"/>
      <c r="B15" s="151" t="s">
        <v>63</v>
      </c>
      <c r="C15" s="179"/>
      <c r="D15" s="152">
        <v>4763</v>
      </c>
      <c r="E15" s="152">
        <v>3914</v>
      </c>
      <c r="F15" s="152">
        <v>22180</v>
      </c>
      <c r="G15" s="231">
        <v>30857</v>
      </c>
      <c r="H15" s="79"/>
    </row>
    <row r="16" spans="1:8" ht="11.85" customHeight="1">
      <c r="A16" s="320"/>
      <c r="B16" s="170" t="s">
        <v>64</v>
      </c>
      <c r="C16" s="199"/>
      <c r="D16" s="152">
        <v>9168</v>
      </c>
      <c r="E16" s="152">
        <v>2842</v>
      </c>
      <c r="F16" s="152">
        <v>28811</v>
      </c>
      <c r="G16" s="231">
        <v>40821</v>
      </c>
      <c r="H16" s="79"/>
    </row>
    <row r="17" spans="1:8" ht="11.85" customHeight="1">
      <c r="A17" s="318" t="s">
        <v>143</v>
      </c>
      <c r="B17" s="169" t="s">
        <v>61</v>
      </c>
      <c r="C17" s="178"/>
      <c r="D17" s="113" t="s">
        <v>54</v>
      </c>
      <c r="E17" s="113" t="s">
        <v>54</v>
      </c>
      <c r="F17" s="113" t="s">
        <v>54</v>
      </c>
      <c r="G17" s="230" t="s">
        <v>54</v>
      </c>
      <c r="H17" s="79"/>
    </row>
    <row r="18" spans="1:8" ht="11.85" customHeight="1">
      <c r="A18" s="322"/>
      <c r="B18" s="151" t="s">
        <v>62</v>
      </c>
      <c r="C18" s="179"/>
      <c r="D18" s="152" t="s">
        <v>54</v>
      </c>
      <c r="E18" s="152" t="s">
        <v>54</v>
      </c>
      <c r="F18" s="152" t="s">
        <v>54</v>
      </c>
      <c r="G18" s="231" t="s">
        <v>54</v>
      </c>
      <c r="H18" s="79"/>
    </row>
    <row r="19" spans="1:8" ht="11.85" customHeight="1">
      <c r="A19" s="322"/>
      <c r="B19" s="151" t="s">
        <v>63</v>
      </c>
      <c r="C19" s="179"/>
      <c r="D19" s="152" t="s">
        <v>54</v>
      </c>
      <c r="E19" s="152" t="s">
        <v>54</v>
      </c>
      <c r="F19" s="152" t="s">
        <v>54</v>
      </c>
      <c r="G19" s="231" t="s">
        <v>54</v>
      </c>
      <c r="H19" s="79"/>
    </row>
    <row r="20" spans="1:8" ht="11.85" customHeight="1">
      <c r="A20" s="320"/>
      <c r="B20" s="170" t="s">
        <v>64</v>
      </c>
      <c r="C20" s="199"/>
      <c r="D20" s="152" t="s">
        <v>54</v>
      </c>
      <c r="E20" s="152" t="s">
        <v>54</v>
      </c>
      <c r="F20" s="152" t="s">
        <v>54</v>
      </c>
      <c r="G20" s="234" t="s">
        <v>54</v>
      </c>
      <c r="H20" s="79"/>
    </row>
    <row r="21" spans="1:8" ht="11.85" customHeight="1">
      <c r="A21" s="318" t="s">
        <v>124</v>
      </c>
      <c r="B21" s="112" t="s">
        <v>65</v>
      </c>
      <c r="C21" s="183"/>
      <c r="D21" s="201">
        <v>6064</v>
      </c>
      <c r="E21" s="201">
        <v>2011.0000000000002</v>
      </c>
      <c r="F21" s="201">
        <v>23062</v>
      </c>
      <c r="G21" s="226">
        <f>IF(SUM(B21:F21)=0,"",SUM(B21:F21))</f>
        <v>31137</v>
      </c>
      <c r="H21" s="79"/>
    </row>
    <row r="22" spans="1:8" ht="11.85" customHeight="1">
      <c r="A22" s="322"/>
      <c r="B22" s="116" t="s">
        <v>66</v>
      </c>
      <c r="C22" s="184"/>
      <c r="D22" s="152">
        <v>4946</v>
      </c>
      <c r="E22" s="152">
        <v>1209</v>
      </c>
      <c r="F22" s="152">
        <v>18002.000000000004</v>
      </c>
      <c r="G22" s="231">
        <f t="shared" ref="G22:G56" si="0">IF(SUM(B22:F22)=0,"",SUM(B22:F22))</f>
        <v>24157.000000000004</v>
      </c>
      <c r="H22" s="79"/>
    </row>
    <row r="23" spans="1:8" ht="11.85" customHeight="1">
      <c r="A23" s="323"/>
      <c r="B23" s="173" t="s">
        <v>67</v>
      </c>
      <c r="C23" s="184"/>
      <c r="D23" s="117">
        <v>5022</v>
      </c>
      <c r="E23" s="117">
        <v>1450.9999999999998</v>
      </c>
      <c r="F23" s="117">
        <v>17880</v>
      </c>
      <c r="G23" s="231">
        <f t="shared" si="0"/>
        <v>24353</v>
      </c>
      <c r="H23" s="79"/>
    </row>
    <row r="24" spans="1:8" ht="11.85" customHeight="1">
      <c r="A24" s="324"/>
      <c r="B24" s="116" t="s">
        <v>68</v>
      </c>
      <c r="C24" s="184"/>
      <c r="D24" s="117">
        <v>5784.0000000000009</v>
      </c>
      <c r="E24" s="117">
        <v>1357</v>
      </c>
      <c r="F24" s="117">
        <v>24737.000000000004</v>
      </c>
      <c r="G24" s="231">
        <f t="shared" si="0"/>
        <v>31878.000000000004</v>
      </c>
      <c r="H24" s="79"/>
    </row>
    <row r="25" spans="1:8" ht="11.85" customHeight="1">
      <c r="A25" s="322"/>
      <c r="B25" s="116" t="s">
        <v>69</v>
      </c>
      <c r="C25" s="184"/>
      <c r="D25" s="117">
        <v>8209</v>
      </c>
      <c r="E25" s="117">
        <v>2124</v>
      </c>
      <c r="F25" s="117">
        <v>21424</v>
      </c>
      <c r="G25" s="231">
        <f t="shared" si="0"/>
        <v>31757</v>
      </c>
      <c r="H25" s="79"/>
    </row>
    <row r="26" spans="1:8" ht="11.85" customHeight="1">
      <c r="A26" s="323"/>
      <c r="B26" s="173" t="s">
        <v>70</v>
      </c>
      <c r="C26" s="184"/>
      <c r="D26" s="117">
        <v>9089</v>
      </c>
      <c r="E26" s="117">
        <v>2614</v>
      </c>
      <c r="F26" s="117">
        <v>30461.999999999996</v>
      </c>
      <c r="G26" s="231">
        <f t="shared" si="0"/>
        <v>42165</v>
      </c>
      <c r="H26" s="79"/>
    </row>
    <row r="27" spans="1:8" ht="11.85" customHeight="1">
      <c r="A27" s="323"/>
      <c r="B27" s="116" t="s">
        <v>71</v>
      </c>
      <c r="C27" s="184"/>
      <c r="D27" s="117">
        <v>5974</v>
      </c>
      <c r="E27" s="117">
        <v>1100</v>
      </c>
      <c r="F27" s="117">
        <v>28056</v>
      </c>
      <c r="G27" s="231">
        <f t="shared" si="0"/>
        <v>35130</v>
      </c>
      <c r="H27" s="79"/>
    </row>
    <row r="28" spans="1:8" ht="11.85" customHeight="1">
      <c r="A28" s="322"/>
      <c r="B28" s="116" t="s">
        <v>72</v>
      </c>
      <c r="C28" s="184"/>
      <c r="D28" s="152">
        <v>5787</v>
      </c>
      <c r="E28" s="152">
        <v>2803</v>
      </c>
      <c r="F28" s="152">
        <v>29291.999999999996</v>
      </c>
      <c r="G28" s="231">
        <f t="shared" si="0"/>
        <v>37882</v>
      </c>
      <c r="H28" s="79"/>
    </row>
    <row r="29" spans="1:8" ht="11.85" customHeight="1">
      <c r="A29" s="322"/>
      <c r="B29" s="173" t="s">
        <v>73</v>
      </c>
      <c r="C29" s="184"/>
      <c r="D29" s="117">
        <v>3811</v>
      </c>
      <c r="E29" s="117">
        <v>3551</v>
      </c>
      <c r="F29" s="117">
        <v>31860</v>
      </c>
      <c r="G29" s="231">
        <f t="shared" si="0"/>
        <v>39222</v>
      </c>
      <c r="H29" s="79"/>
    </row>
    <row r="30" spans="1:8" ht="11.85" customHeight="1">
      <c r="A30" s="322"/>
      <c r="B30" s="173" t="s">
        <v>74</v>
      </c>
      <c r="C30" s="184"/>
      <c r="D30" s="117">
        <v>6510</v>
      </c>
      <c r="E30" s="117">
        <v>2338</v>
      </c>
      <c r="F30" s="117">
        <v>22750</v>
      </c>
      <c r="G30" s="231">
        <f t="shared" si="0"/>
        <v>31598</v>
      </c>
      <c r="H30" s="79"/>
    </row>
    <row r="31" spans="1:8" ht="11.85" customHeight="1">
      <c r="A31" s="322"/>
      <c r="B31" s="173" t="s">
        <v>75</v>
      </c>
      <c r="C31" s="184"/>
      <c r="D31" s="117">
        <v>5403.0000000000009</v>
      </c>
      <c r="E31" s="117">
        <v>1849.0000000000002</v>
      </c>
      <c r="F31" s="117">
        <v>25271</v>
      </c>
      <c r="G31" s="231">
        <f t="shared" si="0"/>
        <v>32523</v>
      </c>
      <c r="H31" s="79"/>
    </row>
    <row r="32" spans="1:8" ht="11.85" customHeight="1">
      <c r="A32" s="320"/>
      <c r="B32" s="160" t="s">
        <v>76</v>
      </c>
      <c r="C32" s="200"/>
      <c r="D32" s="157">
        <v>4625.9999999999991</v>
      </c>
      <c r="E32" s="157">
        <v>2270</v>
      </c>
      <c r="F32" s="157">
        <v>37524</v>
      </c>
      <c r="G32" s="234">
        <f t="shared" si="0"/>
        <v>44420</v>
      </c>
      <c r="H32" s="79"/>
    </row>
    <row r="33" spans="1:8" ht="11.85" customHeight="1">
      <c r="A33" s="318" t="s">
        <v>131</v>
      </c>
      <c r="B33" s="112" t="s">
        <v>65</v>
      </c>
      <c r="C33" s="183"/>
      <c r="D33" s="201">
        <v>6407.9999999999991</v>
      </c>
      <c r="E33" s="201">
        <v>3261</v>
      </c>
      <c r="F33" s="201">
        <v>20163</v>
      </c>
      <c r="G33" s="226">
        <f t="shared" si="0"/>
        <v>29832</v>
      </c>
      <c r="H33" s="79"/>
    </row>
    <row r="34" spans="1:8" ht="11.85" customHeight="1">
      <c r="A34" s="322"/>
      <c r="B34" s="116" t="s">
        <v>66</v>
      </c>
      <c r="C34" s="184"/>
      <c r="D34" s="152">
        <v>4553</v>
      </c>
      <c r="E34" s="152">
        <v>1946.0000000000002</v>
      </c>
      <c r="F34" s="152">
        <v>18241.999999999996</v>
      </c>
      <c r="G34" s="231">
        <f t="shared" si="0"/>
        <v>24740.999999999996</v>
      </c>
      <c r="H34" s="79"/>
    </row>
    <row r="35" spans="1:8" ht="11.85" customHeight="1">
      <c r="A35" s="323"/>
      <c r="B35" s="173" t="s">
        <v>67</v>
      </c>
      <c r="C35" s="184"/>
      <c r="D35" s="117">
        <v>4819.0000000000009</v>
      </c>
      <c r="E35" s="117">
        <v>1653</v>
      </c>
      <c r="F35" s="117">
        <v>32155</v>
      </c>
      <c r="G35" s="231">
        <f t="shared" si="0"/>
        <v>38627</v>
      </c>
      <c r="H35" s="79"/>
    </row>
    <row r="36" spans="1:8" ht="11.85" customHeight="1">
      <c r="A36" s="324"/>
      <c r="B36" s="116" t="s">
        <v>68</v>
      </c>
      <c r="C36" s="184"/>
      <c r="D36" s="117">
        <v>6446</v>
      </c>
      <c r="E36" s="117">
        <v>2357</v>
      </c>
      <c r="F36" s="117">
        <v>23126</v>
      </c>
      <c r="G36" s="231">
        <f t="shared" si="0"/>
        <v>31929</v>
      </c>
      <c r="H36" s="79"/>
    </row>
    <row r="37" spans="1:8" ht="11.85" customHeight="1">
      <c r="A37" s="322"/>
      <c r="B37" s="116" t="s">
        <v>69</v>
      </c>
      <c r="C37" s="184"/>
      <c r="D37" s="117">
        <v>3668</v>
      </c>
      <c r="E37" s="117">
        <v>1874</v>
      </c>
      <c r="F37" s="117">
        <v>18652</v>
      </c>
      <c r="G37" s="231">
        <f t="shared" si="0"/>
        <v>24194</v>
      </c>
      <c r="H37" s="79"/>
    </row>
    <row r="38" spans="1:8" ht="11.85" customHeight="1">
      <c r="A38" s="323"/>
      <c r="B38" s="173" t="s">
        <v>70</v>
      </c>
      <c r="C38" s="184"/>
      <c r="D38" s="117">
        <v>7056</v>
      </c>
      <c r="E38" s="117">
        <v>2311</v>
      </c>
      <c r="F38" s="117">
        <v>14373.000000000002</v>
      </c>
      <c r="G38" s="231">
        <f t="shared" si="0"/>
        <v>23740</v>
      </c>
      <c r="H38" s="79"/>
    </row>
    <row r="39" spans="1:8" ht="11.85" customHeight="1">
      <c r="A39" s="323"/>
      <c r="B39" s="116" t="s">
        <v>71</v>
      </c>
      <c r="C39" s="184"/>
      <c r="D39" s="117">
        <v>6420.9999999999991</v>
      </c>
      <c r="E39" s="117">
        <v>7740</v>
      </c>
      <c r="F39" s="117">
        <v>21966</v>
      </c>
      <c r="G39" s="231">
        <f t="shared" si="0"/>
        <v>36127</v>
      </c>
      <c r="H39" s="79"/>
    </row>
    <row r="40" spans="1:8" ht="11.85" customHeight="1">
      <c r="A40" s="322"/>
      <c r="B40" s="116" t="s">
        <v>72</v>
      </c>
      <c r="C40" s="184"/>
      <c r="D40" s="152">
        <v>4622.9999999999991</v>
      </c>
      <c r="E40" s="152">
        <v>2407</v>
      </c>
      <c r="F40" s="152">
        <v>19332</v>
      </c>
      <c r="G40" s="231">
        <f t="shared" si="0"/>
        <v>26362</v>
      </c>
      <c r="H40" s="79"/>
    </row>
    <row r="41" spans="1:8" ht="11.85" customHeight="1">
      <c r="A41" s="322"/>
      <c r="B41" s="173" t="s">
        <v>73</v>
      </c>
      <c r="C41" s="184"/>
      <c r="D41" s="117">
        <v>3313.9999999999995</v>
      </c>
      <c r="E41" s="117">
        <v>1593</v>
      </c>
      <c r="F41" s="117">
        <v>24955</v>
      </c>
      <c r="G41" s="231">
        <f t="shared" si="0"/>
        <v>29862</v>
      </c>
      <c r="H41" s="79"/>
    </row>
    <row r="42" spans="1:8" ht="11.85" customHeight="1">
      <c r="A42" s="322"/>
      <c r="B42" s="173" t="s">
        <v>74</v>
      </c>
      <c r="C42" s="184"/>
      <c r="D42" s="117">
        <v>9623</v>
      </c>
      <c r="E42" s="117">
        <v>2160</v>
      </c>
      <c r="F42" s="117">
        <v>31479</v>
      </c>
      <c r="G42" s="231">
        <f t="shared" si="0"/>
        <v>43262</v>
      </c>
      <c r="H42" s="79"/>
    </row>
    <row r="43" spans="1:8" ht="11.85" customHeight="1">
      <c r="A43" s="322"/>
      <c r="B43" s="173" t="s">
        <v>75</v>
      </c>
      <c r="C43" s="184"/>
      <c r="D43" s="117">
        <v>11357</v>
      </c>
      <c r="E43" s="117">
        <v>3194</v>
      </c>
      <c r="F43" s="117">
        <v>25400</v>
      </c>
      <c r="G43" s="231">
        <f t="shared" si="0"/>
        <v>39951</v>
      </c>
      <c r="H43" s="79"/>
    </row>
    <row r="44" spans="1:8" ht="11.85" customHeight="1">
      <c r="A44" s="320"/>
      <c r="B44" s="160" t="s">
        <v>76</v>
      </c>
      <c r="C44" s="200"/>
      <c r="D44" s="157">
        <v>6411.9999999999991</v>
      </c>
      <c r="E44" s="157">
        <v>3022.0000000000005</v>
      </c>
      <c r="F44" s="157">
        <v>29644</v>
      </c>
      <c r="G44" s="234">
        <f t="shared" si="0"/>
        <v>39078</v>
      </c>
      <c r="H44" s="79"/>
    </row>
    <row r="45" spans="1:8" ht="11.85" customHeight="1">
      <c r="A45" s="318" t="s">
        <v>143</v>
      </c>
      <c r="B45" s="112" t="s">
        <v>65</v>
      </c>
      <c r="C45" s="183"/>
      <c r="D45" s="201">
        <v>8302</v>
      </c>
      <c r="E45" s="201">
        <v>4346</v>
      </c>
      <c r="F45" s="201">
        <v>28158</v>
      </c>
      <c r="G45" s="226">
        <f t="shared" si="0"/>
        <v>40806</v>
      </c>
      <c r="H45" s="79"/>
    </row>
    <row r="46" spans="1:8" ht="11.85" customHeight="1">
      <c r="A46" s="322"/>
      <c r="B46" s="116" t="s">
        <v>66</v>
      </c>
      <c r="C46" s="184"/>
      <c r="D46" s="152" t="s">
        <v>54</v>
      </c>
      <c r="E46" s="152" t="s">
        <v>54</v>
      </c>
      <c r="F46" s="152" t="s">
        <v>54</v>
      </c>
      <c r="G46" s="231" t="str">
        <f t="shared" si="0"/>
        <v/>
      </c>
      <c r="H46" s="79"/>
    </row>
    <row r="47" spans="1:8" ht="11.85" customHeight="1">
      <c r="A47" s="323"/>
      <c r="B47" s="173" t="s">
        <v>67</v>
      </c>
      <c r="C47" s="184"/>
      <c r="D47" s="117" t="s">
        <v>54</v>
      </c>
      <c r="E47" s="117" t="s">
        <v>54</v>
      </c>
      <c r="F47" s="117" t="s">
        <v>54</v>
      </c>
      <c r="G47" s="231" t="str">
        <f t="shared" si="0"/>
        <v/>
      </c>
      <c r="H47" s="79"/>
    </row>
    <row r="48" spans="1:8" ht="11.85" customHeight="1">
      <c r="A48" s="324"/>
      <c r="B48" s="116" t="s">
        <v>68</v>
      </c>
      <c r="C48" s="184"/>
      <c r="D48" s="117" t="s">
        <v>54</v>
      </c>
      <c r="E48" s="117" t="s">
        <v>54</v>
      </c>
      <c r="F48" s="117" t="s">
        <v>54</v>
      </c>
      <c r="G48" s="231" t="str">
        <f t="shared" si="0"/>
        <v/>
      </c>
      <c r="H48" s="79"/>
    </row>
    <row r="49" spans="1:12" ht="11.85" customHeight="1">
      <c r="A49" s="322"/>
      <c r="B49" s="116" t="s">
        <v>69</v>
      </c>
      <c r="C49" s="184"/>
      <c r="D49" s="117" t="s">
        <v>54</v>
      </c>
      <c r="E49" s="117" t="s">
        <v>54</v>
      </c>
      <c r="F49" s="117" t="s">
        <v>54</v>
      </c>
      <c r="G49" s="231" t="str">
        <f t="shared" si="0"/>
        <v/>
      </c>
      <c r="H49" s="79"/>
    </row>
    <row r="50" spans="1:12" ht="11.85" customHeight="1">
      <c r="A50" s="323"/>
      <c r="B50" s="173" t="s">
        <v>70</v>
      </c>
      <c r="C50" s="184"/>
      <c r="D50" s="117" t="s">
        <v>54</v>
      </c>
      <c r="E50" s="117" t="s">
        <v>54</v>
      </c>
      <c r="F50" s="117" t="s">
        <v>54</v>
      </c>
      <c r="G50" s="231" t="str">
        <f t="shared" si="0"/>
        <v/>
      </c>
      <c r="H50" s="79"/>
    </row>
    <row r="51" spans="1:12" ht="11.85" customHeight="1">
      <c r="A51" s="323"/>
      <c r="B51" s="116" t="s">
        <v>71</v>
      </c>
      <c r="C51" s="184"/>
      <c r="D51" s="117" t="s">
        <v>54</v>
      </c>
      <c r="E51" s="117" t="s">
        <v>54</v>
      </c>
      <c r="F51" s="117" t="s">
        <v>54</v>
      </c>
      <c r="G51" s="231" t="str">
        <f t="shared" si="0"/>
        <v/>
      </c>
      <c r="H51" s="79"/>
    </row>
    <row r="52" spans="1:12" ht="11.85" customHeight="1">
      <c r="A52" s="322"/>
      <c r="B52" s="116" t="s">
        <v>72</v>
      </c>
      <c r="C52" s="184"/>
      <c r="D52" s="152" t="s">
        <v>54</v>
      </c>
      <c r="E52" s="152" t="s">
        <v>54</v>
      </c>
      <c r="F52" s="152" t="s">
        <v>54</v>
      </c>
      <c r="G52" s="231" t="str">
        <f t="shared" si="0"/>
        <v/>
      </c>
      <c r="H52" s="79"/>
    </row>
    <row r="53" spans="1:12" ht="11.85" customHeight="1">
      <c r="A53" s="322"/>
      <c r="B53" s="173" t="s">
        <v>73</v>
      </c>
      <c r="C53" s="184"/>
      <c r="D53" s="117" t="s">
        <v>54</v>
      </c>
      <c r="E53" s="117" t="s">
        <v>54</v>
      </c>
      <c r="F53" s="117" t="s">
        <v>54</v>
      </c>
      <c r="G53" s="231" t="str">
        <f t="shared" si="0"/>
        <v/>
      </c>
      <c r="H53" s="79"/>
    </row>
    <row r="54" spans="1:12" ht="11.85" customHeight="1">
      <c r="A54" s="322"/>
      <c r="B54" s="173" t="s">
        <v>74</v>
      </c>
      <c r="C54" s="184"/>
      <c r="D54" s="117" t="s">
        <v>54</v>
      </c>
      <c r="E54" s="117" t="s">
        <v>54</v>
      </c>
      <c r="F54" s="117" t="s">
        <v>54</v>
      </c>
      <c r="G54" s="231" t="str">
        <f t="shared" si="0"/>
        <v/>
      </c>
      <c r="H54" s="79"/>
    </row>
    <row r="55" spans="1:12" ht="11.85" customHeight="1">
      <c r="A55" s="322"/>
      <c r="B55" s="173" t="s">
        <v>75</v>
      </c>
      <c r="C55" s="184"/>
      <c r="D55" s="117" t="s">
        <v>54</v>
      </c>
      <c r="E55" s="117" t="s">
        <v>54</v>
      </c>
      <c r="F55" s="117" t="s">
        <v>54</v>
      </c>
      <c r="G55" s="231" t="str">
        <f t="shared" si="0"/>
        <v/>
      </c>
      <c r="H55" s="79"/>
    </row>
    <row r="56" spans="1:12" ht="11.85" customHeight="1" thickBot="1">
      <c r="A56" s="325"/>
      <c r="B56" s="175" t="s">
        <v>76</v>
      </c>
      <c r="C56" s="187"/>
      <c r="D56" s="154" t="s">
        <v>54</v>
      </c>
      <c r="E56" s="154" t="s">
        <v>54</v>
      </c>
      <c r="F56" s="154" t="s">
        <v>54</v>
      </c>
      <c r="G56" s="233" t="str">
        <f t="shared" si="0"/>
        <v/>
      </c>
      <c r="H56" s="79"/>
    </row>
    <row r="57" spans="1:12" s="10" customFormat="1" ht="12" customHeight="1">
      <c r="A57" s="53" t="str">
        <f>Titles!$A$12</f>
        <v>1 Data for 2020 and 2021 based on 2016 Census Definitions.</v>
      </c>
      <c r="B57" s="87"/>
      <c r="C57" s="422"/>
      <c r="D57" s="374"/>
      <c r="E57" s="54"/>
      <c r="F57" s="374"/>
      <c r="G57" s="374"/>
      <c r="H57" s="430"/>
      <c r="I57" s="251"/>
      <c r="J57" s="251"/>
      <c r="K57" s="355"/>
      <c r="L57" s="11"/>
    </row>
    <row r="58" spans="1:12">
      <c r="A58" s="416" t="s">
        <v>120</v>
      </c>
      <c r="B58" s="362"/>
      <c r="C58" s="362"/>
      <c r="D58" s="362"/>
      <c r="E58" s="415"/>
      <c r="F58" s="360"/>
      <c r="G58" s="360"/>
      <c r="H58" s="423"/>
      <c r="I58" s="79"/>
    </row>
    <row r="59" spans="1:12" s="361" customFormat="1" ht="10.9" customHeight="1">
      <c r="A59" s="375" t="str">
        <f>Titles!$A$10</f>
        <v>Source: CMHC Starts and Completion Survey, Market Absorption Survey</v>
      </c>
      <c r="B59" s="362"/>
      <c r="C59" s="362"/>
      <c r="D59" s="362"/>
      <c r="E59" s="376"/>
      <c r="F59" s="362"/>
      <c r="G59" s="362"/>
      <c r="H59" s="360"/>
    </row>
    <row r="60" spans="1:12" s="361" customFormat="1" ht="10.9" customHeight="1">
      <c r="H60" s="362"/>
    </row>
    <row r="61" spans="1:12" ht="12" customHeight="1">
      <c r="A61" s="53"/>
      <c r="B61" s="84"/>
      <c r="C61" s="422"/>
      <c r="D61" s="423"/>
      <c r="E61" s="423"/>
      <c r="F61" s="54"/>
      <c r="G61" s="93"/>
    </row>
    <row r="62" spans="1:12" ht="12" customHeight="1">
      <c r="A62" s="53"/>
      <c r="B62" s="189"/>
      <c r="C62" s="189"/>
      <c r="D62" s="189"/>
      <c r="E62" s="189"/>
      <c r="F62" s="54"/>
      <c r="G62" s="93"/>
    </row>
    <row r="63" spans="1:12" ht="9.75" customHeight="1">
      <c r="A63" s="94"/>
      <c r="B63" s="93"/>
      <c r="C63" s="93"/>
      <c r="D63" s="93"/>
      <c r="E63" s="188"/>
      <c r="F63" s="93"/>
      <c r="G63" s="93"/>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zoomScaleNormal="100" workbookViewId="0"/>
  </sheetViews>
  <sheetFormatPr defaultColWidth="11.5546875" defaultRowHeight="12"/>
  <cols>
    <col min="1" max="1" width="8.77734375" style="12" customWidth="1"/>
    <col min="2" max="2" width="9.21875" style="12" customWidth="1"/>
    <col min="3" max="3" width="8.77734375" style="12" customWidth="1"/>
    <col min="4" max="8" width="9.77734375" style="12" customWidth="1"/>
    <col min="9" max="16384" width="11.5546875" style="12"/>
  </cols>
  <sheetData>
    <row r="1" spans="1:9" s="196" customFormat="1" ht="15.95" customHeight="1">
      <c r="A1" s="518" t="s">
        <v>151</v>
      </c>
      <c r="B1" s="519"/>
      <c r="C1" s="519"/>
      <c r="D1" s="519"/>
      <c r="E1" s="519"/>
      <c r="F1" s="519"/>
      <c r="G1" s="519"/>
      <c r="H1" s="520"/>
      <c r="I1" s="195"/>
    </row>
    <row r="2" spans="1:9" s="196" customFormat="1" ht="15.95" customHeight="1">
      <c r="A2" s="521" t="s">
        <v>168</v>
      </c>
      <c r="B2" s="522"/>
      <c r="C2" s="522"/>
      <c r="D2" s="522"/>
      <c r="E2" s="522"/>
      <c r="F2" s="522"/>
      <c r="G2" s="522"/>
      <c r="H2" s="523"/>
      <c r="I2" s="195"/>
    </row>
    <row r="3" spans="1:9" s="196" customFormat="1" ht="15.95" customHeight="1" thickBot="1">
      <c r="A3" s="527"/>
      <c r="B3" s="564"/>
      <c r="C3" s="564"/>
      <c r="D3" s="564"/>
      <c r="E3" s="564"/>
      <c r="F3" s="564"/>
      <c r="G3" s="564"/>
      <c r="H3" s="565"/>
      <c r="I3" s="195"/>
    </row>
    <row r="4" spans="1:9">
      <c r="A4" s="83"/>
      <c r="B4" s="92"/>
      <c r="C4" s="125"/>
      <c r="D4" s="127"/>
      <c r="E4" s="127"/>
      <c r="F4" s="127"/>
      <c r="G4" s="127"/>
      <c r="H4" s="106"/>
      <c r="I4" s="79"/>
    </row>
    <row r="5" spans="1:9">
      <c r="A5" s="162" t="s">
        <v>98</v>
      </c>
      <c r="B5" s="156"/>
      <c r="C5" s="164"/>
      <c r="D5" s="165" t="s">
        <v>107</v>
      </c>
      <c r="E5" s="165" t="s">
        <v>21</v>
      </c>
      <c r="F5" s="165" t="s">
        <v>26</v>
      </c>
      <c r="G5" s="165" t="s">
        <v>36</v>
      </c>
      <c r="H5" s="166" t="s">
        <v>35</v>
      </c>
      <c r="I5" s="79"/>
    </row>
    <row r="6" spans="1:9" ht="13.5">
      <c r="A6" s="138" t="s">
        <v>140</v>
      </c>
      <c r="B6" s="197"/>
      <c r="C6" s="202"/>
      <c r="D6" s="209">
        <v>480</v>
      </c>
      <c r="E6" s="209">
        <v>3143</v>
      </c>
      <c r="F6" s="209">
        <v>1242</v>
      </c>
      <c r="G6" s="209">
        <v>381</v>
      </c>
      <c r="H6" s="237">
        <v>452</v>
      </c>
      <c r="I6" s="79"/>
    </row>
    <row r="7" spans="1:9" ht="13.5">
      <c r="A7" s="85" t="s">
        <v>142</v>
      </c>
      <c r="B7" s="160"/>
      <c r="C7" s="120"/>
      <c r="D7" s="437">
        <v>418</v>
      </c>
      <c r="E7" s="437">
        <v>3249</v>
      </c>
      <c r="F7" s="437">
        <v>1708</v>
      </c>
      <c r="G7" s="437">
        <v>540</v>
      </c>
      <c r="H7" s="438">
        <v>535</v>
      </c>
      <c r="I7" s="79"/>
    </row>
    <row r="8" spans="1:9">
      <c r="A8" s="328" t="s">
        <v>124</v>
      </c>
      <c r="B8" s="112" t="s">
        <v>65</v>
      </c>
      <c r="C8" s="183"/>
      <c r="D8" s="209">
        <v>376</v>
      </c>
      <c r="E8" s="209">
        <v>2619</v>
      </c>
      <c r="F8" s="209">
        <v>28</v>
      </c>
      <c r="G8" s="209">
        <v>567</v>
      </c>
      <c r="H8" s="209">
        <v>119</v>
      </c>
      <c r="I8" s="79"/>
    </row>
    <row r="9" spans="1:9">
      <c r="A9" s="121"/>
      <c r="B9" s="116" t="s">
        <v>66</v>
      </c>
      <c r="C9" s="184"/>
      <c r="D9" s="209">
        <v>361</v>
      </c>
      <c r="E9" s="209">
        <v>2801</v>
      </c>
      <c r="F9" s="209">
        <v>150</v>
      </c>
      <c r="G9" s="209">
        <v>72</v>
      </c>
      <c r="H9" s="209">
        <v>304</v>
      </c>
      <c r="I9" s="79"/>
    </row>
    <row r="10" spans="1:9">
      <c r="A10" s="172"/>
      <c r="B10" s="173" t="s">
        <v>67</v>
      </c>
      <c r="C10" s="203"/>
      <c r="D10" s="209">
        <v>257</v>
      </c>
      <c r="E10" s="209">
        <v>4356</v>
      </c>
      <c r="F10" s="209">
        <v>301</v>
      </c>
      <c r="G10" s="209">
        <v>78</v>
      </c>
      <c r="H10" s="209">
        <v>168.99999999999997</v>
      </c>
      <c r="I10" s="79"/>
    </row>
    <row r="11" spans="1:9">
      <c r="A11" s="174"/>
      <c r="B11" s="116" t="s">
        <v>68</v>
      </c>
      <c r="C11" s="184"/>
      <c r="D11" s="209">
        <v>212.00000000000003</v>
      </c>
      <c r="E11" s="209">
        <v>2242</v>
      </c>
      <c r="F11" s="209">
        <v>1116</v>
      </c>
      <c r="G11" s="209">
        <v>91</v>
      </c>
      <c r="H11" s="209">
        <v>270</v>
      </c>
      <c r="I11" s="79"/>
    </row>
    <row r="12" spans="1:9">
      <c r="A12" s="121"/>
      <c r="B12" s="116" t="s">
        <v>69</v>
      </c>
      <c r="C12" s="184"/>
      <c r="D12" s="209">
        <v>437.99999999999994</v>
      </c>
      <c r="E12" s="209">
        <v>2399</v>
      </c>
      <c r="F12" s="209">
        <v>1386.0000000000002</v>
      </c>
      <c r="G12" s="209">
        <v>181</v>
      </c>
      <c r="H12" s="209">
        <v>547</v>
      </c>
      <c r="I12" s="79"/>
    </row>
    <row r="13" spans="1:9">
      <c r="A13" s="172"/>
      <c r="B13" s="173" t="s">
        <v>70</v>
      </c>
      <c r="C13" s="203"/>
      <c r="D13" s="209">
        <v>691.00000000000011</v>
      </c>
      <c r="E13" s="209">
        <v>6390</v>
      </c>
      <c r="F13" s="209">
        <v>2675.9999999999995</v>
      </c>
      <c r="G13" s="209">
        <v>1012.9999999999999</v>
      </c>
      <c r="H13" s="209">
        <v>546</v>
      </c>
      <c r="I13" s="79"/>
    </row>
    <row r="14" spans="1:9">
      <c r="A14" s="172"/>
      <c r="B14" s="116" t="s">
        <v>71</v>
      </c>
      <c r="C14" s="184"/>
      <c r="D14" s="209">
        <v>301</v>
      </c>
      <c r="E14" s="209">
        <v>2574</v>
      </c>
      <c r="F14" s="209">
        <v>1265.0000000000002</v>
      </c>
      <c r="G14" s="209">
        <v>202</v>
      </c>
      <c r="H14" s="209">
        <v>234</v>
      </c>
      <c r="I14" s="79"/>
    </row>
    <row r="15" spans="1:9">
      <c r="A15" s="121"/>
      <c r="B15" s="116" t="s">
        <v>72</v>
      </c>
      <c r="C15" s="184"/>
      <c r="D15" s="209">
        <v>528</v>
      </c>
      <c r="E15" s="209">
        <v>3613.0000000000005</v>
      </c>
      <c r="F15" s="209">
        <v>1706</v>
      </c>
      <c r="G15" s="209">
        <v>695</v>
      </c>
      <c r="H15" s="209">
        <v>384</v>
      </c>
      <c r="I15" s="79"/>
    </row>
    <row r="16" spans="1:9">
      <c r="A16" s="121"/>
      <c r="B16" s="173" t="s">
        <v>73</v>
      </c>
      <c r="C16" s="203"/>
      <c r="D16" s="209">
        <v>678</v>
      </c>
      <c r="E16" s="209">
        <v>2626.0000000000005</v>
      </c>
      <c r="F16" s="209">
        <v>2578.9999999999995</v>
      </c>
      <c r="G16" s="209">
        <v>784</v>
      </c>
      <c r="H16" s="209">
        <v>395</v>
      </c>
      <c r="I16" s="79"/>
    </row>
    <row r="17" spans="1:9">
      <c r="A17" s="121"/>
      <c r="B17" s="173" t="s">
        <v>74</v>
      </c>
      <c r="C17" s="203"/>
      <c r="D17" s="209">
        <v>553</v>
      </c>
      <c r="E17" s="209">
        <v>1446</v>
      </c>
      <c r="F17" s="209">
        <v>449</v>
      </c>
      <c r="G17" s="209">
        <v>479</v>
      </c>
      <c r="H17" s="209">
        <v>1319</v>
      </c>
      <c r="I17" s="79"/>
    </row>
    <row r="18" spans="1:9">
      <c r="A18" s="121"/>
      <c r="B18" s="173" t="s">
        <v>75</v>
      </c>
      <c r="C18" s="203"/>
      <c r="D18" s="209">
        <v>591</v>
      </c>
      <c r="E18" s="209">
        <v>2077</v>
      </c>
      <c r="F18" s="209">
        <v>2646</v>
      </c>
      <c r="G18" s="209">
        <v>174</v>
      </c>
      <c r="H18" s="209">
        <v>699</v>
      </c>
      <c r="I18" s="79"/>
    </row>
    <row r="19" spans="1:9">
      <c r="A19" s="162"/>
      <c r="B19" s="160" t="s">
        <v>76</v>
      </c>
      <c r="C19" s="204"/>
      <c r="D19" s="239">
        <v>507</v>
      </c>
      <c r="E19" s="239">
        <v>4407</v>
      </c>
      <c r="F19" s="239">
        <v>528</v>
      </c>
      <c r="G19" s="239">
        <v>35</v>
      </c>
      <c r="H19" s="239">
        <v>287</v>
      </c>
      <c r="I19" s="79"/>
    </row>
    <row r="20" spans="1:9">
      <c r="A20" s="316" t="s">
        <v>131</v>
      </c>
      <c r="B20" s="112" t="s">
        <v>65</v>
      </c>
      <c r="C20" s="183"/>
      <c r="D20" s="209">
        <v>390</v>
      </c>
      <c r="E20" s="209">
        <v>1307.9999999999998</v>
      </c>
      <c r="F20" s="209">
        <v>221.99999999999997</v>
      </c>
      <c r="G20" s="209">
        <v>410</v>
      </c>
      <c r="H20" s="209">
        <v>1105.9999999999998</v>
      </c>
      <c r="I20" s="79"/>
    </row>
    <row r="21" spans="1:9">
      <c r="A21" s="121"/>
      <c r="B21" s="116" t="s">
        <v>66</v>
      </c>
      <c r="C21" s="184"/>
      <c r="D21" s="209">
        <v>352</v>
      </c>
      <c r="E21" s="209">
        <v>5760</v>
      </c>
      <c r="F21" s="209">
        <v>427</v>
      </c>
      <c r="G21" s="209">
        <v>672</v>
      </c>
      <c r="H21" s="209">
        <v>312</v>
      </c>
      <c r="I21" s="79"/>
    </row>
    <row r="22" spans="1:9">
      <c r="A22" s="172"/>
      <c r="B22" s="173" t="s">
        <v>67</v>
      </c>
      <c r="C22" s="203"/>
      <c r="D22" s="209">
        <v>213.00000000000003</v>
      </c>
      <c r="E22" s="209">
        <v>1255.0000000000002</v>
      </c>
      <c r="F22" s="209">
        <v>753</v>
      </c>
      <c r="G22" s="209">
        <v>790.99999999999989</v>
      </c>
      <c r="H22" s="209">
        <v>2</v>
      </c>
      <c r="I22" s="79"/>
    </row>
    <row r="23" spans="1:9">
      <c r="A23" s="174"/>
      <c r="B23" s="116" t="s">
        <v>68</v>
      </c>
      <c r="C23" s="184"/>
      <c r="D23" s="209">
        <v>210</v>
      </c>
      <c r="E23" s="209">
        <v>1426.0000000000002</v>
      </c>
      <c r="F23" s="209">
        <v>1307</v>
      </c>
      <c r="G23" s="209">
        <v>218</v>
      </c>
      <c r="H23" s="209">
        <v>0</v>
      </c>
      <c r="I23" s="79"/>
    </row>
    <row r="24" spans="1:9">
      <c r="A24" s="121"/>
      <c r="B24" s="116" t="s">
        <v>69</v>
      </c>
      <c r="C24" s="184"/>
      <c r="D24" s="209">
        <v>124</v>
      </c>
      <c r="E24" s="209">
        <v>2660.9999999999995</v>
      </c>
      <c r="F24" s="209">
        <v>2031.0000000000002</v>
      </c>
      <c r="G24" s="209">
        <v>180</v>
      </c>
      <c r="H24" s="209">
        <v>684</v>
      </c>
      <c r="I24" s="79"/>
    </row>
    <row r="25" spans="1:9">
      <c r="A25" s="172"/>
      <c r="B25" s="173" t="s">
        <v>70</v>
      </c>
      <c r="C25" s="203"/>
      <c r="D25" s="209">
        <v>331</v>
      </c>
      <c r="E25" s="209">
        <v>1448</v>
      </c>
      <c r="F25" s="209">
        <v>1323.9999999999998</v>
      </c>
      <c r="G25" s="209">
        <v>471</v>
      </c>
      <c r="H25" s="209">
        <v>482</v>
      </c>
      <c r="I25" s="79"/>
    </row>
    <row r="26" spans="1:9">
      <c r="A26" s="172"/>
      <c r="B26" s="116" t="s">
        <v>71</v>
      </c>
      <c r="C26" s="184"/>
      <c r="D26" s="209">
        <v>523</v>
      </c>
      <c r="E26" s="209">
        <v>6695</v>
      </c>
      <c r="F26" s="209">
        <v>4602</v>
      </c>
      <c r="G26" s="209">
        <v>1082</v>
      </c>
      <c r="H26" s="209">
        <v>840</v>
      </c>
      <c r="I26" s="79"/>
    </row>
    <row r="27" spans="1:9">
      <c r="A27" s="121"/>
      <c r="B27" s="116" t="s">
        <v>72</v>
      </c>
      <c r="C27" s="184"/>
      <c r="D27" s="209">
        <v>615</v>
      </c>
      <c r="E27" s="209">
        <v>2086.9999999999995</v>
      </c>
      <c r="F27" s="209">
        <v>1654.0000000000002</v>
      </c>
      <c r="G27" s="209">
        <v>415</v>
      </c>
      <c r="H27" s="209">
        <v>164</v>
      </c>
      <c r="I27" s="79"/>
    </row>
    <row r="28" spans="1:9">
      <c r="A28" s="121"/>
      <c r="B28" s="173" t="s">
        <v>73</v>
      </c>
      <c r="C28" s="203"/>
      <c r="D28" s="209">
        <v>333.99999999999994</v>
      </c>
      <c r="E28" s="209">
        <v>5306</v>
      </c>
      <c r="F28" s="209">
        <v>718</v>
      </c>
      <c r="G28" s="209">
        <v>734</v>
      </c>
      <c r="H28" s="209">
        <v>387.99999999999994</v>
      </c>
      <c r="I28" s="79"/>
    </row>
    <row r="29" spans="1:9">
      <c r="A29" s="121"/>
      <c r="B29" s="173" t="s">
        <v>74</v>
      </c>
      <c r="C29" s="203"/>
      <c r="D29" s="209">
        <v>463.99999999999994</v>
      </c>
      <c r="E29" s="209">
        <v>1351.9999999999998</v>
      </c>
      <c r="F29" s="209">
        <v>950.00000000000011</v>
      </c>
      <c r="G29" s="209">
        <v>230</v>
      </c>
      <c r="H29" s="209">
        <v>669.99999999999989</v>
      </c>
      <c r="I29" s="79"/>
    </row>
    <row r="30" spans="1:9">
      <c r="A30" s="121"/>
      <c r="B30" s="173" t="s">
        <v>75</v>
      </c>
      <c r="C30" s="203"/>
      <c r="D30" s="209">
        <v>672</v>
      </c>
      <c r="E30" s="209">
        <v>6131</v>
      </c>
      <c r="F30" s="209">
        <v>2346</v>
      </c>
      <c r="G30" s="209">
        <v>1058</v>
      </c>
      <c r="H30" s="209">
        <v>634.99999999999989</v>
      </c>
      <c r="I30" s="79"/>
    </row>
    <row r="31" spans="1:9">
      <c r="A31" s="162"/>
      <c r="B31" s="160" t="s">
        <v>76</v>
      </c>
      <c r="C31" s="204"/>
      <c r="D31" s="239">
        <v>485</v>
      </c>
      <c r="E31" s="239">
        <v>3953.9999999999995</v>
      </c>
      <c r="F31" s="239">
        <v>4314.9999999999991</v>
      </c>
      <c r="G31" s="239">
        <v>356</v>
      </c>
      <c r="H31" s="239">
        <v>1037.9999999999998</v>
      </c>
      <c r="I31" s="79"/>
    </row>
    <row r="32" spans="1:9">
      <c r="A32" s="316" t="s">
        <v>143</v>
      </c>
      <c r="B32" s="112" t="s">
        <v>65</v>
      </c>
      <c r="C32" s="183"/>
      <c r="D32" s="209">
        <v>542</v>
      </c>
      <c r="E32" s="209">
        <v>4724</v>
      </c>
      <c r="F32" s="209">
        <v>1415</v>
      </c>
      <c r="G32" s="209">
        <v>408.00000000000006</v>
      </c>
      <c r="H32" s="209">
        <v>1333</v>
      </c>
      <c r="I32" s="79"/>
    </row>
    <row r="33" spans="1:12">
      <c r="A33" s="121"/>
      <c r="B33" s="116" t="s">
        <v>66</v>
      </c>
      <c r="C33" s="184"/>
      <c r="D33" s="209" t="s">
        <v>54</v>
      </c>
      <c r="E33" s="209" t="s">
        <v>54</v>
      </c>
      <c r="F33" s="209" t="s">
        <v>54</v>
      </c>
      <c r="G33" s="209" t="s">
        <v>54</v>
      </c>
      <c r="H33" s="237" t="s">
        <v>54</v>
      </c>
      <c r="I33" s="79"/>
    </row>
    <row r="34" spans="1:12">
      <c r="A34" s="172"/>
      <c r="B34" s="173" t="s">
        <v>67</v>
      </c>
      <c r="C34" s="203"/>
      <c r="D34" s="209" t="s">
        <v>54</v>
      </c>
      <c r="E34" s="209" t="s">
        <v>54</v>
      </c>
      <c r="F34" s="209" t="s">
        <v>54</v>
      </c>
      <c r="G34" s="209" t="s">
        <v>54</v>
      </c>
      <c r="H34" s="237" t="s">
        <v>54</v>
      </c>
      <c r="I34" s="79"/>
    </row>
    <row r="35" spans="1:12">
      <c r="A35" s="174"/>
      <c r="B35" s="116" t="s">
        <v>68</v>
      </c>
      <c r="C35" s="184"/>
      <c r="D35" s="209" t="s">
        <v>54</v>
      </c>
      <c r="E35" s="209" t="s">
        <v>54</v>
      </c>
      <c r="F35" s="209" t="s">
        <v>54</v>
      </c>
      <c r="G35" s="209" t="s">
        <v>54</v>
      </c>
      <c r="H35" s="237" t="s">
        <v>54</v>
      </c>
      <c r="I35" s="79"/>
    </row>
    <row r="36" spans="1:12">
      <c r="A36" s="121"/>
      <c r="B36" s="116" t="s">
        <v>69</v>
      </c>
      <c r="C36" s="184"/>
      <c r="D36" s="209" t="s">
        <v>54</v>
      </c>
      <c r="E36" s="209" t="s">
        <v>54</v>
      </c>
      <c r="F36" s="209" t="s">
        <v>54</v>
      </c>
      <c r="G36" s="209" t="s">
        <v>54</v>
      </c>
      <c r="H36" s="237" t="s">
        <v>54</v>
      </c>
      <c r="I36" s="79"/>
    </row>
    <row r="37" spans="1:12">
      <c r="A37" s="172"/>
      <c r="B37" s="173" t="s">
        <v>70</v>
      </c>
      <c r="C37" s="203"/>
      <c r="D37" s="209" t="s">
        <v>54</v>
      </c>
      <c r="E37" s="209" t="s">
        <v>54</v>
      </c>
      <c r="F37" s="209" t="s">
        <v>54</v>
      </c>
      <c r="G37" s="209" t="s">
        <v>54</v>
      </c>
      <c r="H37" s="237" t="s">
        <v>54</v>
      </c>
      <c r="I37" s="79"/>
    </row>
    <row r="38" spans="1:12">
      <c r="A38" s="172"/>
      <c r="B38" s="116" t="s">
        <v>71</v>
      </c>
      <c r="C38" s="184"/>
      <c r="D38" s="209" t="s">
        <v>54</v>
      </c>
      <c r="E38" s="209" t="s">
        <v>54</v>
      </c>
      <c r="F38" s="209" t="s">
        <v>54</v>
      </c>
      <c r="G38" s="209" t="s">
        <v>54</v>
      </c>
      <c r="H38" s="237" t="s">
        <v>54</v>
      </c>
      <c r="I38" s="79"/>
    </row>
    <row r="39" spans="1:12">
      <c r="A39" s="121"/>
      <c r="B39" s="116" t="s">
        <v>72</v>
      </c>
      <c r="C39" s="184"/>
      <c r="D39" s="209" t="s">
        <v>54</v>
      </c>
      <c r="E39" s="209" t="s">
        <v>54</v>
      </c>
      <c r="F39" s="209" t="s">
        <v>54</v>
      </c>
      <c r="G39" s="209" t="s">
        <v>54</v>
      </c>
      <c r="H39" s="237" t="s">
        <v>54</v>
      </c>
      <c r="I39" s="79"/>
    </row>
    <row r="40" spans="1:12">
      <c r="A40" s="121"/>
      <c r="B40" s="173" t="s">
        <v>73</v>
      </c>
      <c r="C40" s="203"/>
      <c r="D40" s="209" t="s">
        <v>54</v>
      </c>
      <c r="E40" s="209" t="s">
        <v>54</v>
      </c>
      <c r="F40" s="209" t="s">
        <v>54</v>
      </c>
      <c r="G40" s="209" t="s">
        <v>54</v>
      </c>
      <c r="H40" s="237" t="s">
        <v>54</v>
      </c>
      <c r="I40" s="79"/>
    </row>
    <row r="41" spans="1:12">
      <c r="A41" s="121"/>
      <c r="B41" s="173" t="s">
        <v>74</v>
      </c>
      <c r="C41" s="203"/>
      <c r="D41" s="209" t="s">
        <v>54</v>
      </c>
      <c r="E41" s="209" t="s">
        <v>54</v>
      </c>
      <c r="F41" s="209" t="s">
        <v>54</v>
      </c>
      <c r="G41" s="209" t="s">
        <v>54</v>
      </c>
      <c r="H41" s="237" t="s">
        <v>54</v>
      </c>
      <c r="I41" s="79"/>
    </row>
    <row r="42" spans="1:12">
      <c r="A42" s="121"/>
      <c r="B42" s="173" t="s">
        <v>75</v>
      </c>
      <c r="C42" s="203"/>
      <c r="D42" s="468" t="s">
        <v>54</v>
      </c>
      <c r="E42" s="468" t="s">
        <v>54</v>
      </c>
      <c r="F42" s="468" t="s">
        <v>54</v>
      </c>
      <c r="G42" s="468" t="s">
        <v>54</v>
      </c>
      <c r="H42" s="469" t="s">
        <v>54</v>
      </c>
      <c r="I42" s="79"/>
    </row>
    <row r="43" spans="1:12" ht="12.75" thickBot="1">
      <c r="A43" s="90"/>
      <c r="B43" s="175" t="s">
        <v>76</v>
      </c>
      <c r="C43" s="205"/>
      <c r="D43" s="368" t="s">
        <v>54</v>
      </c>
      <c r="E43" s="368" t="s">
        <v>54</v>
      </c>
      <c r="F43" s="368" t="s">
        <v>54</v>
      </c>
      <c r="G43" s="368" t="s">
        <v>54</v>
      </c>
      <c r="H43" s="369" t="s">
        <v>54</v>
      </c>
      <c r="I43" s="79"/>
    </row>
    <row r="44" spans="1:12" s="10" customFormat="1" ht="12" customHeight="1">
      <c r="A44" s="53" t="str">
        <f>Titles!$A$12</f>
        <v>1 Data for 2020 and 2021 based on 2016 Census Definitions.</v>
      </c>
      <c r="B44" s="87"/>
      <c r="C44" s="422"/>
      <c r="D44" s="374"/>
      <c r="E44" s="54"/>
      <c r="F44" s="374"/>
      <c r="G44" s="374"/>
      <c r="H44" s="423"/>
      <c r="I44" s="251"/>
      <c r="J44" s="251"/>
      <c r="K44" s="355"/>
      <c r="L44" s="11"/>
    </row>
    <row r="45" spans="1:12">
      <c r="A45" s="416" t="s">
        <v>120</v>
      </c>
      <c r="B45" s="362"/>
      <c r="C45" s="362"/>
      <c r="D45" s="362"/>
      <c r="E45" s="415"/>
      <c r="F45" s="360"/>
      <c r="G45" s="360"/>
      <c r="H45" s="360"/>
      <c r="I45" s="79"/>
    </row>
    <row r="46" spans="1:12" s="361" customFormat="1" ht="10.9" customHeight="1">
      <c r="A46" s="375" t="str">
        <f>Titles!$A$10</f>
        <v>Source: CMHC Starts and Completion Survey, Market Absorption Survey</v>
      </c>
      <c r="B46" s="362"/>
      <c r="C46" s="362"/>
      <c r="D46" s="362"/>
      <c r="E46" s="376"/>
      <c r="F46" s="362"/>
      <c r="G46" s="362"/>
      <c r="H46" s="362"/>
    </row>
    <row r="47" spans="1:12" s="361" customFormat="1" ht="10.9" customHeight="1"/>
    <row r="48" spans="1:12" ht="12" customHeight="1">
      <c r="A48" s="94"/>
      <c r="B48" s="93"/>
      <c r="C48" s="93"/>
      <c r="D48" s="188"/>
      <c r="E48" s="376"/>
      <c r="F48" s="188"/>
      <c r="G48" s="213"/>
      <c r="H48" s="93"/>
      <c r="I48" s="13"/>
    </row>
    <row r="49" spans="1:9" ht="9.75" customHeight="1">
      <c r="A49" s="94"/>
      <c r="B49" s="93"/>
      <c r="C49" s="93"/>
      <c r="D49" s="188"/>
      <c r="E49" s="188"/>
      <c r="F49" s="188"/>
      <c r="G49" s="213"/>
      <c r="H49" s="93"/>
      <c r="I49" s="13"/>
    </row>
    <row r="61" spans="1:9">
      <c r="A61" s="53"/>
      <c r="B61" s="84"/>
      <c r="C61" s="422"/>
      <c r="D61" s="423"/>
      <c r="E61" s="423"/>
      <c r="F61" s="54"/>
    </row>
    <row r="62" spans="1:9" ht="15">
      <c r="A62" s="53"/>
      <c r="B62" s="189"/>
      <c r="C62" s="189"/>
      <c r="D62" s="189"/>
      <c r="E62" s="189"/>
      <c r="F62"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zoomScaleNormal="100" workbookViewId="0"/>
  </sheetViews>
  <sheetFormatPr defaultColWidth="11.5546875" defaultRowHeight="12"/>
  <cols>
    <col min="1" max="1" width="8.77734375" style="12" customWidth="1"/>
    <col min="2" max="2" width="9.21875" style="12" customWidth="1"/>
    <col min="3" max="3" width="8.77734375" style="12" customWidth="1"/>
    <col min="4" max="8" width="9.77734375" style="12" customWidth="1"/>
    <col min="9" max="16384" width="11.5546875" style="12"/>
  </cols>
  <sheetData>
    <row r="1" spans="1:9" s="196" customFormat="1" ht="15.95" customHeight="1">
      <c r="A1" s="518" t="s">
        <v>169</v>
      </c>
      <c r="B1" s="519"/>
      <c r="C1" s="519"/>
      <c r="D1" s="519"/>
      <c r="E1" s="519"/>
      <c r="F1" s="519"/>
      <c r="G1" s="519"/>
      <c r="H1" s="520"/>
      <c r="I1" s="195"/>
    </row>
    <row r="2" spans="1:9" s="196" customFormat="1" ht="15.95" customHeight="1">
      <c r="A2" s="521" t="s">
        <v>168</v>
      </c>
      <c r="B2" s="522"/>
      <c r="C2" s="522"/>
      <c r="D2" s="522"/>
      <c r="E2" s="522"/>
      <c r="F2" s="522"/>
      <c r="G2" s="522"/>
      <c r="H2" s="523"/>
      <c r="I2" s="195"/>
    </row>
    <row r="3" spans="1:9" s="196" customFormat="1" ht="15.95" customHeight="1" thickBot="1">
      <c r="A3" s="527"/>
      <c r="B3" s="564"/>
      <c r="C3" s="564"/>
      <c r="D3" s="564"/>
      <c r="E3" s="564"/>
      <c r="F3" s="564"/>
      <c r="G3" s="564"/>
      <c r="H3" s="565"/>
      <c r="I3" s="195"/>
    </row>
    <row r="4" spans="1:9">
      <c r="A4" s="83"/>
      <c r="B4" s="92"/>
      <c r="C4" s="125"/>
      <c r="D4" s="127"/>
      <c r="E4" s="127"/>
      <c r="F4" s="127"/>
      <c r="G4" s="127"/>
      <c r="H4" s="106"/>
      <c r="I4" s="79"/>
    </row>
    <row r="5" spans="1:9">
      <c r="A5" s="162" t="s">
        <v>98</v>
      </c>
      <c r="B5" s="156"/>
      <c r="C5" s="164"/>
      <c r="D5" s="165" t="s">
        <v>33</v>
      </c>
      <c r="E5" s="165" t="s">
        <v>38</v>
      </c>
      <c r="F5" s="165" t="s">
        <v>41</v>
      </c>
      <c r="G5" s="165" t="s">
        <v>27</v>
      </c>
      <c r="H5" s="166" t="s">
        <v>112</v>
      </c>
      <c r="I5" s="79"/>
    </row>
    <row r="6" spans="1:9" ht="13.5">
      <c r="A6" s="138" t="s">
        <v>140</v>
      </c>
      <c r="B6" s="197"/>
      <c r="C6" s="202"/>
      <c r="D6" s="209">
        <v>6203</v>
      </c>
      <c r="E6" s="209">
        <v>1880</v>
      </c>
      <c r="F6" s="209">
        <v>640</v>
      </c>
      <c r="G6" s="209">
        <v>25112</v>
      </c>
      <c r="H6" s="237">
        <v>3421</v>
      </c>
      <c r="I6" s="79"/>
    </row>
    <row r="7" spans="1:9" ht="13.5">
      <c r="A7" s="85" t="s">
        <v>142</v>
      </c>
      <c r="B7" s="160"/>
      <c r="C7" s="120"/>
      <c r="D7" s="437">
        <v>6713</v>
      </c>
      <c r="E7" s="437">
        <v>2264</v>
      </c>
      <c r="F7" s="437">
        <v>662</v>
      </c>
      <c r="G7" s="437">
        <v>27274</v>
      </c>
      <c r="H7" s="438">
        <v>3084</v>
      </c>
      <c r="I7" s="79"/>
    </row>
    <row r="8" spans="1:9">
      <c r="A8" s="328" t="s">
        <v>124</v>
      </c>
      <c r="B8" s="112" t="s">
        <v>65</v>
      </c>
      <c r="C8" s="183"/>
      <c r="D8" s="209">
        <v>1532</v>
      </c>
      <c r="E8" s="209">
        <v>125</v>
      </c>
      <c r="F8" s="209">
        <v>249</v>
      </c>
      <c r="G8" s="209">
        <v>19584</v>
      </c>
      <c r="H8" s="237">
        <v>793</v>
      </c>
      <c r="I8" s="79"/>
    </row>
    <row r="9" spans="1:9">
      <c r="A9" s="121"/>
      <c r="B9" s="116" t="s">
        <v>66</v>
      </c>
      <c r="C9" s="184"/>
      <c r="D9" s="209">
        <v>1554.0000000000002</v>
      </c>
      <c r="E9" s="209">
        <v>3880</v>
      </c>
      <c r="F9" s="209">
        <v>369</v>
      </c>
      <c r="G9" s="209">
        <v>14989</v>
      </c>
      <c r="H9" s="237">
        <v>1695</v>
      </c>
      <c r="I9" s="79"/>
    </row>
    <row r="10" spans="1:9">
      <c r="A10" s="172"/>
      <c r="B10" s="173" t="s">
        <v>67</v>
      </c>
      <c r="C10" s="203"/>
      <c r="D10" s="209">
        <v>2822</v>
      </c>
      <c r="E10" s="209">
        <v>3844</v>
      </c>
      <c r="F10" s="209">
        <v>447.00000000000006</v>
      </c>
      <c r="G10" s="209">
        <v>31616</v>
      </c>
      <c r="H10" s="237">
        <v>5489</v>
      </c>
      <c r="I10" s="79"/>
    </row>
    <row r="11" spans="1:9">
      <c r="A11" s="174"/>
      <c r="B11" s="116" t="s">
        <v>68</v>
      </c>
      <c r="C11" s="184"/>
      <c r="D11" s="209">
        <v>4048</v>
      </c>
      <c r="E11" s="209">
        <v>1467</v>
      </c>
      <c r="F11" s="209">
        <v>688</v>
      </c>
      <c r="G11" s="209">
        <v>29255</v>
      </c>
      <c r="H11" s="237">
        <v>5096</v>
      </c>
      <c r="I11" s="79"/>
    </row>
    <row r="12" spans="1:9">
      <c r="A12" s="121"/>
      <c r="B12" s="116" t="s">
        <v>69</v>
      </c>
      <c r="C12" s="184"/>
      <c r="D12" s="209">
        <v>8808</v>
      </c>
      <c r="E12" s="209">
        <v>1447</v>
      </c>
      <c r="F12" s="209">
        <v>629</v>
      </c>
      <c r="G12" s="209">
        <v>25512.999999999996</v>
      </c>
      <c r="H12" s="237">
        <v>5957.9999999999991</v>
      </c>
      <c r="I12" s="79"/>
    </row>
    <row r="13" spans="1:9">
      <c r="A13" s="172"/>
      <c r="B13" s="173" t="s">
        <v>70</v>
      </c>
      <c r="C13" s="203"/>
      <c r="D13" s="209">
        <v>11621</v>
      </c>
      <c r="E13" s="209">
        <v>856</v>
      </c>
      <c r="F13" s="209">
        <v>323</v>
      </c>
      <c r="G13" s="209">
        <v>40144</v>
      </c>
      <c r="H13" s="237">
        <v>1519.0000000000002</v>
      </c>
      <c r="I13" s="79"/>
    </row>
    <row r="14" spans="1:9">
      <c r="A14" s="172"/>
      <c r="B14" s="116" t="s">
        <v>71</v>
      </c>
      <c r="C14" s="184"/>
      <c r="D14" s="209">
        <v>8879.9999999999982</v>
      </c>
      <c r="E14" s="209">
        <v>1035</v>
      </c>
      <c r="F14" s="209">
        <v>585</v>
      </c>
      <c r="G14" s="209">
        <v>24819.000000000004</v>
      </c>
      <c r="H14" s="237">
        <v>3484</v>
      </c>
      <c r="I14" s="79"/>
    </row>
    <row r="15" spans="1:9">
      <c r="A15" s="121"/>
      <c r="B15" s="116" t="s">
        <v>72</v>
      </c>
      <c r="C15" s="184"/>
      <c r="D15" s="209">
        <v>6189</v>
      </c>
      <c r="E15" s="209">
        <v>769</v>
      </c>
      <c r="F15" s="209">
        <v>435.00000000000006</v>
      </c>
      <c r="G15" s="209">
        <v>25628</v>
      </c>
      <c r="H15" s="237">
        <v>982</v>
      </c>
      <c r="I15" s="79"/>
    </row>
    <row r="16" spans="1:9">
      <c r="A16" s="121"/>
      <c r="B16" s="173" t="s">
        <v>73</v>
      </c>
      <c r="C16" s="203"/>
      <c r="D16" s="209">
        <v>11718</v>
      </c>
      <c r="E16" s="209">
        <v>2873.9999999999995</v>
      </c>
      <c r="F16" s="209">
        <v>899.99999999999989</v>
      </c>
      <c r="G16" s="209">
        <v>18538</v>
      </c>
      <c r="H16" s="237">
        <v>2564.9999999999995</v>
      </c>
      <c r="I16" s="79"/>
    </row>
    <row r="17" spans="1:9">
      <c r="A17" s="121"/>
      <c r="B17" s="173" t="s">
        <v>74</v>
      </c>
      <c r="C17" s="203"/>
      <c r="D17" s="209">
        <v>6025</v>
      </c>
      <c r="E17" s="209">
        <v>1463</v>
      </c>
      <c r="F17" s="209">
        <v>1404</v>
      </c>
      <c r="G17" s="209">
        <v>31444.000000000004</v>
      </c>
      <c r="H17" s="237">
        <v>6288</v>
      </c>
      <c r="I17" s="79"/>
    </row>
    <row r="18" spans="1:9">
      <c r="A18" s="121"/>
      <c r="B18" s="173" t="s">
        <v>75</v>
      </c>
      <c r="C18" s="203"/>
      <c r="D18" s="209">
        <v>7820</v>
      </c>
      <c r="E18" s="209">
        <v>2132</v>
      </c>
      <c r="F18" s="209">
        <v>727</v>
      </c>
      <c r="G18" s="209">
        <v>20698</v>
      </c>
      <c r="H18" s="237">
        <v>3776</v>
      </c>
      <c r="I18" s="79"/>
    </row>
    <row r="19" spans="1:9">
      <c r="A19" s="162"/>
      <c r="B19" s="160" t="s">
        <v>76</v>
      </c>
      <c r="C19" s="204"/>
      <c r="D19" s="239">
        <v>3101</v>
      </c>
      <c r="E19" s="239">
        <v>2363</v>
      </c>
      <c r="F19" s="239">
        <v>600</v>
      </c>
      <c r="G19" s="239">
        <v>18817.999999999996</v>
      </c>
      <c r="H19" s="240">
        <v>3338</v>
      </c>
      <c r="I19" s="79"/>
    </row>
    <row r="20" spans="1:9">
      <c r="A20" s="316" t="s">
        <v>131</v>
      </c>
      <c r="B20" s="112" t="s">
        <v>65</v>
      </c>
      <c r="C20" s="183"/>
      <c r="D20" s="209">
        <v>4648</v>
      </c>
      <c r="E20" s="209">
        <v>2640</v>
      </c>
      <c r="F20" s="209">
        <v>326.99999999999994</v>
      </c>
      <c r="G20" s="209">
        <v>29026</v>
      </c>
      <c r="H20" s="237">
        <v>3086</v>
      </c>
      <c r="I20" s="79"/>
    </row>
    <row r="21" spans="1:9">
      <c r="A21" s="121"/>
      <c r="B21" s="116" t="s">
        <v>66</v>
      </c>
      <c r="C21" s="184"/>
      <c r="D21" s="209">
        <v>2536</v>
      </c>
      <c r="E21" s="209">
        <v>819</v>
      </c>
      <c r="F21" s="209">
        <v>544</v>
      </c>
      <c r="G21" s="209">
        <v>19555</v>
      </c>
      <c r="H21" s="237">
        <v>5092.0000000000009</v>
      </c>
      <c r="I21" s="79"/>
    </row>
    <row r="22" spans="1:9">
      <c r="A22" s="172"/>
      <c r="B22" s="173" t="s">
        <v>67</v>
      </c>
      <c r="C22" s="203"/>
      <c r="D22" s="209">
        <v>5510</v>
      </c>
      <c r="E22" s="209">
        <v>3399</v>
      </c>
      <c r="F22" s="209">
        <v>212.00000000000003</v>
      </c>
      <c r="G22" s="209">
        <v>18125.999999999996</v>
      </c>
      <c r="H22" s="237">
        <v>1431</v>
      </c>
      <c r="I22" s="79"/>
    </row>
    <row r="23" spans="1:9">
      <c r="A23" s="174"/>
      <c r="B23" s="116" t="s">
        <v>68</v>
      </c>
      <c r="C23" s="184"/>
      <c r="D23" s="209">
        <v>0</v>
      </c>
      <c r="E23" s="209">
        <v>0</v>
      </c>
      <c r="F23" s="209">
        <v>0</v>
      </c>
      <c r="G23" s="209">
        <v>0</v>
      </c>
      <c r="H23" s="237">
        <v>0</v>
      </c>
      <c r="I23" s="79"/>
    </row>
    <row r="24" spans="1:9">
      <c r="A24" s="121"/>
      <c r="B24" s="116" t="s">
        <v>69</v>
      </c>
      <c r="C24" s="184"/>
      <c r="D24" s="209">
        <v>11547</v>
      </c>
      <c r="E24" s="209">
        <v>1828</v>
      </c>
      <c r="F24" s="209">
        <v>1682.9999999999998</v>
      </c>
      <c r="G24" s="209">
        <v>32879</v>
      </c>
      <c r="H24" s="237">
        <v>3873</v>
      </c>
      <c r="I24" s="79"/>
    </row>
    <row r="25" spans="1:9">
      <c r="A25" s="172"/>
      <c r="B25" s="173" t="s">
        <v>70</v>
      </c>
      <c r="C25" s="203"/>
      <c r="D25" s="209">
        <v>11328</v>
      </c>
      <c r="E25" s="209">
        <v>4123</v>
      </c>
      <c r="F25" s="209">
        <v>993</v>
      </c>
      <c r="G25" s="209">
        <v>39360.000000000007</v>
      </c>
      <c r="H25" s="237">
        <v>3663.9999999999995</v>
      </c>
      <c r="I25" s="79"/>
    </row>
    <row r="26" spans="1:9">
      <c r="A26" s="172"/>
      <c r="B26" s="116" t="s">
        <v>71</v>
      </c>
      <c r="C26" s="184"/>
      <c r="D26" s="209">
        <v>6700</v>
      </c>
      <c r="E26" s="209">
        <v>1311</v>
      </c>
      <c r="F26" s="209">
        <v>903.99999999999989</v>
      </c>
      <c r="G26" s="209">
        <v>35853</v>
      </c>
      <c r="H26" s="237">
        <v>2697</v>
      </c>
      <c r="I26" s="79"/>
    </row>
    <row r="27" spans="1:9">
      <c r="A27" s="121"/>
      <c r="B27" s="116" t="s">
        <v>72</v>
      </c>
      <c r="C27" s="184"/>
      <c r="D27" s="209">
        <v>9537</v>
      </c>
      <c r="E27" s="209">
        <v>2057.0000000000005</v>
      </c>
      <c r="F27" s="209">
        <v>372</v>
      </c>
      <c r="G27" s="209">
        <v>27038</v>
      </c>
      <c r="H27" s="237">
        <v>1859</v>
      </c>
      <c r="I27" s="79"/>
    </row>
    <row r="28" spans="1:9">
      <c r="A28" s="121"/>
      <c r="B28" s="173" t="s">
        <v>73</v>
      </c>
      <c r="C28" s="203"/>
      <c r="D28" s="209">
        <v>8871</v>
      </c>
      <c r="E28" s="209">
        <v>2274</v>
      </c>
      <c r="F28" s="209">
        <v>488</v>
      </c>
      <c r="G28" s="209">
        <v>32516</v>
      </c>
      <c r="H28" s="237">
        <v>4396</v>
      </c>
      <c r="I28" s="79"/>
    </row>
    <row r="29" spans="1:9">
      <c r="A29" s="121"/>
      <c r="B29" s="173" t="s">
        <v>74</v>
      </c>
      <c r="C29" s="203"/>
      <c r="D29" s="209">
        <v>9339</v>
      </c>
      <c r="E29" s="209">
        <v>5657</v>
      </c>
      <c r="F29" s="209">
        <v>957</v>
      </c>
      <c r="G29" s="209">
        <v>24736</v>
      </c>
      <c r="H29" s="237">
        <v>2070.9999999999995</v>
      </c>
      <c r="I29" s="79"/>
    </row>
    <row r="30" spans="1:9">
      <c r="A30" s="121"/>
      <c r="B30" s="173" t="s">
        <v>75</v>
      </c>
      <c r="C30" s="203"/>
      <c r="D30" s="468">
        <v>5213</v>
      </c>
      <c r="E30" s="468">
        <v>1538</v>
      </c>
      <c r="F30" s="468">
        <v>863</v>
      </c>
      <c r="G30" s="468">
        <v>36261</v>
      </c>
      <c r="H30" s="469">
        <v>4991</v>
      </c>
      <c r="I30" s="79"/>
    </row>
    <row r="31" spans="1:9">
      <c r="A31" s="162"/>
      <c r="B31" s="160" t="s">
        <v>76</v>
      </c>
      <c r="C31" s="204"/>
      <c r="D31" s="330">
        <v>5394</v>
      </c>
      <c r="E31" s="330">
        <v>1794</v>
      </c>
      <c r="F31" s="330">
        <v>560</v>
      </c>
      <c r="G31" s="239">
        <v>33867.000000000007</v>
      </c>
      <c r="H31" s="240">
        <v>3572</v>
      </c>
      <c r="I31" s="79"/>
    </row>
    <row r="32" spans="1:9">
      <c r="A32" s="316" t="s">
        <v>143</v>
      </c>
      <c r="B32" s="112" t="s">
        <v>65</v>
      </c>
      <c r="C32" s="183"/>
      <c r="D32" s="209">
        <v>13513</v>
      </c>
      <c r="E32" s="209">
        <v>2049</v>
      </c>
      <c r="F32" s="209">
        <v>653</v>
      </c>
      <c r="G32" s="209">
        <v>37497</v>
      </c>
      <c r="H32" s="237">
        <v>3118.0000000000005</v>
      </c>
      <c r="I32" s="79"/>
    </row>
    <row r="33" spans="1:9">
      <c r="A33" s="121"/>
      <c r="B33" s="116" t="s">
        <v>66</v>
      </c>
      <c r="C33" s="184"/>
      <c r="D33" s="209" t="s">
        <v>54</v>
      </c>
      <c r="E33" s="209" t="s">
        <v>54</v>
      </c>
      <c r="F33" s="209" t="s">
        <v>54</v>
      </c>
      <c r="G33" s="209" t="s">
        <v>54</v>
      </c>
      <c r="H33" s="237" t="s">
        <v>54</v>
      </c>
      <c r="I33" s="79"/>
    </row>
    <row r="34" spans="1:9">
      <c r="A34" s="172"/>
      <c r="B34" s="173" t="s">
        <v>67</v>
      </c>
      <c r="C34" s="203"/>
      <c r="D34" s="209" t="s">
        <v>54</v>
      </c>
      <c r="E34" s="209" t="s">
        <v>54</v>
      </c>
      <c r="F34" s="209" t="s">
        <v>54</v>
      </c>
      <c r="G34" s="209" t="s">
        <v>54</v>
      </c>
      <c r="H34" s="237" t="s">
        <v>54</v>
      </c>
      <c r="I34" s="79"/>
    </row>
    <row r="35" spans="1:9">
      <c r="A35" s="174"/>
      <c r="B35" s="116" t="s">
        <v>68</v>
      </c>
      <c r="C35" s="184"/>
      <c r="D35" s="209" t="s">
        <v>54</v>
      </c>
      <c r="E35" s="209" t="s">
        <v>54</v>
      </c>
      <c r="F35" s="209" t="s">
        <v>54</v>
      </c>
      <c r="G35" s="209" t="s">
        <v>54</v>
      </c>
      <c r="H35" s="237" t="s">
        <v>54</v>
      </c>
      <c r="I35" s="79"/>
    </row>
    <row r="36" spans="1:9">
      <c r="A36" s="121"/>
      <c r="B36" s="116" t="s">
        <v>69</v>
      </c>
      <c r="C36" s="184"/>
      <c r="D36" s="209" t="s">
        <v>54</v>
      </c>
      <c r="E36" s="209" t="s">
        <v>54</v>
      </c>
      <c r="F36" s="209" t="s">
        <v>54</v>
      </c>
      <c r="G36" s="209" t="s">
        <v>54</v>
      </c>
      <c r="H36" s="237" t="s">
        <v>54</v>
      </c>
      <c r="I36" s="79"/>
    </row>
    <row r="37" spans="1:9">
      <c r="A37" s="172"/>
      <c r="B37" s="173" t="s">
        <v>70</v>
      </c>
      <c r="C37" s="203"/>
      <c r="D37" s="209" t="s">
        <v>54</v>
      </c>
      <c r="E37" s="209" t="s">
        <v>54</v>
      </c>
      <c r="F37" s="209" t="s">
        <v>54</v>
      </c>
      <c r="G37" s="209" t="s">
        <v>54</v>
      </c>
      <c r="H37" s="237" t="s">
        <v>54</v>
      </c>
      <c r="I37" s="79"/>
    </row>
    <row r="38" spans="1:9">
      <c r="A38" s="172"/>
      <c r="B38" s="116" t="s">
        <v>71</v>
      </c>
      <c r="C38" s="184"/>
      <c r="D38" s="209" t="s">
        <v>54</v>
      </c>
      <c r="E38" s="209" t="s">
        <v>54</v>
      </c>
      <c r="F38" s="209" t="s">
        <v>54</v>
      </c>
      <c r="G38" s="209" t="s">
        <v>54</v>
      </c>
      <c r="H38" s="237" t="s">
        <v>54</v>
      </c>
      <c r="I38" s="79"/>
    </row>
    <row r="39" spans="1:9">
      <c r="A39" s="121"/>
      <c r="B39" s="116" t="s">
        <v>72</v>
      </c>
      <c r="C39" s="184"/>
      <c r="D39" s="209" t="s">
        <v>54</v>
      </c>
      <c r="E39" s="209" t="s">
        <v>54</v>
      </c>
      <c r="F39" s="209" t="s">
        <v>54</v>
      </c>
      <c r="G39" s="209" t="s">
        <v>54</v>
      </c>
      <c r="H39" s="237" t="s">
        <v>54</v>
      </c>
      <c r="I39" s="79"/>
    </row>
    <row r="40" spans="1:9">
      <c r="A40" s="121"/>
      <c r="B40" s="173" t="s">
        <v>73</v>
      </c>
      <c r="C40" s="203"/>
      <c r="D40" s="209" t="s">
        <v>54</v>
      </c>
      <c r="E40" s="209" t="s">
        <v>54</v>
      </c>
      <c r="F40" s="209" t="s">
        <v>54</v>
      </c>
      <c r="G40" s="209" t="s">
        <v>54</v>
      </c>
      <c r="H40" s="237" t="s">
        <v>54</v>
      </c>
      <c r="I40" s="79"/>
    </row>
    <row r="41" spans="1:9">
      <c r="A41" s="121"/>
      <c r="B41" s="173" t="s">
        <v>74</v>
      </c>
      <c r="C41" s="203"/>
      <c r="D41" s="209" t="s">
        <v>54</v>
      </c>
      <c r="E41" s="209" t="s">
        <v>54</v>
      </c>
      <c r="F41" s="209" t="s">
        <v>54</v>
      </c>
      <c r="G41" s="209" t="s">
        <v>54</v>
      </c>
      <c r="H41" s="237" t="s">
        <v>54</v>
      </c>
      <c r="I41" s="79"/>
    </row>
    <row r="42" spans="1:9">
      <c r="A42" s="121"/>
      <c r="B42" s="173" t="s">
        <v>75</v>
      </c>
      <c r="C42" s="203"/>
      <c r="D42" s="468" t="s">
        <v>54</v>
      </c>
      <c r="E42" s="468" t="s">
        <v>54</v>
      </c>
      <c r="F42" s="468" t="s">
        <v>54</v>
      </c>
      <c r="G42" s="468" t="s">
        <v>54</v>
      </c>
      <c r="H42" s="469" t="s">
        <v>54</v>
      </c>
      <c r="I42" s="79"/>
    </row>
    <row r="43" spans="1:9" ht="12.75" thickBot="1">
      <c r="A43" s="90"/>
      <c r="B43" s="175" t="s">
        <v>76</v>
      </c>
      <c r="C43" s="205"/>
      <c r="D43" s="368" t="s">
        <v>54</v>
      </c>
      <c r="E43" s="235" t="s">
        <v>54</v>
      </c>
      <c r="F43" s="368" t="s">
        <v>54</v>
      </c>
      <c r="G43" s="368" t="s">
        <v>54</v>
      </c>
      <c r="H43" s="369" t="s">
        <v>54</v>
      </c>
      <c r="I43" s="79"/>
    </row>
    <row r="44" spans="1:9">
      <c r="A44" s="53" t="str">
        <f>Titles!$A$12</f>
        <v>1 Data for 2020 and 2021 based on 2016 Census Definitions.</v>
      </c>
      <c r="B44" s="87"/>
      <c r="C44" s="422"/>
      <c r="D44" s="374"/>
      <c r="E44" s="54"/>
      <c r="F44" s="374"/>
      <c r="G44" s="374"/>
      <c r="H44" s="423"/>
      <c r="I44" s="79"/>
    </row>
    <row r="45" spans="1:9" s="361" customFormat="1" ht="10.9" customHeight="1">
      <c r="A45" s="416" t="s">
        <v>120</v>
      </c>
      <c r="B45" s="362"/>
      <c r="C45" s="362"/>
      <c r="D45" s="362"/>
      <c r="E45" s="415"/>
      <c r="F45" s="360"/>
      <c r="G45" s="360"/>
      <c r="H45" s="360"/>
    </row>
    <row r="46" spans="1:9" s="361" customFormat="1" ht="10.9" customHeight="1">
      <c r="A46" s="375" t="str">
        <f>Titles!$A$10</f>
        <v>Source: CMHC Starts and Completion Survey, Market Absorption Survey</v>
      </c>
      <c r="B46" s="362"/>
      <c r="C46" s="362"/>
      <c r="D46" s="362"/>
      <c r="E46" s="376"/>
      <c r="F46" s="362"/>
      <c r="G46" s="362"/>
      <c r="H46" s="362"/>
    </row>
    <row r="47" spans="1:9" ht="12" customHeight="1">
      <c r="A47" s="94"/>
      <c r="B47" s="93"/>
      <c r="C47" s="93"/>
      <c r="D47" s="188"/>
      <c r="E47" s="376"/>
      <c r="F47" s="188"/>
      <c r="G47" s="213"/>
      <c r="H47" s="93"/>
      <c r="I47" s="13"/>
    </row>
    <row r="48" spans="1:9" ht="9.75" customHeight="1">
      <c r="A48" s="94"/>
      <c r="B48" s="93"/>
      <c r="C48" s="93"/>
      <c r="D48" s="188"/>
      <c r="E48" s="188"/>
      <c r="F48" s="188"/>
      <c r="G48" s="213"/>
      <c r="H48" s="93"/>
      <c r="I48" s="13"/>
    </row>
    <row r="60" spans="1:6">
      <c r="A60" s="53"/>
      <c r="B60" s="84"/>
      <c r="C60" s="422"/>
      <c r="D60" s="423"/>
      <c r="E60" s="423"/>
      <c r="F60" s="54"/>
    </row>
    <row r="61" spans="1:6" ht="15">
      <c r="A61" s="53"/>
      <c r="B61" s="189"/>
      <c r="C61" s="189"/>
      <c r="D61" s="189"/>
      <c r="E61" s="189"/>
      <c r="F61" s="5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Normal="100" workbookViewId="0"/>
  </sheetViews>
  <sheetFormatPr defaultColWidth="11.5546875" defaultRowHeight="12"/>
  <cols>
    <col min="1" max="1" width="8.77734375" style="12" customWidth="1"/>
    <col min="2" max="2" width="9.21875" style="12" customWidth="1"/>
    <col min="3" max="3" width="8.77734375" style="12" customWidth="1"/>
    <col min="4" max="9" width="9.77734375" style="12" customWidth="1"/>
    <col min="10" max="16384" width="11.5546875" style="12"/>
  </cols>
  <sheetData>
    <row r="1" spans="1:10" s="196" customFormat="1" ht="15.95" customHeight="1">
      <c r="A1" s="518" t="s">
        <v>152</v>
      </c>
      <c r="B1" s="519"/>
      <c r="C1" s="519"/>
      <c r="D1" s="519"/>
      <c r="E1" s="519"/>
      <c r="F1" s="519"/>
      <c r="G1" s="519"/>
      <c r="H1" s="519"/>
      <c r="I1" s="520"/>
      <c r="J1" s="195"/>
    </row>
    <row r="2" spans="1:10" s="196" customFormat="1" ht="15.95" customHeight="1">
      <c r="A2" s="521" t="s">
        <v>168</v>
      </c>
      <c r="B2" s="522"/>
      <c r="C2" s="522"/>
      <c r="D2" s="522"/>
      <c r="E2" s="522"/>
      <c r="F2" s="522"/>
      <c r="G2" s="522"/>
      <c r="H2" s="522"/>
      <c r="I2" s="523"/>
      <c r="J2" s="195"/>
    </row>
    <row r="3" spans="1:10" s="196" customFormat="1" ht="15.95" customHeight="1" thickBot="1">
      <c r="A3" s="527"/>
      <c r="B3" s="528"/>
      <c r="C3" s="528"/>
      <c r="D3" s="528"/>
      <c r="E3" s="528"/>
      <c r="F3" s="528"/>
      <c r="G3" s="528"/>
      <c r="H3" s="528"/>
      <c r="I3" s="529"/>
      <c r="J3" s="195"/>
    </row>
    <row r="4" spans="1:10">
      <c r="A4" s="83"/>
      <c r="B4" s="92"/>
      <c r="C4" s="125"/>
      <c r="D4" s="127"/>
      <c r="E4" s="127"/>
      <c r="F4" s="127"/>
      <c r="G4" s="127"/>
      <c r="H4" s="127"/>
      <c r="I4" s="106"/>
      <c r="J4" s="79"/>
    </row>
    <row r="5" spans="1:10">
      <c r="A5" s="162" t="s">
        <v>77</v>
      </c>
      <c r="B5" s="156"/>
      <c r="C5" s="164"/>
      <c r="D5" s="165" t="s">
        <v>113</v>
      </c>
      <c r="E5" s="165" t="s">
        <v>24</v>
      </c>
      <c r="F5" s="165" t="s">
        <v>121</v>
      </c>
      <c r="G5" s="165" t="s">
        <v>32</v>
      </c>
      <c r="H5" s="165" t="s">
        <v>28</v>
      </c>
      <c r="I5" s="166" t="s">
        <v>40</v>
      </c>
      <c r="J5" s="79"/>
    </row>
    <row r="6" spans="1:10" ht="13.5">
      <c r="A6" s="138" t="s">
        <v>132</v>
      </c>
      <c r="B6" s="197"/>
      <c r="C6" s="202"/>
      <c r="D6" s="209">
        <v>7782</v>
      </c>
      <c r="E6" s="209">
        <v>1256</v>
      </c>
      <c r="F6" s="209">
        <v>591</v>
      </c>
      <c r="G6" s="209">
        <v>499</v>
      </c>
      <c r="H6" s="209">
        <v>1703</v>
      </c>
      <c r="I6" s="237">
        <v>30462</v>
      </c>
      <c r="J6" s="79"/>
    </row>
    <row r="7" spans="1:10" ht="13.5">
      <c r="A7" s="85" t="s">
        <v>141</v>
      </c>
      <c r="B7" s="160"/>
      <c r="C7" s="120"/>
      <c r="D7" s="437">
        <v>9950</v>
      </c>
      <c r="E7" s="437">
        <v>1041</v>
      </c>
      <c r="F7" s="437">
        <v>673</v>
      </c>
      <c r="G7" s="437">
        <v>528</v>
      </c>
      <c r="H7" s="437">
        <v>2666</v>
      </c>
      <c r="I7" s="438">
        <v>38587</v>
      </c>
      <c r="J7" s="79"/>
    </row>
    <row r="8" spans="1:10">
      <c r="A8" s="328" t="s">
        <v>124</v>
      </c>
      <c r="B8" s="112" t="s">
        <v>65</v>
      </c>
      <c r="C8" s="183"/>
      <c r="D8" s="209">
        <v>3312.9999999999995</v>
      </c>
      <c r="E8" s="209">
        <v>2497</v>
      </c>
      <c r="F8" s="209">
        <v>358</v>
      </c>
      <c r="G8" s="209">
        <v>156</v>
      </c>
      <c r="H8" s="209">
        <v>849</v>
      </c>
      <c r="I8" s="237">
        <v>39181</v>
      </c>
      <c r="J8" s="79"/>
    </row>
    <row r="9" spans="1:10">
      <c r="A9" s="121"/>
      <c r="B9" s="116" t="s">
        <v>66</v>
      </c>
      <c r="C9" s="184"/>
      <c r="D9" s="209">
        <v>9530</v>
      </c>
      <c r="E9" s="209">
        <v>63</v>
      </c>
      <c r="F9" s="209">
        <v>272</v>
      </c>
      <c r="G9" s="209">
        <v>127</v>
      </c>
      <c r="H9" s="209">
        <v>414.00000000000006</v>
      </c>
      <c r="I9" s="237">
        <v>20813</v>
      </c>
      <c r="J9" s="79"/>
    </row>
    <row r="10" spans="1:10">
      <c r="A10" s="172"/>
      <c r="B10" s="173" t="s">
        <v>67</v>
      </c>
      <c r="C10" s="203"/>
      <c r="D10" s="209">
        <v>4089.0000000000005</v>
      </c>
      <c r="E10" s="209">
        <v>454.99999999999994</v>
      </c>
      <c r="F10" s="209">
        <v>672</v>
      </c>
      <c r="G10" s="209">
        <v>1011.0000000000001</v>
      </c>
      <c r="H10" s="209">
        <v>835</v>
      </c>
      <c r="I10" s="237">
        <v>31985</v>
      </c>
      <c r="J10" s="79"/>
    </row>
    <row r="11" spans="1:10">
      <c r="A11" s="174"/>
      <c r="B11" s="116" t="s">
        <v>68</v>
      </c>
      <c r="C11" s="184"/>
      <c r="D11" s="209">
        <v>6185</v>
      </c>
      <c r="E11" s="209">
        <v>558.99999999999989</v>
      </c>
      <c r="F11" s="209">
        <v>377</v>
      </c>
      <c r="G11" s="209">
        <v>369</v>
      </c>
      <c r="H11" s="209">
        <v>455</v>
      </c>
      <c r="I11" s="237">
        <v>38038</v>
      </c>
      <c r="J11" s="79"/>
    </row>
    <row r="12" spans="1:10">
      <c r="A12" s="121"/>
      <c r="B12" s="116" t="s">
        <v>69</v>
      </c>
      <c r="C12" s="184"/>
      <c r="D12" s="209">
        <v>7556.9999999999991</v>
      </c>
      <c r="E12" s="209">
        <v>471</v>
      </c>
      <c r="F12" s="209">
        <v>599</v>
      </c>
      <c r="G12" s="209">
        <v>1281.0000000000002</v>
      </c>
      <c r="H12" s="209">
        <v>4175</v>
      </c>
      <c r="I12" s="237">
        <v>20128</v>
      </c>
      <c r="J12" s="79"/>
    </row>
    <row r="13" spans="1:10">
      <c r="A13" s="172"/>
      <c r="B13" s="173" t="s">
        <v>70</v>
      </c>
      <c r="C13" s="203"/>
      <c r="D13" s="209">
        <v>9180</v>
      </c>
      <c r="E13" s="209">
        <v>386</v>
      </c>
      <c r="F13" s="209">
        <v>826.00000000000011</v>
      </c>
      <c r="G13" s="209">
        <v>220</v>
      </c>
      <c r="H13" s="209">
        <v>2320</v>
      </c>
      <c r="I13" s="237">
        <v>34612</v>
      </c>
      <c r="J13" s="79"/>
    </row>
    <row r="14" spans="1:10">
      <c r="A14" s="172"/>
      <c r="B14" s="116" t="s">
        <v>71</v>
      </c>
      <c r="C14" s="184"/>
      <c r="D14" s="209">
        <v>6471.9999999999991</v>
      </c>
      <c r="E14" s="209">
        <v>993.00000000000011</v>
      </c>
      <c r="F14" s="209">
        <v>535</v>
      </c>
      <c r="G14" s="209">
        <v>1273.0000000000002</v>
      </c>
      <c r="H14" s="209">
        <v>1551</v>
      </c>
      <c r="I14" s="237">
        <v>32525</v>
      </c>
      <c r="J14" s="79"/>
    </row>
    <row r="15" spans="1:10">
      <c r="A15" s="121"/>
      <c r="B15" s="116" t="s">
        <v>72</v>
      </c>
      <c r="C15" s="184"/>
      <c r="D15" s="209">
        <v>6771</v>
      </c>
      <c r="E15" s="209">
        <v>3135</v>
      </c>
      <c r="F15" s="209">
        <v>760</v>
      </c>
      <c r="G15" s="209">
        <v>506</v>
      </c>
      <c r="H15" s="209">
        <v>1220</v>
      </c>
      <c r="I15" s="237">
        <v>36706</v>
      </c>
      <c r="J15" s="79"/>
    </row>
    <row r="16" spans="1:10">
      <c r="A16" s="121"/>
      <c r="B16" s="173" t="s">
        <v>73</v>
      </c>
      <c r="C16" s="203"/>
      <c r="D16" s="209">
        <v>14909</v>
      </c>
      <c r="E16" s="209">
        <v>4715</v>
      </c>
      <c r="F16" s="209">
        <v>623</v>
      </c>
      <c r="G16" s="209">
        <v>453.99999999999994</v>
      </c>
      <c r="H16" s="209">
        <v>1492</v>
      </c>
      <c r="I16" s="237">
        <v>32436.999999999996</v>
      </c>
      <c r="J16" s="79"/>
    </row>
    <row r="17" spans="1:10">
      <c r="A17" s="121"/>
      <c r="B17" s="173" t="s">
        <v>74</v>
      </c>
      <c r="C17" s="203"/>
      <c r="D17" s="209">
        <v>7289</v>
      </c>
      <c r="E17" s="209">
        <v>665.99999999999989</v>
      </c>
      <c r="F17" s="209">
        <v>497</v>
      </c>
      <c r="G17" s="209">
        <v>423.00000000000006</v>
      </c>
      <c r="H17" s="209">
        <v>892</v>
      </c>
      <c r="I17" s="237">
        <v>32171</v>
      </c>
      <c r="J17" s="79"/>
    </row>
    <row r="18" spans="1:10">
      <c r="A18" s="121"/>
      <c r="B18" s="173" t="s">
        <v>75</v>
      </c>
      <c r="C18" s="203"/>
      <c r="D18" s="468">
        <v>10729.000000000002</v>
      </c>
      <c r="E18" s="468">
        <v>360</v>
      </c>
      <c r="F18" s="468">
        <v>635</v>
      </c>
      <c r="G18" s="468">
        <v>155</v>
      </c>
      <c r="H18" s="468">
        <v>1759</v>
      </c>
      <c r="I18" s="469">
        <v>24033</v>
      </c>
      <c r="J18" s="79"/>
    </row>
    <row r="19" spans="1:10">
      <c r="A19" s="162"/>
      <c r="B19" s="160" t="s">
        <v>76</v>
      </c>
      <c r="C19" s="204"/>
      <c r="D19" s="330">
        <v>6795.0000000000009</v>
      </c>
      <c r="E19" s="330">
        <v>735</v>
      </c>
      <c r="F19" s="330">
        <v>869</v>
      </c>
      <c r="G19" s="330">
        <v>134</v>
      </c>
      <c r="H19" s="330">
        <v>3372</v>
      </c>
      <c r="I19" s="367">
        <v>21697.000000000004</v>
      </c>
      <c r="J19" s="79"/>
    </row>
    <row r="20" spans="1:10">
      <c r="A20" s="316" t="s">
        <v>131</v>
      </c>
      <c r="B20" s="112" t="s">
        <v>65</v>
      </c>
      <c r="C20" s="183"/>
      <c r="D20" s="209">
        <v>5939.9999999999991</v>
      </c>
      <c r="E20" s="209">
        <v>277.99999999999994</v>
      </c>
      <c r="F20" s="209">
        <v>2056</v>
      </c>
      <c r="G20" s="209">
        <v>106</v>
      </c>
      <c r="H20" s="209">
        <v>869</v>
      </c>
      <c r="I20" s="237">
        <v>31786</v>
      </c>
      <c r="J20" s="79"/>
    </row>
    <row r="21" spans="1:10">
      <c r="A21" s="121"/>
      <c r="B21" s="116" t="s">
        <v>66</v>
      </c>
      <c r="C21" s="184"/>
      <c r="D21" s="209">
        <v>11934.000000000002</v>
      </c>
      <c r="E21" s="209">
        <v>447</v>
      </c>
      <c r="F21" s="209">
        <v>718</v>
      </c>
      <c r="G21" s="209">
        <v>130</v>
      </c>
      <c r="H21" s="209">
        <v>2417</v>
      </c>
      <c r="I21" s="237">
        <v>31242</v>
      </c>
      <c r="J21" s="79"/>
    </row>
    <row r="22" spans="1:10">
      <c r="A22" s="172"/>
      <c r="B22" s="173" t="s">
        <v>67</v>
      </c>
      <c r="C22" s="203"/>
      <c r="D22" s="209">
        <v>7287</v>
      </c>
      <c r="E22" s="209">
        <v>422</v>
      </c>
      <c r="F22" s="209">
        <v>506</v>
      </c>
      <c r="G22" s="209">
        <v>1790</v>
      </c>
      <c r="H22" s="209">
        <v>1432.9999999999998</v>
      </c>
      <c r="I22" s="237">
        <v>25040</v>
      </c>
      <c r="J22" s="79"/>
    </row>
    <row r="23" spans="1:10">
      <c r="A23" s="174"/>
      <c r="B23" s="116" t="s">
        <v>68</v>
      </c>
      <c r="C23" s="184"/>
      <c r="D23" s="209">
        <v>10335</v>
      </c>
      <c r="E23" s="209">
        <v>507</v>
      </c>
      <c r="F23" s="209">
        <v>628</v>
      </c>
      <c r="G23" s="209">
        <v>521</v>
      </c>
      <c r="H23" s="209">
        <v>1221</v>
      </c>
      <c r="I23" s="237">
        <v>60867</v>
      </c>
      <c r="J23" s="79"/>
    </row>
    <row r="24" spans="1:10">
      <c r="A24" s="121"/>
      <c r="B24" s="116" t="s">
        <v>69</v>
      </c>
      <c r="C24" s="184"/>
      <c r="D24" s="209">
        <v>7962</v>
      </c>
      <c r="E24" s="209">
        <v>2528</v>
      </c>
      <c r="F24" s="209">
        <v>289.00000000000006</v>
      </c>
      <c r="G24" s="209">
        <v>358</v>
      </c>
      <c r="H24" s="209">
        <v>1936</v>
      </c>
      <c r="I24" s="237">
        <v>29593.999999999996</v>
      </c>
      <c r="J24" s="79"/>
    </row>
    <row r="25" spans="1:10">
      <c r="A25" s="172"/>
      <c r="B25" s="173" t="s">
        <v>70</v>
      </c>
      <c r="C25" s="203"/>
      <c r="D25" s="209">
        <v>7205.9999999999991</v>
      </c>
      <c r="E25" s="209">
        <v>782</v>
      </c>
      <c r="F25" s="209">
        <v>379</v>
      </c>
      <c r="G25" s="209">
        <v>126</v>
      </c>
      <c r="H25" s="209">
        <v>1624</v>
      </c>
      <c r="I25" s="237">
        <v>39733</v>
      </c>
      <c r="J25" s="79"/>
    </row>
    <row r="26" spans="1:10">
      <c r="A26" s="172"/>
      <c r="B26" s="116" t="s">
        <v>71</v>
      </c>
      <c r="C26" s="184"/>
      <c r="D26" s="209">
        <v>7992</v>
      </c>
      <c r="E26" s="209">
        <v>1230</v>
      </c>
      <c r="F26" s="209">
        <v>603</v>
      </c>
      <c r="G26" s="209">
        <v>230.99999999999997</v>
      </c>
      <c r="H26" s="209">
        <v>1633</v>
      </c>
      <c r="I26" s="237">
        <v>48432.999999999993</v>
      </c>
      <c r="J26" s="79"/>
    </row>
    <row r="27" spans="1:10">
      <c r="A27" s="121"/>
      <c r="B27" s="116" t="s">
        <v>72</v>
      </c>
      <c r="C27" s="184"/>
      <c r="D27" s="209">
        <v>18773</v>
      </c>
      <c r="E27" s="209">
        <v>969</v>
      </c>
      <c r="F27" s="209">
        <v>443</v>
      </c>
      <c r="G27" s="209">
        <v>1072</v>
      </c>
      <c r="H27" s="209">
        <v>8643</v>
      </c>
      <c r="I27" s="237">
        <v>62169.000000000007</v>
      </c>
      <c r="J27" s="79"/>
    </row>
    <row r="28" spans="1:10">
      <c r="A28" s="121"/>
      <c r="B28" s="173" t="s">
        <v>73</v>
      </c>
      <c r="C28" s="203"/>
      <c r="D28" s="209">
        <v>12924</v>
      </c>
      <c r="E28" s="209">
        <v>2597</v>
      </c>
      <c r="F28" s="209">
        <v>573.00000000000011</v>
      </c>
      <c r="G28" s="209">
        <v>192.99999999999997</v>
      </c>
      <c r="H28" s="209">
        <v>3742</v>
      </c>
      <c r="I28" s="237">
        <v>32346.999999999993</v>
      </c>
      <c r="J28" s="79"/>
    </row>
    <row r="29" spans="1:10">
      <c r="A29" s="121"/>
      <c r="B29" s="173" t="s">
        <v>74</v>
      </c>
      <c r="C29" s="203"/>
      <c r="D29" s="209">
        <v>8342</v>
      </c>
      <c r="E29" s="209">
        <v>959</v>
      </c>
      <c r="F29" s="209">
        <v>1236.0000000000002</v>
      </c>
      <c r="G29" s="209">
        <v>826.00000000000011</v>
      </c>
      <c r="H29" s="209">
        <v>3836</v>
      </c>
      <c r="I29" s="237">
        <v>36379.999999999993</v>
      </c>
      <c r="J29" s="79"/>
    </row>
    <row r="30" spans="1:10">
      <c r="A30" s="121"/>
      <c r="B30" s="173" t="s">
        <v>75</v>
      </c>
      <c r="C30" s="203"/>
      <c r="D30" s="209">
        <v>12606</v>
      </c>
      <c r="E30" s="209">
        <v>1168</v>
      </c>
      <c r="F30" s="209">
        <v>525</v>
      </c>
      <c r="G30" s="209">
        <v>559</v>
      </c>
      <c r="H30" s="209">
        <v>2679.9999999999995</v>
      </c>
      <c r="I30" s="237">
        <v>34444</v>
      </c>
      <c r="J30" s="79"/>
    </row>
    <row r="31" spans="1:10">
      <c r="A31" s="162"/>
      <c r="B31" s="160" t="s">
        <v>76</v>
      </c>
      <c r="C31" s="204"/>
      <c r="D31" s="239">
        <v>9274.9999999999982</v>
      </c>
      <c r="E31" s="239">
        <v>693.00000000000011</v>
      </c>
      <c r="F31" s="239">
        <v>622</v>
      </c>
      <c r="G31" s="239">
        <v>337</v>
      </c>
      <c r="H31" s="239">
        <v>2024</v>
      </c>
      <c r="I31" s="240">
        <v>31024</v>
      </c>
      <c r="J31" s="79"/>
    </row>
    <row r="32" spans="1:10">
      <c r="A32" s="316" t="s">
        <v>143</v>
      </c>
      <c r="B32" s="112" t="s">
        <v>65</v>
      </c>
      <c r="C32" s="183"/>
      <c r="D32" s="209">
        <v>7305</v>
      </c>
      <c r="E32" s="209">
        <v>1518</v>
      </c>
      <c r="F32" s="209">
        <v>340.99999999999994</v>
      </c>
      <c r="G32" s="209">
        <v>508</v>
      </c>
      <c r="H32" s="209">
        <v>2156</v>
      </c>
      <c r="I32" s="237">
        <v>36413</v>
      </c>
      <c r="J32" s="79"/>
    </row>
    <row r="33" spans="1:10">
      <c r="A33" s="121"/>
      <c r="B33" s="116" t="s">
        <v>66</v>
      </c>
      <c r="C33" s="184"/>
      <c r="D33" s="209" t="s">
        <v>54</v>
      </c>
      <c r="E33" s="209" t="s">
        <v>54</v>
      </c>
      <c r="F33" s="209" t="s">
        <v>54</v>
      </c>
      <c r="G33" s="209" t="s">
        <v>54</v>
      </c>
      <c r="H33" s="209" t="s">
        <v>54</v>
      </c>
      <c r="I33" s="237" t="s">
        <v>54</v>
      </c>
      <c r="J33" s="79"/>
    </row>
    <row r="34" spans="1:10">
      <c r="A34" s="172"/>
      <c r="B34" s="173" t="s">
        <v>67</v>
      </c>
      <c r="C34" s="203"/>
      <c r="D34" s="209" t="s">
        <v>54</v>
      </c>
      <c r="E34" s="209" t="s">
        <v>54</v>
      </c>
      <c r="F34" s="209" t="s">
        <v>54</v>
      </c>
      <c r="G34" s="209" t="s">
        <v>54</v>
      </c>
      <c r="H34" s="209" t="s">
        <v>54</v>
      </c>
      <c r="I34" s="237" t="s">
        <v>54</v>
      </c>
      <c r="J34" s="79"/>
    </row>
    <row r="35" spans="1:10">
      <c r="A35" s="174"/>
      <c r="B35" s="116" t="s">
        <v>68</v>
      </c>
      <c r="C35" s="184"/>
      <c r="D35" s="209" t="s">
        <v>54</v>
      </c>
      <c r="E35" s="209" t="s">
        <v>54</v>
      </c>
      <c r="F35" s="209" t="s">
        <v>54</v>
      </c>
      <c r="G35" s="209" t="s">
        <v>54</v>
      </c>
      <c r="H35" s="209" t="s">
        <v>54</v>
      </c>
      <c r="I35" s="237" t="s">
        <v>54</v>
      </c>
      <c r="J35" s="79"/>
    </row>
    <row r="36" spans="1:10">
      <c r="A36" s="121"/>
      <c r="B36" s="116" t="s">
        <v>69</v>
      </c>
      <c r="C36" s="184"/>
      <c r="D36" s="209" t="s">
        <v>54</v>
      </c>
      <c r="E36" s="209" t="s">
        <v>54</v>
      </c>
      <c r="F36" s="209" t="s">
        <v>54</v>
      </c>
      <c r="G36" s="209" t="s">
        <v>54</v>
      </c>
      <c r="H36" s="209" t="s">
        <v>54</v>
      </c>
      <c r="I36" s="237" t="s">
        <v>54</v>
      </c>
      <c r="J36" s="79"/>
    </row>
    <row r="37" spans="1:10">
      <c r="A37" s="172"/>
      <c r="B37" s="173" t="s">
        <v>70</v>
      </c>
      <c r="C37" s="203"/>
      <c r="D37" s="209" t="s">
        <v>54</v>
      </c>
      <c r="E37" s="209" t="s">
        <v>54</v>
      </c>
      <c r="F37" s="209" t="s">
        <v>54</v>
      </c>
      <c r="G37" s="209" t="s">
        <v>54</v>
      </c>
      <c r="H37" s="209" t="s">
        <v>54</v>
      </c>
      <c r="I37" s="237" t="s">
        <v>54</v>
      </c>
      <c r="J37" s="79"/>
    </row>
    <row r="38" spans="1:10">
      <c r="A38" s="172"/>
      <c r="B38" s="116" t="s">
        <v>71</v>
      </c>
      <c r="C38" s="184"/>
      <c r="D38" s="209" t="s">
        <v>54</v>
      </c>
      <c r="E38" s="209" t="s">
        <v>54</v>
      </c>
      <c r="F38" s="209" t="s">
        <v>54</v>
      </c>
      <c r="G38" s="209" t="s">
        <v>54</v>
      </c>
      <c r="H38" s="209" t="s">
        <v>54</v>
      </c>
      <c r="I38" s="237" t="s">
        <v>54</v>
      </c>
      <c r="J38" s="79"/>
    </row>
    <row r="39" spans="1:10">
      <c r="A39" s="121"/>
      <c r="B39" s="116" t="s">
        <v>72</v>
      </c>
      <c r="C39" s="184"/>
      <c r="D39" s="209" t="s">
        <v>54</v>
      </c>
      <c r="E39" s="209" t="s">
        <v>54</v>
      </c>
      <c r="F39" s="209" t="s">
        <v>54</v>
      </c>
      <c r="G39" s="209" t="s">
        <v>54</v>
      </c>
      <c r="H39" s="209" t="s">
        <v>54</v>
      </c>
      <c r="I39" s="237" t="s">
        <v>54</v>
      </c>
      <c r="J39" s="79"/>
    </row>
    <row r="40" spans="1:10">
      <c r="A40" s="121"/>
      <c r="B40" s="173" t="s">
        <v>73</v>
      </c>
      <c r="C40" s="203"/>
      <c r="D40" s="209" t="s">
        <v>54</v>
      </c>
      <c r="E40" s="209" t="s">
        <v>54</v>
      </c>
      <c r="F40" s="209" t="s">
        <v>54</v>
      </c>
      <c r="G40" s="209" t="s">
        <v>54</v>
      </c>
      <c r="H40" s="209" t="s">
        <v>54</v>
      </c>
      <c r="I40" s="237" t="s">
        <v>54</v>
      </c>
      <c r="J40" s="79"/>
    </row>
    <row r="41" spans="1:10">
      <c r="A41" s="121"/>
      <c r="B41" s="173" t="s">
        <v>74</v>
      </c>
      <c r="C41" s="203"/>
      <c r="D41" s="209" t="s">
        <v>54</v>
      </c>
      <c r="E41" s="209" t="s">
        <v>54</v>
      </c>
      <c r="F41" s="209" t="s">
        <v>54</v>
      </c>
      <c r="G41" s="209" t="s">
        <v>54</v>
      </c>
      <c r="H41" s="209" t="s">
        <v>54</v>
      </c>
      <c r="I41" s="237" t="s">
        <v>54</v>
      </c>
      <c r="J41" s="79"/>
    </row>
    <row r="42" spans="1:10">
      <c r="A42" s="121"/>
      <c r="B42" s="173" t="s">
        <v>75</v>
      </c>
      <c r="C42" s="203"/>
      <c r="D42" s="468" t="s">
        <v>54</v>
      </c>
      <c r="E42" s="468" t="s">
        <v>54</v>
      </c>
      <c r="F42" s="468" t="s">
        <v>54</v>
      </c>
      <c r="G42" s="468" t="s">
        <v>54</v>
      </c>
      <c r="H42" s="468" t="s">
        <v>54</v>
      </c>
      <c r="I42" s="469" t="s">
        <v>54</v>
      </c>
      <c r="J42" s="79"/>
    </row>
    <row r="43" spans="1:10" ht="12.75" thickBot="1">
      <c r="A43" s="90"/>
      <c r="B43" s="175" t="s">
        <v>76</v>
      </c>
      <c r="C43" s="205"/>
      <c r="D43" s="368" t="s">
        <v>54</v>
      </c>
      <c r="E43" s="368" t="s">
        <v>54</v>
      </c>
      <c r="F43" s="368" t="s">
        <v>54</v>
      </c>
      <c r="G43" s="368" t="s">
        <v>54</v>
      </c>
      <c r="H43" s="368" t="s">
        <v>54</v>
      </c>
      <c r="I43" s="369" t="s">
        <v>54</v>
      </c>
      <c r="J43" s="79"/>
    </row>
    <row r="44" spans="1:10">
      <c r="A44" s="53" t="str">
        <f>Titles!$A$12</f>
        <v>1 Data for 2020 and 2021 based on 2016 Census Definitions.</v>
      </c>
      <c r="B44" s="87"/>
      <c r="C44" s="422"/>
      <c r="D44" s="374"/>
      <c r="E44" s="209" t="s">
        <v>54</v>
      </c>
      <c r="F44" s="54"/>
      <c r="G44" s="374"/>
      <c r="H44" s="374"/>
      <c r="I44" s="79"/>
    </row>
    <row r="45" spans="1:10" s="361" customFormat="1">
      <c r="A45" s="416" t="s">
        <v>120</v>
      </c>
      <c r="B45" s="362"/>
      <c r="C45" s="362"/>
      <c r="D45" s="362"/>
      <c r="E45" s="209" t="s">
        <v>54</v>
      </c>
      <c r="F45" s="415"/>
      <c r="G45" s="360"/>
      <c r="H45" s="360"/>
    </row>
    <row r="46" spans="1:10" s="361" customFormat="1">
      <c r="A46" s="375" t="str">
        <f>Titles!$A$10</f>
        <v>Source: CMHC Starts and Completion Survey, Market Absorption Survey</v>
      </c>
      <c r="B46" s="362"/>
      <c r="C46" s="362"/>
      <c r="D46" s="362"/>
      <c r="E46" s="209" t="s">
        <v>54</v>
      </c>
      <c r="F46" s="376"/>
      <c r="G46" s="362"/>
      <c r="H46" s="362"/>
    </row>
    <row r="47" spans="1:10" ht="12" customHeight="1">
      <c r="A47" s="94"/>
      <c r="B47" s="93"/>
      <c r="C47" s="93"/>
      <c r="D47" s="188"/>
      <c r="E47" s="188"/>
      <c r="F47" s="188"/>
      <c r="G47" s="188"/>
      <c r="H47" s="213"/>
      <c r="I47" s="93"/>
      <c r="J47" s="13"/>
    </row>
    <row r="48" spans="1:10" ht="9.75" customHeight="1">
      <c r="A48" s="94"/>
      <c r="B48" s="93"/>
      <c r="C48" s="93"/>
      <c r="D48" s="188"/>
      <c r="E48" s="188"/>
      <c r="F48" s="188"/>
      <c r="G48" s="188"/>
      <c r="H48" s="213"/>
      <c r="I48" s="93"/>
      <c r="J48" s="13"/>
    </row>
    <row r="60" spans="1:7">
      <c r="A60" s="53"/>
      <c r="B60" s="84"/>
      <c r="C60" s="422"/>
      <c r="D60" s="423"/>
      <c r="E60" s="423"/>
      <c r="F60" s="423"/>
      <c r="G60" s="54"/>
    </row>
    <row r="61" spans="1:7" ht="15">
      <c r="A61" s="53"/>
      <c r="B61" s="189"/>
      <c r="C61" s="189"/>
      <c r="D61" s="189"/>
      <c r="E61" s="189"/>
      <c r="F61" s="189"/>
      <c r="G61" s="54"/>
    </row>
  </sheetData>
  <pageMargins left="0.7" right="0.7" top="0.75" bottom="0.75" header="0.3" footer="0.3"/>
  <pageSetup scale="8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zoomScaleNormal="100" workbookViewId="0"/>
  </sheetViews>
  <sheetFormatPr defaultColWidth="11.5546875" defaultRowHeight="12"/>
  <cols>
    <col min="1" max="1" width="8.77734375" style="12" customWidth="1"/>
    <col min="2" max="2" width="9.21875" style="12" customWidth="1"/>
    <col min="3" max="3" width="8.77734375" style="12" customWidth="1"/>
    <col min="4" max="8" width="9.77734375" style="12" customWidth="1"/>
    <col min="9" max="16384" width="11.5546875" style="12"/>
  </cols>
  <sheetData>
    <row r="1" spans="1:9" s="196" customFormat="1" ht="15.95" customHeight="1">
      <c r="A1" s="518" t="s">
        <v>153</v>
      </c>
      <c r="B1" s="519"/>
      <c r="C1" s="519"/>
      <c r="D1" s="519"/>
      <c r="E1" s="519"/>
      <c r="F1" s="519"/>
      <c r="G1" s="519"/>
      <c r="H1" s="520"/>
      <c r="I1" s="195"/>
    </row>
    <row r="2" spans="1:9" s="196" customFormat="1" ht="15.95" customHeight="1">
      <c r="A2" s="521" t="s">
        <v>168</v>
      </c>
      <c r="B2" s="522"/>
      <c r="C2" s="522"/>
      <c r="D2" s="522"/>
      <c r="E2" s="522"/>
      <c r="F2" s="522"/>
      <c r="G2" s="522"/>
      <c r="H2" s="523"/>
      <c r="I2" s="195"/>
    </row>
    <row r="3" spans="1:9" s="196" customFormat="1" ht="15.95" customHeight="1" thickBot="1">
      <c r="A3" s="527"/>
      <c r="B3" s="564"/>
      <c r="C3" s="564"/>
      <c r="D3" s="564"/>
      <c r="E3" s="564"/>
      <c r="F3" s="564"/>
      <c r="G3" s="564"/>
      <c r="H3" s="565"/>
      <c r="I3" s="195"/>
    </row>
    <row r="4" spans="1:9" ht="38.25" customHeight="1">
      <c r="A4" s="83"/>
      <c r="B4" s="92"/>
      <c r="C4" s="125"/>
      <c r="D4" s="576" t="s">
        <v>22</v>
      </c>
      <c r="E4" s="576" t="s">
        <v>114</v>
      </c>
      <c r="F4" s="576" t="s">
        <v>109</v>
      </c>
      <c r="G4" s="576" t="s">
        <v>17</v>
      </c>
      <c r="H4" s="576" t="s">
        <v>20</v>
      </c>
      <c r="I4" s="79"/>
    </row>
    <row r="5" spans="1:9">
      <c r="A5" s="162" t="s">
        <v>98</v>
      </c>
      <c r="B5" s="156"/>
      <c r="C5" s="164"/>
      <c r="D5" s="577"/>
      <c r="E5" s="577"/>
      <c r="F5" s="577"/>
      <c r="G5" s="577"/>
      <c r="H5" s="577"/>
      <c r="I5" s="79"/>
    </row>
    <row r="6" spans="1:9" ht="13.5">
      <c r="A6" s="138" t="s">
        <v>132</v>
      </c>
      <c r="B6" s="197"/>
      <c r="C6" s="202"/>
      <c r="D6" s="209">
        <v>3204</v>
      </c>
      <c r="E6" s="209">
        <v>2785</v>
      </c>
      <c r="F6" s="209">
        <v>5477</v>
      </c>
      <c r="G6" s="209">
        <v>586</v>
      </c>
      <c r="H6" s="237">
        <v>907</v>
      </c>
      <c r="I6" s="79"/>
    </row>
    <row r="7" spans="1:9" ht="13.5">
      <c r="A7" s="85" t="s">
        <v>142</v>
      </c>
      <c r="B7" s="160"/>
      <c r="C7" s="120"/>
      <c r="D7" s="437">
        <v>3431</v>
      </c>
      <c r="E7" s="437">
        <v>2466</v>
      </c>
      <c r="F7" s="437">
        <v>3749</v>
      </c>
      <c r="G7" s="437">
        <v>1188</v>
      </c>
      <c r="H7" s="438">
        <v>584</v>
      </c>
      <c r="I7" s="79"/>
    </row>
    <row r="8" spans="1:9">
      <c r="A8" s="328" t="s">
        <v>124</v>
      </c>
      <c r="B8" s="112" t="s">
        <v>65</v>
      </c>
      <c r="C8" s="183"/>
      <c r="D8" s="209">
        <v>4094.9999999999995</v>
      </c>
      <c r="E8" s="209">
        <v>1803.0000000000002</v>
      </c>
      <c r="F8" s="209">
        <v>2639.0000000000005</v>
      </c>
      <c r="G8" s="209">
        <v>146</v>
      </c>
      <c r="H8" s="237">
        <v>450</v>
      </c>
      <c r="I8" s="79"/>
    </row>
    <row r="9" spans="1:9">
      <c r="A9" s="121"/>
      <c r="B9" s="116" t="s">
        <v>66</v>
      </c>
      <c r="C9" s="184"/>
      <c r="D9" s="209">
        <v>1867</v>
      </c>
      <c r="E9" s="209">
        <v>2041</v>
      </c>
      <c r="F9" s="209">
        <v>1039</v>
      </c>
      <c r="G9" s="209">
        <v>412.00000000000006</v>
      </c>
      <c r="H9" s="237">
        <v>2129</v>
      </c>
      <c r="I9" s="79"/>
    </row>
    <row r="10" spans="1:9">
      <c r="A10" s="172"/>
      <c r="B10" s="173" t="s">
        <v>67</v>
      </c>
      <c r="C10" s="203"/>
      <c r="D10" s="209">
        <v>2116</v>
      </c>
      <c r="E10" s="209">
        <v>3478</v>
      </c>
      <c r="F10" s="209">
        <v>1361.0000000000002</v>
      </c>
      <c r="G10" s="209">
        <v>458.99999999999994</v>
      </c>
      <c r="H10" s="237">
        <v>182</v>
      </c>
      <c r="I10" s="79"/>
    </row>
    <row r="11" spans="1:9">
      <c r="A11" s="174"/>
      <c r="B11" s="116" t="s">
        <v>68</v>
      </c>
      <c r="C11" s="184"/>
      <c r="D11" s="209">
        <v>5632</v>
      </c>
      <c r="E11" s="209">
        <v>3755</v>
      </c>
      <c r="F11" s="209">
        <v>14064</v>
      </c>
      <c r="G11" s="209">
        <v>451.99999999999994</v>
      </c>
      <c r="H11" s="237">
        <v>322</v>
      </c>
      <c r="I11" s="79"/>
    </row>
    <row r="12" spans="1:9">
      <c r="A12" s="121"/>
      <c r="B12" s="116" t="s">
        <v>69</v>
      </c>
      <c r="C12" s="184"/>
      <c r="D12" s="209">
        <v>2931</v>
      </c>
      <c r="E12" s="209">
        <v>2429.0000000000005</v>
      </c>
      <c r="F12" s="209">
        <v>1791</v>
      </c>
      <c r="G12" s="209">
        <v>269.99999999999994</v>
      </c>
      <c r="H12" s="237">
        <v>476</v>
      </c>
      <c r="I12" s="79"/>
    </row>
    <row r="13" spans="1:9">
      <c r="A13" s="172"/>
      <c r="B13" s="173" t="s">
        <v>70</v>
      </c>
      <c r="C13" s="203"/>
      <c r="D13" s="209">
        <v>1766</v>
      </c>
      <c r="E13" s="209">
        <v>1817.0000000000002</v>
      </c>
      <c r="F13" s="209">
        <v>3825</v>
      </c>
      <c r="G13" s="209">
        <v>140</v>
      </c>
      <c r="H13" s="237">
        <v>453.99999999999994</v>
      </c>
      <c r="I13" s="79"/>
    </row>
    <row r="14" spans="1:9">
      <c r="A14" s="172"/>
      <c r="B14" s="116" t="s">
        <v>71</v>
      </c>
      <c r="C14" s="184"/>
      <c r="D14" s="209">
        <v>1439</v>
      </c>
      <c r="E14" s="209">
        <v>1298</v>
      </c>
      <c r="F14" s="209">
        <v>5093</v>
      </c>
      <c r="G14" s="209">
        <v>789</v>
      </c>
      <c r="H14" s="237">
        <v>921</v>
      </c>
      <c r="I14" s="79"/>
    </row>
    <row r="15" spans="1:9">
      <c r="A15" s="121"/>
      <c r="B15" s="116" t="s">
        <v>72</v>
      </c>
      <c r="C15" s="184"/>
      <c r="D15" s="209">
        <v>2219</v>
      </c>
      <c r="E15" s="209">
        <v>2961.0000000000005</v>
      </c>
      <c r="F15" s="209">
        <v>10215</v>
      </c>
      <c r="G15" s="209">
        <v>543</v>
      </c>
      <c r="H15" s="237">
        <v>2635.0000000000005</v>
      </c>
      <c r="I15" s="79"/>
    </row>
    <row r="16" spans="1:9">
      <c r="A16" s="121"/>
      <c r="B16" s="173" t="s">
        <v>73</v>
      </c>
      <c r="C16" s="203"/>
      <c r="D16" s="209">
        <v>2199</v>
      </c>
      <c r="E16" s="209">
        <v>5151</v>
      </c>
      <c r="F16" s="209">
        <v>8061</v>
      </c>
      <c r="G16" s="209">
        <v>1333</v>
      </c>
      <c r="H16" s="237">
        <v>1537</v>
      </c>
      <c r="I16" s="79"/>
    </row>
    <row r="17" spans="1:9">
      <c r="A17" s="121"/>
      <c r="B17" s="173" t="s">
        <v>74</v>
      </c>
      <c r="C17" s="203"/>
      <c r="D17" s="209">
        <v>8568</v>
      </c>
      <c r="E17" s="209">
        <v>2976</v>
      </c>
      <c r="F17" s="209">
        <v>5771</v>
      </c>
      <c r="G17" s="209">
        <v>470.00000000000006</v>
      </c>
      <c r="H17" s="237">
        <v>700.00000000000011</v>
      </c>
      <c r="I17" s="79"/>
    </row>
    <row r="18" spans="1:9">
      <c r="A18" s="121"/>
      <c r="B18" s="173" t="s">
        <v>75</v>
      </c>
      <c r="C18" s="203"/>
      <c r="D18" s="209">
        <v>4353</v>
      </c>
      <c r="E18" s="209">
        <v>3180</v>
      </c>
      <c r="F18" s="209">
        <v>4971.9999999999991</v>
      </c>
      <c r="G18" s="209">
        <v>868.00000000000011</v>
      </c>
      <c r="H18" s="237">
        <v>641</v>
      </c>
      <c r="I18" s="79"/>
    </row>
    <row r="19" spans="1:9">
      <c r="A19" s="162"/>
      <c r="B19" s="160" t="s">
        <v>76</v>
      </c>
      <c r="C19" s="204"/>
      <c r="D19" s="239">
        <v>882</v>
      </c>
      <c r="E19" s="239">
        <v>2889.0000000000005</v>
      </c>
      <c r="F19" s="239">
        <v>7128</v>
      </c>
      <c r="G19" s="239">
        <v>657</v>
      </c>
      <c r="H19" s="240">
        <v>263</v>
      </c>
      <c r="I19" s="79"/>
    </row>
    <row r="20" spans="1:9">
      <c r="A20" s="316" t="s">
        <v>131</v>
      </c>
      <c r="B20" s="112" t="s">
        <v>65</v>
      </c>
      <c r="C20" s="183"/>
      <c r="D20" s="209">
        <v>1738.9999999999998</v>
      </c>
      <c r="E20" s="209">
        <v>2107</v>
      </c>
      <c r="F20" s="209">
        <v>4724</v>
      </c>
      <c r="G20" s="209">
        <v>510</v>
      </c>
      <c r="H20" s="237">
        <v>682</v>
      </c>
      <c r="I20" s="79"/>
    </row>
    <row r="21" spans="1:9">
      <c r="A21" s="121"/>
      <c r="B21" s="116" t="s">
        <v>66</v>
      </c>
      <c r="C21" s="184"/>
      <c r="D21" s="209">
        <v>7017</v>
      </c>
      <c r="E21" s="209">
        <v>2541</v>
      </c>
      <c r="F21" s="209">
        <v>3620</v>
      </c>
      <c r="G21" s="209">
        <v>500</v>
      </c>
      <c r="H21" s="237">
        <v>135</v>
      </c>
      <c r="I21" s="79"/>
    </row>
    <row r="22" spans="1:9">
      <c r="A22" s="172"/>
      <c r="B22" s="173" t="s">
        <v>67</v>
      </c>
      <c r="C22" s="203"/>
      <c r="D22" s="209">
        <v>1441</v>
      </c>
      <c r="E22" s="209">
        <v>1648.0000000000002</v>
      </c>
      <c r="F22" s="209">
        <v>5327</v>
      </c>
      <c r="G22" s="209">
        <v>763</v>
      </c>
      <c r="H22" s="237">
        <v>1459</v>
      </c>
      <c r="I22" s="79"/>
    </row>
    <row r="23" spans="1:9">
      <c r="A23" s="174"/>
      <c r="B23" s="116" t="s">
        <v>68</v>
      </c>
      <c r="C23" s="184"/>
      <c r="D23" s="209">
        <v>907</v>
      </c>
      <c r="E23" s="209">
        <v>1432.9999999999998</v>
      </c>
      <c r="F23" s="209">
        <v>1097.9999999999998</v>
      </c>
      <c r="G23" s="209">
        <v>2005</v>
      </c>
      <c r="H23" s="237">
        <v>258</v>
      </c>
      <c r="I23" s="79"/>
    </row>
    <row r="24" spans="1:9">
      <c r="A24" s="121"/>
      <c r="B24" s="116" t="s">
        <v>69</v>
      </c>
      <c r="C24" s="184"/>
      <c r="D24" s="209">
        <v>1230.9999999999998</v>
      </c>
      <c r="E24" s="209">
        <v>1253</v>
      </c>
      <c r="F24" s="209">
        <v>1623</v>
      </c>
      <c r="G24" s="209">
        <v>707.00000000000011</v>
      </c>
      <c r="H24" s="237">
        <v>244</v>
      </c>
      <c r="I24" s="79"/>
    </row>
    <row r="25" spans="1:9">
      <c r="A25" s="172"/>
      <c r="B25" s="173" t="s">
        <v>70</v>
      </c>
      <c r="C25" s="203"/>
      <c r="D25" s="209">
        <v>2725</v>
      </c>
      <c r="E25" s="209">
        <v>4399</v>
      </c>
      <c r="F25" s="209">
        <v>7383</v>
      </c>
      <c r="G25" s="209">
        <v>741</v>
      </c>
      <c r="H25" s="237">
        <v>235</v>
      </c>
      <c r="I25" s="79"/>
    </row>
    <row r="26" spans="1:9">
      <c r="A26" s="172"/>
      <c r="B26" s="116" t="s">
        <v>71</v>
      </c>
      <c r="C26" s="184"/>
      <c r="D26" s="209">
        <v>6935</v>
      </c>
      <c r="E26" s="209">
        <v>3017.0000000000005</v>
      </c>
      <c r="F26" s="209">
        <v>2232</v>
      </c>
      <c r="G26" s="209">
        <v>951.00000000000011</v>
      </c>
      <c r="H26" s="237">
        <v>226</v>
      </c>
      <c r="I26" s="79"/>
    </row>
    <row r="27" spans="1:9">
      <c r="A27" s="121"/>
      <c r="B27" s="116" t="s">
        <v>72</v>
      </c>
      <c r="C27" s="184"/>
      <c r="D27" s="209">
        <v>3533</v>
      </c>
      <c r="E27" s="209">
        <v>2318</v>
      </c>
      <c r="F27" s="209">
        <v>2548</v>
      </c>
      <c r="G27" s="209">
        <v>1628</v>
      </c>
      <c r="H27" s="237">
        <v>192</v>
      </c>
      <c r="I27" s="79"/>
    </row>
    <row r="28" spans="1:9">
      <c r="A28" s="121"/>
      <c r="B28" s="173" t="s">
        <v>73</v>
      </c>
      <c r="C28" s="203"/>
      <c r="D28" s="209">
        <v>2702</v>
      </c>
      <c r="E28" s="209">
        <v>1940.0000000000002</v>
      </c>
      <c r="F28" s="209">
        <v>7751</v>
      </c>
      <c r="G28" s="209">
        <v>1108</v>
      </c>
      <c r="H28" s="237">
        <v>244</v>
      </c>
      <c r="I28" s="79"/>
    </row>
    <row r="29" spans="1:9">
      <c r="A29" s="121"/>
      <c r="B29" s="173" t="s">
        <v>74</v>
      </c>
      <c r="C29" s="203"/>
      <c r="D29" s="209">
        <v>6151</v>
      </c>
      <c r="E29" s="209">
        <v>3720</v>
      </c>
      <c r="F29" s="209">
        <v>2887</v>
      </c>
      <c r="G29" s="209">
        <v>1984.9999999999998</v>
      </c>
      <c r="H29" s="237">
        <v>1627</v>
      </c>
      <c r="I29" s="79"/>
    </row>
    <row r="30" spans="1:9">
      <c r="A30" s="121"/>
      <c r="B30" s="173" t="s">
        <v>75</v>
      </c>
      <c r="C30" s="203"/>
      <c r="D30" s="209">
        <v>2503</v>
      </c>
      <c r="E30" s="209">
        <v>2334</v>
      </c>
      <c r="F30" s="209">
        <v>2180</v>
      </c>
      <c r="G30" s="209">
        <v>1771</v>
      </c>
      <c r="H30" s="237">
        <v>513</v>
      </c>
      <c r="I30" s="79"/>
    </row>
    <row r="31" spans="1:9">
      <c r="A31" s="162"/>
      <c r="B31" s="160" t="s">
        <v>76</v>
      </c>
      <c r="C31" s="204"/>
      <c r="D31" s="239">
        <v>4280</v>
      </c>
      <c r="E31" s="239">
        <v>2648</v>
      </c>
      <c r="F31" s="239">
        <v>3707.0000000000005</v>
      </c>
      <c r="G31" s="239">
        <v>1629</v>
      </c>
      <c r="H31" s="240">
        <v>1373</v>
      </c>
      <c r="I31" s="79"/>
    </row>
    <row r="32" spans="1:9">
      <c r="A32" s="316" t="s">
        <v>143</v>
      </c>
      <c r="B32" s="112" t="s">
        <v>65</v>
      </c>
      <c r="C32" s="183"/>
      <c r="D32" s="209">
        <v>2526</v>
      </c>
      <c r="E32" s="209">
        <v>2461.0000000000005</v>
      </c>
      <c r="F32" s="209">
        <v>10285</v>
      </c>
      <c r="G32" s="209">
        <v>2277</v>
      </c>
      <c r="H32" s="237">
        <v>346.00000000000006</v>
      </c>
      <c r="I32" s="79"/>
    </row>
    <row r="33" spans="1:9">
      <c r="A33" s="121"/>
      <c r="B33" s="116" t="s">
        <v>66</v>
      </c>
      <c r="C33" s="184"/>
      <c r="D33" s="209" t="s">
        <v>54</v>
      </c>
      <c r="E33" s="209" t="s">
        <v>54</v>
      </c>
      <c r="F33" s="209" t="s">
        <v>54</v>
      </c>
      <c r="G33" s="209" t="s">
        <v>54</v>
      </c>
      <c r="H33" s="237" t="s">
        <v>54</v>
      </c>
      <c r="I33" s="79"/>
    </row>
    <row r="34" spans="1:9">
      <c r="A34" s="172"/>
      <c r="B34" s="173" t="s">
        <v>67</v>
      </c>
      <c r="C34" s="203"/>
      <c r="D34" s="209" t="s">
        <v>54</v>
      </c>
      <c r="E34" s="209" t="s">
        <v>54</v>
      </c>
      <c r="F34" s="209" t="s">
        <v>54</v>
      </c>
      <c r="G34" s="209" t="s">
        <v>54</v>
      </c>
      <c r="H34" s="237" t="s">
        <v>54</v>
      </c>
      <c r="I34" s="79"/>
    </row>
    <row r="35" spans="1:9">
      <c r="A35" s="174"/>
      <c r="B35" s="116" t="s">
        <v>68</v>
      </c>
      <c r="C35" s="184"/>
      <c r="D35" s="209" t="s">
        <v>54</v>
      </c>
      <c r="E35" s="209" t="s">
        <v>54</v>
      </c>
      <c r="F35" s="209" t="s">
        <v>54</v>
      </c>
      <c r="G35" s="209" t="s">
        <v>54</v>
      </c>
      <c r="H35" s="237" t="s">
        <v>54</v>
      </c>
      <c r="I35" s="79"/>
    </row>
    <row r="36" spans="1:9">
      <c r="A36" s="121"/>
      <c r="B36" s="116" t="s">
        <v>69</v>
      </c>
      <c r="C36" s="184"/>
      <c r="D36" s="209" t="s">
        <v>54</v>
      </c>
      <c r="E36" s="209" t="s">
        <v>54</v>
      </c>
      <c r="F36" s="209" t="s">
        <v>54</v>
      </c>
      <c r="G36" s="209" t="s">
        <v>54</v>
      </c>
      <c r="H36" s="237" t="s">
        <v>54</v>
      </c>
      <c r="I36" s="79"/>
    </row>
    <row r="37" spans="1:9">
      <c r="A37" s="172"/>
      <c r="B37" s="173" t="s">
        <v>70</v>
      </c>
      <c r="C37" s="203"/>
      <c r="D37" s="209" t="s">
        <v>54</v>
      </c>
      <c r="E37" s="209" t="s">
        <v>54</v>
      </c>
      <c r="F37" s="209" t="s">
        <v>54</v>
      </c>
      <c r="G37" s="209" t="s">
        <v>54</v>
      </c>
      <c r="H37" s="237" t="s">
        <v>54</v>
      </c>
      <c r="I37" s="79"/>
    </row>
    <row r="38" spans="1:9">
      <c r="A38" s="172"/>
      <c r="B38" s="116" t="s">
        <v>71</v>
      </c>
      <c r="C38" s="184"/>
      <c r="D38" s="209" t="s">
        <v>54</v>
      </c>
      <c r="E38" s="209" t="s">
        <v>54</v>
      </c>
      <c r="F38" s="209" t="s">
        <v>54</v>
      </c>
      <c r="G38" s="209" t="s">
        <v>54</v>
      </c>
      <c r="H38" s="237" t="s">
        <v>54</v>
      </c>
      <c r="I38" s="79"/>
    </row>
    <row r="39" spans="1:9">
      <c r="A39" s="121"/>
      <c r="B39" s="116" t="s">
        <v>72</v>
      </c>
      <c r="C39" s="184"/>
      <c r="D39" s="209" t="s">
        <v>54</v>
      </c>
      <c r="E39" s="209" t="s">
        <v>54</v>
      </c>
      <c r="F39" s="209" t="s">
        <v>54</v>
      </c>
      <c r="G39" s="209" t="s">
        <v>54</v>
      </c>
      <c r="H39" s="237" t="s">
        <v>54</v>
      </c>
      <c r="I39" s="79"/>
    </row>
    <row r="40" spans="1:9">
      <c r="A40" s="121"/>
      <c r="B40" s="173" t="s">
        <v>73</v>
      </c>
      <c r="C40" s="203"/>
      <c r="D40" s="209" t="s">
        <v>54</v>
      </c>
      <c r="E40" s="209" t="s">
        <v>54</v>
      </c>
      <c r="F40" s="209" t="s">
        <v>54</v>
      </c>
      <c r="G40" s="209" t="s">
        <v>54</v>
      </c>
      <c r="H40" s="237" t="s">
        <v>54</v>
      </c>
      <c r="I40" s="79"/>
    </row>
    <row r="41" spans="1:9">
      <c r="A41" s="121"/>
      <c r="B41" s="173" t="s">
        <v>74</v>
      </c>
      <c r="C41" s="203"/>
      <c r="D41" s="209" t="s">
        <v>54</v>
      </c>
      <c r="E41" s="209" t="s">
        <v>54</v>
      </c>
      <c r="F41" s="209" t="s">
        <v>54</v>
      </c>
      <c r="G41" s="209" t="s">
        <v>54</v>
      </c>
      <c r="H41" s="237" t="s">
        <v>54</v>
      </c>
      <c r="I41" s="79"/>
    </row>
    <row r="42" spans="1:9">
      <c r="A42" s="121"/>
      <c r="B42" s="173" t="s">
        <v>75</v>
      </c>
      <c r="C42" s="203"/>
      <c r="D42" s="468" t="s">
        <v>54</v>
      </c>
      <c r="E42" s="468" t="s">
        <v>54</v>
      </c>
      <c r="F42" s="468" t="s">
        <v>54</v>
      </c>
      <c r="G42" s="468" t="s">
        <v>54</v>
      </c>
      <c r="H42" s="469" t="s">
        <v>54</v>
      </c>
      <c r="I42" s="79"/>
    </row>
    <row r="43" spans="1:9" ht="12.75" thickBot="1">
      <c r="A43" s="90"/>
      <c r="B43" s="175" t="s">
        <v>76</v>
      </c>
      <c r="C43" s="205"/>
      <c r="D43" s="368" t="s">
        <v>54</v>
      </c>
      <c r="E43" s="368" t="s">
        <v>54</v>
      </c>
      <c r="F43" s="368" t="s">
        <v>54</v>
      </c>
      <c r="G43" s="368" t="s">
        <v>54</v>
      </c>
      <c r="H43" s="369" t="s">
        <v>54</v>
      </c>
      <c r="I43" s="79"/>
    </row>
    <row r="44" spans="1:9">
      <c r="A44" s="53" t="str">
        <f>Titles!$A$12</f>
        <v>1 Data for 2020 and 2021 based on 2016 Census Definitions.</v>
      </c>
      <c r="B44" s="87"/>
      <c r="C44" s="422"/>
      <c r="D44" s="374"/>
      <c r="E44" s="54"/>
      <c r="F44" s="374"/>
      <c r="G44" s="374"/>
      <c r="H44" s="423"/>
      <c r="I44" s="79"/>
    </row>
    <row r="45" spans="1:9" s="361" customFormat="1" ht="10.9" customHeight="1">
      <c r="A45" s="416" t="s">
        <v>120</v>
      </c>
      <c r="B45" s="362"/>
      <c r="C45" s="362"/>
      <c r="D45" s="362"/>
      <c r="E45" s="415"/>
      <c r="F45" s="360"/>
      <c r="G45" s="360"/>
      <c r="H45" s="360"/>
    </row>
    <row r="46" spans="1:9" s="361" customFormat="1" ht="10.9" customHeight="1">
      <c r="A46" s="375" t="str">
        <f>Titles!$A$10</f>
        <v>Source: CMHC Starts and Completion Survey, Market Absorption Survey</v>
      </c>
      <c r="B46" s="362"/>
      <c r="C46" s="362"/>
      <c r="D46" s="362"/>
      <c r="E46" s="376"/>
      <c r="F46" s="362"/>
      <c r="G46" s="362"/>
      <c r="H46" s="362"/>
    </row>
    <row r="47" spans="1:9" ht="12" customHeight="1">
      <c r="A47" s="94"/>
      <c r="B47" s="93"/>
      <c r="C47" s="93"/>
      <c r="D47" s="188"/>
      <c r="E47" s="188"/>
      <c r="F47" s="188"/>
      <c r="G47" s="213"/>
      <c r="H47" s="93"/>
      <c r="I47" s="13"/>
    </row>
    <row r="49" spans="1:9" ht="9.75" customHeight="1">
      <c r="I49" s="13"/>
    </row>
    <row r="52" spans="1:9">
      <c r="A52" s="53"/>
      <c r="B52" s="84"/>
      <c r="C52" s="425"/>
      <c r="D52" s="92"/>
      <c r="E52" s="54"/>
    </row>
    <row r="53" spans="1:9">
      <c r="A53" s="53"/>
      <c r="B53" s="92"/>
      <c r="C53" s="92"/>
      <c r="D53" s="354"/>
      <c r="E53" s="54"/>
    </row>
    <row r="61" spans="1:9">
      <c r="A61" s="53"/>
      <c r="B61" s="84"/>
      <c r="C61" s="422"/>
      <c r="D61" s="423"/>
      <c r="E61" s="423"/>
      <c r="F61" s="54"/>
    </row>
    <row r="62" spans="1:9" ht="15">
      <c r="A62" s="53"/>
      <c r="B62" s="189"/>
      <c r="C62" s="189"/>
      <c r="D62" s="189"/>
      <c r="E62" s="189"/>
      <c r="F62" s="5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Normal="100" workbookViewId="0"/>
  </sheetViews>
  <sheetFormatPr defaultColWidth="11.5546875" defaultRowHeight="12"/>
  <cols>
    <col min="1" max="1" width="8.33203125" style="12" customWidth="1"/>
    <col min="2" max="2" width="9.21875" style="12" customWidth="1"/>
    <col min="3" max="3" width="8.77734375" style="12" customWidth="1"/>
    <col min="4" max="6" width="9.77734375" style="12" customWidth="1"/>
    <col min="7" max="7" width="10" style="12" customWidth="1"/>
    <col min="8" max="8" width="9.77734375" style="12" customWidth="1"/>
    <col min="9" max="16384" width="11.5546875" style="12"/>
  </cols>
  <sheetData>
    <row r="1" spans="1:9" s="196" customFormat="1" ht="15.95" customHeight="1">
      <c r="A1" s="518" t="s">
        <v>154</v>
      </c>
      <c r="B1" s="519"/>
      <c r="C1" s="519"/>
      <c r="D1" s="519"/>
      <c r="E1" s="519"/>
      <c r="F1" s="519"/>
      <c r="G1" s="519"/>
      <c r="H1" s="520"/>
      <c r="I1" s="195"/>
    </row>
    <row r="2" spans="1:9" s="196" customFormat="1" ht="15.95" customHeight="1">
      <c r="A2" s="521" t="s">
        <v>168</v>
      </c>
      <c r="B2" s="522"/>
      <c r="C2" s="522"/>
      <c r="D2" s="522"/>
      <c r="E2" s="522"/>
      <c r="F2" s="522"/>
      <c r="G2" s="522"/>
      <c r="H2" s="523"/>
      <c r="I2" s="195"/>
    </row>
    <row r="3" spans="1:9" s="196" customFormat="1" ht="15.95" customHeight="1" thickBot="1">
      <c r="A3" s="527"/>
      <c r="B3" s="564"/>
      <c r="C3" s="564"/>
      <c r="D3" s="564"/>
      <c r="E3" s="564"/>
      <c r="F3" s="564"/>
      <c r="G3" s="564"/>
      <c r="H3" s="565"/>
      <c r="I3" s="195"/>
    </row>
    <row r="4" spans="1:9" ht="26.25" customHeight="1">
      <c r="A4" s="162" t="s">
        <v>77</v>
      </c>
      <c r="B4" s="92"/>
      <c r="C4" s="125"/>
      <c r="D4" s="478" t="s">
        <v>25</v>
      </c>
      <c r="E4" s="478" t="s">
        <v>44</v>
      </c>
      <c r="F4" s="478" t="s">
        <v>16</v>
      </c>
      <c r="G4" s="576" t="s">
        <v>108</v>
      </c>
      <c r="H4" s="478" t="s">
        <v>39</v>
      </c>
      <c r="I4" s="79"/>
    </row>
    <row r="5" spans="1:9">
      <c r="B5" s="156"/>
      <c r="C5" s="164"/>
      <c r="D5" s="164"/>
      <c r="E5" s="164"/>
      <c r="F5" s="164"/>
      <c r="G5" s="577"/>
      <c r="H5" s="164"/>
      <c r="I5" s="79"/>
    </row>
    <row r="6" spans="1:9" ht="13.5">
      <c r="A6" s="138" t="s">
        <v>130</v>
      </c>
      <c r="B6" s="197"/>
      <c r="C6" s="202"/>
      <c r="D6" s="209">
        <v>3415</v>
      </c>
      <c r="E6" s="209">
        <v>1345</v>
      </c>
      <c r="F6" s="209">
        <v>784</v>
      </c>
      <c r="G6" s="209">
        <v>202</v>
      </c>
      <c r="H6" s="237">
        <v>183</v>
      </c>
      <c r="I6" s="79"/>
    </row>
    <row r="7" spans="1:9" ht="13.5">
      <c r="A7" s="85" t="s">
        <v>142</v>
      </c>
      <c r="B7" s="160"/>
      <c r="C7" s="120"/>
      <c r="D7" s="437">
        <v>4262</v>
      </c>
      <c r="E7" s="437">
        <v>1555</v>
      </c>
      <c r="F7" s="437">
        <v>1165</v>
      </c>
      <c r="G7" s="437">
        <v>218</v>
      </c>
      <c r="H7" s="438">
        <v>152</v>
      </c>
      <c r="I7" s="79"/>
    </row>
    <row r="8" spans="1:9">
      <c r="A8" s="328" t="s">
        <v>124</v>
      </c>
      <c r="B8" s="112" t="s">
        <v>65</v>
      </c>
      <c r="C8" s="183"/>
      <c r="D8" s="209">
        <v>3763</v>
      </c>
      <c r="E8" s="209">
        <v>723</v>
      </c>
      <c r="F8" s="209">
        <v>365</v>
      </c>
      <c r="G8" s="209">
        <v>117</v>
      </c>
      <c r="H8" s="237">
        <v>6</v>
      </c>
      <c r="I8" s="79"/>
    </row>
    <row r="9" spans="1:9">
      <c r="A9" s="121"/>
      <c r="B9" s="116" t="s">
        <v>66</v>
      </c>
      <c r="C9" s="184"/>
      <c r="D9" s="209">
        <v>1089.9999999999998</v>
      </c>
      <c r="E9" s="209">
        <v>753</v>
      </c>
      <c r="F9" s="209">
        <v>981</v>
      </c>
      <c r="G9" s="209">
        <v>133</v>
      </c>
      <c r="H9" s="237">
        <v>1196</v>
      </c>
      <c r="I9" s="79"/>
    </row>
    <row r="10" spans="1:9">
      <c r="A10" s="172"/>
      <c r="B10" s="173" t="s">
        <v>67</v>
      </c>
      <c r="C10" s="203"/>
      <c r="D10" s="209">
        <v>2493.0000000000005</v>
      </c>
      <c r="E10" s="209">
        <v>617</v>
      </c>
      <c r="F10" s="209">
        <v>272</v>
      </c>
      <c r="G10" s="209">
        <v>97</v>
      </c>
      <c r="H10" s="237">
        <v>111</v>
      </c>
      <c r="I10" s="79"/>
    </row>
    <row r="11" spans="1:9">
      <c r="A11" s="174"/>
      <c r="B11" s="116" t="s">
        <v>68</v>
      </c>
      <c r="C11" s="184"/>
      <c r="D11" s="209">
        <v>5260</v>
      </c>
      <c r="E11" s="209">
        <v>742</v>
      </c>
      <c r="F11" s="209">
        <v>695</v>
      </c>
      <c r="G11" s="209">
        <v>167</v>
      </c>
      <c r="H11" s="237">
        <v>99</v>
      </c>
      <c r="I11" s="79"/>
    </row>
    <row r="12" spans="1:9">
      <c r="A12" s="121"/>
      <c r="B12" s="116" t="s">
        <v>69</v>
      </c>
      <c r="C12" s="184"/>
      <c r="D12" s="209">
        <v>2020</v>
      </c>
      <c r="E12" s="209">
        <v>860.99999999999989</v>
      </c>
      <c r="F12" s="209">
        <v>270</v>
      </c>
      <c r="G12" s="209">
        <v>131</v>
      </c>
      <c r="H12" s="237">
        <v>230</v>
      </c>
      <c r="I12" s="79"/>
    </row>
    <row r="13" spans="1:9">
      <c r="A13" s="172"/>
      <c r="B13" s="173" t="s">
        <v>70</v>
      </c>
      <c r="C13" s="203"/>
      <c r="D13" s="209">
        <v>5078</v>
      </c>
      <c r="E13" s="209">
        <v>784.99999999999989</v>
      </c>
      <c r="F13" s="209">
        <v>217</v>
      </c>
      <c r="G13" s="209">
        <v>235</v>
      </c>
      <c r="H13" s="237">
        <v>157</v>
      </c>
      <c r="I13" s="79"/>
    </row>
    <row r="14" spans="1:9">
      <c r="A14" s="172"/>
      <c r="B14" s="116" t="s">
        <v>71</v>
      </c>
      <c r="C14" s="184"/>
      <c r="D14" s="209">
        <v>2830</v>
      </c>
      <c r="E14" s="209">
        <v>4903.0000000000009</v>
      </c>
      <c r="F14" s="209">
        <v>648</v>
      </c>
      <c r="G14" s="209">
        <v>365</v>
      </c>
      <c r="H14" s="237">
        <v>167.99999999999997</v>
      </c>
      <c r="I14" s="79"/>
    </row>
    <row r="15" spans="1:9">
      <c r="A15" s="121"/>
      <c r="B15" s="116" t="s">
        <v>72</v>
      </c>
      <c r="C15" s="184"/>
      <c r="D15" s="209">
        <v>6576</v>
      </c>
      <c r="E15" s="209">
        <v>1560</v>
      </c>
      <c r="F15" s="209">
        <v>673</v>
      </c>
      <c r="G15" s="209">
        <v>447.99999999999994</v>
      </c>
      <c r="H15" s="237">
        <v>145.00000000000003</v>
      </c>
      <c r="I15" s="79"/>
    </row>
    <row r="16" spans="1:9">
      <c r="A16" s="121"/>
      <c r="B16" s="173" t="s">
        <v>73</v>
      </c>
      <c r="C16" s="203"/>
      <c r="D16" s="209">
        <v>3333</v>
      </c>
      <c r="E16" s="209">
        <v>1718</v>
      </c>
      <c r="F16" s="209">
        <v>910.99999999999989</v>
      </c>
      <c r="G16" s="209">
        <v>158</v>
      </c>
      <c r="H16" s="237">
        <v>148.00000000000003</v>
      </c>
      <c r="I16" s="79"/>
    </row>
    <row r="17" spans="1:9">
      <c r="A17" s="121"/>
      <c r="B17" s="173" t="s">
        <v>74</v>
      </c>
      <c r="C17" s="203"/>
      <c r="D17" s="209">
        <v>3001.0000000000005</v>
      </c>
      <c r="E17" s="209">
        <v>892</v>
      </c>
      <c r="F17" s="209">
        <v>636.99999999999989</v>
      </c>
      <c r="G17" s="209">
        <v>173</v>
      </c>
      <c r="H17" s="237">
        <v>782</v>
      </c>
      <c r="I17" s="79"/>
    </row>
    <row r="18" spans="1:9">
      <c r="A18" s="121"/>
      <c r="B18" s="173" t="s">
        <v>75</v>
      </c>
      <c r="C18" s="203"/>
      <c r="D18" s="209">
        <v>2550</v>
      </c>
      <c r="E18" s="209">
        <v>1134</v>
      </c>
      <c r="F18" s="209">
        <v>3350</v>
      </c>
      <c r="G18" s="209">
        <v>143</v>
      </c>
      <c r="H18" s="237">
        <v>69</v>
      </c>
      <c r="I18" s="79"/>
    </row>
    <row r="19" spans="1:9">
      <c r="A19" s="162"/>
      <c r="B19" s="160" t="s">
        <v>76</v>
      </c>
      <c r="C19" s="204"/>
      <c r="D19" s="209">
        <v>2602.9999999999995</v>
      </c>
      <c r="E19" s="209">
        <v>1211</v>
      </c>
      <c r="F19" s="209">
        <v>302</v>
      </c>
      <c r="G19" s="209">
        <v>178</v>
      </c>
      <c r="H19" s="237">
        <v>123</v>
      </c>
      <c r="I19" s="79"/>
    </row>
    <row r="20" spans="1:9">
      <c r="A20" s="316" t="s">
        <v>131</v>
      </c>
      <c r="B20" s="112" t="s">
        <v>65</v>
      </c>
      <c r="C20" s="183"/>
      <c r="D20" s="209">
        <v>5048</v>
      </c>
      <c r="E20" s="209">
        <v>255</v>
      </c>
      <c r="F20" s="209">
        <v>385</v>
      </c>
      <c r="G20" s="209">
        <v>7</v>
      </c>
      <c r="H20" s="237">
        <v>86</v>
      </c>
      <c r="I20" s="79"/>
    </row>
    <row r="21" spans="1:9">
      <c r="A21" s="121"/>
      <c r="B21" s="116" t="s">
        <v>66</v>
      </c>
      <c r="C21" s="184"/>
      <c r="D21" s="209">
        <v>2833</v>
      </c>
      <c r="E21" s="209">
        <v>1071.0000000000002</v>
      </c>
      <c r="F21" s="209">
        <v>2601</v>
      </c>
      <c r="G21" s="209">
        <v>132</v>
      </c>
      <c r="H21" s="237">
        <v>105</v>
      </c>
      <c r="I21" s="79"/>
    </row>
    <row r="22" spans="1:9">
      <c r="A22" s="172"/>
      <c r="B22" s="173" t="s">
        <v>67</v>
      </c>
      <c r="C22" s="203"/>
      <c r="D22" s="209">
        <v>4250</v>
      </c>
      <c r="E22" s="209">
        <v>2540.9999999999995</v>
      </c>
      <c r="F22" s="209">
        <v>821.00000000000011</v>
      </c>
      <c r="G22" s="209">
        <v>165.99999999999997</v>
      </c>
      <c r="H22" s="237">
        <v>3398</v>
      </c>
      <c r="I22" s="79"/>
    </row>
    <row r="23" spans="1:9">
      <c r="A23" s="174"/>
      <c r="B23" s="116" t="s">
        <v>68</v>
      </c>
      <c r="C23" s="184"/>
      <c r="D23" s="209">
        <v>3474</v>
      </c>
      <c r="E23" s="209">
        <v>764</v>
      </c>
      <c r="F23" s="209">
        <v>1066</v>
      </c>
      <c r="G23" s="209">
        <v>315</v>
      </c>
      <c r="H23" s="237">
        <v>8</v>
      </c>
      <c r="I23" s="79"/>
    </row>
    <row r="24" spans="1:9">
      <c r="A24" s="121"/>
      <c r="B24" s="116" t="s">
        <v>69</v>
      </c>
      <c r="C24" s="184"/>
      <c r="D24" s="209">
        <v>1603</v>
      </c>
      <c r="E24" s="209">
        <v>832.00000000000011</v>
      </c>
      <c r="F24" s="209">
        <v>1018</v>
      </c>
      <c r="G24" s="209">
        <v>48</v>
      </c>
      <c r="H24" s="237">
        <v>341.99999999999994</v>
      </c>
      <c r="I24" s="79"/>
    </row>
    <row r="25" spans="1:9">
      <c r="A25" s="172"/>
      <c r="B25" s="173" t="s">
        <v>70</v>
      </c>
      <c r="C25" s="203"/>
      <c r="D25" s="209">
        <v>2642</v>
      </c>
      <c r="E25" s="209">
        <v>1835</v>
      </c>
      <c r="F25" s="209">
        <v>2923</v>
      </c>
      <c r="G25" s="209">
        <v>170.99999999999997</v>
      </c>
      <c r="H25" s="237">
        <v>352</v>
      </c>
      <c r="I25" s="79"/>
    </row>
    <row r="26" spans="1:9">
      <c r="A26" s="172"/>
      <c r="B26" s="116" t="s">
        <v>71</v>
      </c>
      <c r="C26" s="184"/>
      <c r="D26" s="209">
        <v>3252</v>
      </c>
      <c r="E26" s="209">
        <v>963</v>
      </c>
      <c r="F26" s="209">
        <v>384</v>
      </c>
      <c r="G26" s="209">
        <v>243.00000000000003</v>
      </c>
      <c r="H26" s="237">
        <v>158.99999999999997</v>
      </c>
      <c r="I26" s="79"/>
    </row>
    <row r="27" spans="1:9">
      <c r="A27" s="121"/>
      <c r="B27" s="116" t="s">
        <v>72</v>
      </c>
      <c r="C27" s="184"/>
      <c r="D27" s="209">
        <v>2393.0000000000005</v>
      </c>
      <c r="E27" s="209">
        <v>1920.9999999999998</v>
      </c>
      <c r="F27" s="209">
        <v>521</v>
      </c>
      <c r="G27" s="209">
        <v>286</v>
      </c>
      <c r="H27" s="237">
        <v>28</v>
      </c>
      <c r="I27" s="79"/>
    </row>
    <row r="28" spans="1:9">
      <c r="A28" s="121"/>
      <c r="B28" s="173" t="s">
        <v>73</v>
      </c>
      <c r="C28" s="203"/>
      <c r="D28" s="209">
        <v>4480</v>
      </c>
      <c r="E28" s="209">
        <v>2359</v>
      </c>
      <c r="F28" s="209">
        <v>896</v>
      </c>
      <c r="G28" s="209">
        <v>194</v>
      </c>
      <c r="H28" s="237">
        <v>113.99999999999999</v>
      </c>
      <c r="I28" s="79"/>
    </row>
    <row r="29" spans="1:9">
      <c r="A29" s="121"/>
      <c r="B29" s="173" t="s">
        <v>74</v>
      </c>
      <c r="C29" s="203"/>
      <c r="D29" s="209">
        <v>3637</v>
      </c>
      <c r="E29" s="209">
        <v>2110.9999999999995</v>
      </c>
      <c r="F29" s="209">
        <v>3788.0000000000005</v>
      </c>
      <c r="G29" s="209">
        <v>538</v>
      </c>
      <c r="H29" s="237">
        <v>190</v>
      </c>
      <c r="I29" s="79"/>
    </row>
    <row r="30" spans="1:9">
      <c r="A30" s="121"/>
      <c r="B30" s="173" t="s">
        <v>75</v>
      </c>
      <c r="C30" s="203"/>
      <c r="D30" s="209">
        <v>15245</v>
      </c>
      <c r="E30" s="209">
        <v>2802</v>
      </c>
      <c r="F30" s="209">
        <v>953.00000000000011</v>
      </c>
      <c r="G30" s="209">
        <v>364</v>
      </c>
      <c r="H30" s="237">
        <v>256</v>
      </c>
      <c r="I30" s="79"/>
    </row>
    <row r="31" spans="1:9">
      <c r="A31" s="162"/>
      <c r="B31" s="160" t="s">
        <v>76</v>
      </c>
      <c r="C31" s="204"/>
      <c r="D31" s="209">
        <v>2832</v>
      </c>
      <c r="E31" s="209">
        <v>1377</v>
      </c>
      <c r="F31" s="209">
        <v>582</v>
      </c>
      <c r="G31" s="209">
        <v>206.00000000000003</v>
      </c>
      <c r="H31" s="237">
        <v>20</v>
      </c>
      <c r="I31" s="79"/>
    </row>
    <row r="32" spans="1:9">
      <c r="A32" s="316" t="s">
        <v>143</v>
      </c>
      <c r="B32" s="112" t="s">
        <v>65</v>
      </c>
      <c r="C32" s="183"/>
      <c r="D32" s="209">
        <v>4008</v>
      </c>
      <c r="E32" s="209">
        <v>1936.9999999999998</v>
      </c>
      <c r="F32" s="209">
        <v>3413.0000000000005</v>
      </c>
      <c r="G32" s="209">
        <v>530</v>
      </c>
      <c r="H32" s="237">
        <v>96</v>
      </c>
      <c r="I32" s="79"/>
    </row>
    <row r="33" spans="1:12">
      <c r="A33" s="121"/>
      <c r="B33" s="116" t="s">
        <v>66</v>
      </c>
      <c r="C33" s="184"/>
      <c r="D33" s="209" t="s">
        <v>54</v>
      </c>
      <c r="E33" s="209" t="s">
        <v>54</v>
      </c>
      <c r="F33" s="209" t="s">
        <v>54</v>
      </c>
      <c r="G33" s="209" t="s">
        <v>54</v>
      </c>
      <c r="H33" s="237" t="s">
        <v>54</v>
      </c>
      <c r="I33" s="79"/>
    </row>
    <row r="34" spans="1:12">
      <c r="A34" s="172"/>
      <c r="B34" s="173" t="s">
        <v>67</v>
      </c>
      <c r="C34" s="203"/>
      <c r="D34" s="209" t="s">
        <v>54</v>
      </c>
      <c r="E34" s="209" t="s">
        <v>54</v>
      </c>
      <c r="F34" s="209" t="s">
        <v>54</v>
      </c>
      <c r="G34" s="209" t="s">
        <v>54</v>
      </c>
      <c r="H34" s="237" t="s">
        <v>54</v>
      </c>
      <c r="I34" s="79"/>
    </row>
    <row r="35" spans="1:12">
      <c r="A35" s="174"/>
      <c r="B35" s="116" t="s">
        <v>68</v>
      </c>
      <c r="C35" s="184"/>
      <c r="D35" s="209" t="s">
        <v>54</v>
      </c>
      <c r="E35" s="209" t="s">
        <v>54</v>
      </c>
      <c r="F35" s="209" t="s">
        <v>54</v>
      </c>
      <c r="G35" s="209" t="s">
        <v>54</v>
      </c>
      <c r="H35" s="237" t="s">
        <v>54</v>
      </c>
      <c r="I35" s="79"/>
    </row>
    <row r="36" spans="1:12">
      <c r="A36" s="121"/>
      <c r="B36" s="116" t="s">
        <v>69</v>
      </c>
      <c r="C36" s="184"/>
      <c r="D36" s="209" t="s">
        <v>54</v>
      </c>
      <c r="E36" s="209" t="s">
        <v>54</v>
      </c>
      <c r="F36" s="209" t="s">
        <v>54</v>
      </c>
      <c r="G36" s="209" t="s">
        <v>54</v>
      </c>
      <c r="H36" s="237" t="s">
        <v>54</v>
      </c>
      <c r="I36" s="79"/>
    </row>
    <row r="37" spans="1:12">
      <c r="A37" s="172"/>
      <c r="B37" s="173" t="s">
        <v>70</v>
      </c>
      <c r="C37" s="203"/>
      <c r="D37" s="209" t="s">
        <v>54</v>
      </c>
      <c r="E37" s="209" t="s">
        <v>54</v>
      </c>
      <c r="F37" s="209" t="s">
        <v>54</v>
      </c>
      <c r="G37" s="209" t="s">
        <v>54</v>
      </c>
      <c r="H37" s="237" t="s">
        <v>54</v>
      </c>
      <c r="I37" s="79"/>
    </row>
    <row r="38" spans="1:12">
      <c r="A38" s="172"/>
      <c r="B38" s="116" t="s">
        <v>71</v>
      </c>
      <c r="C38" s="184"/>
      <c r="D38" s="209" t="s">
        <v>54</v>
      </c>
      <c r="E38" s="209" t="s">
        <v>54</v>
      </c>
      <c r="F38" s="209" t="s">
        <v>54</v>
      </c>
      <c r="G38" s="209" t="s">
        <v>54</v>
      </c>
      <c r="H38" s="237" t="s">
        <v>54</v>
      </c>
      <c r="I38" s="79"/>
    </row>
    <row r="39" spans="1:12">
      <c r="A39" s="121"/>
      <c r="B39" s="116" t="s">
        <v>72</v>
      </c>
      <c r="C39" s="184"/>
      <c r="D39" s="209" t="s">
        <v>54</v>
      </c>
      <c r="E39" s="209" t="s">
        <v>54</v>
      </c>
      <c r="F39" s="209" t="s">
        <v>54</v>
      </c>
      <c r="G39" s="209" t="s">
        <v>54</v>
      </c>
      <c r="H39" s="237" t="s">
        <v>54</v>
      </c>
      <c r="I39" s="79"/>
    </row>
    <row r="40" spans="1:12">
      <c r="A40" s="121"/>
      <c r="B40" s="173" t="s">
        <v>73</v>
      </c>
      <c r="C40" s="203"/>
      <c r="D40" s="209" t="s">
        <v>54</v>
      </c>
      <c r="E40" s="209" t="s">
        <v>54</v>
      </c>
      <c r="F40" s="209" t="s">
        <v>54</v>
      </c>
      <c r="G40" s="209" t="s">
        <v>54</v>
      </c>
      <c r="H40" s="237" t="s">
        <v>54</v>
      </c>
      <c r="I40" s="79"/>
    </row>
    <row r="41" spans="1:12">
      <c r="A41" s="121"/>
      <c r="B41" s="173" t="s">
        <v>74</v>
      </c>
      <c r="C41" s="203"/>
      <c r="D41" s="209" t="s">
        <v>54</v>
      </c>
      <c r="E41" s="209" t="s">
        <v>54</v>
      </c>
      <c r="F41" s="209" t="s">
        <v>54</v>
      </c>
      <c r="G41" s="209" t="s">
        <v>54</v>
      </c>
      <c r="H41" s="237" t="s">
        <v>54</v>
      </c>
      <c r="I41" s="79"/>
    </row>
    <row r="42" spans="1:12">
      <c r="A42" s="121"/>
      <c r="B42" s="173" t="s">
        <v>75</v>
      </c>
      <c r="C42" s="203"/>
      <c r="D42" s="468" t="s">
        <v>54</v>
      </c>
      <c r="E42" s="468" t="s">
        <v>54</v>
      </c>
      <c r="F42" s="468" t="s">
        <v>54</v>
      </c>
      <c r="G42" s="468" t="s">
        <v>54</v>
      </c>
      <c r="H42" s="469" t="s">
        <v>54</v>
      </c>
      <c r="I42" s="79"/>
    </row>
    <row r="43" spans="1:12" ht="12.75" thickBot="1">
      <c r="A43" s="90"/>
      <c r="B43" s="175" t="s">
        <v>76</v>
      </c>
      <c r="C43" s="205"/>
      <c r="D43" s="368" t="s">
        <v>54</v>
      </c>
      <c r="E43" s="368" t="s">
        <v>54</v>
      </c>
      <c r="F43" s="368" t="s">
        <v>54</v>
      </c>
      <c r="G43" s="368" t="s">
        <v>54</v>
      </c>
      <c r="H43" s="369" t="s">
        <v>54</v>
      </c>
      <c r="I43" s="79"/>
    </row>
    <row r="44" spans="1:12" s="10" customFormat="1" ht="12" customHeight="1">
      <c r="A44" s="53" t="str">
        <f>Titles!$A$12</f>
        <v>1 Data for 2020 and 2021 based on 2016 Census Definitions.</v>
      </c>
      <c r="B44" s="87"/>
      <c r="C44" s="422"/>
      <c r="D44" s="374"/>
      <c r="E44" s="54"/>
      <c r="F44" s="374"/>
      <c r="G44" s="374"/>
      <c r="H44" s="423"/>
      <c r="I44" s="251"/>
      <c r="J44" s="251"/>
      <c r="K44" s="355"/>
      <c r="L44" s="11"/>
    </row>
    <row r="45" spans="1:12">
      <c r="A45" s="416" t="s">
        <v>120</v>
      </c>
      <c r="B45" s="362"/>
      <c r="C45" s="362"/>
      <c r="D45" s="362"/>
      <c r="E45" s="415"/>
      <c r="F45" s="360"/>
      <c r="G45" s="360"/>
      <c r="H45" s="360"/>
      <c r="I45" s="79"/>
    </row>
    <row r="46" spans="1:12" s="361" customFormat="1" ht="10.9" customHeight="1">
      <c r="A46" s="375" t="str">
        <f>Titles!$A$10</f>
        <v>Source: CMHC Starts and Completion Survey, Market Absorption Survey</v>
      </c>
      <c r="B46" s="362"/>
      <c r="C46" s="362"/>
      <c r="D46" s="362"/>
      <c r="E46" s="376"/>
      <c r="F46" s="362"/>
      <c r="G46" s="362"/>
      <c r="H46" s="362"/>
    </row>
    <row r="47" spans="1:12" s="361" customFormat="1" ht="10.9" customHeight="1"/>
    <row r="48" spans="1:12" ht="12" customHeight="1">
      <c r="A48" s="94"/>
      <c r="B48" s="93"/>
      <c r="C48" s="93"/>
      <c r="D48" s="188"/>
      <c r="E48" s="188"/>
      <c r="F48" s="188"/>
      <c r="G48" s="213"/>
      <c r="H48" s="93"/>
      <c r="I48" s="13"/>
    </row>
    <row r="49" spans="1:9" ht="9.75" customHeight="1">
      <c r="I49" s="13"/>
    </row>
    <row r="61" spans="1:9">
      <c r="A61" s="53"/>
      <c r="B61" s="84"/>
      <c r="C61" s="422"/>
      <c r="D61" s="423"/>
      <c r="E61" s="423"/>
      <c r="F61" s="54"/>
    </row>
    <row r="62" spans="1:9" ht="15">
      <c r="A62" s="53"/>
      <c r="B62" s="189"/>
      <c r="C62" s="189"/>
      <c r="D62" s="189"/>
      <c r="E62" s="189"/>
      <c r="F62" s="5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Normal="100" workbookViewId="0"/>
  </sheetViews>
  <sheetFormatPr defaultColWidth="11.5546875" defaultRowHeight="12"/>
  <cols>
    <col min="1" max="1" width="8.77734375" style="12" customWidth="1"/>
    <col min="2" max="2" width="9.21875" style="12" customWidth="1"/>
    <col min="3" max="3" width="8.77734375" style="12" customWidth="1"/>
    <col min="4" max="8" width="9.77734375" style="12" customWidth="1"/>
    <col min="9" max="16384" width="11.5546875" style="12"/>
  </cols>
  <sheetData>
    <row r="1" spans="1:9" s="196" customFormat="1" ht="15.95" customHeight="1">
      <c r="A1" s="518" t="s">
        <v>155</v>
      </c>
      <c r="B1" s="519"/>
      <c r="C1" s="519"/>
      <c r="D1" s="519"/>
      <c r="E1" s="519"/>
      <c r="F1" s="519"/>
      <c r="G1" s="519"/>
      <c r="H1" s="520"/>
      <c r="I1" s="195"/>
    </row>
    <row r="2" spans="1:9" s="196" customFormat="1" ht="15.95" customHeight="1">
      <c r="A2" s="521" t="s">
        <v>168</v>
      </c>
      <c r="B2" s="522"/>
      <c r="C2" s="522"/>
      <c r="D2" s="522"/>
      <c r="E2" s="522"/>
      <c r="F2" s="522"/>
      <c r="G2" s="522"/>
      <c r="H2" s="523"/>
      <c r="I2" s="195"/>
    </row>
    <row r="3" spans="1:9" s="196" customFormat="1" ht="15.95" customHeight="1" thickBot="1">
      <c r="A3" s="527"/>
      <c r="B3" s="564"/>
      <c r="C3" s="564"/>
      <c r="D3" s="564"/>
      <c r="E3" s="564"/>
      <c r="F3" s="564"/>
      <c r="G3" s="564"/>
      <c r="H3" s="565"/>
      <c r="I3" s="195"/>
    </row>
    <row r="4" spans="1:9">
      <c r="A4" s="83"/>
      <c r="B4" s="92"/>
      <c r="C4" s="125"/>
      <c r="D4" s="127"/>
      <c r="E4" s="127"/>
      <c r="F4" s="127"/>
      <c r="G4" s="127"/>
      <c r="H4" s="106"/>
      <c r="I4" s="79"/>
    </row>
    <row r="5" spans="1:9">
      <c r="A5" s="162" t="s">
        <v>98</v>
      </c>
      <c r="B5" s="156"/>
      <c r="C5" s="164"/>
      <c r="D5" s="165" t="s">
        <v>45</v>
      </c>
      <c r="E5" s="165" t="s">
        <v>34</v>
      </c>
      <c r="F5" s="165" t="s">
        <v>37</v>
      </c>
      <c r="G5" s="165" t="s">
        <v>122</v>
      </c>
      <c r="H5" s="166" t="s">
        <v>18</v>
      </c>
      <c r="I5" s="79"/>
    </row>
    <row r="6" spans="1:9" ht="13.5">
      <c r="A6" s="138" t="s">
        <v>132</v>
      </c>
      <c r="B6" s="197"/>
      <c r="C6" s="202"/>
      <c r="D6" s="209">
        <v>4965</v>
      </c>
      <c r="E6" s="209">
        <v>537</v>
      </c>
      <c r="F6" s="209">
        <v>1323</v>
      </c>
      <c r="G6" s="209">
        <v>637</v>
      </c>
      <c r="H6" s="237">
        <v>11909</v>
      </c>
      <c r="I6" s="79"/>
    </row>
    <row r="7" spans="1:9" ht="13.5">
      <c r="A7" s="85" t="s">
        <v>141</v>
      </c>
      <c r="B7" s="160"/>
      <c r="C7" s="120"/>
      <c r="D7" s="437">
        <v>5040</v>
      </c>
      <c r="E7" s="437">
        <v>766</v>
      </c>
      <c r="F7" s="437">
        <v>1909</v>
      </c>
      <c r="G7" s="437">
        <v>499</v>
      </c>
      <c r="H7" s="438">
        <v>9235</v>
      </c>
      <c r="I7" s="79"/>
    </row>
    <row r="8" spans="1:9">
      <c r="A8" s="328" t="s">
        <v>124</v>
      </c>
      <c r="B8" s="112" t="s">
        <v>65</v>
      </c>
      <c r="C8" s="183"/>
      <c r="D8" s="209">
        <v>5151</v>
      </c>
      <c r="E8" s="209">
        <v>651</v>
      </c>
      <c r="F8" s="209">
        <v>1303</v>
      </c>
      <c r="G8" s="209">
        <v>726</v>
      </c>
      <c r="H8" s="237">
        <v>9105</v>
      </c>
      <c r="I8" s="79"/>
    </row>
    <row r="9" spans="1:9">
      <c r="A9" s="121"/>
      <c r="B9" s="116" t="s">
        <v>66</v>
      </c>
      <c r="C9" s="184"/>
      <c r="D9" s="209">
        <v>3937.9999999999995</v>
      </c>
      <c r="E9" s="209">
        <v>343</v>
      </c>
      <c r="F9" s="209">
        <v>738</v>
      </c>
      <c r="G9" s="209">
        <v>632</v>
      </c>
      <c r="H9" s="237">
        <v>7624.0000000000009</v>
      </c>
      <c r="I9" s="79"/>
    </row>
    <row r="10" spans="1:9">
      <c r="A10" s="172"/>
      <c r="B10" s="173" t="s">
        <v>67</v>
      </c>
      <c r="C10" s="203"/>
      <c r="D10" s="209">
        <v>3983</v>
      </c>
      <c r="E10" s="209">
        <v>697</v>
      </c>
      <c r="F10" s="209">
        <v>669.99999999999989</v>
      </c>
      <c r="G10" s="209">
        <v>571</v>
      </c>
      <c r="H10" s="237">
        <v>6872</v>
      </c>
      <c r="I10" s="79"/>
    </row>
    <row r="11" spans="1:9">
      <c r="A11" s="174"/>
      <c r="B11" s="116" t="s">
        <v>68</v>
      </c>
      <c r="C11" s="184"/>
      <c r="D11" s="209">
        <v>5155</v>
      </c>
      <c r="E11" s="209">
        <v>456</v>
      </c>
      <c r="F11" s="209">
        <v>747.00000000000011</v>
      </c>
      <c r="G11" s="209">
        <v>573.00000000000011</v>
      </c>
      <c r="H11" s="237">
        <v>11337</v>
      </c>
      <c r="I11" s="79"/>
    </row>
    <row r="12" spans="1:9">
      <c r="A12" s="121"/>
      <c r="B12" s="116" t="s">
        <v>69</v>
      </c>
      <c r="C12" s="184"/>
      <c r="D12" s="209">
        <v>7580.9999999999991</v>
      </c>
      <c r="E12" s="209">
        <v>318</v>
      </c>
      <c r="F12" s="209">
        <v>1668.0000000000002</v>
      </c>
      <c r="G12" s="209">
        <v>439</v>
      </c>
      <c r="H12" s="237">
        <v>9591.9999999999982</v>
      </c>
      <c r="I12" s="79"/>
    </row>
    <row r="13" spans="1:9">
      <c r="A13" s="172"/>
      <c r="B13" s="173" t="s">
        <v>70</v>
      </c>
      <c r="C13" s="203"/>
      <c r="D13" s="209">
        <v>8436</v>
      </c>
      <c r="E13" s="209">
        <v>774</v>
      </c>
      <c r="F13" s="209">
        <v>1661</v>
      </c>
      <c r="G13" s="209">
        <v>748</v>
      </c>
      <c r="H13" s="237">
        <v>13026</v>
      </c>
      <c r="I13" s="79"/>
    </row>
    <row r="14" spans="1:9">
      <c r="A14" s="172"/>
      <c r="B14" s="116" t="s">
        <v>71</v>
      </c>
      <c r="C14" s="184"/>
      <c r="D14" s="209">
        <v>4715.9999999999991</v>
      </c>
      <c r="E14" s="209">
        <v>281</v>
      </c>
      <c r="F14" s="209">
        <v>639</v>
      </c>
      <c r="G14" s="209">
        <v>1639</v>
      </c>
      <c r="H14" s="237">
        <v>8251.0000000000018</v>
      </c>
      <c r="I14" s="79"/>
    </row>
    <row r="15" spans="1:9">
      <c r="A15" s="121"/>
      <c r="B15" s="116" t="s">
        <v>72</v>
      </c>
      <c r="C15" s="184"/>
      <c r="D15" s="209">
        <v>4679</v>
      </c>
      <c r="E15" s="209">
        <v>361</v>
      </c>
      <c r="F15" s="209">
        <v>2021.9999999999998</v>
      </c>
      <c r="G15" s="209">
        <v>553</v>
      </c>
      <c r="H15" s="237">
        <v>12382</v>
      </c>
      <c r="I15" s="79"/>
    </row>
    <row r="16" spans="1:9">
      <c r="A16" s="121"/>
      <c r="B16" s="173" t="s">
        <v>73</v>
      </c>
      <c r="C16" s="203"/>
      <c r="D16" s="209">
        <v>3204.9999999999995</v>
      </c>
      <c r="E16" s="209">
        <v>849</v>
      </c>
      <c r="F16" s="209">
        <v>2512</v>
      </c>
      <c r="G16" s="209">
        <v>439</v>
      </c>
      <c r="H16" s="237">
        <v>18067</v>
      </c>
      <c r="I16" s="79"/>
    </row>
    <row r="17" spans="1:9">
      <c r="A17" s="121"/>
      <c r="B17" s="173" t="s">
        <v>74</v>
      </c>
      <c r="C17" s="203"/>
      <c r="D17" s="209">
        <v>5047.0000000000009</v>
      </c>
      <c r="E17" s="209">
        <v>627</v>
      </c>
      <c r="F17" s="209">
        <v>1265.0000000000002</v>
      </c>
      <c r="G17" s="209">
        <v>537</v>
      </c>
      <c r="H17" s="237">
        <v>9825</v>
      </c>
      <c r="I17" s="79"/>
    </row>
    <row r="18" spans="1:9">
      <c r="A18" s="121"/>
      <c r="B18" s="173" t="s">
        <v>75</v>
      </c>
      <c r="C18" s="203"/>
      <c r="D18" s="209">
        <v>3906</v>
      </c>
      <c r="E18" s="209">
        <v>745.00000000000011</v>
      </c>
      <c r="F18" s="209">
        <v>890.00000000000011</v>
      </c>
      <c r="G18" s="209">
        <v>513</v>
      </c>
      <c r="H18" s="237">
        <v>10997</v>
      </c>
      <c r="I18" s="79"/>
    </row>
    <row r="19" spans="1:9">
      <c r="A19" s="162"/>
      <c r="B19" s="160" t="s">
        <v>76</v>
      </c>
      <c r="C19" s="204"/>
      <c r="D19" s="209">
        <v>3696</v>
      </c>
      <c r="E19" s="209">
        <v>329.99999999999994</v>
      </c>
      <c r="F19" s="209">
        <v>1763.0000000000002</v>
      </c>
      <c r="G19" s="209">
        <v>338</v>
      </c>
      <c r="H19" s="237">
        <v>25544</v>
      </c>
      <c r="I19" s="79"/>
    </row>
    <row r="20" spans="1:9">
      <c r="A20" s="316" t="s">
        <v>131</v>
      </c>
      <c r="B20" s="112" t="s">
        <v>65</v>
      </c>
      <c r="C20" s="183"/>
      <c r="D20" s="209">
        <v>6068</v>
      </c>
      <c r="E20" s="209">
        <v>829</v>
      </c>
      <c r="F20" s="209">
        <v>2264.0000000000005</v>
      </c>
      <c r="G20" s="209">
        <v>305</v>
      </c>
      <c r="H20" s="237">
        <v>8374</v>
      </c>
      <c r="I20" s="79"/>
    </row>
    <row r="21" spans="1:9">
      <c r="A21" s="121"/>
      <c r="B21" s="116" t="s">
        <v>66</v>
      </c>
      <c r="C21" s="184"/>
      <c r="D21" s="209">
        <v>4177.0000000000009</v>
      </c>
      <c r="E21" s="209">
        <v>812</v>
      </c>
      <c r="F21" s="209">
        <v>988</v>
      </c>
      <c r="G21" s="209">
        <v>342</v>
      </c>
      <c r="H21" s="237">
        <v>8318.0000000000018</v>
      </c>
      <c r="I21" s="79"/>
    </row>
    <row r="22" spans="1:9">
      <c r="A22" s="172"/>
      <c r="B22" s="173" t="s">
        <v>67</v>
      </c>
      <c r="C22" s="203"/>
      <c r="D22" s="209">
        <v>4473</v>
      </c>
      <c r="E22" s="209">
        <v>253</v>
      </c>
      <c r="F22" s="209">
        <v>1267.0000000000002</v>
      </c>
      <c r="G22" s="209">
        <v>504</v>
      </c>
      <c r="H22" s="237">
        <v>12609</v>
      </c>
      <c r="I22" s="79"/>
    </row>
    <row r="23" spans="1:9">
      <c r="A23" s="174"/>
      <c r="B23" s="116" t="s">
        <v>68</v>
      </c>
      <c r="C23" s="184"/>
      <c r="D23" s="209">
        <v>5650</v>
      </c>
      <c r="E23" s="209">
        <v>1035</v>
      </c>
      <c r="F23" s="209">
        <v>1225</v>
      </c>
      <c r="G23" s="209">
        <v>296.00000000000006</v>
      </c>
      <c r="H23" s="237">
        <v>6773</v>
      </c>
      <c r="I23" s="79"/>
    </row>
    <row r="24" spans="1:9">
      <c r="A24" s="121"/>
      <c r="B24" s="116" t="s">
        <v>69</v>
      </c>
      <c r="C24" s="184"/>
      <c r="D24" s="209">
        <v>2828</v>
      </c>
      <c r="E24" s="209">
        <v>552</v>
      </c>
      <c r="F24" s="209">
        <v>1238.9999999999998</v>
      </c>
      <c r="G24" s="209">
        <v>214.99999999999997</v>
      </c>
      <c r="H24" s="237">
        <v>8477</v>
      </c>
      <c r="I24" s="79"/>
    </row>
    <row r="25" spans="1:9">
      <c r="A25" s="172"/>
      <c r="B25" s="173" t="s">
        <v>70</v>
      </c>
      <c r="C25" s="203"/>
      <c r="D25" s="209">
        <v>6385</v>
      </c>
      <c r="E25" s="209">
        <v>272</v>
      </c>
      <c r="F25" s="209">
        <v>1918.9999999999998</v>
      </c>
      <c r="G25" s="209">
        <v>1045</v>
      </c>
      <c r="H25" s="237">
        <v>4914</v>
      </c>
      <c r="I25" s="79"/>
    </row>
    <row r="26" spans="1:9">
      <c r="A26" s="172"/>
      <c r="B26" s="116" t="s">
        <v>71</v>
      </c>
      <c r="C26" s="184"/>
      <c r="D26" s="209">
        <v>5559</v>
      </c>
      <c r="E26" s="209">
        <v>931</v>
      </c>
      <c r="F26" s="209">
        <v>6806</v>
      </c>
      <c r="G26" s="209">
        <v>1160.0000000000002</v>
      </c>
      <c r="H26" s="237">
        <v>8844.0000000000018</v>
      </c>
      <c r="I26" s="79"/>
    </row>
    <row r="27" spans="1:9">
      <c r="A27" s="121"/>
      <c r="B27" s="116" t="s">
        <v>72</v>
      </c>
      <c r="C27" s="184"/>
      <c r="D27" s="209">
        <v>3844</v>
      </c>
      <c r="E27" s="209">
        <v>957.00000000000011</v>
      </c>
      <c r="F27" s="209">
        <v>1302</v>
      </c>
      <c r="G27" s="209">
        <v>386</v>
      </c>
      <c r="H27" s="237">
        <v>8683</v>
      </c>
      <c r="I27" s="79"/>
    </row>
    <row r="28" spans="1:9">
      <c r="A28" s="121"/>
      <c r="B28" s="173" t="s">
        <v>73</v>
      </c>
      <c r="C28" s="203"/>
      <c r="D28" s="209">
        <v>2534</v>
      </c>
      <c r="E28" s="209">
        <v>527</v>
      </c>
      <c r="F28" s="209">
        <v>918</v>
      </c>
      <c r="G28" s="209">
        <v>455.99999999999994</v>
      </c>
      <c r="H28" s="237">
        <v>11859</v>
      </c>
      <c r="I28" s="79"/>
    </row>
    <row r="29" spans="1:9">
      <c r="A29" s="121"/>
      <c r="B29" s="173" t="s">
        <v>74</v>
      </c>
      <c r="C29" s="203"/>
      <c r="D29" s="209">
        <v>7050.9999999999991</v>
      </c>
      <c r="E29" s="209">
        <v>490</v>
      </c>
      <c r="F29" s="209">
        <v>1472.9999999999998</v>
      </c>
      <c r="G29" s="209">
        <v>387</v>
      </c>
      <c r="H29" s="237">
        <v>11831</v>
      </c>
      <c r="I29" s="79"/>
    </row>
    <row r="30" spans="1:9">
      <c r="A30" s="121"/>
      <c r="B30" s="173" t="s">
        <v>75</v>
      </c>
      <c r="C30" s="203"/>
      <c r="D30" s="209">
        <v>8211</v>
      </c>
      <c r="E30" s="209">
        <v>1426.0000000000002</v>
      </c>
      <c r="F30" s="209">
        <v>1522</v>
      </c>
      <c r="G30" s="209">
        <v>441</v>
      </c>
      <c r="H30" s="237">
        <v>10988</v>
      </c>
      <c r="I30" s="79"/>
    </row>
    <row r="31" spans="1:9">
      <c r="A31" s="162"/>
      <c r="B31" s="160" t="s">
        <v>76</v>
      </c>
      <c r="C31" s="204"/>
      <c r="D31" s="209">
        <v>4044.0000000000005</v>
      </c>
      <c r="E31" s="209">
        <v>1125</v>
      </c>
      <c r="F31" s="209">
        <v>1826</v>
      </c>
      <c r="G31" s="209">
        <v>444</v>
      </c>
      <c r="H31" s="237">
        <v>10028</v>
      </c>
      <c r="I31" s="79"/>
    </row>
    <row r="32" spans="1:9">
      <c r="A32" s="316" t="s">
        <v>143</v>
      </c>
      <c r="B32" s="112" t="s">
        <v>65</v>
      </c>
      <c r="C32" s="183"/>
      <c r="D32" s="209">
        <v>7677.0000000000009</v>
      </c>
      <c r="E32" s="209">
        <v>617</v>
      </c>
      <c r="F32" s="209">
        <v>3532</v>
      </c>
      <c r="G32" s="209">
        <v>456.99999999999994</v>
      </c>
      <c r="H32" s="237">
        <v>14235</v>
      </c>
      <c r="I32" s="79"/>
    </row>
    <row r="33" spans="1:12">
      <c r="A33" s="121"/>
      <c r="B33" s="116" t="s">
        <v>66</v>
      </c>
      <c r="C33" s="184"/>
      <c r="D33" s="209" t="s">
        <v>54</v>
      </c>
      <c r="E33" s="209" t="s">
        <v>54</v>
      </c>
      <c r="F33" s="209" t="s">
        <v>54</v>
      </c>
      <c r="G33" s="209" t="s">
        <v>54</v>
      </c>
      <c r="H33" s="237" t="s">
        <v>54</v>
      </c>
      <c r="I33" s="79"/>
    </row>
    <row r="34" spans="1:12">
      <c r="A34" s="172"/>
      <c r="B34" s="173" t="s">
        <v>67</v>
      </c>
      <c r="C34" s="203"/>
      <c r="D34" s="209" t="s">
        <v>54</v>
      </c>
      <c r="E34" s="209" t="s">
        <v>54</v>
      </c>
      <c r="F34" s="209" t="s">
        <v>54</v>
      </c>
      <c r="G34" s="209" t="s">
        <v>54</v>
      </c>
      <c r="H34" s="237" t="s">
        <v>54</v>
      </c>
      <c r="I34" s="79"/>
    </row>
    <row r="35" spans="1:12">
      <c r="A35" s="174"/>
      <c r="B35" s="116" t="s">
        <v>68</v>
      </c>
      <c r="C35" s="184"/>
      <c r="D35" s="209" t="s">
        <v>54</v>
      </c>
      <c r="E35" s="209" t="s">
        <v>54</v>
      </c>
      <c r="F35" s="209" t="s">
        <v>54</v>
      </c>
      <c r="G35" s="209" t="s">
        <v>54</v>
      </c>
      <c r="H35" s="237" t="s">
        <v>54</v>
      </c>
      <c r="I35" s="79"/>
    </row>
    <row r="36" spans="1:12">
      <c r="A36" s="121"/>
      <c r="B36" s="116" t="s">
        <v>69</v>
      </c>
      <c r="C36" s="184"/>
      <c r="D36" s="209" t="s">
        <v>54</v>
      </c>
      <c r="E36" s="209" t="s">
        <v>54</v>
      </c>
      <c r="F36" s="209" t="s">
        <v>54</v>
      </c>
      <c r="G36" s="209" t="s">
        <v>54</v>
      </c>
      <c r="H36" s="237" t="s">
        <v>54</v>
      </c>
      <c r="I36" s="79"/>
    </row>
    <row r="37" spans="1:12">
      <c r="A37" s="172"/>
      <c r="B37" s="173" t="s">
        <v>70</v>
      </c>
      <c r="C37" s="203"/>
      <c r="D37" s="209" t="s">
        <v>54</v>
      </c>
      <c r="E37" s="209" t="s">
        <v>54</v>
      </c>
      <c r="F37" s="209" t="s">
        <v>54</v>
      </c>
      <c r="G37" s="209" t="s">
        <v>54</v>
      </c>
      <c r="H37" s="237" t="s">
        <v>54</v>
      </c>
      <c r="I37" s="79"/>
    </row>
    <row r="38" spans="1:12">
      <c r="A38" s="172"/>
      <c r="B38" s="116" t="s">
        <v>71</v>
      </c>
      <c r="C38" s="184"/>
      <c r="D38" s="209" t="s">
        <v>54</v>
      </c>
      <c r="E38" s="209" t="s">
        <v>54</v>
      </c>
      <c r="F38" s="209" t="s">
        <v>54</v>
      </c>
      <c r="G38" s="209" t="s">
        <v>54</v>
      </c>
      <c r="H38" s="237" t="s">
        <v>54</v>
      </c>
      <c r="I38" s="79"/>
    </row>
    <row r="39" spans="1:12">
      <c r="A39" s="121"/>
      <c r="B39" s="116" t="s">
        <v>72</v>
      </c>
      <c r="C39" s="184"/>
      <c r="D39" s="209" t="s">
        <v>54</v>
      </c>
      <c r="E39" s="209" t="s">
        <v>54</v>
      </c>
      <c r="F39" s="209" t="s">
        <v>54</v>
      </c>
      <c r="G39" s="209" t="s">
        <v>54</v>
      </c>
      <c r="H39" s="237" t="s">
        <v>54</v>
      </c>
      <c r="I39" s="79"/>
    </row>
    <row r="40" spans="1:12">
      <c r="A40" s="121"/>
      <c r="B40" s="173" t="s">
        <v>73</v>
      </c>
      <c r="C40" s="203"/>
      <c r="D40" s="209" t="s">
        <v>54</v>
      </c>
      <c r="E40" s="209" t="s">
        <v>54</v>
      </c>
      <c r="F40" s="209" t="s">
        <v>54</v>
      </c>
      <c r="G40" s="209" t="s">
        <v>54</v>
      </c>
      <c r="H40" s="237" t="s">
        <v>54</v>
      </c>
      <c r="I40" s="79"/>
    </row>
    <row r="41" spans="1:12">
      <c r="A41" s="121"/>
      <c r="B41" s="173" t="s">
        <v>74</v>
      </c>
      <c r="C41" s="203"/>
      <c r="D41" s="209" t="s">
        <v>54</v>
      </c>
      <c r="E41" s="209" t="s">
        <v>54</v>
      </c>
      <c r="F41" s="209" t="s">
        <v>54</v>
      </c>
      <c r="G41" s="209" t="s">
        <v>54</v>
      </c>
      <c r="H41" s="237" t="s">
        <v>54</v>
      </c>
      <c r="I41" s="79"/>
    </row>
    <row r="42" spans="1:12">
      <c r="A42" s="121"/>
      <c r="B42" s="173" t="s">
        <v>75</v>
      </c>
      <c r="C42" s="203"/>
      <c r="D42" s="468" t="s">
        <v>54</v>
      </c>
      <c r="E42" s="468" t="s">
        <v>54</v>
      </c>
      <c r="F42" s="468" t="s">
        <v>54</v>
      </c>
      <c r="G42" s="468" t="s">
        <v>54</v>
      </c>
      <c r="H42" s="469" t="s">
        <v>54</v>
      </c>
      <c r="I42" s="79"/>
    </row>
    <row r="43" spans="1:12" ht="12.75" thickBot="1">
      <c r="A43" s="90"/>
      <c r="B43" s="175" t="s">
        <v>76</v>
      </c>
      <c r="C43" s="205"/>
      <c r="D43" s="368" t="s">
        <v>54</v>
      </c>
      <c r="E43" s="368" t="s">
        <v>54</v>
      </c>
      <c r="F43" s="368" t="s">
        <v>54</v>
      </c>
      <c r="G43" s="368" t="s">
        <v>54</v>
      </c>
      <c r="H43" s="369" t="s">
        <v>54</v>
      </c>
      <c r="I43" s="79"/>
    </row>
    <row r="44" spans="1:12" s="10" customFormat="1" ht="12" customHeight="1">
      <c r="A44" s="53" t="str">
        <f>Titles!$A$12</f>
        <v>1 Data for 2020 and 2021 based on 2016 Census Definitions.</v>
      </c>
      <c r="B44" s="87"/>
      <c r="C44" s="422"/>
      <c r="D44" s="374"/>
      <c r="E44" s="54"/>
      <c r="F44" s="374"/>
      <c r="G44" s="374"/>
      <c r="H44" s="423"/>
      <c r="I44" s="79"/>
      <c r="J44" s="251"/>
      <c r="K44" s="355"/>
      <c r="L44" s="11"/>
    </row>
    <row r="45" spans="1:12">
      <c r="A45" s="416" t="s">
        <v>120</v>
      </c>
      <c r="B45" s="362"/>
      <c r="C45" s="362"/>
      <c r="D45" s="362"/>
      <c r="E45" s="415"/>
      <c r="F45" s="360"/>
      <c r="G45" s="360"/>
      <c r="H45" s="360"/>
      <c r="I45" s="361"/>
    </row>
    <row r="46" spans="1:12" s="361" customFormat="1" ht="10.9" customHeight="1">
      <c r="A46" s="375" t="str">
        <f>Titles!$A$10</f>
        <v>Source: CMHC Starts and Completion Survey, Market Absorption Survey</v>
      </c>
      <c r="B46" s="362"/>
      <c r="C46" s="362"/>
      <c r="D46" s="362"/>
      <c r="E46" s="376"/>
      <c r="F46" s="362"/>
      <c r="G46" s="362"/>
      <c r="H46" s="362"/>
    </row>
    <row r="47" spans="1:12" s="361" customFormat="1" ht="10.9" customHeight="1"/>
    <row r="48" spans="1:12" ht="12" customHeight="1">
      <c r="A48" s="94"/>
      <c r="B48" s="93"/>
      <c r="C48" s="93"/>
      <c r="D48" s="188"/>
      <c r="E48" s="188"/>
      <c r="F48" s="188"/>
      <c r="G48" s="213"/>
      <c r="H48" s="93"/>
      <c r="I48" s="13"/>
    </row>
    <row r="49" spans="1:9" ht="9.75" customHeight="1">
      <c r="I49" s="13"/>
    </row>
    <row r="61" spans="1:9">
      <c r="A61" s="53"/>
      <c r="B61" s="84"/>
      <c r="C61" s="422"/>
      <c r="D61" s="423"/>
      <c r="E61" s="423"/>
      <c r="F61" s="54"/>
    </row>
    <row r="62" spans="1:9" ht="15">
      <c r="A62" s="53"/>
      <c r="B62" s="189"/>
      <c r="C62" s="189"/>
      <c r="D62" s="189"/>
      <c r="E62" s="189"/>
      <c r="F6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Normal="100" workbookViewId="0"/>
  </sheetViews>
  <sheetFormatPr defaultColWidth="11.5546875" defaultRowHeight="12"/>
  <cols>
    <col min="1" max="1" width="8.77734375" style="12" customWidth="1"/>
    <col min="2" max="2" width="9.21875" style="12" customWidth="1"/>
    <col min="3" max="4" width="8.77734375" style="12" customWidth="1"/>
    <col min="5" max="8" width="11" style="12" customWidth="1"/>
    <col min="9" max="16384" width="11.5546875" style="12"/>
  </cols>
  <sheetData>
    <row r="1" spans="1:9" s="196" customFormat="1" ht="15.95" customHeight="1">
      <c r="A1" s="518" t="s">
        <v>156</v>
      </c>
      <c r="B1" s="519"/>
      <c r="C1" s="519"/>
      <c r="D1" s="519"/>
      <c r="E1" s="519"/>
      <c r="F1" s="519"/>
      <c r="G1" s="519"/>
      <c r="H1" s="520"/>
      <c r="I1" s="195"/>
    </row>
    <row r="2" spans="1:9" s="196" customFormat="1" ht="15.95" customHeight="1">
      <c r="A2" s="521" t="s">
        <v>168</v>
      </c>
      <c r="B2" s="522"/>
      <c r="C2" s="522"/>
      <c r="D2" s="522"/>
      <c r="E2" s="522"/>
      <c r="F2" s="522"/>
      <c r="G2" s="522"/>
      <c r="H2" s="523"/>
      <c r="I2" s="195"/>
    </row>
    <row r="3" spans="1:9" s="196" customFormat="1" ht="15.95" customHeight="1" thickBot="1">
      <c r="A3" s="527"/>
      <c r="B3" s="564"/>
      <c r="C3" s="564"/>
      <c r="D3" s="564"/>
      <c r="E3" s="564"/>
      <c r="F3" s="564"/>
      <c r="G3" s="564"/>
      <c r="H3" s="565"/>
      <c r="I3" s="195"/>
    </row>
    <row r="4" spans="1:9" ht="23.25" customHeight="1">
      <c r="A4" s="83"/>
      <c r="B4" s="92"/>
      <c r="C4" s="125"/>
      <c r="D4" s="478" t="s">
        <v>19</v>
      </c>
      <c r="E4" s="478" t="s">
        <v>23</v>
      </c>
      <c r="F4" s="578" t="s">
        <v>110</v>
      </c>
      <c r="G4" s="478" t="s">
        <v>42</v>
      </c>
      <c r="H4" s="480" t="s">
        <v>43</v>
      </c>
      <c r="I4" s="79"/>
    </row>
    <row r="5" spans="1:9">
      <c r="A5" s="162" t="s">
        <v>98</v>
      </c>
      <c r="B5" s="156"/>
      <c r="C5" s="164"/>
      <c r="D5" s="479"/>
      <c r="E5" s="479"/>
      <c r="F5" s="579"/>
      <c r="G5" s="479"/>
      <c r="H5" s="438"/>
      <c r="I5" s="79"/>
    </row>
    <row r="6" spans="1:9" ht="13.5">
      <c r="A6" s="138" t="s">
        <v>132</v>
      </c>
      <c r="B6" s="197"/>
      <c r="C6" s="202"/>
      <c r="D6" s="209">
        <v>10720</v>
      </c>
      <c r="E6" s="209">
        <v>2225</v>
      </c>
      <c r="F6" s="209">
        <v>1694</v>
      </c>
      <c r="G6" s="209">
        <v>28141</v>
      </c>
      <c r="H6" s="237">
        <v>3499</v>
      </c>
      <c r="I6" s="79"/>
    </row>
    <row r="7" spans="1:9" ht="13.5">
      <c r="A7" s="85" t="s">
        <v>141</v>
      </c>
      <c r="B7" s="160"/>
      <c r="C7" s="120"/>
      <c r="D7" s="437">
        <v>11512</v>
      </c>
      <c r="E7" s="437">
        <v>1794</v>
      </c>
      <c r="F7" s="437">
        <v>1110</v>
      </c>
      <c r="G7" s="437">
        <v>22371</v>
      </c>
      <c r="H7" s="438">
        <v>3209</v>
      </c>
      <c r="I7" s="79"/>
    </row>
    <row r="8" spans="1:9">
      <c r="A8" s="328" t="s">
        <v>124</v>
      </c>
      <c r="B8" s="112" t="s">
        <v>65</v>
      </c>
      <c r="C8" s="183"/>
      <c r="D8" s="209">
        <v>10591</v>
      </c>
      <c r="E8" s="209">
        <v>4270</v>
      </c>
      <c r="F8" s="209">
        <v>841</v>
      </c>
      <c r="G8" s="209">
        <v>25740.000000000004</v>
      </c>
      <c r="H8" s="237">
        <v>2921.0000000000005</v>
      </c>
      <c r="I8" s="79"/>
    </row>
    <row r="9" spans="1:9">
      <c r="A9" s="121"/>
      <c r="B9" s="116" t="s">
        <v>66</v>
      </c>
      <c r="C9" s="184"/>
      <c r="D9" s="209">
        <v>7791</v>
      </c>
      <c r="E9" s="209">
        <v>304.99999999999994</v>
      </c>
      <c r="F9" s="209">
        <v>1513.9999999999998</v>
      </c>
      <c r="G9" s="209">
        <v>25064</v>
      </c>
      <c r="H9" s="237">
        <v>4148</v>
      </c>
      <c r="I9" s="79"/>
    </row>
    <row r="10" spans="1:9">
      <c r="A10" s="172"/>
      <c r="B10" s="173" t="s">
        <v>67</v>
      </c>
      <c r="C10" s="203"/>
      <c r="D10" s="209">
        <v>6930</v>
      </c>
      <c r="E10" s="209">
        <v>549</v>
      </c>
      <c r="F10" s="209">
        <v>1837</v>
      </c>
      <c r="G10" s="209">
        <v>20997</v>
      </c>
      <c r="H10" s="237">
        <v>2082</v>
      </c>
      <c r="I10" s="365"/>
    </row>
    <row r="11" spans="1:9">
      <c r="A11" s="174"/>
      <c r="B11" s="116" t="s">
        <v>68</v>
      </c>
      <c r="C11" s="184"/>
      <c r="D11" s="209">
        <v>10520</v>
      </c>
      <c r="E11" s="209">
        <v>792</v>
      </c>
      <c r="F11" s="209">
        <v>983</v>
      </c>
      <c r="G11" s="209">
        <v>34117</v>
      </c>
      <c r="H11" s="237">
        <v>5365</v>
      </c>
      <c r="I11" s="79"/>
    </row>
    <row r="12" spans="1:9">
      <c r="A12" s="121"/>
      <c r="B12" s="116" t="s">
        <v>69</v>
      </c>
      <c r="C12" s="184"/>
      <c r="D12" s="209">
        <v>6687</v>
      </c>
      <c r="E12" s="209">
        <v>1004</v>
      </c>
      <c r="F12" s="209">
        <v>1761.0000000000002</v>
      </c>
      <c r="G12" s="209">
        <v>42777</v>
      </c>
      <c r="H12" s="237">
        <v>2330</v>
      </c>
      <c r="I12" s="79"/>
    </row>
    <row r="13" spans="1:9">
      <c r="A13" s="172"/>
      <c r="B13" s="173" t="s">
        <v>70</v>
      </c>
      <c r="C13" s="203"/>
      <c r="D13" s="209">
        <v>14824</v>
      </c>
      <c r="E13" s="209">
        <v>2931</v>
      </c>
      <c r="F13" s="209">
        <v>799</v>
      </c>
      <c r="G13" s="209">
        <v>41310</v>
      </c>
      <c r="H13" s="237">
        <v>2445.0000000000005</v>
      </c>
      <c r="I13" s="79"/>
    </row>
    <row r="14" spans="1:9">
      <c r="A14" s="172"/>
      <c r="B14" s="116" t="s">
        <v>71</v>
      </c>
      <c r="C14" s="184"/>
      <c r="D14" s="209">
        <v>16021</v>
      </c>
      <c r="E14" s="209">
        <v>1442</v>
      </c>
      <c r="F14" s="209">
        <v>2965</v>
      </c>
      <c r="G14" s="209">
        <v>31709</v>
      </c>
      <c r="H14" s="237">
        <v>3651</v>
      </c>
      <c r="I14" s="79"/>
    </row>
    <row r="15" spans="1:9">
      <c r="A15" s="121"/>
      <c r="B15" s="116" t="s">
        <v>72</v>
      </c>
      <c r="C15" s="184"/>
      <c r="D15" s="209">
        <v>14204</v>
      </c>
      <c r="E15" s="209">
        <v>5820</v>
      </c>
      <c r="F15" s="209">
        <v>1119</v>
      </c>
      <c r="G15" s="209">
        <v>19639</v>
      </c>
      <c r="H15" s="237">
        <v>1686</v>
      </c>
      <c r="I15" s="79"/>
    </row>
    <row r="16" spans="1:9">
      <c r="A16" s="121"/>
      <c r="B16" s="173" t="s">
        <v>73</v>
      </c>
      <c r="C16" s="203"/>
      <c r="D16" s="209">
        <v>10719</v>
      </c>
      <c r="E16" s="209">
        <v>1516</v>
      </c>
      <c r="F16" s="209">
        <v>2050</v>
      </c>
      <c r="G16" s="209">
        <v>25064.999999999996</v>
      </c>
      <c r="H16" s="237">
        <v>6018.9999999999991</v>
      </c>
      <c r="I16" s="79"/>
    </row>
    <row r="17" spans="1:9">
      <c r="A17" s="121"/>
      <c r="B17" s="173" t="s">
        <v>74</v>
      </c>
      <c r="C17" s="203"/>
      <c r="D17" s="209">
        <v>9899</v>
      </c>
      <c r="E17" s="209">
        <v>3902</v>
      </c>
      <c r="F17" s="209">
        <v>2330</v>
      </c>
      <c r="G17" s="209">
        <v>15896</v>
      </c>
      <c r="H17" s="237">
        <v>3894</v>
      </c>
      <c r="I17" s="79"/>
    </row>
    <row r="18" spans="1:9">
      <c r="A18" s="121"/>
      <c r="B18" s="173" t="s">
        <v>75</v>
      </c>
      <c r="C18" s="203"/>
      <c r="D18" s="209">
        <v>10956</v>
      </c>
      <c r="E18" s="209">
        <v>3483</v>
      </c>
      <c r="F18" s="209">
        <v>1637</v>
      </c>
      <c r="G18" s="209">
        <v>27659</v>
      </c>
      <c r="H18" s="237">
        <v>4188</v>
      </c>
      <c r="I18" s="79"/>
    </row>
    <row r="19" spans="1:9">
      <c r="A19" s="162"/>
      <c r="B19" s="160" t="s">
        <v>76</v>
      </c>
      <c r="C19" s="204"/>
      <c r="D19" s="209">
        <v>9021</v>
      </c>
      <c r="E19" s="209">
        <v>918</v>
      </c>
      <c r="F19" s="209">
        <v>2506</v>
      </c>
      <c r="G19" s="209">
        <v>27642</v>
      </c>
      <c r="H19" s="237">
        <v>3231</v>
      </c>
      <c r="I19" s="79"/>
    </row>
    <row r="20" spans="1:9">
      <c r="A20" s="316" t="s">
        <v>131</v>
      </c>
      <c r="B20" s="112" t="s">
        <v>65</v>
      </c>
      <c r="C20" s="183"/>
      <c r="D20" s="209">
        <v>9347</v>
      </c>
      <c r="E20" s="209">
        <v>1596</v>
      </c>
      <c r="F20" s="209">
        <v>2999</v>
      </c>
      <c r="G20" s="209">
        <v>13087</v>
      </c>
      <c r="H20" s="237">
        <v>675</v>
      </c>
      <c r="I20" s="79"/>
    </row>
    <row r="21" spans="1:9">
      <c r="A21" s="121"/>
      <c r="B21" s="116" t="s">
        <v>66</v>
      </c>
      <c r="C21" s="184"/>
      <c r="D21" s="209">
        <v>8128</v>
      </c>
      <c r="E21" s="209">
        <v>3870</v>
      </c>
      <c r="F21" s="209">
        <v>2735.0000000000005</v>
      </c>
      <c r="G21" s="209">
        <v>20691</v>
      </c>
      <c r="H21" s="237">
        <v>5936.9999999999991</v>
      </c>
      <c r="I21" s="79"/>
    </row>
    <row r="22" spans="1:9">
      <c r="A22" s="172"/>
      <c r="B22" s="173" t="s">
        <v>67</v>
      </c>
      <c r="C22" s="203"/>
      <c r="D22" s="209">
        <v>15890</v>
      </c>
      <c r="E22" s="209">
        <v>1485</v>
      </c>
      <c r="F22" s="209">
        <v>672.99999999999989</v>
      </c>
      <c r="G22" s="209">
        <v>21160.000000000004</v>
      </c>
      <c r="H22" s="237">
        <v>1196</v>
      </c>
      <c r="I22" s="79"/>
    </row>
    <row r="23" spans="1:9">
      <c r="A23" s="174"/>
      <c r="B23" s="116" t="s">
        <v>68</v>
      </c>
      <c r="C23" s="184"/>
      <c r="D23" s="209">
        <v>14405.999999999998</v>
      </c>
      <c r="E23" s="209">
        <v>571</v>
      </c>
      <c r="F23" s="209">
        <v>459.99999999999994</v>
      </c>
      <c r="G23" s="209">
        <v>15114</v>
      </c>
      <c r="H23" s="237">
        <v>5564</v>
      </c>
      <c r="I23" s="79"/>
    </row>
    <row r="24" spans="1:9">
      <c r="A24" s="121"/>
      <c r="B24" s="116" t="s">
        <v>69</v>
      </c>
      <c r="C24" s="184"/>
      <c r="D24" s="209">
        <v>7623</v>
      </c>
      <c r="E24" s="209">
        <v>1783</v>
      </c>
      <c r="F24" s="209">
        <v>496</v>
      </c>
      <c r="G24" s="209">
        <v>24939.999999999996</v>
      </c>
      <c r="H24" s="237">
        <v>3060</v>
      </c>
      <c r="I24" s="79"/>
    </row>
    <row r="25" spans="1:9">
      <c r="A25" s="172"/>
      <c r="B25" s="173" t="s">
        <v>70</v>
      </c>
      <c r="C25" s="203"/>
      <c r="D25" s="209">
        <v>6989.9999999999991</v>
      </c>
      <c r="E25" s="209">
        <v>2842</v>
      </c>
      <c r="F25" s="209">
        <v>589</v>
      </c>
      <c r="G25" s="209">
        <v>23487</v>
      </c>
      <c r="H25" s="237">
        <v>2338</v>
      </c>
      <c r="I25" s="79"/>
    </row>
    <row r="26" spans="1:9">
      <c r="A26" s="172"/>
      <c r="B26" s="116" t="s">
        <v>71</v>
      </c>
      <c r="C26" s="184"/>
      <c r="D26" s="209">
        <v>10869</v>
      </c>
      <c r="E26" s="209">
        <v>3464</v>
      </c>
      <c r="F26" s="209">
        <v>488</v>
      </c>
      <c r="G26" s="209">
        <v>24332</v>
      </c>
      <c r="H26" s="237">
        <v>4212</v>
      </c>
      <c r="I26" s="79"/>
    </row>
    <row r="27" spans="1:9">
      <c r="A27" s="121"/>
      <c r="B27" s="116" t="s">
        <v>72</v>
      </c>
      <c r="C27" s="184"/>
      <c r="D27" s="209">
        <v>9307</v>
      </c>
      <c r="E27" s="209">
        <v>2628</v>
      </c>
      <c r="F27" s="209">
        <v>1436</v>
      </c>
      <c r="G27" s="209">
        <v>29674.999999999996</v>
      </c>
      <c r="H27" s="237">
        <v>2731</v>
      </c>
      <c r="I27" s="79"/>
    </row>
    <row r="28" spans="1:9">
      <c r="A28" s="121"/>
      <c r="B28" s="173" t="s">
        <v>73</v>
      </c>
      <c r="C28" s="203"/>
      <c r="D28" s="209">
        <v>10378</v>
      </c>
      <c r="E28" s="209">
        <v>1044</v>
      </c>
      <c r="F28" s="209">
        <v>1067</v>
      </c>
      <c r="G28" s="209">
        <v>21455</v>
      </c>
      <c r="H28" s="237">
        <v>2319</v>
      </c>
      <c r="I28" s="79"/>
    </row>
    <row r="29" spans="1:9">
      <c r="A29" s="121"/>
      <c r="B29" s="173" t="s">
        <v>74</v>
      </c>
      <c r="C29" s="203"/>
      <c r="D29" s="209">
        <v>17457</v>
      </c>
      <c r="E29" s="209">
        <v>1202.9999999999998</v>
      </c>
      <c r="F29" s="209">
        <v>1418.0000000000002</v>
      </c>
      <c r="G29" s="209">
        <v>15354.000000000002</v>
      </c>
      <c r="H29" s="237">
        <v>3416</v>
      </c>
      <c r="I29" s="79"/>
    </row>
    <row r="30" spans="1:9">
      <c r="A30" s="121"/>
      <c r="B30" s="173" t="s">
        <v>75</v>
      </c>
      <c r="C30" s="203"/>
      <c r="D30" s="209">
        <v>11735</v>
      </c>
      <c r="E30" s="209">
        <v>1232.0000000000002</v>
      </c>
      <c r="F30" s="209">
        <v>388</v>
      </c>
      <c r="G30" s="209">
        <v>33100</v>
      </c>
      <c r="H30" s="237">
        <v>2802</v>
      </c>
      <c r="I30" s="79"/>
    </row>
    <row r="31" spans="1:9">
      <c r="A31" s="162"/>
      <c r="B31" s="160" t="s">
        <v>76</v>
      </c>
      <c r="C31" s="204"/>
      <c r="D31" s="209">
        <v>16933</v>
      </c>
      <c r="E31" s="209">
        <v>0</v>
      </c>
      <c r="F31" s="209">
        <v>496</v>
      </c>
      <c r="G31" s="209">
        <v>26242</v>
      </c>
      <c r="H31" s="237">
        <v>4297</v>
      </c>
      <c r="I31" s="79"/>
    </row>
    <row r="32" spans="1:9">
      <c r="A32" s="316" t="s">
        <v>131</v>
      </c>
      <c r="B32" s="112" t="s">
        <v>65</v>
      </c>
      <c r="C32" s="183"/>
      <c r="D32" s="209">
        <v>11023</v>
      </c>
      <c r="E32" s="209">
        <v>1039.0000000000002</v>
      </c>
      <c r="F32" s="209">
        <v>995</v>
      </c>
      <c r="G32" s="209">
        <v>17770</v>
      </c>
      <c r="H32" s="237">
        <v>2794</v>
      </c>
      <c r="I32" s="79"/>
    </row>
    <row r="33" spans="1:12">
      <c r="A33" s="121"/>
      <c r="B33" s="116" t="s">
        <v>66</v>
      </c>
      <c r="C33" s="184"/>
      <c r="D33" s="209" t="s">
        <v>54</v>
      </c>
      <c r="E33" s="209" t="s">
        <v>54</v>
      </c>
      <c r="F33" s="209" t="s">
        <v>54</v>
      </c>
      <c r="G33" s="209" t="s">
        <v>54</v>
      </c>
      <c r="H33" s="237" t="s">
        <v>54</v>
      </c>
      <c r="I33" s="79"/>
    </row>
    <row r="34" spans="1:12">
      <c r="A34" s="172"/>
      <c r="B34" s="173" t="s">
        <v>67</v>
      </c>
      <c r="C34" s="203"/>
      <c r="D34" s="209" t="s">
        <v>54</v>
      </c>
      <c r="E34" s="209" t="s">
        <v>54</v>
      </c>
      <c r="F34" s="209" t="s">
        <v>54</v>
      </c>
      <c r="G34" s="209" t="s">
        <v>54</v>
      </c>
      <c r="H34" s="237" t="s">
        <v>54</v>
      </c>
      <c r="I34" s="79"/>
    </row>
    <row r="35" spans="1:12">
      <c r="A35" s="174"/>
      <c r="B35" s="116" t="s">
        <v>68</v>
      </c>
      <c r="C35" s="184"/>
      <c r="D35" s="209" t="s">
        <v>54</v>
      </c>
      <c r="E35" s="209" t="s">
        <v>54</v>
      </c>
      <c r="F35" s="209" t="s">
        <v>54</v>
      </c>
      <c r="G35" s="209" t="s">
        <v>54</v>
      </c>
      <c r="H35" s="237" t="s">
        <v>54</v>
      </c>
      <c r="I35" s="79"/>
    </row>
    <row r="36" spans="1:12">
      <c r="A36" s="121"/>
      <c r="B36" s="116" t="s">
        <v>69</v>
      </c>
      <c r="C36" s="184"/>
      <c r="D36" s="209" t="s">
        <v>54</v>
      </c>
      <c r="E36" s="209" t="s">
        <v>54</v>
      </c>
      <c r="F36" s="209" t="s">
        <v>54</v>
      </c>
      <c r="G36" s="209" t="s">
        <v>54</v>
      </c>
      <c r="H36" s="237" t="s">
        <v>54</v>
      </c>
      <c r="I36" s="79"/>
    </row>
    <row r="37" spans="1:12">
      <c r="A37" s="172"/>
      <c r="B37" s="173" t="s">
        <v>70</v>
      </c>
      <c r="C37" s="203"/>
      <c r="D37" s="209" t="s">
        <v>54</v>
      </c>
      <c r="E37" s="209" t="s">
        <v>54</v>
      </c>
      <c r="F37" s="209" t="s">
        <v>54</v>
      </c>
      <c r="G37" s="209" t="s">
        <v>54</v>
      </c>
      <c r="H37" s="237" t="s">
        <v>54</v>
      </c>
      <c r="I37" s="79"/>
    </row>
    <row r="38" spans="1:12">
      <c r="A38" s="172"/>
      <c r="B38" s="116" t="s">
        <v>71</v>
      </c>
      <c r="C38" s="184"/>
      <c r="D38" s="209" t="s">
        <v>54</v>
      </c>
      <c r="E38" s="209" t="s">
        <v>54</v>
      </c>
      <c r="F38" s="209" t="s">
        <v>54</v>
      </c>
      <c r="G38" s="209" t="s">
        <v>54</v>
      </c>
      <c r="H38" s="237" t="s">
        <v>54</v>
      </c>
      <c r="I38" s="79"/>
    </row>
    <row r="39" spans="1:12">
      <c r="A39" s="121"/>
      <c r="B39" s="116" t="s">
        <v>72</v>
      </c>
      <c r="C39" s="184"/>
      <c r="D39" s="209" t="s">
        <v>54</v>
      </c>
      <c r="E39" s="209" t="s">
        <v>54</v>
      </c>
      <c r="F39" s="209" t="s">
        <v>54</v>
      </c>
      <c r="G39" s="209" t="s">
        <v>54</v>
      </c>
      <c r="H39" s="237" t="s">
        <v>54</v>
      </c>
      <c r="I39" s="79"/>
    </row>
    <row r="40" spans="1:12">
      <c r="A40" s="121"/>
      <c r="B40" s="173" t="s">
        <v>73</v>
      </c>
      <c r="C40" s="203"/>
      <c r="D40" s="209" t="s">
        <v>54</v>
      </c>
      <c r="E40" s="209" t="s">
        <v>54</v>
      </c>
      <c r="F40" s="209" t="s">
        <v>54</v>
      </c>
      <c r="G40" s="209" t="s">
        <v>54</v>
      </c>
      <c r="H40" s="237" t="s">
        <v>54</v>
      </c>
      <c r="I40" s="79"/>
    </row>
    <row r="41" spans="1:12">
      <c r="A41" s="121"/>
      <c r="B41" s="173" t="s">
        <v>74</v>
      </c>
      <c r="C41" s="203"/>
      <c r="D41" s="209" t="s">
        <v>54</v>
      </c>
      <c r="E41" s="209" t="s">
        <v>54</v>
      </c>
      <c r="F41" s="209" t="s">
        <v>54</v>
      </c>
      <c r="G41" s="209" t="s">
        <v>54</v>
      </c>
      <c r="H41" s="237" t="s">
        <v>54</v>
      </c>
      <c r="I41" s="79"/>
    </row>
    <row r="42" spans="1:12">
      <c r="A42" s="121"/>
      <c r="B42" s="173" t="s">
        <v>75</v>
      </c>
      <c r="C42" s="203"/>
      <c r="D42" s="209" t="s">
        <v>54</v>
      </c>
      <c r="E42" s="209" t="s">
        <v>54</v>
      </c>
      <c r="F42" s="209" t="s">
        <v>54</v>
      </c>
      <c r="G42" s="209" t="s">
        <v>54</v>
      </c>
      <c r="H42" s="237" t="s">
        <v>54</v>
      </c>
      <c r="I42" s="79"/>
    </row>
    <row r="43" spans="1:12" ht="13.5" customHeight="1" thickBot="1">
      <c r="A43" s="90"/>
      <c r="B43" s="175" t="s">
        <v>76</v>
      </c>
      <c r="C43" s="205"/>
      <c r="D43" s="235" t="s">
        <v>54</v>
      </c>
      <c r="E43" s="235" t="s">
        <v>54</v>
      </c>
      <c r="F43" s="235" t="s">
        <v>54</v>
      </c>
      <c r="G43" s="235" t="s">
        <v>54</v>
      </c>
      <c r="H43" s="238" t="s">
        <v>54</v>
      </c>
      <c r="I43" s="79"/>
    </row>
    <row r="44" spans="1:12" s="208" customFormat="1" ht="12" customHeight="1">
      <c r="A44" s="431" t="str">
        <f>Titles!$A$12</f>
        <v>1 Data for 2020 and 2021 based on 2016 Census Definitions.</v>
      </c>
      <c r="B44" s="453"/>
      <c r="C44" s="453"/>
      <c r="D44" s="453"/>
      <c r="E44" s="432"/>
      <c r="G44" s="453"/>
      <c r="H44" s="454"/>
      <c r="I44" s="453"/>
      <c r="J44" s="453"/>
      <c r="K44" s="352"/>
      <c r="L44" s="455"/>
    </row>
    <row r="45" spans="1:12" s="208" customFormat="1" ht="15" customHeight="1">
      <c r="A45" s="53" t="s">
        <v>125</v>
      </c>
      <c r="B45" s="456"/>
      <c r="C45" s="457"/>
      <c r="D45" s="458"/>
      <c r="E45" s="54"/>
      <c r="F45" s="458"/>
      <c r="G45" s="458"/>
      <c r="H45" s="459"/>
      <c r="I45" s="455"/>
    </row>
    <row r="46" spans="1:12" s="461" customFormat="1" ht="13.5" customHeight="1">
      <c r="A46" s="462" t="str">
        <f>Titles!$A$10</f>
        <v>Source: CMHC Starts and Completion Survey, Market Absorption Survey</v>
      </c>
      <c r="B46" s="363"/>
      <c r="C46" s="363"/>
      <c r="D46" s="363"/>
      <c r="E46" s="376"/>
      <c r="F46" s="460"/>
      <c r="G46" s="460"/>
      <c r="H46" s="460"/>
    </row>
    <row r="47" spans="1:12" s="361" customFormat="1" ht="10.9" customHeight="1">
      <c r="A47" s="375"/>
      <c r="B47" s="362"/>
      <c r="C47" s="362"/>
      <c r="D47" s="362"/>
      <c r="E47" s="376"/>
      <c r="F47" s="362"/>
      <c r="G47" s="362"/>
      <c r="H47" s="362"/>
    </row>
    <row r="48" spans="1:12" ht="12" customHeight="1">
      <c r="A48" s="94"/>
      <c r="B48" s="93"/>
      <c r="C48" s="93"/>
      <c r="D48" s="93"/>
      <c r="E48" s="188"/>
      <c r="G48" s="188"/>
      <c r="H48" s="93"/>
      <c r="I48" s="13"/>
    </row>
    <row r="49" spans="1:9" ht="9.75" customHeight="1">
      <c r="I49" s="13"/>
    </row>
    <row r="61" spans="1:9">
      <c r="A61" s="53"/>
      <c r="B61" s="84"/>
      <c r="C61" s="422"/>
      <c r="D61" s="422"/>
      <c r="E61" s="423"/>
      <c r="F61" s="423"/>
      <c r="G61" s="54"/>
    </row>
    <row r="62" spans="1:9" ht="15">
      <c r="A62" s="53"/>
      <c r="B62" s="189"/>
      <c r="C62" s="189"/>
      <c r="D62" s="189"/>
      <c r="E62" s="189"/>
      <c r="F62" s="189"/>
      <c r="G62" s="54"/>
    </row>
  </sheetData>
  <pageMargins left="0.7" right="0.7" top="0.75" bottom="0.75" header="0.3" footer="0.3"/>
  <pageSetup scale="95" orientation="portrait" r:id="rId1"/>
  <ignoredErrors>
    <ignoredError sqref="A32"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zoomScaleNormal="100" workbookViewId="0"/>
  </sheetViews>
  <sheetFormatPr defaultColWidth="11.5546875" defaultRowHeight="12"/>
  <cols>
    <col min="1" max="1" width="14.77734375" style="12" customWidth="1"/>
    <col min="2" max="3" width="10.77734375" style="12" customWidth="1"/>
    <col min="4" max="6" width="12.77734375" style="12" customWidth="1"/>
    <col min="7" max="16384" width="11.5546875" style="12"/>
  </cols>
  <sheetData>
    <row r="1" spans="1:7" s="10" customFormat="1" ht="15.95" customHeight="1">
      <c r="A1" s="518" t="s">
        <v>157</v>
      </c>
      <c r="B1" s="519"/>
      <c r="C1" s="519"/>
      <c r="D1" s="519"/>
      <c r="E1" s="519"/>
      <c r="F1" s="520"/>
      <c r="G1" s="11"/>
    </row>
    <row r="2" spans="1:7" s="10" customFormat="1" ht="15.95" customHeight="1">
      <c r="A2" s="521" t="s">
        <v>168</v>
      </c>
      <c r="B2" s="522"/>
      <c r="C2" s="522"/>
      <c r="D2" s="522"/>
      <c r="E2" s="522"/>
      <c r="F2" s="523"/>
      <c r="G2" s="11"/>
    </row>
    <row r="3" spans="1:7" s="10" customFormat="1" ht="15.95" customHeight="1" thickBot="1">
      <c r="A3" s="527"/>
      <c r="B3" s="564"/>
      <c r="C3" s="564"/>
      <c r="D3" s="564"/>
      <c r="E3" s="564"/>
      <c r="F3" s="565"/>
      <c r="G3" s="11"/>
    </row>
    <row r="4" spans="1:7">
      <c r="A4" s="123"/>
      <c r="B4" s="95"/>
      <c r="C4" s="125"/>
      <c r="D4" s="127"/>
      <c r="E4" s="127"/>
      <c r="F4" s="128"/>
      <c r="G4" s="79"/>
    </row>
    <row r="5" spans="1:7">
      <c r="A5" s="162" t="s">
        <v>98</v>
      </c>
      <c r="B5" s="156"/>
      <c r="C5" s="164"/>
      <c r="D5" s="165" t="s">
        <v>27</v>
      </c>
      <c r="E5" s="165" t="s">
        <v>40</v>
      </c>
      <c r="F5" s="166" t="s">
        <v>42</v>
      </c>
      <c r="G5" s="79"/>
    </row>
    <row r="6" spans="1:7">
      <c r="A6" s="317" t="s">
        <v>143</v>
      </c>
      <c r="B6" s="92"/>
      <c r="C6" s="103"/>
      <c r="D6" s="366"/>
      <c r="E6" s="366"/>
      <c r="F6" s="370"/>
      <c r="G6" s="79"/>
    </row>
    <row r="7" spans="1:7">
      <c r="A7" s="138" t="s">
        <v>80</v>
      </c>
      <c r="B7" s="143" t="s">
        <v>65</v>
      </c>
      <c r="C7" s="186"/>
      <c r="D7" s="209">
        <v>8177</v>
      </c>
      <c r="E7" s="209">
        <v>5537</v>
      </c>
      <c r="F7" s="237">
        <v>3574</v>
      </c>
      <c r="G7" s="79"/>
    </row>
    <row r="8" spans="1:7">
      <c r="A8" s="210"/>
      <c r="B8" s="116" t="s">
        <v>66</v>
      </c>
      <c r="C8" s="184"/>
      <c r="D8" s="209" t="s">
        <v>54</v>
      </c>
      <c r="E8" s="209" t="s">
        <v>54</v>
      </c>
      <c r="F8" s="237" t="s">
        <v>54</v>
      </c>
      <c r="G8" s="79"/>
    </row>
    <row r="9" spans="1:7">
      <c r="A9" s="211"/>
      <c r="B9" s="173" t="s">
        <v>67</v>
      </c>
      <c r="C9" s="203"/>
      <c r="D9" s="209" t="s">
        <v>54</v>
      </c>
      <c r="E9" s="209" t="s">
        <v>54</v>
      </c>
      <c r="F9" s="237" t="s">
        <v>54</v>
      </c>
      <c r="G9" s="79"/>
    </row>
    <row r="10" spans="1:7">
      <c r="A10" s="212"/>
      <c r="B10" s="116" t="s">
        <v>68</v>
      </c>
      <c r="C10" s="184"/>
      <c r="D10" s="209" t="s">
        <v>54</v>
      </c>
      <c r="E10" s="209" t="s">
        <v>54</v>
      </c>
      <c r="F10" s="237" t="s">
        <v>54</v>
      </c>
      <c r="G10" s="79"/>
    </row>
    <row r="11" spans="1:7">
      <c r="A11" s="115"/>
      <c r="B11" s="116" t="s">
        <v>69</v>
      </c>
      <c r="C11" s="184"/>
      <c r="D11" s="209" t="s">
        <v>54</v>
      </c>
      <c r="E11" s="209" t="s">
        <v>54</v>
      </c>
      <c r="F11" s="237" t="s">
        <v>54</v>
      </c>
      <c r="G11" s="79"/>
    </row>
    <row r="12" spans="1:7">
      <c r="A12" s="211"/>
      <c r="B12" s="173" t="s">
        <v>70</v>
      </c>
      <c r="C12" s="203"/>
      <c r="D12" s="209" t="s">
        <v>54</v>
      </c>
      <c r="E12" s="209" t="s">
        <v>54</v>
      </c>
      <c r="F12" s="237" t="s">
        <v>54</v>
      </c>
      <c r="G12" s="79"/>
    </row>
    <row r="13" spans="1:7">
      <c r="A13" s="172"/>
      <c r="B13" s="116" t="s">
        <v>71</v>
      </c>
      <c r="C13" s="184"/>
      <c r="D13" s="209" t="s">
        <v>54</v>
      </c>
      <c r="E13" s="209" t="s">
        <v>54</v>
      </c>
      <c r="F13" s="237" t="s">
        <v>54</v>
      </c>
      <c r="G13" s="79"/>
    </row>
    <row r="14" spans="1:7">
      <c r="A14" s="115"/>
      <c r="B14" s="116" t="s">
        <v>72</v>
      </c>
      <c r="C14" s="184"/>
      <c r="D14" s="209" t="s">
        <v>54</v>
      </c>
      <c r="E14" s="209" t="s">
        <v>54</v>
      </c>
      <c r="F14" s="237" t="s">
        <v>54</v>
      </c>
      <c r="G14" s="79"/>
    </row>
    <row r="15" spans="1:7">
      <c r="A15" s="115"/>
      <c r="B15" s="173" t="s">
        <v>73</v>
      </c>
      <c r="C15" s="203"/>
      <c r="D15" s="209" t="s">
        <v>54</v>
      </c>
      <c r="E15" s="209" t="s">
        <v>54</v>
      </c>
      <c r="F15" s="237" t="s">
        <v>54</v>
      </c>
      <c r="G15" s="79"/>
    </row>
    <row r="16" spans="1:7">
      <c r="A16" s="115"/>
      <c r="B16" s="173" t="s">
        <v>74</v>
      </c>
      <c r="C16" s="203"/>
      <c r="D16" s="209" t="s">
        <v>54</v>
      </c>
      <c r="E16" s="209" t="s">
        <v>54</v>
      </c>
      <c r="F16" s="237" t="s">
        <v>54</v>
      </c>
      <c r="G16" s="79"/>
    </row>
    <row r="17" spans="1:7">
      <c r="A17" s="115"/>
      <c r="B17" s="173" t="s">
        <v>75</v>
      </c>
      <c r="C17" s="203"/>
      <c r="D17" s="209" t="s">
        <v>54</v>
      </c>
      <c r="E17" s="209" t="s">
        <v>54</v>
      </c>
      <c r="F17" s="237" t="s">
        <v>54</v>
      </c>
      <c r="G17" s="79"/>
    </row>
    <row r="18" spans="1:7">
      <c r="A18" s="207"/>
      <c r="B18" s="160" t="s">
        <v>76</v>
      </c>
      <c r="C18" s="204"/>
      <c r="D18" s="330" t="s">
        <v>54</v>
      </c>
      <c r="E18" s="330" t="s">
        <v>54</v>
      </c>
      <c r="F18" s="237" t="s">
        <v>54</v>
      </c>
      <c r="G18" s="79"/>
    </row>
    <row r="19" spans="1:7">
      <c r="A19" s="138" t="s">
        <v>51</v>
      </c>
      <c r="B19" s="143" t="s">
        <v>65</v>
      </c>
      <c r="C19" s="186"/>
      <c r="D19" s="329">
        <v>29320</v>
      </c>
      <c r="E19" s="329">
        <v>30876</v>
      </c>
      <c r="F19" s="236">
        <v>14196</v>
      </c>
      <c r="G19" s="79"/>
    </row>
    <row r="20" spans="1:7">
      <c r="A20" s="210"/>
      <c r="B20" s="116" t="s">
        <v>66</v>
      </c>
      <c r="C20" s="184"/>
      <c r="D20" s="209" t="s">
        <v>54</v>
      </c>
      <c r="E20" s="209" t="s">
        <v>54</v>
      </c>
      <c r="F20" s="237" t="s">
        <v>54</v>
      </c>
      <c r="G20" s="79"/>
    </row>
    <row r="21" spans="1:7">
      <c r="A21" s="211"/>
      <c r="B21" s="173" t="s">
        <v>67</v>
      </c>
      <c r="C21" s="203"/>
      <c r="D21" s="209" t="s">
        <v>54</v>
      </c>
      <c r="E21" s="209" t="s">
        <v>54</v>
      </c>
      <c r="F21" s="237" t="s">
        <v>54</v>
      </c>
      <c r="G21" s="79"/>
    </row>
    <row r="22" spans="1:7">
      <c r="A22" s="212"/>
      <c r="B22" s="116" t="s">
        <v>68</v>
      </c>
      <c r="C22" s="184"/>
      <c r="D22" s="209" t="s">
        <v>54</v>
      </c>
      <c r="E22" s="209" t="s">
        <v>54</v>
      </c>
      <c r="F22" s="237" t="s">
        <v>54</v>
      </c>
      <c r="G22" s="79"/>
    </row>
    <row r="23" spans="1:7">
      <c r="A23" s="115"/>
      <c r="B23" s="116" t="s">
        <v>69</v>
      </c>
      <c r="C23" s="184"/>
      <c r="D23" s="209" t="s">
        <v>54</v>
      </c>
      <c r="E23" s="209" t="s">
        <v>54</v>
      </c>
      <c r="F23" s="237" t="s">
        <v>54</v>
      </c>
      <c r="G23" s="79"/>
    </row>
    <row r="24" spans="1:7">
      <c r="A24" s="211"/>
      <c r="B24" s="173" t="s">
        <v>70</v>
      </c>
      <c r="C24" s="203"/>
      <c r="D24" s="209" t="s">
        <v>54</v>
      </c>
      <c r="E24" s="209" t="s">
        <v>54</v>
      </c>
      <c r="F24" s="237" t="s">
        <v>54</v>
      </c>
      <c r="G24" s="79"/>
    </row>
    <row r="25" spans="1:7">
      <c r="A25" s="172"/>
      <c r="B25" s="116" t="s">
        <v>71</v>
      </c>
      <c r="C25" s="184"/>
      <c r="D25" s="209" t="s">
        <v>54</v>
      </c>
      <c r="E25" s="209" t="s">
        <v>54</v>
      </c>
      <c r="F25" s="237" t="s">
        <v>54</v>
      </c>
      <c r="G25" s="79"/>
    </row>
    <row r="26" spans="1:7">
      <c r="A26" s="115"/>
      <c r="B26" s="116" t="s">
        <v>72</v>
      </c>
      <c r="C26" s="184"/>
      <c r="D26" s="209" t="s">
        <v>54</v>
      </c>
      <c r="E26" s="209" t="s">
        <v>54</v>
      </c>
      <c r="F26" s="237" t="s">
        <v>54</v>
      </c>
      <c r="G26" s="79"/>
    </row>
    <row r="27" spans="1:7">
      <c r="A27" s="115"/>
      <c r="B27" s="173" t="s">
        <v>73</v>
      </c>
      <c r="C27" s="203"/>
      <c r="D27" s="209" t="s">
        <v>54</v>
      </c>
      <c r="E27" s="209" t="s">
        <v>54</v>
      </c>
      <c r="F27" s="237" t="s">
        <v>54</v>
      </c>
      <c r="G27" s="79"/>
    </row>
    <row r="28" spans="1:7">
      <c r="A28" s="115"/>
      <c r="B28" s="173" t="s">
        <v>74</v>
      </c>
      <c r="C28" s="203"/>
      <c r="D28" s="209" t="s">
        <v>54</v>
      </c>
      <c r="E28" s="209" t="s">
        <v>54</v>
      </c>
      <c r="F28" s="237" t="s">
        <v>54</v>
      </c>
      <c r="G28" s="79"/>
    </row>
    <row r="29" spans="1:7">
      <c r="A29" s="115"/>
      <c r="B29" s="173" t="s">
        <v>75</v>
      </c>
      <c r="C29" s="203"/>
      <c r="D29" s="209" t="s">
        <v>54</v>
      </c>
      <c r="E29" s="209" t="s">
        <v>54</v>
      </c>
      <c r="F29" s="237" t="s">
        <v>54</v>
      </c>
      <c r="G29" s="79"/>
    </row>
    <row r="30" spans="1:7">
      <c r="A30" s="207"/>
      <c r="B30" s="160" t="s">
        <v>76</v>
      </c>
      <c r="C30" s="204"/>
      <c r="D30" s="330" t="s">
        <v>54</v>
      </c>
      <c r="E30" s="330" t="s">
        <v>54</v>
      </c>
      <c r="F30" s="367" t="s">
        <v>54</v>
      </c>
      <c r="G30" s="79"/>
    </row>
    <row r="31" spans="1:7">
      <c r="A31" s="138" t="s">
        <v>46</v>
      </c>
      <c r="B31" s="143" t="s">
        <v>65</v>
      </c>
      <c r="C31" s="186"/>
      <c r="D31" s="329">
        <v>37497</v>
      </c>
      <c r="E31" s="329">
        <v>36413</v>
      </c>
      <c r="F31" s="236">
        <v>17770</v>
      </c>
      <c r="G31" s="79"/>
    </row>
    <row r="32" spans="1:7">
      <c r="A32" s="210"/>
      <c r="B32" s="116" t="s">
        <v>66</v>
      </c>
      <c r="C32" s="184"/>
      <c r="D32" s="209" t="s">
        <v>54</v>
      </c>
      <c r="E32" s="209" t="s">
        <v>54</v>
      </c>
      <c r="F32" s="237" t="s">
        <v>54</v>
      </c>
      <c r="G32" s="79"/>
    </row>
    <row r="33" spans="1:8">
      <c r="A33" s="211"/>
      <c r="B33" s="173" t="s">
        <v>67</v>
      </c>
      <c r="C33" s="203"/>
      <c r="D33" s="209" t="s">
        <v>54</v>
      </c>
      <c r="E33" s="209" t="s">
        <v>54</v>
      </c>
      <c r="F33" s="237" t="s">
        <v>54</v>
      </c>
      <c r="G33" s="79"/>
    </row>
    <row r="34" spans="1:8">
      <c r="A34" s="212"/>
      <c r="B34" s="116" t="s">
        <v>68</v>
      </c>
      <c r="C34" s="184"/>
      <c r="D34" s="209" t="s">
        <v>54</v>
      </c>
      <c r="E34" s="209" t="s">
        <v>54</v>
      </c>
      <c r="F34" s="237" t="s">
        <v>54</v>
      </c>
      <c r="G34" s="79"/>
    </row>
    <row r="35" spans="1:8">
      <c r="A35" s="115"/>
      <c r="B35" s="116" t="s">
        <v>69</v>
      </c>
      <c r="C35" s="184"/>
      <c r="D35" s="209" t="s">
        <v>54</v>
      </c>
      <c r="E35" s="209" t="s">
        <v>54</v>
      </c>
      <c r="F35" s="237" t="s">
        <v>54</v>
      </c>
      <c r="G35" s="79"/>
    </row>
    <row r="36" spans="1:8">
      <c r="A36" s="211"/>
      <c r="B36" s="173" t="s">
        <v>70</v>
      </c>
      <c r="C36" s="203"/>
      <c r="D36" s="209" t="s">
        <v>54</v>
      </c>
      <c r="E36" s="209" t="s">
        <v>54</v>
      </c>
      <c r="F36" s="237" t="s">
        <v>54</v>
      </c>
      <c r="G36" s="79"/>
    </row>
    <row r="37" spans="1:8">
      <c r="A37" s="172"/>
      <c r="B37" s="116" t="s">
        <v>71</v>
      </c>
      <c r="C37" s="184"/>
      <c r="D37" s="209" t="s">
        <v>54</v>
      </c>
      <c r="E37" s="209" t="s">
        <v>54</v>
      </c>
      <c r="F37" s="237" t="s">
        <v>54</v>
      </c>
      <c r="G37" s="79"/>
    </row>
    <row r="38" spans="1:8">
      <c r="A38" s="115"/>
      <c r="B38" s="116" t="s">
        <v>72</v>
      </c>
      <c r="C38" s="184"/>
      <c r="D38" s="209" t="s">
        <v>54</v>
      </c>
      <c r="E38" s="209" t="s">
        <v>54</v>
      </c>
      <c r="F38" s="237" t="s">
        <v>54</v>
      </c>
      <c r="G38" s="79"/>
    </row>
    <row r="39" spans="1:8">
      <c r="A39" s="115"/>
      <c r="B39" s="173" t="s">
        <v>73</v>
      </c>
      <c r="C39" s="203"/>
      <c r="D39" s="209" t="s">
        <v>54</v>
      </c>
      <c r="E39" s="209" t="s">
        <v>54</v>
      </c>
      <c r="F39" s="237" t="s">
        <v>54</v>
      </c>
      <c r="G39" s="79"/>
    </row>
    <row r="40" spans="1:8">
      <c r="A40" s="115"/>
      <c r="B40" s="173" t="s">
        <v>74</v>
      </c>
      <c r="C40" s="203"/>
      <c r="D40" s="209" t="s">
        <v>54</v>
      </c>
      <c r="E40" s="209" t="s">
        <v>54</v>
      </c>
      <c r="F40" s="237" t="s">
        <v>54</v>
      </c>
      <c r="G40" s="79"/>
    </row>
    <row r="41" spans="1:8">
      <c r="A41" s="115"/>
      <c r="B41" s="173" t="s">
        <v>75</v>
      </c>
      <c r="C41" s="203"/>
      <c r="D41" s="209" t="s">
        <v>54</v>
      </c>
      <c r="E41" s="209" t="s">
        <v>54</v>
      </c>
      <c r="F41" s="237" t="s">
        <v>54</v>
      </c>
      <c r="G41" s="79"/>
    </row>
    <row r="42" spans="1:8" ht="12.75" thickBot="1">
      <c r="A42" s="206"/>
      <c r="B42" s="175" t="s">
        <v>76</v>
      </c>
      <c r="C42" s="205"/>
      <c r="D42" s="368" t="s">
        <v>54</v>
      </c>
      <c r="E42" s="368" t="s">
        <v>54</v>
      </c>
      <c r="F42" s="369" t="s">
        <v>54</v>
      </c>
      <c r="G42" s="79"/>
    </row>
    <row r="43" spans="1:8" ht="12" customHeight="1">
      <c r="A43" s="53" t="str">
        <f>Titles!$A$14</f>
        <v>2021  based on 2016 Census Definitions.</v>
      </c>
      <c r="B43" s="92"/>
      <c r="C43" s="92"/>
      <c r="D43" s="54"/>
      <c r="F43" s="354"/>
      <c r="G43" s="214"/>
      <c r="H43" s="92"/>
    </row>
    <row r="44" spans="1:8" ht="12" customHeight="1">
      <c r="A44" s="94" t="str">
        <f>Titles!$A$10</f>
        <v>Source: CMHC Starts and Completion Survey, Market Absorption Survey</v>
      </c>
      <c r="B44" s="93"/>
      <c r="C44" s="93"/>
      <c r="D44" s="188"/>
      <c r="E44" s="93"/>
      <c r="F44" s="93"/>
    </row>
    <row r="45" spans="1:8">
      <c r="D45" s="208"/>
    </row>
    <row r="59" spans="1:6">
      <c r="A59" s="53"/>
      <c r="B59" s="84"/>
      <c r="C59" s="422"/>
      <c r="D59" s="423"/>
      <c r="E59" s="423"/>
      <c r="F59" s="54"/>
    </row>
    <row r="60" spans="1:6" ht="15">
      <c r="A60" s="53"/>
      <c r="B60" s="189"/>
      <c r="C60" s="189"/>
      <c r="D60" s="189"/>
      <c r="E60" s="189"/>
      <c r="F60"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zoomScaleNormal="100" workbookViewId="0"/>
  </sheetViews>
  <sheetFormatPr defaultColWidth="11.5546875" defaultRowHeight="12"/>
  <cols>
    <col min="1" max="1" width="4.77734375" style="327" customWidth="1"/>
    <col min="2" max="3" width="7.21875" style="12" customWidth="1"/>
    <col min="4" max="5" width="9.77734375" style="12" customWidth="1"/>
    <col min="6" max="6" width="8.77734375" style="12" customWidth="1"/>
    <col min="7" max="8" width="9.77734375" style="12" customWidth="1"/>
    <col min="9" max="9" width="8.77734375" style="12" customWidth="1"/>
    <col min="10" max="16384" width="11.5546875" style="12"/>
  </cols>
  <sheetData>
    <row r="1" spans="1:10" s="10" customFormat="1" ht="16.5" customHeight="1">
      <c r="A1" s="536" t="s">
        <v>158</v>
      </c>
      <c r="B1" s="537"/>
      <c r="C1" s="537"/>
      <c r="D1" s="537"/>
      <c r="E1" s="537"/>
      <c r="F1" s="537"/>
      <c r="G1" s="537"/>
      <c r="H1" s="537"/>
      <c r="I1" s="538"/>
      <c r="J1" s="11"/>
    </row>
    <row r="2" spans="1:10" s="10" customFormat="1" ht="16.5" customHeight="1">
      <c r="A2" s="539" t="s">
        <v>115</v>
      </c>
      <c r="B2" s="540"/>
      <c r="C2" s="540"/>
      <c r="D2" s="540"/>
      <c r="E2" s="540"/>
      <c r="F2" s="540"/>
      <c r="G2" s="540"/>
      <c r="H2" s="540"/>
      <c r="I2" s="541"/>
      <c r="J2" s="11"/>
    </row>
    <row r="3" spans="1:10" s="10" customFormat="1" ht="18.75">
      <c r="A3" s="539" t="s">
        <v>170</v>
      </c>
      <c r="B3" s="542"/>
      <c r="C3" s="542"/>
      <c r="D3" s="542"/>
      <c r="E3" s="542"/>
      <c r="F3" s="542"/>
      <c r="G3" s="542"/>
      <c r="H3" s="542"/>
      <c r="I3" s="543"/>
      <c r="J3" s="11"/>
    </row>
    <row r="4" spans="1:10" s="10" customFormat="1" ht="15.75" thickBot="1">
      <c r="A4" s="607"/>
      <c r="B4" s="574"/>
      <c r="C4" s="574"/>
      <c r="D4" s="574"/>
      <c r="E4" s="574"/>
      <c r="F4" s="574"/>
      <c r="G4" s="574"/>
      <c r="H4" s="574"/>
      <c r="I4" s="575"/>
      <c r="J4" s="11"/>
    </row>
    <row r="5" spans="1:10">
      <c r="A5" s="321"/>
      <c r="B5" s="92"/>
      <c r="C5" s="125"/>
      <c r="D5" s="580" t="s">
        <v>96</v>
      </c>
      <c r="E5" s="491"/>
      <c r="F5" s="492"/>
      <c r="G5" s="581" t="s">
        <v>89</v>
      </c>
      <c r="H5" s="493"/>
      <c r="I5" s="494"/>
      <c r="J5" s="79"/>
    </row>
    <row r="6" spans="1:10" ht="12" customHeight="1">
      <c r="A6" s="321"/>
      <c r="B6" s="92"/>
      <c r="C6" s="103"/>
      <c r="D6" s="582"/>
      <c r="E6" s="581"/>
      <c r="F6" s="583"/>
      <c r="G6" s="584"/>
      <c r="H6" s="585"/>
      <c r="I6" s="586"/>
      <c r="J6" s="79"/>
    </row>
    <row r="7" spans="1:10" ht="12" customHeight="1">
      <c r="A7" s="321"/>
      <c r="B7" s="92"/>
      <c r="C7" s="103"/>
      <c r="D7" s="587"/>
      <c r="E7" s="588"/>
      <c r="F7" s="399"/>
      <c r="G7" s="587"/>
      <c r="H7" s="588"/>
      <c r="I7" s="589"/>
      <c r="J7" s="79"/>
    </row>
    <row r="8" spans="1:10" ht="12" customHeight="1">
      <c r="A8" s="481" t="s">
        <v>77</v>
      </c>
      <c r="B8" s="92"/>
      <c r="C8" s="103"/>
      <c r="D8" s="380" t="s">
        <v>118</v>
      </c>
      <c r="E8" s="379" t="s">
        <v>90</v>
      </c>
      <c r="F8" s="380" t="s">
        <v>93</v>
      </c>
      <c r="G8" s="380" t="s">
        <v>91</v>
      </c>
      <c r="H8" s="379" t="s">
        <v>90</v>
      </c>
      <c r="I8" s="381" t="s">
        <v>93</v>
      </c>
      <c r="J8" s="79"/>
    </row>
    <row r="9" spans="1:10" ht="12" customHeight="1">
      <c r="A9" s="319"/>
      <c r="B9" s="92"/>
      <c r="C9" s="103"/>
      <c r="D9" s="380" t="s">
        <v>119</v>
      </c>
      <c r="E9" s="380" t="s">
        <v>92</v>
      </c>
      <c r="F9" s="380" t="s">
        <v>116</v>
      </c>
      <c r="G9" s="380" t="s">
        <v>94</v>
      </c>
      <c r="H9" s="380" t="s">
        <v>92</v>
      </c>
      <c r="I9" s="381" t="s">
        <v>116</v>
      </c>
      <c r="J9" s="79"/>
    </row>
    <row r="10" spans="1:10" ht="12.75" customHeight="1">
      <c r="A10" s="319"/>
      <c r="B10" s="92"/>
      <c r="C10" s="103"/>
      <c r="E10" s="380" t="s">
        <v>95</v>
      </c>
      <c r="F10" s="103"/>
      <c r="H10" s="380" t="s">
        <v>95</v>
      </c>
      <c r="I10" s="482"/>
      <c r="J10" s="79"/>
    </row>
    <row r="11" spans="1:10" ht="12" customHeight="1">
      <c r="A11" s="382" t="s">
        <v>131</v>
      </c>
      <c r="B11" s="383" t="s">
        <v>61</v>
      </c>
      <c r="C11" s="384"/>
      <c r="D11" s="403">
        <v>70</v>
      </c>
      <c r="E11" s="404">
        <v>8047</v>
      </c>
      <c r="F11" s="405">
        <v>34361</v>
      </c>
      <c r="G11" s="403">
        <v>81</v>
      </c>
      <c r="H11" s="405">
        <v>8135</v>
      </c>
      <c r="I11" s="406">
        <v>144727</v>
      </c>
      <c r="J11" s="79"/>
    </row>
    <row r="12" spans="1:10" ht="12" customHeight="1">
      <c r="A12" s="385"/>
      <c r="B12" s="386" t="s">
        <v>62</v>
      </c>
      <c r="C12" s="387"/>
      <c r="D12" s="404">
        <v>72</v>
      </c>
      <c r="E12" s="404">
        <v>7578</v>
      </c>
      <c r="F12" s="404">
        <v>35349</v>
      </c>
      <c r="G12" s="404">
        <v>85</v>
      </c>
      <c r="H12" s="405">
        <v>7244</v>
      </c>
      <c r="I12" s="406">
        <v>220941</v>
      </c>
      <c r="J12" s="79"/>
    </row>
    <row r="13" spans="1:10" ht="12" customHeight="1">
      <c r="A13" s="385"/>
      <c r="B13" s="388" t="s">
        <v>63</v>
      </c>
      <c r="C13" s="387"/>
      <c r="D13" s="405">
        <v>76</v>
      </c>
      <c r="E13" s="405">
        <v>6525</v>
      </c>
      <c r="F13" s="405">
        <v>35586</v>
      </c>
      <c r="G13" s="405">
        <v>86</v>
      </c>
      <c r="H13" s="405">
        <v>6771</v>
      </c>
      <c r="I13" s="406">
        <v>148238</v>
      </c>
      <c r="J13" s="79"/>
    </row>
    <row r="14" spans="1:10" ht="12" customHeight="1">
      <c r="A14" s="389"/>
      <c r="B14" s="390" t="s">
        <v>64</v>
      </c>
      <c r="C14" s="391"/>
      <c r="D14" s="407">
        <v>81</v>
      </c>
      <c r="E14" s="408">
        <v>5374</v>
      </c>
      <c r="F14" s="408">
        <v>37654</v>
      </c>
      <c r="G14" s="407">
        <v>84</v>
      </c>
      <c r="H14" s="408">
        <v>6529</v>
      </c>
      <c r="I14" s="409">
        <v>150117</v>
      </c>
      <c r="J14" s="79"/>
    </row>
    <row r="15" spans="1:10" ht="12" customHeight="1">
      <c r="A15" s="382" t="s">
        <v>143</v>
      </c>
      <c r="B15" s="383" t="s">
        <v>61</v>
      </c>
      <c r="C15" s="384"/>
      <c r="D15" s="403"/>
      <c r="E15" s="404"/>
      <c r="F15" s="405"/>
      <c r="G15" s="403"/>
      <c r="H15" s="405"/>
      <c r="I15" s="406"/>
      <c r="J15" s="79"/>
    </row>
    <row r="16" spans="1:10" ht="12" customHeight="1">
      <c r="A16" s="385"/>
      <c r="B16" s="386" t="s">
        <v>62</v>
      </c>
      <c r="C16" s="387"/>
      <c r="D16" s="404"/>
      <c r="E16" s="404"/>
      <c r="F16" s="404"/>
      <c r="G16" s="404"/>
      <c r="H16" s="405"/>
      <c r="I16" s="406"/>
      <c r="J16" s="79"/>
    </row>
    <row r="17" spans="1:10" ht="12" customHeight="1">
      <c r="A17" s="385"/>
      <c r="B17" s="388" t="s">
        <v>63</v>
      </c>
      <c r="C17" s="387"/>
      <c r="D17" s="405"/>
      <c r="E17" s="405"/>
      <c r="F17" s="405"/>
      <c r="G17" s="405"/>
      <c r="H17" s="405"/>
      <c r="I17" s="406"/>
      <c r="J17" s="79"/>
    </row>
    <row r="18" spans="1:10" ht="12" customHeight="1">
      <c r="A18" s="389"/>
      <c r="B18" s="390" t="s">
        <v>64</v>
      </c>
      <c r="C18" s="391"/>
      <c r="D18" s="407"/>
      <c r="E18" s="408"/>
      <c r="F18" s="408"/>
      <c r="G18" s="407"/>
      <c r="H18" s="408"/>
      <c r="I18" s="409"/>
      <c r="J18" s="79"/>
    </row>
    <row r="19" spans="1:10" ht="12" customHeight="1">
      <c r="A19" s="382" t="s">
        <v>131</v>
      </c>
      <c r="B19" s="383" t="s">
        <v>65</v>
      </c>
      <c r="C19" s="392"/>
      <c r="D19" s="410">
        <v>72</v>
      </c>
      <c r="E19" s="410">
        <v>8164</v>
      </c>
      <c r="F19" s="410">
        <v>34817</v>
      </c>
      <c r="G19" s="410">
        <v>87</v>
      </c>
      <c r="H19" s="410">
        <v>8317</v>
      </c>
      <c r="I19" s="411">
        <v>144856</v>
      </c>
      <c r="J19" s="79"/>
    </row>
    <row r="20" spans="1:10" ht="12" customHeight="1">
      <c r="A20" s="385"/>
      <c r="B20" s="386" t="s">
        <v>66</v>
      </c>
      <c r="C20" s="393"/>
      <c r="D20" s="405">
        <v>70</v>
      </c>
      <c r="E20" s="405">
        <v>8218</v>
      </c>
      <c r="F20" s="405">
        <v>34112</v>
      </c>
      <c r="G20" s="405">
        <v>77</v>
      </c>
      <c r="H20" s="405">
        <v>8376</v>
      </c>
      <c r="I20" s="406">
        <v>144967</v>
      </c>
      <c r="J20" s="79"/>
    </row>
    <row r="21" spans="1:10" ht="12" customHeight="1">
      <c r="A21" s="394"/>
      <c r="B21" s="395" t="s">
        <v>67</v>
      </c>
      <c r="C21" s="396"/>
      <c r="D21" s="405">
        <v>66</v>
      </c>
      <c r="E21" s="404">
        <v>8047</v>
      </c>
      <c r="F21" s="405">
        <v>34361</v>
      </c>
      <c r="G21" s="405">
        <v>77</v>
      </c>
      <c r="H21" s="405">
        <v>8135</v>
      </c>
      <c r="I21" s="406">
        <v>144727</v>
      </c>
      <c r="J21" s="79"/>
    </row>
    <row r="22" spans="1:10" ht="12" customHeight="1">
      <c r="A22" s="397"/>
      <c r="B22" s="386" t="s">
        <v>68</v>
      </c>
      <c r="C22" s="393"/>
      <c r="D22" s="405">
        <v>77</v>
      </c>
      <c r="E22" s="404">
        <v>7770</v>
      </c>
      <c r="F22" s="405">
        <v>33741</v>
      </c>
      <c r="G22" s="405">
        <v>87</v>
      </c>
      <c r="H22" s="405">
        <v>8023</v>
      </c>
      <c r="I22" s="406">
        <v>144107</v>
      </c>
      <c r="J22" s="79"/>
    </row>
    <row r="23" spans="1:10" ht="12" customHeight="1">
      <c r="A23" s="385"/>
      <c r="B23" s="386" t="s">
        <v>69</v>
      </c>
      <c r="C23" s="393"/>
      <c r="D23" s="405">
        <v>70</v>
      </c>
      <c r="E23" s="404">
        <v>7584</v>
      </c>
      <c r="F23" s="405">
        <v>34457</v>
      </c>
      <c r="G23" s="405">
        <v>87</v>
      </c>
      <c r="H23" s="405">
        <v>7406</v>
      </c>
      <c r="I23" s="406">
        <v>144265</v>
      </c>
      <c r="J23" s="79"/>
    </row>
    <row r="24" spans="1:10" ht="12" customHeight="1">
      <c r="A24" s="394"/>
      <c r="B24" s="395" t="s">
        <v>70</v>
      </c>
      <c r="C24" s="396"/>
      <c r="D24" s="404">
        <v>71</v>
      </c>
      <c r="E24" s="404">
        <v>7578</v>
      </c>
      <c r="F24" s="404">
        <v>35349</v>
      </c>
      <c r="G24" s="404">
        <v>81</v>
      </c>
      <c r="H24" s="405">
        <v>7244</v>
      </c>
      <c r="I24" s="406">
        <v>220941</v>
      </c>
      <c r="J24" s="79"/>
    </row>
    <row r="25" spans="1:10" ht="12" customHeight="1">
      <c r="A25" s="394"/>
      <c r="B25" s="386" t="s">
        <v>71</v>
      </c>
      <c r="C25" s="393"/>
      <c r="D25" s="405">
        <v>77</v>
      </c>
      <c r="E25" s="405">
        <v>7055</v>
      </c>
      <c r="F25" s="405">
        <v>35162</v>
      </c>
      <c r="G25" s="405">
        <v>86</v>
      </c>
      <c r="H25" s="405">
        <v>7117</v>
      </c>
      <c r="I25" s="406">
        <v>146207</v>
      </c>
      <c r="J25" s="79"/>
    </row>
    <row r="26" spans="1:10" ht="12" customHeight="1">
      <c r="A26" s="385"/>
      <c r="B26" s="386" t="s">
        <v>72</v>
      </c>
      <c r="C26" s="393"/>
      <c r="D26" s="405">
        <v>76</v>
      </c>
      <c r="E26" s="405">
        <v>6813</v>
      </c>
      <c r="F26" s="405">
        <v>35273</v>
      </c>
      <c r="G26" s="405">
        <v>88</v>
      </c>
      <c r="H26" s="405">
        <v>7128</v>
      </c>
      <c r="I26" s="406">
        <v>148237</v>
      </c>
      <c r="J26" s="79"/>
    </row>
    <row r="27" spans="1:10" ht="12" customHeight="1">
      <c r="A27" s="385"/>
      <c r="B27" s="395" t="s">
        <v>73</v>
      </c>
      <c r="C27" s="396"/>
      <c r="D27" s="405">
        <v>74</v>
      </c>
      <c r="E27" s="405">
        <v>6525</v>
      </c>
      <c r="F27" s="405">
        <v>35586</v>
      </c>
      <c r="G27" s="405">
        <v>84</v>
      </c>
      <c r="H27" s="405">
        <v>6771</v>
      </c>
      <c r="I27" s="406">
        <v>148238</v>
      </c>
      <c r="J27" s="79"/>
    </row>
    <row r="28" spans="1:10" ht="12" customHeight="1">
      <c r="A28" s="385"/>
      <c r="B28" s="395" t="s">
        <v>74</v>
      </c>
      <c r="C28" s="396"/>
      <c r="D28" s="405">
        <v>78</v>
      </c>
      <c r="E28" s="405">
        <v>6102</v>
      </c>
      <c r="F28" s="405">
        <v>36690</v>
      </c>
      <c r="G28" s="405">
        <v>85</v>
      </c>
      <c r="H28" s="405">
        <v>6638</v>
      </c>
      <c r="I28" s="405">
        <v>148673</v>
      </c>
      <c r="J28" s="79"/>
    </row>
    <row r="29" spans="1:10" ht="12" customHeight="1">
      <c r="A29" s="385"/>
      <c r="B29" s="395" t="s">
        <v>75</v>
      </c>
      <c r="C29" s="396"/>
      <c r="D29" s="405">
        <v>82</v>
      </c>
      <c r="E29" s="405">
        <v>5720</v>
      </c>
      <c r="F29" s="405">
        <v>37754</v>
      </c>
      <c r="G29" s="405">
        <v>83</v>
      </c>
      <c r="H29" s="405">
        <v>6623</v>
      </c>
      <c r="I29" s="406">
        <v>149883</v>
      </c>
      <c r="J29" s="79"/>
    </row>
    <row r="30" spans="1:10" ht="12" customHeight="1" thickBot="1">
      <c r="A30" s="389"/>
      <c r="B30" s="398" t="s">
        <v>76</v>
      </c>
      <c r="C30" s="399"/>
      <c r="D30" s="412">
        <v>84</v>
      </c>
      <c r="E30" s="412">
        <v>5374</v>
      </c>
      <c r="F30" s="412">
        <v>37654</v>
      </c>
      <c r="G30" s="412">
        <v>85</v>
      </c>
      <c r="H30" s="412">
        <v>6529</v>
      </c>
      <c r="I30" s="413">
        <v>150117</v>
      </c>
      <c r="J30" s="79"/>
    </row>
    <row r="31" spans="1:10" ht="12" customHeight="1">
      <c r="A31" s="382" t="s">
        <v>143</v>
      </c>
      <c r="B31" s="383" t="s">
        <v>65</v>
      </c>
      <c r="C31" s="392"/>
      <c r="D31" s="410"/>
      <c r="E31" s="410"/>
      <c r="F31" s="410"/>
      <c r="G31" s="410"/>
      <c r="H31" s="410"/>
      <c r="I31" s="411"/>
      <c r="J31" s="79"/>
    </row>
    <row r="32" spans="1:10" ht="12" customHeight="1">
      <c r="A32" s="385"/>
      <c r="B32" s="386" t="s">
        <v>66</v>
      </c>
      <c r="C32" s="393"/>
      <c r="D32" s="405"/>
      <c r="E32" s="405"/>
      <c r="F32" s="405"/>
      <c r="G32" s="405"/>
      <c r="H32" s="405"/>
      <c r="I32" s="406"/>
      <c r="J32" s="79"/>
    </row>
    <row r="33" spans="1:10" ht="12" customHeight="1">
      <c r="A33" s="394"/>
      <c r="B33" s="395" t="s">
        <v>67</v>
      </c>
      <c r="C33" s="396"/>
      <c r="D33" s="405"/>
      <c r="E33" s="404"/>
      <c r="F33" s="405"/>
      <c r="G33" s="405"/>
      <c r="H33" s="405"/>
      <c r="I33" s="406"/>
      <c r="J33" s="79"/>
    </row>
    <row r="34" spans="1:10" ht="12" customHeight="1">
      <c r="A34" s="397"/>
      <c r="B34" s="386" t="s">
        <v>68</v>
      </c>
      <c r="C34" s="393"/>
      <c r="D34" s="405"/>
      <c r="E34" s="404"/>
      <c r="F34" s="405"/>
      <c r="G34" s="405"/>
      <c r="H34" s="405"/>
      <c r="I34" s="406"/>
      <c r="J34" s="79"/>
    </row>
    <row r="35" spans="1:10" ht="12" customHeight="1">
      <c r="A35" s="385"/>
      <c r="B35" s="386" t="s">
        <v>69</v>
      </c>
      <c r="C35" s="393"/>
      <c r="D35" s="405"/>
      <c r="E35" s="404"/>
      <c r="F35" s="405"/>
      <c r="G35" s="405"/>
      <c r="H35" s="405"/>
      <c r="I35" s="406"/>
      <c r="J35" s="79"/>
    </row>
    <row r="36" spans="1:10" ht="12" customHeight="1">
      <c r="A36" s="394"/>
      <c r="B36" s="395" t="s">
        <v>70</v>
      </c>
      <c r="C36" s="396"/>
      <c r="D36" s="404"/>
      <c r="E36" s="404"/>
      <c r="F36" s="404"/>
      <c r="G36" s="404"/>
      <c r="H36" s="405"/>
      <c r="I36" s="406"/>
      <c r="J36" s="79"/>
    </row>
    <row r="37" spans="1:10" ht="12" customHeight="1">
      <c r="A37" s="394"/>
      <c r="B37" s="386" t="s">
        <v>71</v>
      </c>
      <c r="C37" s="393"/>
      <c r="D37" s="405"/>
      <c r="E37" s="405"/>
      <c r="F37" s="405"/>
      <c r="G37" s="405"/>
      <c r="H37" s="405"/>
      <c r="I37" s="406"/>
      <c r="J37" s="79"/>
    </row>
    <row r="38" spans="1:10" ht="12" customHeight="1">
      <c r="A38" s="385"/>
      <c r="B38" s="386" t="s">
        <v>72</v>
      </c>
      <c r="C38" s="393"/>
      <c r="D38" s="405"/>
      <c r="E38" s="405"/>
      <c r="F38" s="405"/>
      <c r="G38" s="405"/>
      <c r="H38" s="405"/>
      <c r="I38" s="406"/>
      <c r="J38" s="79"/>
    </row>
    <row r="39" spans="1:10" ht="12" customHeight="1">
      <c r="A39" s="385"/>
      <c r="B39" s="395" t="s">
        <v>73</v>
      </c>
      <c r="C39" s="396"/>
      <c r="D39" s="405"/>
      <c r="E39" s="405"/>
      <c r="F39" s="405"/>
      <c r="G39" s="405"/>
      <c r="H39" s="405"/>
      <c r="I39" s="406"/>
      <c r="J39" s="79"/>
    </row>
    <row r="40" spans="1:10" ht="12" customHeight="1">
      <c r="A40" s="385"/>
      <c r="B40" s="395" t="s">
        <v>74</v>
      </c>
      <c r="C40" s="396"/>
      <c r="D40" s="405"/>
      <c r="E40" s="405"/>
      <c r="F40" s="405"/>
      <c r="G40" s="405"/>
      <c r="H40" s="405"/>
      <c r="I40" s="405"/>
      <c r="J40" s="79"/>
    </row>
    <row r="41" spans="1:10" ht="12" customHeight="1">
      <c r="A41" s="385"/>
      <c r="B41" s="395" t="s">
        <v>75</v>
      </c>
      <c r="C41" s="396"/>
      <c r="D41" s="405"/>
      <c r="E41" s="405"/>
      <c r="F41" s="405"/>
      <c r="G41" s="405"/>
      <c r="H41" s="405"/>
      <c r="I41" s="406"/>
      <c r="J41" s="79"/>
    </row>
    <row r="42" spans="1:10" ht="12" customHeight="1" thickBot="1">
      <c r="A42" s="400"/>
      <c r="B42" s="401" t="s">
        <v>76</v>
      </c>
      <c r="C42" s="402"/>
      <c r="D42" s="412"/>
      <c r="E42" s="412"/>
      <c r="F42" s="412"/>
      <c r="G42" s="412"/>
      <c r="H42" s="412"/>
      <c r="I42" s="413"/>
      <c r="J42" s="79"/>
    </row>
    <row r="43" spans="1:10" ht="12" customHeight="1">
      <c r="A43" s="53" t="str">
        <f>Titles!$A$8</f>
        <v>Data for  2020 and  2021  based on 2016 Census Definitions.</v>
      </c>
      <c r="B43" s="92"/>
      <c r="C43" s="92"/>
      <c r="D43" s="354"/>
      <c r="F43" s="54"/>
      <c r="G43" s="354"/>
      <c r="H43" s="214"/>
      <c r="I43" s="424"/>
      <c r="J43" s="79"/>
    </row>
    <row r="44" spans="1:10" ht="12" customHeight="1">
      <c r="A44" s="53" t="s">
        <v>126</v>
      </c>
      <c r="B44" s="92"/>
      <c r="C44" s="92"/>
      <c r="D44" s="354"/>
      <c r="F44" s="54"/>
      <c r="G44" s="354"/>
      <c r="H44" s="214"/>
      <c r="I44" s="92"/>
    </row>
    <row r="45" spans="1:10" s="451" customFormat="1" ht="12" customHeight="1">
      <c r="A45" s="418" t="str">
        <f>Titles!$A$10</f>
        <v>Source: CMHC Starts and Completion Survey, Market Absorption Survey</v>
      </c>
      <c r="B45" s="450"/>
      <c r="C45" s="450"/>
      <c r="D45" s="463"/>
      <c r="E45" s="463"/>
      <c r="F45" s="188"/>
      <c r="G45" s="450"/>
      <c r="H45" s="450"/>
      <c r="I45" s="450"/>
    </row>
    <row r="46" spans="1:10" ht="12" customHeight="1">
      <c r="A46" s="428"/>
      <c r="B46" s="426"/>
      <c r="C46" s="426"/>
      <c r="D46" s="427"/>
      <c r="E46" s="427"/>
      <c r="F46" s="429"/>
      <c r="G46" s="371"/>
      <c r="H46" s="93"/>
      <c r="I46" s="93"/>
    </row>
    <row r="47" spans="1:10"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workbookViewId="0"/>
  </sheetViews>
  <sheetFormatPr defaultColWidth="6.77734375" defaultRowHeight="15"/>
  <cols>
    <col min="1" max="1" width="3.21875" style="617" customWidth="1"/>
    <col min="2" max="2" width="121.5546875" style="630" customWidth="1"/>
    <col min="3" max="3" width="9.44140625" style="617" customWidth="1"/>
    <col min="4" max="4" width="3.109375" style="617" customWidth="1"/>
    <col min="5" max="5" width="6.77734375" style="617" customWidth="1"/>
    <col min="6" max="16384" width="6.77734375" style="617"/>
  </cols>
  <sheetData>
    <row r="1" spans="1:5" ht="15" customHeight="1">
      <c r="A1" s="612"/>
      <c r="B1" s="613" t="s">
        <v>174</v>
      </c>
      <c r="C1" s="614"/>
      <c r="D1" s="615"/>
      <c r="E1" s="616"/>
    </row>
    <row r="2" spans="1:5" ht="31.5" customHeight="1">
      <c r="A2" s="618"/>
      <c r="B2" s="619" t="s">
        <v>182</v>
      </c>
      <c r="C2" s="619"/>
      <c r="E2" s="616"/>
    </row>
    <row r="3" spans="1:5" s="621" customFormat="1" ht="18" customHeight="1">
      <c r="A3" s="620"/>
      <c r="B3" s="614"/>
      <c r="C3" s="614"/>
      <c r="E3" s="622"/>
    </row>
    <row r="4" spans="1:5">
      <c r="A4" s="618"/>
      <c r="B4" s="623" t="s">
        <v>228</v>
      </c>
      <c r="E4" s="616"/>
    </row>
    <row r="5" spans="1:5">
      <c r="A5" s="618"/>
      <c r="B5" s="623" t="s">
        <v>175</v>
      </c>
      <c r="E5" s="616"/>
    </row>
    <row r="6" spans="1:5">
      <c r="A6" s="618"/>
      <c r="B6" s="624"/>
      <c r="E6" s="616"/>
    </row>
    <row r="7" spans="1:5">
      <c r="A7" s="618"/>
      <c r="B7" s="624" t="s">
        <v>176</v>
      </c>
      <c r="E7" s="616"/>
    </row>
    <row r="8" spans="1:5">
      <c r="A8" s="618"/>
      <c r="B8" s="625" t="s">
        <v>177</v>
      </c>
      <c r="E8" s="616"/>
    </row>
    <row r="9" spans="1:5">
      <c r="A9" s="618"/>
      <c r="B9" s="625"/>
      <c r="E9" s="616"/>
    </row>
    <row r="10" spans="1:5" ht="15.75">
      <c r="A10" s="618"/>
      <c r="B10" s="626" t="s">
        <v>212</v>
      </c>
      <c r="E10" s="616"/>
    </row>
    <row r="11" spans="1:5">
      <c r="A11" s="618"/>
      <c r="B11" s="625"/>
      <c r="E11" s="616"/>
    </row>
    <row r="12" spans="1:5" ht="15" customHeight="1">
      <c r="A12" s="618"/>
      <c r="B12" s="626" t="s">
        <v>183</v>
      </c>
      <c r="E12" s="616"/>
    </row>
    <row r="13" spans="1:5">
      <c r="A13" s="618"/>
      <c r="B13" s="627"/>
      <c r="E13" s="616"/>
    </row>
    <row r="14" spans="1:5" ht="14.45" customHeight="1">
      <c r="B14" s="626" t="s">
        <v>184</v>
      </c>
      <c r="E14" s="616"/>
    </row>
    <row r="15" spans="1:5">
      <c r="B15" s="627"/>
      <c r="E15" s="616"/>
    </row>
    <row r="16" spans="1:5" ht="15" customHeight="1">
      <c r="B16" s="626" t="s">
        <v>185</v>
      </c>
      <c r="E16" s="616"/>
    </row>
    <row r="17" spans="2:5" ht="15" customHeight="1">
      <c r="B17" s="628"/>
      <c r="E17" s="616"/>
    </row>
    <row r="18" spans="2:5" ht="15" customHeight="1">
      <c r="B18" s="626" t="s">
        <v>186</v>
      </c>
      <c r="E18" s="616"/>
    </row>
    <row r="19" spans="2:5" ht="15" customHeight="1">
      <c r="B19" s="628"/>
      <c r="E19" s="616"/>
    </row>
    <row r="20" spans="2:5" ht="15" customHeight="1">
      <c r="B20" s="626" t="s">
        <v>187</v>
      </c>
      <c r="E20" s="616"/>
    </row>
    <row r="21" spans="2:5" ht="15" customHeight="1">
      <c r="B21" s="628"/>
      <c r="E21" s="616"/>
    </row>
    <row r="22" spans="2:5" ht="15" customHeight="1">
      <c r="B22" s="626" t="s">
        <v>188</v>
      </c>
      <c r="E22" s="616"/>
    </row>
    <row r="23" spans="2:5" ht="15" customHeight="1">
      <c r="B23" s="628"/>
      <c r="E23" s="616"/>
    </row>
    <row r="24" spans="2:5" ht="15" customHeight="1">
      <c r="B24" s="626" t="s">
        <v>189</v>
      </c>
      <c r="E24" s="616"/>
    </row>
    <row r="25" spans="2:5" ht="15" customHeight="1">
      <c r="B25" s="628"/>
      <c r="E25" s="616"/>
    </row>
    <row r="26" spans="2:5" ht="15" customHeight="1">
      <c r="B26" s="629" t="s">
        <v>190</v>
      </c>
      <c r="E26" s="616"/>
    </row>
    <row r="27" spans="2:5" ht="15" customHeight="1">
      <c r="B27" s="628"/>
      <c r="E27" s="616"/>
    </row>
    <row r="28" spans="2:5" ht="15" customHeight="1">
      <c r="B28" s="626" t="s">
        <v>191</v>
      </c>
      <c r="E28" s="616"/>
    </row>
    <row r="29" spans="2:5" ht="15" customHeight="1">
      <c r="B29" s="628"/>
      <c r="E29" s="616"/>
    </row>
    <row r="30" spans="2:5" ht="15" customHeight="1">
      <c r="B30" s="645" t="s">
        <v>192</v>
      </c>
      <c r="E30" s="616"/>
    </row>
    <row r="31" spans="2:5" ht="15" customHeight="1">
      <c r="B31" s="646"/>
      <c r="E31" s="616"/>
    </row>
    <row r="32" spans="2:5" ht="15" customHeight="1">
      <c r="B32" s="646" t="s">
        <v>193</v>
      </c>
      <c r="E32" s="616"/>
    </row>
    <row r="33" spans="1:5" ht="15" customHeight="1">
      <c r="B33" s="646"/>
      <c r="E33" s="616"/>
    </row>
    <row r="34" spans="1:5" ht="15" customHeight="1">
      <c r="B34" s="646" t="s">
        <v>178</v>
      </c>
      <c r="E34" s="616"/>
    </row>
    <row r="35" spans="1:5" ht="15" customHeight="1">
      <c r="B35" s="646"/>
      <c r="E35" s="616"/>
    </row>
    <row r="36" spans="1:5" ht="15" customHeight="1">
      <c r="B36" s="626" t="s">
        <v>179</v>
      </c>
      <c r="E36" s="616"/>
    </row>
    <row r="37" spans="1:5" ht="15" customHeight="1">
      <c r="B37" s="628"/>
      <c r="E37" s="616"/>
    </row>
    <row r="38" spans="1:5" ht="15" customHeight="1">
      <c r="B38" s="626" t="s">
        <v>180</v>
      </c>
      <c r="E38" s="616"/>
    </row>
    <row r="39" spans="1:5" ht="15" customHeight="1">
      <c r="B39" s="628"/>
      <c r="E39" s="616"/>
    </row>
    <row r="40" spans="1:5" ht="15" customHeight="1">
      <c r="B40" s="626" t="s">
        <v>181</v>
      </c>
      <c r="E40" s="616"/>
    </row>
    <row r="41" spans="1:5">
      <c r="A41" s="642"/>
      <c r="B41" s="644"/>
      <c r="C41" s="642"/>
      <c r="D41" s="643"/>
    </row>
  </sheetData>
  <hyperlinks>
    <hyperlink ref="B12" location="'Table 1'!Print_Area" display="Table 1: Housing Start Data in Centres 10,000 Population and Over"/>
    <hyperlink ref="B14" location="'Table 2'!A1" display="Table 2: Housing Start Data in Centres 10,000 Population and Over (Cumulative)"/>
    <hyperlink ref="B16" location="'Table 3'!A1" display="Table 3: Dwelling Starts in Urban Centres and Canada, Seasonally Adjusted at Annual Rates "/>
    <hyperlink ref="B18" location="'Table 4'!A1" display="Table 4: Dwelling Starts in Urban Centres, by Region, Seasonally Adjusted at Annual Rates "/>
    <hyperlink ref="B20" location="'Table 5'!A1" display="Table 5: Dwelling Starts in Urban Centres,  by Region, Seasonally Adjusted at Annual Rates "/>
    <hyperlink ref="B22" location="'Table 6'!A1" display="Table 6: Dwelling Starts in Urban Centres, Atlantic Provinces, Seasonally Adjusted at Annual Rates "/>
    <hyperlink ref="B24" location="'Table 7'!A1" display="Table 7: Dwelling Starts in Urban Centres, Prairie Provinces, Seasonally Adjusted at Annual Rates"/>
    <hyperlink ref="B26" location="'Table 8'!A1" display="Table 8 to Table 15: Dwelling Starts - Seasonally Adjusted at Annual Rates"/>
    <hyperlink ref="B36" location="'Survey Coverage'!A1" display="Survey Coverage"/>
    <hyperlink ref="B38" location="Definitions!A1" display="Concepts and Definitions "/>
    <hyperlink ref="B40" location="'Type of Dwelling'!A1" display="Type of Dwelling"/>
    <hyperlink ref="B28" location="'Table 16'!Print_Area" display="Table 16: Absorption of Homeowner and Condominium Units by Dwelling Type,in Metropolitan Areas, Large Urban Centres and Census Agglomerations"/>
    <hyperlink ref="B30" location="'Tables 17-18'!Print_Area" display="Table 17-18: Dwelling Starts in Urban Centres and Canada, Seasonally Adjusted at Annual Rates"/>
    <hyperlink ref="B32" location="'Tables 19-20'!Print_Area" display="Table 19-20: Dwelling Starts in Canada1, Atlantic Provinces, Seasonally Adjusted at Annual Rates"/>
    <hyperlink ref="B34" location="Symbols!A1" display="Symbols  "/>
    <hyperlink ref="B10" location="Notes!A1" display="Note to readers "/>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7"/>
  <sheetViews>
    <sheetView showGridLines="0" zoomScaleNormal="100" workbookViewId="0"/>
  </sheetViews>
  <sheetFormatPr defaultColWidth="11.5546875" defaultRowHeight="15"/>
  <cols>
    <col min="1" max="1" width="4.21875" customWidth="1"/>
    <col min="2" max="2" width="8.5546875" customWidth="1"/>
    <col min="3" max="3" width="8.44140625" customWidth="1"/>
    <col min="4" max="4" width="7.33203125" customWidth="1"/>
    <col min="5" max="5" width="6.21875" customWidth="1"/>
    <col min="6" max="6" width="6.88671875" customWidth="1"/>
    <col min="7" max="7" width="7.33203125" customWidth="1"/>
    <col min="8" max="8" width="6.33203125" customWidth="1"/>
    <col min="9" max="9" width="6.21875" customWidth="1"/>
    <col min="10" max="10" width="7.33203125" customWidth="1"/>
    <col min="11" max="11" width="6.21875" customWidth="1"/>
    <col min="12" max="12" width="6.33203125" customWidth="1"/>
    <col min="13" max="13" width="7.6640625" customWidth="1"/>
  </cols>
  <sheetData>
    <row r="1" spans="1:13" ht="15.95" customHeight="1">
      <c r="A1" s="509" t="s">
        <v>160</v>
      </c>
      <c r="B1" s="510"/>
      <c r="C1" s="510"/>
      <c r="D1" s="510"/>
      <c r="E1" s="510"/>
      <c r="F1" s="510"/>
      <c r="G1" s="510"/>
      <c r="H1" s="510"/>
      <c r="I1" s="510"/>
      <c r="J1" s="510"/>
      <c r="K1" s="510"/>
      <c r="L1" s="511"/>
    </row>
    <row r="2" spans="1:13" ht="15.95" customHeight="1">
      <c r="A2" s="512" t="s">
        <v>97</v>
      </c>
      <c r="B2" s="513"/>
      <c r="C2" s="513"/>
      <c r="D2" s="513"/>
      <c r="E2" s="513"/>
      <c r="F2" s="513"/>
      <c r="G2" s="513"/>
      <c r="H2" s="513"/>
      <c r="I2" s="513"/>
      <c r="J2" s="513"/>
      <c r="K2" s="513"/>
      <c r="L2" s="514"/>
    </row>
    <row r="3" spans="1:13" ht="15.95" customHeight="1">
      <c r="A3" s="590"/>
      <c r="B3" s="591"/>
      <c r="C3" s="592"/>
      <c r="D3" s="592"/>
      <c r="E3" s="592"/>
      <c r="F3" s="592"/>
      <c r="G3" s="592"/>
      <c r="H3" s="592"/>
      <c r="I3" s="592"/>
      <c r="J3" s="592"/>
      <c r="K3" s="592"/>
      <c r="L3" s="593"/>
    </row>
    <row r="4" spans="1:13" ht="15.95" customHeight="1" thickBot="1">
      <c r="A4" s="594"/>
      <c r="B4" s="595"/>
      <c r="C4" s="596"/>
      <c r="D4" s="596"/>
      <c r="E4" s="596"/>
      <c r="F4" s="596"/>
      <c r="G4" s="596"/>
      <c r="H4" s="596"/>
      <c r="I4" s="596"/>
      <c r="J4" s="596"/>
      <c r="K4" s="596"/>
      <c r="L4" s="597"/>
    </row>
    <row r="5" spans="1:13" ht="12" customHeight="1">
      <c r="A5" s="50"/>
      <c r="B5" s="250"/>
      <c r="C5" s="56"/>
      <c r="D5" s="547" t="s">
        <v>102</v>
      </c>
      <c r="E5" s="548"/>
      <c r="F5" s="549"/>
      <c r="G5" s="547" t="s">
        <v>100</v>
      </c>
      <c r="H5" s="548"/>
      <c r="I5" s="549"/>
      <c r="J5" s="547" t="s">
        <v>14</v>
      </c>
      <c r="K5" s="548"/>
      <c r="L5" s="550"/>
    </row>
    <row r="6" spans="1:13" ht="12" customHeight="1">
      <c r="A6" s="50"/>
      <c r="B6" s="250"/>
      <c r="C6" s="56"/>
      <c r="D6" s="547" t="s">
        <v>103</v>
      </c>
      <c r="E6" s="495"/>
      <c r="F6" s="598"/>
      <c r="G6" s="547"/>
      <c r="H6" s="548"/>
      <c r="I6" s="549"/>
      <c r="J6" s="484"/>
      <c r="K6" s="52"/>
      <c r="L6" s="485"/>
    </row>
    <row r="7" spans="1:13" ht="24.75" customHeight="1">
      <c r="A7" s="48" t="s">
        <v>98</v>
      </c>
      <c r="B7" s="251"/>
      <c r="C7" s="56"/>
      <c r="D7" s="599"/>
      <c r="E7" s="600"/>
      <c r="F7" s="601"/>
      <c r="G7" s="551"/>
      <c r="H7" s="552"/>
      <c r="I7" s="553"/>
      <c r="L7" s="483"/>
    </row>
    <row r="8" spans="1:13" ht="12" customHeight="1">
      <c r="A8" s="48"/>
      <c r="B8" s="251"/>
      <c r="C8" s="56"/>
      <c r="D8" s="244" t="s">
        <v>55</v>
      </c>
      <c r="E8" s="247" t="s">
        <v>58</v>
      </c>
      <c r="F8" s="486" t="s">
        <v>46</v>
      </c>
      <c r="G8" s="244" t="s">
        <v>55</v>
      </c>
      <c r="H8" s="247" t="s">
        <v>58</v>
      </c>
      <c r="I8" s="486" t="s">
        <v>46</v>
      </c>
      <c r="J8" s="244" t="s">
        <v>55</v>
      </c>
      <c r="K8" s="244" t="s">
        <v>58</v>
      </c>
      <c r="L8" s="488" t="s">
        <v>46</v>
      </c>
      <c r="M8" s="167"/>
    </row>
    <row r="9" spans="1:13" ht="12" customHeight="1">
      <c r="A9" s="48"/>
      <c r="B9" s="251"/>
      <c r="C9" s="56"/>
      <c r="D9" s="245" t="s">
        <v>57</v>
      </c>
      <c r="E9" s="247" t="s">
        <v>60</v>
      </c>
      <c r="F9" s="487"/>
      <c r="G9" s="245" t="s">
        <v>57</v>
      </c>
      <c r="H9" s="247" t="s">
        <v>60</v>
      </c>
      <c r="I9" s="487"/>
      <c r="J9" s="245" t="s">
        <v>57</v>
      </c>
      <c r="K9" s="247" t="s">
        <v>60</v>
      </c>
      <c r="L9" s="248"/>
      <c r="M9" s="167"/>
    </row>
    <row r="10" spans="1:13" ht="12" customHeight="1">
      <c r="A10" s="48"/>
      <c r="B10" s="251"/>
      <c r="C10" s="56"/>
      <c r="D10" s="246"/>
      <c r="E10" s="247"/>
      <c r="F10" s="243"/>
      <c r="G10" s="246"/>
      <c r="H10" s="247"/>
      <c r="I10" s="243"/>
      <c r="J10" s="246"/>
      <c r="L10" s="248"/>
      <c r="M10" s="167"/>
    </row>
    <row r="11" spans="1:13" ht="12" customHeight="1">
      <c r="A11" s="48"/>
      <c r="B11" s="251"/>
      <c r="C11" s="56"/>
      <c r="D11" s="246"/>
      <c r="E11" s="247"/>
      <c r="F11" s="243"/>
      <c r="G11" s="246"/>
      <c r="H11" s="247"/>
      <c r="I11" s="243"/>
      <c r="J11" s="246"/>
      <c r="L11" s="248"/>
      <c r="M11" s="167"/>
    </row>
    <row r="12" spans="1:13" ht="12" customHeight="1">
      <c r="A12" s="51"/>
      <c r="B12" s="252"/>
      <c r="C12" s="57"/>
      <c r="D12" s="242"/>
      <c r="E12" s="242"/>
      <c r="G12" s="242"/>
      <c r="H12" s="242"/>
      <c r="J12" s="242"/>
      <c r="K12" s="242"/>
      <c r="L12" s="248"/>
      <c r="M12" s="167"/>
    </row>
    <row r="13" spans="1:13" ht="12" customHeight="1">
      <c r="A13" s="333" t="s">
        <v>143</v>
      </c>
      <c r="B13" s="334" t="s">
        <v>61</v>
      </c>
      <c r="C13" s="335"/>
      <c r="D13" s="20" t="s">
        <v>54</v>
      </c>
      <c r="E13" s="20" t="s">
        <v>54</v>
      </c>
      <c r="F13" s="40" t="s">
        <v>54</v>
      </c>
      <c r="G13" s="20" t="s">
        <v>54</v>
      </c>
      <c r="H13" s="20" t="s">
        <v>54</v>
      </c>
      <c r="I13" s="20" t="s">
        <v>54</v>
      </c>
      <c r="J13" s="20" t="str">
        <f t="shared" ref="J13:K16" si="0">IF(OR(D13="",G13=""),"",D13+G13)</f>
        <v/>
      </c>
      <c r="K13" s="20" t="str">
        <f t="shared" si="0"/>
        <v/>
      </c>
      <c r="L13" s="249" t="str">
        <f>IF(J13="","",J13+K13)</f>
        <v/>
      </c>
      <c r="M13" s="167"/>
    </row>
    <row r="14" spans="1:13" ht="12" customHeight="1">
      <c r="A14" s="336"/>
      <c r="B14" s="337" t="s">
        <v>62</v>
      </c>
      <c r="C14" s="338"/>
      <c r="D14" s="26" t="s">
        <v>54</v>
      </c>
      <c r="E14" s="26" t="s">
        <v>54</v>
      </c>
      <c r="F14" s="41" t="s">
        <v>54</v>
      </c>
      <c r="G14" s="26" t="s">
        <v>54</v>
      </c>
      <c r="H14" s="27" t="s">
        <v>54</v>
      </c>
      <c r="I14" s="253" t="s">
        <v>54</v>
      </c>
      <c r="J14" s="27" t="str">
        <f t="shared" si="0"/>
        <v/>
      </c>
      <c r="K14" s="27" t="str">
        <f t="shared" si="0"/>
        <v/>
      </c>
      <c r="L14" s="29" t="str">
        <f>IF(J14="","",J14+K14)</f>
        <v/>
      </c>
    </row>
    <row r="15" spans="1:13" ht="12" customHeight="1">
      <c r="A15" s="336"/>
      <c r="B15" s="337" t="s">
        <v>63</v>
      </c>
      <c r="C15" s="338"/>
      <c r="D15" s="26" t="s">
        <v>54</v>
      </c>
      <c r="E15" s="26" t="s">
        <v>54</v>
      </c>
      <c r="F15" s="41" t="s">
        <v>54</v>
      </c>
      <c r="G15" s="26" t="s">
        <v>54</v>
      </c>
      <c r="H15" s="27" t="s">
        <v>54</v>
      </c>
      <c r="I15" s="253" t="s">
        <v>54</v>
      </c>
      <c r="J15" s="27" t="str">
        <f t="shared" si="0"/>
        <v/>
      </c>
      <c r="K15" s="27" t="str">
        <f t="shared" si="0"/>
        <v/>
      </c>
      <c r="L15" s="29" t="str">
        <f>IF(J15="","",J15+K15)</f>
        <v/>
      </c>
    </row>
    <row r="16" spans="1:13" ht="12" customHeight="1">
      <c r="A16" s="339"/>
      <c r="B16" s="340" t="s">
        <v>101</v>
      </c>
      <c r="C16" s="341"/>
      <c r="D16" s="254" t="s">
        <v>54</v>
      </c>
      <c r="E16" s="254" t="s">
        <v>54</v>
      </c>
      <c r="F16" s="41" t="s">
        <v>54</v>
      </c>
      <c r="G16" s="254" t="s">
        <v>54</v>
      </c>
      <c r="H16" s="255" t="s">
        <v>54</v>
      </c>
      <c r="I16" s="301" t="s">
        <v>54</v>
      </c>
      <c r="J16" s="255" t="str">
        <f t="shared" si="0"/>
        <v/>
      </c>
      <c r="K16" s="255" t="str">
        <f t="shared" si="0"/>
        <v/>
      </c>
      <c r="L16" s="302" t="str">
        <f>IF(J16="","",J16+K16)</f>
        <v/>
      </c>
    </row>
    <row r="17" spans="1:12" ht="12" customHeight="1">
      <c r="A17" s="333" t="s">
        <v>143</v>
      </c>
      <c r="B17" s="334" t="s">
        <v>65</v>
      </c>
      <c r="C17" s="335"/>
      <c r="D17" s="40">
        <v>73549</v>
      </c>
      <c r="E17" s="40">
        <v>193328</v>
      </c>
      <c r="F17" s="40">
        <v>266876.99999999994</v>
      </c>
      <c r="G17" s="303"/>
      <c r="H17" s="307"/>
      <c r="I17" s="40">
        <v>15551</v>
      </c>
      <c r="J17" s="303"/>
      <c r="K17" s="303"/>
      <c r="L17" s="23">
        <f>IF(F17="","",F17+I17)</f>
        <v>282427.99999999994</v>
      </c>
    </row>
    <row r="18" spans="1:12" ht="12" customHeight="1">
      <c r="A18" s="336"/>
      <c r="B18" s="337" t="s">
        <v>66</v>
      </c>
      <c r="C18" s="338"/>
      <c r="D18" s="41" t="s">
        <v>54</v>
      </c>
      <c r="E18" s="41" t="s">
        <v>54</v>
      </c>
      <c r="F18" s="41" t="s">
        <v>54</v>
      </c>
      <c r="G18" s="304"/>
      <c r="H18" s="308"/>
      <c r="I18" s="41" t="s">
        <v>54</v>
      </c>
      <c r="J18" s="304"/>
      <c r="K18" s="304"/>
      <c r="L18" s="29" t="str">
        <f>IF(F18="","",F18+I18)</f>
        <v/>
      </c>
    </row>
    <row r="19" spans="1:12" ht="12" customHeight="1">
      <c r="A19" s="336"/>
      <c r="B19" s="337" t="s">
        <v>67</v>
      </c>
      <c r="C19" s="338"/>
      <c r="D19" s="41" t="s">
        <v>54</v>
      </c>
      <c r="E19" s="41" t="s">
        <v>54</v>
      </c>
      <c r="F19" s="41" t="s">
        <v>54</v>
      </c>
      <c r="G19" s="304"/>
      <c r="H19" s="308"/>
      <c r="I19" s="41" t="s">
        <v>54</v>
      </c>
      <c r="J19" s="304"/>
      <c r="K19" s="304"/>
      <c r="L19" s="29" t="str">
        <f t="shared" ref="L19:L27" si="1">IF(F19="","",F19+I19)</f>
        <v/>
      </c>
    </row>
    <row r="20" spans="1:12" ht="12" customHeight="1">
      <c r="A20" s="336"/>
      <c r="B20" s="337" t="s">
        <v>68</v>
      </c>
      <c r="C20" s="338"/>
      <c r="D20" s="41" t="s">
        <v>54</v>
      </c>
      <c r="E20" s="41" t="s">
        <v>54</v>
      </c>
      <c r="F20" s="41" t="s">
        <v>54</v>
      </c>
      <c r="G20" s="304"/>
      <c r="H20" s="308"/>
      <c r="I20" s="41" t="s">
        <v>54</v>
      </c>
      <c r="J20" s="304"/>
      <c r="K20" s="304"/>
      <c r="L20" s="29" t="str">
        <f t="shared" si="1"/>
        <v/>
      </c>
    </row>
    <row r="21" spans="1:12" ht="12" customHeight="1">
      <c r="A21" s="336"/>
      <c r="B21" s="337" t="s">
        <v>69</v>
      </c>
      <c r="C21" s="338"/>
      <c r="D21" s="41" t="s">
        <v>54</v>
      </c>
      <c r="E21" s="41" t="s">
        <v>54</v>
      </c>
      <c r="F21" s="41" t="s">
        <v>54</v>
      </c>
      <c r="G21" s="304"/>
      <c r="H21" s="308"/>
      <c r="I21" s="41" t="s">
        <v>54</v>
      </c>
      <c r="J21" s="304"/>
      <c r="K21" s="304"/>
      <c r="L21" s="29" t="str">
        <f t="shared" si="1"/>
        <v/>
      </c>
    </row>
    <row r="22" spans="1:12" ht="12" customHeight="1">
      <c r="A22" s="336"/>
      <c r="B22" s="337" t="s">
        <v>70</v>
      </c>
      <c r="C22" s="338"/>
      <c r="D22" s="41" t="s">
        <v>54</v>
      </c>
      <c r="E22" s="41" t="s">
        <v>54</v>
      </c>
      <c r="F22" s="41" t="s">
        <v>54</v>
      </c>
      <c r="G22" s="304"/>
      <c r="H22" s="308"/>
      <c r="I22" s="41" t="s">
        <v>54</v>
      </c>
      <c r="J22" s="305"/>
      <c r="K22" s="305"/>
      <c r="L22" s="29" t="str">
        <f t="shared" si="1"/>
        <v/>
      </c>
    </row>
    <row r="23" spans="1:12" ht="12" customHeight="1">
      <c r="A23" s="336"/>
      <c r="B23" s="337" t="s">
        <v>71</v>
      </c>
      <c r="C23" s="338"/>
      <c r="D23" s="41" t="s">
        <v>54</v>
      </c>
      <c r="E23" s="41" t="s">
        <v>54</v>
      </c>
      <c r="F23" s="41" t="s">
        <v>54</v>
      </c>
      <c r="G23" s="304"/>
      <c r="H23" s="308"/>
      <c r="I23" s="41" t="s">
        <v>54</v>
      </c>
      <c r="J23" s="305"/>
      <c r="K23" s="305"/>
      <c r="L23" s="29" t="str">
        <f t="shared" si="1"/>
        <v/>
      </c>
    </row>
    <row r="24" spans="1:12" ht="12" customHeight="1">
      <c r="A24" s="336"/>
      <c r="B24" s="337" t="s">
        <v>72</v>
      </c>
      <c r="C24" s="338"/>
      <c r="D24" s="41" t="s">
        <v>54</v>
      </c>
      <c r="E24" s="41" t="s">
        <v>54</v>
      </c>
      <c r="F24" s="41" t="s">
        <v>54</v>
      </c>
      <c r="G24" s="304"/>
      <c r="H24" s="308"/>
      <c r="I24" s="41" t="s">
        <v>54</v>
      </c>
      <c r="J24" s="304"/>
      <c r="K24" s="304"/>
      <c r="L24" s="29" t="str">
        <f t="shared" si="1"/>
        <v/>
      </c>
    </row>
    <row r="25" spans="1:12" ht="12" customHeight="1">
      <c r="A25" s="336"/>
      <c r="B25" s="337" t="s">
        <v>73</v>
      </c>
      <c r="C25" s="338"/>
      <c r="D25" s="41" t="s">
        <v>54</v>
      </c>
      <c r="E25" s="41" t="s">
        <v>54</v>
      </c>
      <c r="F25" s="41" t="s">
        <v>54</v>
      </c>
      <c r="G25" s="304"/>
      <c r="H25" s="308"/>
      <c r="I25" s="41" t="s">
        <v>54</v>
      </c>
      <c r="J25" s="304"/>
      <c r="K25" s="304"/>
      <c r="L25" s="29" t="str">
        <f t="shared" si="1"/>
        <v/>
      </c>
    </row>
    <row r="26" spans="1:12" ht="12" customHeight="1">
      <c r="A26" s="336"/>
      <c r="B26" s="337" t="s">
        <v>74</v>
      </c>
      <c r="C26" s="338"/>
      <c r="D26" s="41" t="s">
        <v>54</v>
      </c>
      <c r="E26" s="41" t="s">
        <v>54</v>
      </c>
      <c r="F26" s="41" t="s">
        <v>54</v>
      </c>
      <c r="G26" s="304"/>
      <c r="H26" s="308"/>
      <c r="I26" s="41" t="s">
        <v>54</v>
      </c>
      <c r="J26" s="305"/>
      <c r="K26" s="305"/>
      <c r="L26" s="29" t="str">
        <f t="shared" si="1"/>
        <v/>
      </c>
    </row>
    <row r="27" spans="1:12" ht="12" customHeight="1">
      <c r="A27" s="336"/>
      <c r="B27" s="337" t="s">
        <v>75</v>
      </c>
      <c r="C27" s="338"/>
      <c r="D27" s="41" t="s">
        <v>54</v>
      </c>
      <c r="E27" s="41" t="s">
        <v>54</v>
      </c>
      <c r="F27" s="41" t="s">
        <v>54</v>
      </c>
      <c r="G27" s="304"/>
      <c r="H27" s="308"/>
      <c r="I27" s="41" t="s">
        <v>54</v>
      </c>
      <c r="J27" s="304"/>
      <c r="K27" s="304"/>
      <c r="L27" s="29" t="str">
        <f t="shared" si="1"/>
        <v/>
      </c>
    </row>
    <row r="28" spans="1:12" ht="12" customHeight="1" thickBot="1">
      <c r="A28" s="342"/>
      <c r="B28" s="343" t="s">
        <v>76</v>
      </c>
      <c r="C28" s="344"/>
      <c r="D28" s="256" t="s">
        <v>54</v>
      </c>
      <c r="E28" s="257" t="s">
        <v>54</v>
      </c>
      <c r="F28" s="257" t="s">
        <v>54</v>
      </c>
      <c r="G28" s="306"/>
      <c r="H28" s="309"/>
      <c r="I28" s="257" t="s">
        <v>54</v>
      </c>
      <c r="J28" s="306"/>
      <c r="K28" s="306"/>
      <c r="L28" s="259" t="str">
        <f>IF(F28="","",F28+I28)</f>
        <v/>
      </c>
    </row>
    <row r="29" spans="1:12" ht="12" customHeight="1">
      <c r="A29" s="261"/>
      <c r="B29" s="189"/>
      <c r="C29" s="189"/>
      <c r="D29" s="189"/>
      <c r="E29" s="189"/>
      <c r="F29" s="262"/>
      <c r="G29" s="189"/>
      <c r="H29" s="189"/>
      <c r="I29" s="189"/>
      <c r="J29" s="167"/>
      <c r="K29" s="167"/>
      <c r="L29" s="167"/>
    </row>
    <row r="30" spans="1:12" ht="12" customHeight="1">
      <c r="A30" s="94"/>
      <c r="B30" s="190"/>
      <c r="C30" s="190"/>
      <c r="D30" s="190"/>
      <c r="E30" s="190"/>
      <c r="F30" s="188"/>
      <c r="G30" s="190"/>
      <c r="H30" s="190"/>
      <c r="I30" s="190"/>
    </row>
    <row r="32" spans="1:12" ht="15.75" thickBot="1">
      <c r="J32" s="167"/>
      <c r="K32" s="167"/>
      <c r="L32" s="167"/>
    </row>
    <row r="33" spans="1:15" ht="15.75" customHeight="1">
      <c r="A33" s="509" t="s">
        <v>162</v>
      </c>
      <c r="B33" s="510"/>
      <c r="C33" s="510"/>
      <c r="D33" s="510"/>
      <c r="E33" s="510"/>
      <c r="F33" s="510"/>
      <c r="G33" s="510"/>
      <c r="H33" s="510"/>
      <c r="I33" s="511"/>
      <c r="J33" s="266"/>
      <c r="K33" s="241"/>
      <c r="L33" s="241"/>
      <c r="M33" s="167"/>
    </row>
    <row r="34" spans="1:15" ht="15.75" customHeight="1">
      <c r="A34" s="512" t="s">
        <v>173</v>
      </c>
      <c r="B34" s="513"/>
      <c r="C34" s="513"/>
      <c r="D34" s="513"/>
      <c r="E34" s="513"/>
      <c r="F34" s="513"/>
      <c r="G34" s="513"/>
      <c r="H34" s="513"/>
      <c r="I34" s="514"/>
      <c r="J34" s="266"/>
      <c r="K34" s="241"/>
      <c r="L34" s="241"/>
      <c r="M34" s="167"/>
    </row>
    <row r="35" spans="1:15" ht="15.75" customHeight="1">
      <c r="A35" s="512" t="s">
        <v>105</v>
      </c>
      <c r="B35" s="513"/>
      <c r="C35" s="513"/>
      <c r="D35" s="513"/>
      <c r="E35" s="513"/>
      <c r="F35" s="513"/>
      <c r="G35" s="513"/>
      <c r="H35" s="513"/>
      <c r="I35" s="514"/>
      <c r="J35" s="266"/>
      <c r="K35" s="241"/>
      <c r="L35" s="241"/>
      <c r="M35" s="167"/>
    </row>
    <row r="36" spans="1:15" ht="15.75" customHeight="1">
      <c r="A36" s="590"/>
      <c r="B36" s="562"/>
      <c r="C36" s="562"/>
      <c r="D36" s="562"/>
      <c r="E36" s="562"/>
      <c r="F36" s="562"/>
      <c r="G36" s="562"/>
      <c r="H36" s="562"/>
      <c r="I36" s="563"/>
      <c r="J36" s="266"/>
      <c r="K36" s="241"/>
      <c r="L36" s="241"/>
      <c r="M36" s="167"/>
    </row>
    <row r="37" spans="1:15" ht="15.75" customHeight="1" thickBot="1">
      <c r="A37" s="594"/>
      <c r="B37" s="596"/>
      <c r="C37" s="596"/>
      <c r="D37" s="596"/>
      <c r="E37" s="596"/>
      <c r="F37" s="596"/>
      <c r="G37" s="596"/>
      <c r="H37" s="596"/>
      <c r="I37" s="597"/>
      <c r="J37" s="266"/>
      <c r="K37" s="241"/>
      <c r="L37" s="241"/>
      <c r="M37" s="167"/>
      <c r="O37" s="271"/>
    </row>
    <row r="38" spans="1:15" ht="12" customHeight="1">
      <c r="A38" s="48" t="s">
        <v>98</v>
      </c>
      <c r="B38" s="64"/>
      <c r="C38" s="34"/>
      <c r="D38" s="275" t="s">
        <v>6</v>
      </c>
      <c r="E38" s="275" t="s">
        <v>33</v>
      </c>
      <c r="F38" s="275" t="s">
        <v>79</v>
      </c>
      <c r="G38" s="275" t="s">
        <v>12</v>
      </c>
      <c r="H38" s="275" t="s">
        <v>104</v>
      </c>
      <c r="I38" s="496" t="s">
        <v>46</v>
      </c>
      <c r="J38" s="64"/>
      <c r="K38" s="64"/>
      <c r="L38" s="64"/>
      <c r="M38" s="167"/>
    </row>
    <row r="39" spans="1:15" ht="12" customHeight="1">
      <c r="A39" s="51"/>
      <c r="B39" s="252"/>
      <c r="C39" s="263"/>
      <c r="D39" s="242"/>
      <c r="E39" s="242"/>
      <c r="F39" s="242"/>
      <c r="G39" s="242"/>
      <c r="H39" s="242"/>
      <c r="I39" s="497"/>
      <c r="J39" s="268"/>
      <c r="K39" s="270"/>
      <c r="L39" s="269"/>
      <c r="M39" s="167"/>
    </row>
    <row r="40" spans="1:15" ht="12" customHeight="1">
      <c r="A40" s="333" t="s">
        <v>133</v>
      </c>
      <c r="B40" s="334"/>
      <c r="C40" s="335"/>
      <c r="D40" s="41">
        <v>10103</v>
      </c>
      <c r="E40" s="41">
        <v>47967</v>
      </c>
      <c r="F40" s="41">
        <v>68985</v>
      </c>
      <c r="G40" s="26">
        <v>36698</v>
      </c>
      <c r="H40" s="27">
        <v>44932</v>
      </c>
      <c r="I40" s="264">
        <v>208685</v>
      </c>
      <c r="J40" s="30"/>
      <c r="K40" s="64"/>
      <c r="L40" s="65"/>
      <c r="M40" s="167"/>
    </row>
    <row r="41" spans="1:15" ht="12" customHeight="1">
      <c r="A41" s="345" t="s">
        <v>144</v>
      </c>
      <c r="B41" s="346"/>
      <c r="C41" s="347"/>
      <c r="D41" s="440">
        <v>10273</v>
      </c>
      <c r="E41" s="441">
        <v>54066</v>
      </c>
      <c r="F41" s="441">
        <v>81305</v>
      </c>
      <c r="G41" s="440">
        <v>34424</v>
      </c>
      <c r="H41" s="442">
        <v>37734</v>
      </c>
      <c r="I41" s="439">
        <v>217802</v>
      </c>
      <c r="J41" s="30"/>
      <c r="K41" s="64"/>
      <c r="L41" s="65"/>
      <c r="M41" s="167"/>
    </row>
    <row r="42" spans="1:15" ht="12" customHeight="1">
      <c r="A42" s="348" t="s">
        <v>131</v>
      </c>
      <c r="B42" s="349" t="s">
        <v>61</v>
      </c>
      <c r="C42" s="350"/>
      <c r="D42" s="272">
        <v>11091.000000000002</v>
      </c>
      <c r="E42" s="272">
        <v>52715.999999999993</v>
      </c>
      <c r="F42" s="272">
        <v>68726</v>
      </c>
      <c r="G42" s="267">
        <v>32942</v>
      </c>
      <c r="H42" s="273">
        <v>37867.999999999993</v>
      </c>
      <c r="I42" s="274">
        <f>IF(D42="","",SUM(D42:H42))</f>
        <v>203343</v>
      </c>
      <c r="J42" s="30"/>
      <c r="K42" s="64"/>
      <c r="L42" s="65"/>
      <c r="M42" s="167"/>
    </row>
    <row r="43" spans="1:15" ht="12" customHeight="1">
      <c r="A43" s="336"/>
      <c r="B43" s="337" t="s">
        <v>62</v>
      </c>
      <c r="C43" s="338"/>
      <c r="D43" s="41">
        <v>7670.9999999999991</v>
      </c>
      <c r="E43" s="41">
        <v>45777</v>
      </c>
      <c r="F43" s="41">
        <v>79402</v>
      </c>
      <c r="G43" s="26">
        <v>28257</v>
      </c>
      <c r="H43" s="27">
        <v>34061</v>
      </c>
      <c r="I43" s="264">
        <f>IF(D43="","",SUM(D43:H43))</f>
        <v>195168</v>
      </c>
      <c r="J43" s="30"/>
      <c r="K43" s="64"/>
      <c r="L43" s="65"/>
      <c r="M43" s="167"/>
    </row>
    <row r="44" spans="1:15" ht="12" customHeight="1">
      <c r="A44" s="336"/>
      <c r="B44" s="337" t="s">
        <v>63</v>
      </c>
      <c r="C44" s="338"/>
      <c r="D44" s="41">
        <v>11968</v>
      </c>
      <c r="E44" s="41">
        <v>58772.999999999993</v>
      </c>
      <c r="F44" s="41">
        <v>94071.000000000015</v>
      </c>
      <c r="G44" s="26">
        <v>33566</v>
      </c>
      <c r="H44" s="27">
        <v>39108</v>
      </c>
      <c r="I44" s="264">
        <f t="shared" ref="I44:I49" si="2">IF(D44="","",SUM(D44:H44))</f>
        <v>237486</v>
      </c>
      <c r="J44" s="30"/>
      <c r="K44" s="64"/>
      <c r="L44" s="65"/>
      <c r="M44" s="167"/>
    </row>
    <row r="45" spans="1:15" ht="12" customHeight="1">
      <c r="A45" s="336"/>
      <c r="B45" s="337" t="s">
        <v>64</v>
      </c>
      <c r="C45" s="338"/>
      <c r="D45" s="41">
        <v>11606</v>
      </c>
      <c r="E45" s="41">
        <v>59977.999999999993</v>
      </c>
      <c r="F45" s="41">
        <v>82223.999999999985</v>
      </c>
      <c r="G45" s="26">
        <v>43689</v>
      </c>
      <c r="H45" s="27">
        <v>40865</v>
      </c>
      <c r="I45" s="264">
        <f t="shared" si="2"/>
        <v>238362</v>
      </c>
      <c r="J45" s="30"/>
      <c r="K45" s="64"/>
      <c r="L45" s="65"/>
      <c r="M45" s="65"/>
    </row>
    <row r="46" spans="1:15" ht="12" customHeight="1">
      <c r="A46" s="336"/>
      <c r="B46" s="337"/>
      <c r="C46" s="338"/>
      <c r="D46" s="41"/>
      <c r="E46" s="41"/>
      <c r="F46" s="41"/>
      <c r="G46" s="26"/>
      <c r="H46" s="27"/>
      <c r="I46" s="264"/>
      <c r="J46" s="30"/>
      <c r="K46" s="64"/>
      <c r="L46" s="65"/>
      <c r="M46" s="167"/>
    </row>
    <row r="47" spans="1:15" ht="12" customHeight="1">
      <c r="A47" s="351" t="s">
        <v>143</v>
      </c>
      <c r="B47" s="349" t="s">
        <v>61</v>
      </c>
      <c r="C47" s="350"/>
      <c r="D47" s="41" t="s">
        <v>54</v>
      </c>
      <c r="E47" s="41" t="s">
        <v>54</v>
      </c>
      <c r="F47" s="41" t="s">
        <v>54</v>
      </c>
      <c r="G47" s="26" t="s">
        <v>54</v>
      </c>
      <c r="H47" s="27" t="s">
        <v>54</v>
      </c>
      <c r="I47" s="264" t="str">
        <f t="shared" si="2"/>
        <v/>
      </c>
      <c r="J47" s="30"/>
      <c r="K47" s="64"/>
      <c r="L47" s="65"/>
      <c r="M47" s="167"/>
    </row>
    <row r="48" spans="1:15" ht="12" customHeight="1">
      <c r="A48" s="336"/>
      <c r="B48" s="337" t="s">
        <v>62</v>
      </c>
      <c r="C48" s="338"/>
      <c r="D48" s="41" t="s">
        <v>54</v>
      </c>
      <c r="E48" s="41" t="s">
        <v>54</v>
      </c>
      <c r="F48" s="41" t="s">
        <v>54</v>
      </c>
      <c r="G48" s="26" t="s">
        <v>54</v>
      </c>
      <c r="H48" s="27" t="s">
        <v>54</v>
      </c>
      <c r="I48" s="264" t="str">
        <f t="shared" si="2"/>
        <v/>
      </c>
      <c r="J48" s="30"/>
      <c r="K48" s="64"/>
      <c r="L48" s="65"/>
      <c r="M48" s="167"/>
    </row>
    <row r="49" spans="1:13" ht="12" customHeight="1">
      <c r="A49" s="336"/>
      <c r="B49" s="337" t="s">
        <v>63</v>
      </c>
      <c r="C49" s="338"/>
      <c r="D49" s="41" t="s">
        <v>54</v>
      </c>
      <c r="E49" s="41" t="s">
        <v>54</v>
      </c>
      <c r="F49" s="41" t="s">
        <v>54</v>
      </c>
      <c r="G49" s="26" t="s">
        <v>54</v>
      </c>
      <c r="H49" s="27" t="s">
        <v>54</v>
      </c>
      <c r="I49" s="264" t="str">
        <f t="shared" si="2"/>
        <v/>
      </c>
      <c r="J49" s="30"/>
      <c r="K49" s="64"/>
      <c r="L49" s="65"/>
      <c r="M49" s="167"/>
    </row>
    <row r="50" spans="1:13" ht="12" customHeight="1" thickBot="1">
      <c r="A50" s="342"/>
      <c r="B50" s="343" t="s">
        <v>64</v>
      </c>
      <c r="C50" s="344"/>
      <c r="D50" s="256" t="s">
        <v>54</v>
      </c>
      <c r="E50" s="257" t="s">
        <v>54</v>
      </c>
      <c r="F50" s="257" t="s">
        <v>54</v>
      </c>
      <c r="G50" s="256" t="s">
        <v>54</v>
      </c>
      <c r="H50" s="258" t="s">
        <v>54</v>
      </c>
      <c r="I50" s="265" t="str">
        <f>IF(D50="","",SUM(D50:H50))</f>
        <v/>
      </c>
      <c r="J50" s="30"/>
      <c r="K50" s="64"/>
      <c r="L50" s="65"/>
      <c r="M50" s="167"/>
    </row>
    <row r="51" spans="1:13" ht="1.9" customHeight="1">
      <c r="A51" s="251"/>
      <c r="B51" s="251"/>
      <c r="C51" s="372"/>
      <c r="D51" s="64"/>
      <c r="E51" s="65"/>
      <c r="F51" s="65"/>
      <c r="G51" s="64"/>
      <c r="H51" s="373"/>
      <c r="I51" s="65"/>
      <c r="J51" s="64"/>
      <c r="K51" s="64"/>
      <c r="L51" s="65"/>
      <c r="M51" s="167"/>
    </row>
    <row r="52" spans="1:13" s="10" customFormat="1" ht="12" customHeight="1">
      <c r="A52" s="431" t="str">
        <f>Titles!$A$12</f>
        <v>1 Data for 2020 and 2021 based on 2016 Census Definitions.</v>
      </c>
      <c r="B52" s="251"/>
      <c r="C52" s="251"/>
      <c r="D52" s="251"/>
      <c r="E52" s="432"/>
      <c r="G52" s="251"/>
      <c r="H52" s="430"/>
      <c r="I52" s="251"/>
      <c r="J52" s="251"/>
      <c r="K52" s="355"/>
      <c r="L52" s="11"/>
    </row>
    <row r="53" spans="1:13" s="12" customFormat="1" ht="12">
      <c r="A53" s="416" t="s">
        <v>120</v>
      </c>
      <c r="B53" s="87"/>
      <c r="C53" s="422"/>
      <c r="D53" s="374"/>
      <c r="E53" s="54"/>
      <c r="F53" s="374"/>
      <c r="G53" s="374"/>
      <c r="H53" s="423"/>
      <c r="I53" s="79"/>
    </row>
    <row r="54" spans="1:13" s="361" customFormat="1" ht="10.9" customHeight="1">
      <c r="A54" s="375" t="s">
        <v>117</v>
      </c>
      <c r="B54" s="362"/>
      <c r="C54" s="362"/>
      <c r="D54" s="362"/>
      <c r="E54" s="415"/>
      <c r="F54" s="360"/>
      <c r="G54" s="360"/>
      <c r="H54" s="360"/>
    </row>
    <row r="55" spans="1:13" s="361" customFormat="1" ht="10.9" customHeight="1">
      <c r="B55" s="362"/>
      <c r="C55" s="362"/>
      <c r="D55" s="362"/>
      <c r="E55" s="376"/>
      <c r="F55" s="362"/>
      <c r="G55" s="362"/>
      <c r="H55" s="362"/>
    </row>
    <row r="56" spans="1:13" s="12" customFormat="1" ht="9.75" customHeight="1">
      <c r="A56" s="94"/>
      <c r="B56" s="190"/>
      <c r="C56" s="190"/>
      <c r="D56" s="190"/>
      <c r="E56" s="188"/>
      <c r="F56"/>
      <c r="G56" s="190"/>
      <c r="H56" s="190"/>
      <c r="I56" s="190"/>
    </row>
    <row r="57" spans="1:13"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zoomScaleNormal="100" workbookViewId="0"/>
  </sheetViews>
  <sheetFormatPr defaultColWidth="11.5546875" defaultRowHeight="15"/>
  <cols>
    <col min="1" max="1" width="4.77734375"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8" ht="15.95" customHeight="1">
      <c r="A1" s="518" t="s">
        <v>159</v>
      </c>
      <c r="B1" s="519"/>
      <c r="C1" s="519"/>
      <c r="D1" s="519"/>
      <c r="E1" s="519"/>
      <c r="F1" s="519"/>
      <c r="G1" s="519"/>
      <c r="H1" s="520"/>
    </row>
    <row r="2" spans="1:8" ht="15.95" customHeight="1">
      <c r="A2" s="521" t="s">
        <v>171</v>
      </c>
      <c r="B2" s="522"/>
      <c r="C2" s="522"/>
      <c r="D2" s="522"/>
      <c r="E2" s="522"/>
      <c r="F2" s="522"/>
      <c r="G2" s="522"/>
      <c r="H2" s="523"/>
    </row>
    <row r="3" spans="1:8" ht="31.5" customHeight="1" thickBot="1">
      <c r="A3" s="602"/>
      <c r="B3" s="603"/>
      <c r="C3" s="603"/>
      <c r="D3" s="603"/>
      <c r="E3" s="603"/>
      <c r="F3" s="603"/>
      <c r="G3" s="603"/>
      <c r="H3" s="604"/>
    </row>
    <row r="4" spans="1:8" ht="12" customHeight="1">
      <c r="A4" s="123"/>
      <c r="B4" s="95"/>
      <c r="C4" s="125"/>
      <c r="D4" s="98" t="s">
        <v>81</v>
      </c>
      <c r="E4" s="126" t="s">
        <v>85</v>
      </c>
      <c r="F4" s="98" t="s">
        <v>82</v>
      </c>
      <c r="G4" s="98" t="s">
        <v>83</v>
      </c>
      <c r="H4" s="105" t="s">
        <v>46</v>
      </c>
    </row>
    <row r="5" spans="1:8" ht="12" customHeight="1">
      <c r="A5" s="83"/>
      <c r="B5" s="92"/>
      <c r="C5" s="103"/>
      <c r="D5" s="99"/>
      <c r="E5" s="98" t="s">
        <v>84</v>
      </c>
      <c r="F5" s="99"/>
      <c r="G5" s="98"/>
      <c r="H5" s="490"/>
    </row>
    <row r="6" spans="1:8" ht="12" customHeight="1">
      <c r="A6" s="83"/>
      <c r="B6" s="92"/>
      <c r="C6" s="103"/>
      <c r="D6" s="489"/>
      <c r="E6" s="99"/>
      <c r="F6" s="489"/>
      <c r="G6" s="98"/>
      <c r="H6" s="106"/>
    </row>
    <row r="7" spans="1:8" ht="12" customHeight="1">
      <c r="A7" s="162" t="s">
        <v>98</v>
      </c>
      <c r="B7" s="156"/>
      <c r="C7" s="164"/>
      <c r="D7" s="164"/>
      <c r="E7" s="161"/>
      <c r="F7" s="164"/>
      <c r="G7" s="161"/>
      <c r="H7" s="166"/>
    </row>
    <row r="8" spans="1:8" ht="12" customHeight="1">
      <c r="A8" s="138" t="s">
        <v>133</v>
      </c>
      <c r="B8" s="168"/>
      <c r="C8" s="198"/>
      <c r="D8" s="435">
        <v>945</v>
      </c>
      <c r="E8" s="435">
        <v>1504</v>
      </c>
      <c r="F8" s="435">
        <v>4719</v>
      </c>
      <c r="G8" s="435">
        <v>2935</v>
      </c>
      <c r="H8" s="443">
        <v>10103</v>
      </c>
    </row>
    <row r="9" spans="1:8" ht="12" customHeight="1">
      <c r="A9" s="85" t="s">
        <v>144</v>
      </c>
      <c r="B9" s="93"/>
      <c r="C9" s="103"/>
      <c r="D9" s="435">
        <v>763</v>
      </c>
      <c r="E9" s="435">
        <v>1162</v>
      </c>
      <c r="F9" s="435">
        <v>4865</v>
      </c>
      <c r="G9" s="435">
        <v>3483</v>
      </c>
      <c r="H9" s="443">
        <v>10273</v>
      </c>
    </row>
    <row r="10" spans="1:8" ht="12" customHeight="1">
      <c r="A10" s="111">
        <v>2020</v>
      </c>
      <c r="B10" s="169" t="s">
        <v>61</v>
      </c>
      <c r="C10" s="178"/>
      <c r="D10" s="113">
        <v>721.00000000000011</v>
      </c>
      <c r="E10" s="113">
        <v>895</v>
      </c>
      <c r="F10" s="113">
        <v>4783</v>
      </c>
      <c r="G10" s="113">
        <v>4692</v>
      </c>
      <c r="H10" s="230">
        <f t="shared" ref="H10:H17" si="0">IF(D10="","",SUM(D10:G10))</f>
        <v>11091</v>
      </c>
    </row>
    <row r="11" spans="1:8" ht="12" customHeight="1">
      <c r="A11" s="121"/>
      <c r="B11" s="151" t="s">
        <v>62</v>
      </c>
      <c r="C11" s="179"/>
      <c r="D11" s="117">
        <v>533</v>
      </c>
      <c r="E11" s="117">
        <v>1473.9999999999998</v>
      </c>
      <c r="F11" s="117">
        <v>2872</v>
      </c>
      <c r="G11" s="117">
        <v>2792.0000000000005</v>
      </c>
      <c r="H11" s="231">
        <f t="shared" si="0"/>
        <v>7671</v>
      </c>
    </row>
    <row r="12" spans="1:8" ht="12" customHeight="1">
      <c r="A12" s="121"/>
      <c r="B12" s="151" t="s">
        <v>63</v>
      </c>
      <c r="C12" s="179"/>
      <c r="D12" s="117">
        <v>866.00000000000011</v>
      </c>
      <c r="E12" s="117">
        <v>1277</v>
      </c>
      <c r="F12" s="117">
        <v>6139</v>
      </c>
      <c r="G12" s="117">
        <v>3686</v>
      </c>
      <c r="H12" s="231">
        <f t="shared" si="0"/>
        <v>11968</v>
      </c>
    </row>
    <row r="13" spans="1:8" ht="12" customHeight="1">
      <c r="A13" s="162"/>
      <c r="B13" s="170" t="s">
        <v>64</v>
      </c>
      <c r="C13" s="199"/>
      <c r="D13" s="117">
        <v>946.00000000000011</v>
      </c>
      <c r="E13" s="117">
        <v>948.00000000000011</v>
      </c>
      <c r="F13" s="117">
        <v>5827.9999999999991</v>
      </c>
      <c r="G13" s="117">
        <v>3884</v>
      </c>
      <c r="H13" s="231">
        <f t="shared" si="0"/>
        <v>11606</v>
      </c>
    </row>
    <row r="14" spans="1:8" ht="12" customHeight="1">
      <c r="A14" s="111">
        <v>2021</v>
      </c>
      <c r="B14" s="169" t="s">
        <v>61</v>
      </c>
      <c r="C14" s="178"/>
      <c r="D14" s="113" t="s">
        <v>54</v>
      </c>
      <c r="E14" s="113" t="s">
        <v>54</v>
      </c>
      <c r="F14" s="113" t="s">
        <v>54</v>
      </c>
      <c r="G14" s="113" t="s">
        <v>54</v>
      </c>
      <c r="H14" s="230" t="str">
        <f t="shared" si="0"/>
        <v/>
      </c>
    </row>
    <row r="15" spans="1:8" ht="12" customHeight="1">
      <c r="A15" s="121"/>
      <c r="B15" s="151" t="s">
        <v>62</v>
      </c>
      <c r="C15" s="179"/>
      <c r="D15" s="117" t="s">
        <v>54</v>
      </c>
      <c r="E15" s="117" t="s">
        <v>54</v>
      </c>
      <c r="F15" s="117" t="s">
        <v>54</v>
      </c>
      <c r="G15" s="117" t="s">
        <v>54</v>
      </c>
      <c r="H15" s="231" t="str">
        <f t="shared" si="0"/>
        <v/>
      </c>
    </row>
    <row r="16" spans="1:8" ht="12" customHeight="1">
      <c r="A16" s="121"/>
      <c r="B16" s="151" t="s">
        <v>63</v>
      </c>
      <c r="C16" s="179"/>
      <c r="D16" s="117" t="s">
        <v>54</v>
      </c>
      <c r="E16" s="117" t="s">
        <v>54</v>
      </c>
      <c r="F16" s="117" t="s">
        <v>54</v>
      </c>
      <c r="G16" s="117" t="s">
        <v>54</v>
      </c>
      <c r="H16" s="231" t="str">
        <f t="shared" si="0"/>
        <v/>
      </c>
    </row>
    <row r="17" spans="1:9" ht="12" customHeight="1" thickBot="1">
      <c r="A17" s="278"/>
      <c r="B17" s="279" t="s">
        <v>64</v>
      </c>
      <c r="C17" s="280"/>
      <c r="D17" s="222" t="s">
        <v>54</v>
      </c>
      <c r="E17" s="222" t="s">
        <v>54</v>
      </c>
      <c r="F17" s="222" t="s">
        <v>54</v>
      </c>
      <c r="G17" s="222" t="s">
        <v>54</v>
      </c>
      <c r="H17" s="233" t="str">
        <f t="shared" si="0"/>
        <v/>
      </c>
    </row>
    <row r="18" spans="1:9" ht="12" customHeight="1">
      <c r="A18" s="284"/>
      <c r="B18" s="88"/>
      <c r="C18" s="277"/>
      <c r="D18" s="277"/>
      <c r="E18" s="277"/>
      <c r="F18" s="277"/>
      <c r="G18" s="277"/>
      <c r="H18" s="277"/>
      <c r="I18" s="167"/>
    </row>
    <row r="19" spans="1:9" ht="12" customHeight="1">
      <c r="A19" s="88"/>
      <c r="B19" s="88"/>
      <c r="C19" s="277"/>
      <c r="D19" s="277"/>
      <c r="E19" s="277"/>
      <c r="F19" s="277"/>
      <c r="G19" s="277"/>
      <c r="H19" s="277"/>
      <c r="I19" s="167"/>
    </row>
    <row r="20" spans="1:9" ht="12" customHeight="1">
      <c r="A20" s="88"/>
      <c r="B20" s="88"/>
      <c r="C20" s="277"/>
      <c r="D20" s="277"/>
      <c r="E20" s="277"/>
      <c r="F20" s="277"/>
      <c r="G20" s="277"/>
      <c r="H20" s="277"/>
      <c r="I20" s="167"/>
    </row>
    <row r="21" spans="1:9" ht="12" customHeight="1" thickBot="1">
      <c r="A21" s="285"/>
      <c r="B21" s="88"/>
      <c r="C21" s="277"/>
      <c r="D21" s="277"/>
      <c r="E21" s="277"/>
      <c r="F21" s="277"/>
      <c r="G21" s="277"/>
      <c r="H21" s="277"/>
      <c r="I21" s="167"/>
    </row>
    <row r="22" spans="1:9" ht="15.95" customHeight="1">
      <c r="A22" s="518" t="s">
        <v>161</v>
      </c>
      <c r="B22" s="519"/>
      <c r="C22" s="519"/>
      <c r="D22" s="519"/>
      <c r="E22" s="519"/>
      <c r="F22" s="519"/>
      <c r="G22" s="520"/>
      <c r="H22" s="281"/>
      <c r="I22" s="167"/>
    </row>
    <row r="23" spans="1:9" ht="15.95" customHeight="1">
      <c r="A23" s="521" t="s">
        <v>172</v>
      </c>
      <c r="B23" s="522"/>
      <c r="C23" s="522"/>
      <c r="D23" s="522"/>
      <c r="E23" s="522"/>
      <c r="F23" s="522"/>
      <c r="G23" s="523"/>
      <c r="H23" s="281"/>
      <c r="I23" s="167"/>
    </row>
    <row r="24" spans="1:9" ht="15.95" customHeight="1">
      <c r="A24" s="521" t="s">
        <v>105</v>
      </c>
      <c r="B24" s="522"/>
      <c r="C24" s="522"/>
      <c r="D24" s="522"/>
      <c r="E24" s="522"/>
      <c r="F24" s="522"/>
      <c r="G24" s="523"/>
      <c r="H24" s="281"/>
      <c r="I24" s="167"/>
    </row>
    <row r="25" spans="1:9" ht="15.95" customHeight="1">
      <c r="A25" s="524"/>
      <c r="B25" s="542"/>
      <c r="C25" s="542"/>
      <c r="D25" s="542"/>
      <c r="E25" s="542"/>
      <c r="F25" s="542"/>
      <c r="G25" s="543"/>
      <c r="H25" s="281"/>
      <c r="I25" s="167"/>
    </row>
    <row r="26" spans="1:9" ht="15.95" customHeight="1" thickBot="1">
      <c r="A26" s="527"/>
      <c r="B26" s="605"/>
      <c r="C26" s="605"/>
      <c r="D26" s="605"/>
      <c r="E26" s="605"/>
      <c r="F26" s="605"/>
      <c r="G26" s="606"/>
      <c r="H26" s="282"/>
      <c r="I26" s="167"/>
    </row>
    <row r="27" spans="1:9" ht="12" customHeight="1">
      <c r="A27" s="162" t="s">
        <v>98</v>
      </c>
      <c r="B27" s="95"/>
      <c r="C27" s="125"/>
      <c r="D27" s="332" t="s">
        <v>86</v>
      </c>
      <c r="E27" s="332" t="s">
        <v>87</v>
      </c>
      <c r="F27" s="332" t="s">
        <v>88</v>
      </c>
      <c r="G27" s="332" t="s">
        <v>46</v>
      </c>
      <c r="H27" s="277"/>
      <c r="I27" s="167"/>
    </row>
    <row r="28" spans="1:9" ht="12" customHeight="1">
      <c r="A28" s="138" t="s">
        <v>133</v>
      </c>
      <c r="B28" s="168"/>
      <c r="C28" s="198"/>
      <c r="D28" s="435">
        <v>6946</v>
      </c>
      <c r="E28" s="435">
        <v>2427</v>
      </c>
      <c r="F28" s="435">
        <v>27325</v>
      </c>
      <c r="G28" s="435">
        <v>36698</v>
      </c>
      <c r="H28" s="277"/>
      <c r="I28" s="167"/>
    </row>
    <row r="29" spans="1:9" ht="12" customHeight="1">
      <c r="A29" s="85" t="s">
        <v>144</v>
      </c>
      <c r="B29" s="93"/>
      <c r="C29" s="103"/>
      <c r="D29" s="435">
        <v>7314</v>
      </c>
      <c r="E29" s="435">
        <v>3087</v>
      </c>
      <c r="F29" s="435">
        <v>24023</v>
      </c>
      <c r="G29" s="435">
        <v>34424</v>
      </c>
      <c r="H29" s="277"/>
      <c r="I29" s="277"/>
    </row>
    <row r="30" spans="1:9" ht="12" customHeight="1">
      <c r="A30" s="111">
        <v>2020</v>
      </c>
      <c r="B30" s="169" t="s">
        <v>61</v>
      </c>
      <c r="C30" s="178"/>
      <c r="D30" s="113">
        <v>6110</v>
      </c>
      <c r="E30" s="113">
        <v>2577</v>
      </c>
      <c r="F30" s="113">
        <v>24255.000000000004</v>
      </c>
      <c r="G30" s="113">
        <f t="shared" ref="G30:G37" si="1">IF(F30="","",SUM(D30:F30))</f>
        <v>32942</v>
      </c>
      <c r="H30" s="283"/>
      <c r="I30" s="167"/>
    </row>
    <row r="31" spans="1:9" ht="12" customHeight="1">
      <c r="A31" s="310"/>
      <c r="B31" s="151" t="s">
        <v>62</v>
      </c>
      <c r="C31" s="179"/>
      <c r="D31" s="117">
        <v>6782</v>
      </c>
      <c r="E31" s="117">
        <v>2343</v>
      </c>
      <c r="F31" s="117">
        <v>19132</v>
      </c>
      <c r="G31" s="117">
        <f t="shared" si="1"/>
        <v>28257</v>
      </c>
      <c r="H31" s="189"/>
    </row>
    <row r="32" spans="1:9" ht="12" customHeight="1">
      <c r="A32" s="310"/>
      <c r="B32" s="151" t="s">
        <v>63</v>
      </c>
      <c r="C32" s="179"/>
      <c r="D32" s="117">
        <v>6080</v>
      </c>
      <c r="E32" s="117">
        <v>4248</v>
      </c>
      <c r="F32" s="117">
        <v>23238</v>
      </c>
      <c r="G32" s="117">
        <f t="shared" si="1"/>
        <v>33566</v>
      </c>
      <c r="H32" s="190"/>
    </row>
    <row r="33" spans="1:12" ht="12" customHeight="1">
      <c r="A33" s="311"/>
      <c r="B33" s="170" t="s">
        <v>64</v>
      </c>
      <c r="C33" s="199"/>
      <c r="D33" s="117">
        <v>10388</v>
      </c>
      <c r="E33" s="117">
        <v>3078.0000000000005</v>
      </c>
      <c r="F33" s="117">
        <v>30223</v>
      </c>
      <c r="G33" s="117">
        <f t="shared" si="1"/>
        <v>43689</v>
      </c>
      <c r="H33" s="190"/>
    </row>
    <row r="34" spans="1:12" ht="12" customHeight="1">
      <c r="A34" s="111">
        <v>2021</v>
      </c>
      <c r="B34" s="169" t="s">
        <v>61</v>
      </c>
      <c r="C34" s="178"/>
      <c r="D34" s="113" t="s">
        <v>54</v>
      </c>
      <c r="E34" s="113" t="s">
        <v>54</v>
      </c>
      <c r="F34" s="113" t="s">
        <v>54</v>
      </c>
      <c r="G34" s="113" t="str">
        <f t="shared" si="1"/>
        <v/>
      </c>
    </row>
    <row r="35" spans="1:12" ht="12" customHeight="1">
      <c r="A35" s="121"/>
      <c r="B35" s="151" t="s">
        <v>62</v>
      </c>
      <c r="C35" s="179"/>
      <c r="D35" s="117" t="s">
        <v>54</v>
      </c>
      <c r="E35" s="117" t="s">
        <v>54</v>
      </c>
      <c r="F35" s="117" t="s">
        <v>54</v>
      </c>
      <c r="G35" s="117" t="str">
        <f t="shared" si="1"/>
        <v/>
      </c>
    </row>
    <row r="36" spans="1:12" ht="12" customHeight="1">
      <c r="A36" s="121"/>
      <c r="B36" s="151" t="s">
        <v>63</v>
      </c>
      <c r="C36" s="179"/>
      <c r="D36" s="117" t="s">
        <v>54</v>
      </c>
      <c r="E36" s="117" t="s">
        <v>54</v>
      </c>
      <c r="F36" s="117" t="s">
        <v>54</v>
      </c>
      <c r="G36" s="117" t="str">
        <f t="shared" si="1"/>
        <v/>
      </c>
    </row>
    <row r="37" spans="1:12" ht="12" customHeight="1" thickBot="1">
      <c r="A37" s="278"/>
      <c r="B37" s="279" t="s">
        <v>64</v>
      </c>
      <c r="C37" s="280"/>
      <c r="D37" s="222" t="s">
        <v>54</v>
      </c>
      <c r="E37" s="222" t="s">
        <v>54</v>
      </c>
      <c r="F37" s="222" t="s">
        <v>54</v>
      </c>
      <c r="G37" s="222" t="str">
        <f t="shared" si="1"/>
        <v/>
      </c>
    </row>
    <row r="38" spans="1:12" s="10" customFormat="1" ht="12" customHeight="1">
      <c r="A38" s="431" t="str">
        <f>+Titles!A12</f>
        <v>1 Data for 2020 and 2021 based on 2016 Census Definitions.</v>
      </c>
      <c r="B38" s="251"/>
      <c r="C38" s="251"/>
      <c r="D38" s="251"/>
      <c r="E38" s="432"/>
      <c r="G38" s="251"/>
      <c r="H38" s="430"/>
      <c r="I38" s="251"/>
      <c r="J38" s="251"/>
      <c r="K38" s="355"/>
      <c r="L38" s="11"/>
    </row>
    <row r="39" spans="1:12" s="361" customFormat="1" ht="10.9" customHeight="1">
      <c r="A39" s="375" t="str">
        <f>+Titles!A10</f>
        <v>Source: CMHC Starts and Completion Survey, Market Absorption Survey</v>
      </c>
      <c r="B39" s="362"/>
      <c r="C39" s="362"/>
      <c r="D39" s="362"/>
      <c r="E39" s="376"/>
      <c r="F39" s="362"/>
      <c r="G39" s="362"/>
      <c r="H39" s="362"/>
    </row>
    <row r="40" spans="1:12" ht="12" customHeight="1">
      <c r="A40" s="94"/>
      <c r="B40" s="190"/>
      <c r="C40" s="190"/>
      <c r="D40" s="190"/>
      <c r="E40" s="188"/>
      <c r="G40" s="190"/>
      <c r="H40" s="93"/>
      <c r="I40" s="93"/>
    </row>
    <row r="41" spans="1:12" ht="9.75" customHeight="1">
      <c r="H41" s="190"/>
      <c r="I41" s="190"/>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A15:A17 A11:A13 A31:A33"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15"/>
  <cols>
    <col min="1" max="16384" width="8.88671875" style="617"/>
  </cols>
  <sheetData>
    <row r="1" spans="1:1" ht="18.75">
      <c r="A1" s="631" t="s">
        <v>195</v>
      </c>
    </row>
    <row r="3" spans="1:1">
      <c r="A3" s="617" t="s">
        <v>196</v>
      </c>
    </row>
    <row r="4" spans="1:1">
      <c r="A4" s="632" t="s">
        <v>197</v>
      </c>
    </row>
    <row r="5" spans="1:1">
      <c r="A5" s="632" t="s">
        <v>198</v>
      </c>
    </row>
    <row r="6" spans="1:1">
      <c r="A6" s="632" t="s">
        <v>199</v>
      </c>
    </row>
    <row r="7" spans="1:1">
      <c r="A7" s="617" t="s">
        <v>194</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cols>
    <col min="1" max="1" width="98.88671875" style="617" customWidth="1"/>
    <col min="2" max="16384" width="8.88671875" style="617"/>
  </cols>
  <sheetData>
    <row r="1" spans="1:1" ht="18.75">
      <c r="A1" s="631" t="s">
        <v>200</v>
      </c>
    </row>
    <row r="2" spans="1:1" ht="135">
      <c r="A2" s="630" t="s">
        <v>201</v>
      </c>
    </row>
    <row r="3" spans="1:1">
      <c r="A3" s="630"/>
    </row>
    <row r="4" spans="1:1" ht="60">
      <c r="A4" s="630" t="s">
        <v>202</v>
      </c>
    </row>
    <row r="5" spans="1:1">
      <c r="A5" s="617" t="s">
        <v>203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heetViews>
  <sheetFormatPr defaultRowHeight="14.25"/>
  <cols>
    <col min="1" max="1" width="198.88671875" style="638" bestFit="1" customWidth="1"/>
    <col min="2" max="16384" width="8.88671875" style="638"/>
  </cols>
  <sheetData>
    <row r="1" spans="1:1" ht="23.25" customHeight="1">
      <c r="A1" s="631" t="s">
        <v>204</v>
      </c>
    </row>
    <row r="2" spans="1:1" ht="40.5" customHeight="1">
      <c r="A2" s="639" t="s">
        <v>213</v>
      </c>
    </row>
    <row r="3" spans="1:1" ht="40.5" customHeight="1">
      <c r="A3" s="639" t="s">
        <v>214</v>
      </c>
    </row>
    <row r="4" spans="1:1">
      <c r="A4" s="640" t="s">
        <v>205</v>
      </c>
    </row>
    <row r="5" spans="1:1">
      <c r="A5" s="640"/>
    </row>
    <row r="6" spans="1:1" ht="29.25">
      <c r="A6" s="639" t="s">
        <v>215</v>
      </c>
    </row>
    <row r="7" spans="1:1">
      <c r="A7" s="640"/>
    </row>
    <row r="8" spans="1:1" ht="15">
      <c r="A8" s="640" t="s">
        <v>216</v>
      </c>
    </row>
    <row r="9" spans="1:1">
      <c r="A9" s="640"/>
    </row>
    <row r="10" spans="1:1" ht="15">
      <c r="A10" s="640" t="s">
        <v>217</v>
      </c>
    </row>
    <row r="11" spans="1:1" ht="60.75" customHeight="1">
      <c r="A11" s="639" t="s">
        <v>218</v>
      </c>
    </row>
    <row r="12" spans="1:1" ht="15">
      <c r="A12" s="640" t="s">
        <v>219</v>
      </c>
    </row>
    <row r="13" spans="1:1">
      <c r="A13" s="640"/>
    </row>
    <row r="14" spans="1:1" ht="15">
      <c r="A14" s="640" t="s">
        <v>220</v>
      </c>
    </row>
    <row r="15" spans="1:1">
      <c r="A15" s="640"/>
    </row>
    <row r="16" spans="1:1" ht="15">
      <c r="A16" s="640" t="s">
        <v>221</v>
      </c>
    </row>
    <row r="17" spans="1:1">
      <c r="A17" s="640"/>
    </row>
    <row r="18" spans="1:1" ht="42.75" customHeight="1">
      <c r="A18" s="639" t="s">
        <v>222</v>
      </c>
    </row>
    <row r="20" spans="1:1" ht="15">
      <c r="A20" s="637" t="s">
        <v>206</v>
      </c>
    </row>
    <row r="21" spans="1:1" ht="28.5">
      <c r="A21" s="641" t="s">
        <v>207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defaultRowHeight="15"/>
  <cols>
    <col min="1" max="16384" width="8.88671875" style="617"/>
  </cols>
  <sheetData>
    <row r="1" spans="1:1" ht="18.75">
      <c r="A1" s="631" t="s">
        <v>208</v>
      </c>
    </row>
    <row r="2" spans="1:1" s="638" customFormat="1" ht="14.25">
      <c r="A2" s="638" t="s">
        <v>209</v>
      </c>
    </row>
    <row r="3" spans="1:1" s="638" customFormat="1">
      <c r="A3" s="638" t="s">
        <v>223</v>
      </c>
    </row>
    <row r="4" spans="1:1" s="638" customFormat="1">
      <c r="A4" s="638" t="s">
        <v>224</v>
      </c>
    </row>
    <row r="5" spans="1:1" s="638" customFormat="1">
      <c r="A5" s="638" t="s">
        <v>225</v>
      </c>
    </row>
    <row r="6" spans="1:1" s="638" customFormat="1">
      <c r="A6" s="638" t="s">
        <v>226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cols>
    <col min="1" max="1" width="129.6640625" style="617" customWidth="1"/>
    <col min="2" max="2" width="8.88671875" style="617" customWidth="1"/>
    <col min="3" max="16384" width="8.88671875" style="617"/>
  </cols>
  <sheetData>
    <row r="1" spans="1:1">
      <c r="A1" s="633" t="s">
        <v>210</v>
      </c>
    </row>
    <row r="2" spans="1:1" s="635" customFormat="1" ht="42.75" customHeight="1">
      <c r="A2" s="634" t="s">
        <v>229</v>
      </c>
    </row>
    <row r="3" spans="1:1">
      <c r="A3" s="636" t="s">
        <v>211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9"/>
  <sheetViews>
    <sheetView zoomScale="85" zoomScaleNormal="85" workbookViewId="0"/>
  </sheetViews>
  <sheetFormatPr defaultColWidth="9.6640625" defaultRowHeight="15"/>
  <cols>
    <col min="1" max="4" width="7.6640625" style="7" customWidth="1"/>
    <col min="5" max="5" width="4.6640625" style="7" customWidth="1"/>
    <col min="6" max="7" width="7.6640625" style="7" customWidth="1"/>
    <col min="8" max="8" width="4.88671875" style="7" customWidth="1"/>
    <col min="9" max="10" width="7.6640625" style="7" customWidth="1"/>
    <col min="11" max="11" width="4.6640625" style="7" customWidth="1"/>
    <col min="12" max="16384" width="9.6640625" style="7"/>
  </cols>
  <sheetData>
    <row r="1" spans="1:256" ht="15.95" customHeight="1">
      <c r="A1" s="509" t="s">
        <v>145</v>
      </c>
      <c r="B1" s="510"/>
      <c r="C1" s="510"/>
      <c r="D1" s="510"/>
      <c r="E1" s="510"/>
      <c r="F1" s="510"/>
      <c r="G1" s="510"/>
      <c r="H1" s="510"/>
      <c r="I1" s="510"/>
      <c r="J1" s="510"/>
      <c r="K1" s="511"/>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5.95" customHeight="1">
      <c r="A2" s="512" t="str">
        <f>Titles!A2</f>
        <v>Housing Start Data in Centres 10,000 Population and Over</v>
      </c>
      <c r="B2" s="513"/>
      <c r="C2" s="513"/>
      <c r="D2" s="513"/>
      <c r="E2" s="513"/>
      <c r="F2" s="513"/>
      <c r="G2" s="513"/>
      <c r="H2" s="513"/>
      <c r="I2" s="513"/>
      <c r="J2" s="513"/>
      <c r="K2" s="514"/>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5.95" customHeight="1">
      <c r="A3" s="544"/>
      <c r="B3" s="545"/>
      <c r="C3" s="545"/>
      <c r="D3" s="545"/>
      <c r="E3" s="545"/>
      <c r="F3" s="545"/>
      <c r="G3" s="545"/>
      <c r="H3" s="545"/>
      <c r="I3" s="545"/>
      <c r="J3" s="545"/>
      <c r="K3" s="546"/>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5.95" customHeight="1" thickBot="1">
      <c r="A4" s="515" t="str">
        <f>Titles!A4</f>
        <v>January 2020 - 2021</v>
      </c>
      <c r="B4" s="516"/>
      <c r="C4" s="516"/>
      <c r="D4" s="516"/>
      <c r="E4" s="516"/>
      <c r="F4" s="516"/>
      <c r="G4" s="516"/>
      <c r="H4" s="516"/>
      <c r="I4" s="516"/>
      <c r="J4" s="516"/>
      <c r="K4" s="517"/>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 customHeight="1">
      <c r="A5" s="48" t="s">
        <v>0</v>
      </c>
      <c r="B5" s="56"/>
      <c r="C5" s="547" t="s">
        <v>52</v>
      </c>
      <c r="D5" s="548"/>
      <c r="E5" s="549"/>
      <c r="F5" s="547" t="s">
        <v>51</v>
      </c>
      <c r="G5" s="548"/>
      <c r="H5" s="549"/>
      <c r="I5" s="547" t="s">
        <v>46</v>
      </c>
      <c r="J5" s="548"/>
      <c r="K5" s="550"/>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 customHeight="1">
      <c r="A6" s="49" t="s">
        <v>1</v>
      </c>
      <c r="B6" s="56"/>
      <c r="C6" s="551"/>
      <c r="D6" s="552"/>
      <c r="E6" s="553"/>
      <c r="F6" s="551"/>
      <c r="G6" s="552"/>
      <c r="H6" s="553"/>
      <c r="I6" s="499"/>
      <c r="J6" s="498"/>
      <c r="K6" s="298"/>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498"/>
      <c r="B7" s="57"/>
      <c r="C7" s="14">
        <v>2020</v>
      </c>
      <c r="D7" s="14">
        <v>2021</v>
      </c>
      <c r="E7" s="15" t="s">
        <v>50</v>
      </c>
      <c r="F7" s="14">
        <v>2020</v>
      </c>
      <c r="G7" s="14">
        <v>2021</v>
      </c>
      <c r="H7" s="15" t="s">
        <v>50</v>
      </c>
      <c r="I7" s="14">
        <v>2020</v>
      </c>
      <c r="J7" s="14">
        <v>2021</v>
      </c>
      <c r="K7" s="16" t="s">
        <v>50</v>
      </c>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85" customHeight="1">
      <c r="A8" s="18" t="s">
        <v>2</v>
      </c>
      <c r="B8" s="19"/>
      <c r="C8" s="20">
        <v>14</v>
      </c>
      <c r="D8" s="20">
        <v>22</v>
      </c>
      <c r="E8" s="286">
        <f>IF(C8=D8,"-",IF((C8=0),"##",IF(ABS((D8/C8-1)*100)&gt;=500,"##",(D8/C8-1)*100)))</f>
        <v>57.142857142857139</v>
      </c>
      <c r="F8" s="20">
        <v>11</v>
      </c>
      <c r="G8" s="21">
        <v>9</v>
      </c>
      <c r="H8" s="286">
        <f t="shared" ref="H8:H20" si="0">IF(F8=G8,"-",IF((F8=0),"##",IF(ABS((G8/F8-1)*100)&gt;=500,"##",(G8/F8-1)*100)))</f>
        <v>-18.181818181818176</v>
      </c>
      <c r="I8" s="20">
        <f>C8+F8</f>
        <v>25</v>
      </c>
      <c r="J8" s="22">
        <f>D8+G8</f>
        <v>31</v>
      </c>
      <c r="K8" s="294">
        <f t="shared" ref="K8:K20" si="1">IF(I8=J8,"-",IF((I8=0),"##",IF(ABS((J8/I8-1)*100)&gt;=500,"##",(J8/I8-1)*100)))</f>
        <v>24</v>
      </c>
      <c r="L8" s="8"/>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85" customHeight="1">
      <c r="A9" s="24" t="s">
        <v>3</v>
      </c>
      <c r="B9" s="25"/>
      <c r="C9" s="26">
        <v>7</v>
      </c>
      <c r="D9" s="26">
        <v>30</v>
      </c>
      <c r="E9" s="287">
        <f t="shared" ref="E9:E20" si="2">IF(C9=D9,"-",IF((C9=0),"##",IF(ABS((D9/C9-1)*100)&gt;=500,"##",(D9/C9-1)*100)))</f>
        <v>328.57142857142856</v>
      </c>
      <c r="F9" s="26">
        <v>19</v>
      </c>
      <c r="G9" s="27">
        <v>16</v>
      </c>
      <c r="H9" s="287">
        <f t="shared" si="0"/>
        <v>-15.789473684210531</v>
      </c>
      <c r="I9" s="26">
        <f t="shared" ref="I9:J20" si="3">C9+F9</f>
        <v>26</v>
      </c>
      <c r="J9" s="28">
        <f t="shared" si="3"/>
        <v>46</v>
      </c>
      <c r="K9" s="295">
        <f t="shared" si="1"/>
        <v>76.92307692307692</v>
      </c>
      <c r="L9" s="8"/>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85" customHeight="1">
      <c r="A10" s="24" t="s">
        <v>4</v>
      </c>
      <c r="B10" s="25"/>
      <c r="C10" s="26">
        <v>96</v>
      </c>
      <c r="D10" s="26">
        <v>116</v>
      </c>
      <c r="E10" s="287">
        <f t="shared" si="2"/>
        <v>20.833333333333325</v>
      </c>
      <c r="F10" s="26">
        <v>88</v>
      </c>
      <c r="G10" s="27">
        <v>320</v>
      </c>
      <c r="H10" s="287">
        <f t="shared" si="0"/>
        <v>263.63636363636363</v>
      </c>
      <c r="I10" s="26">
        <f t="shared" si="3"/>
        <v>184</v>
      </c>
      <c r="J10" s="28">
        <f t="shared" si="3"/>
        <v>436</v>
      </c>
      <c r="K10" s="295">
        <f t="shared" si="1"/>
        <v>136.95652173913041</v>
      </c>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85" customHeight="1">
      <c r="A11" s="24" t="s">
        <v>5</v>
      </c>
      <c r="B11" s="25"/>
      <c r="C11" s="26">
        <v>20</v>
      </c>
      <c r="D11" s="26">
        <v>32</v>
      </c>
      <c r="E11" s="287">
        <f t="shared" si="2"/>
        <v>60.000000000000007</v>
      </c>
      <c r="F11" s="26">
        <v>37</v>
      </c>
      <c r="G11" s="27">
        <v>102</v>
      </c>
      <c r="H11" s="287">
        <f t="shared" si="0"/>
        <v>175.67567567567565</v>
      </c>
      <c r="I11" s="26">
        <f t="shared" si="3"/>
        <v>57</v>
      </c>
      <c r="J11" s="28">
        <f t="shared" si="3"/>
        <v>134</v>
      </c>
      <c r="K11" s="295">
        <f t="shared" si="1"/>
        <v>135.08771929824564</v>
      </c>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85" customHeight="1">
      <c r="A12" s="24" t="s">
        <v>6</v>
      </c>
      <c r="B12" s="25"/>
      <c r="C12" s="26">
        <f>SUM(C8:C11)</f>
        <v>137</v>
      </c>
      <c r="D12" s="26">
        <f>SUM(D8:D11)</f>
        <v>200</v>
      </c>
      <c r="E12" s="287">
        <f t="shared" si="2"/>
        <v>45.985401459854018</v>
      </c>
      <c r="F12" s="26">
        <f>SUM(F8:F11)</f>
        <v>155</v>
      </c>
      <c r="G12" s="27">
        <f>SUM(G8:G11)</f>
        <v>447</v>
      </c>
      <c r="H12" s="287">
        <f t="shared" si="0"/>
        <v>188.38709677419354</v>
      </c>
      <c r="I12" s="26">
        <f t="shared" si="3"/>
        <v>292</v>
      </c>
      <c r="J12" s="28">
        <f t="shared" si="3"/>
        <v>647</v>
      </c>
      <c r="K12" s="295">
        <f t="shared" si="1"/>
        <v>121.57534246575344</v>
      </c>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85" customHeight="1">
      <c r="A13" s="24" t="s">
        <v>7</v>
      </c>
      <c r="B13" s="25"/>
      <c r="C13" s="26">
        <v>211</v>
      </c>
      <c r="D13" s="26">
        <v>556</v>
      </c>
      <c r="E13" s="287">
        <f t="shared" si="2"/>
        <v>163.50710900473933</v>
      </c>
      <c r="F13" s="26">
        <v>2936</v>
      </c>
      <c r="G13" s="27">
        <v>3821</v>
      </c>
      <c r="H13" s="287">
        <f t="shared" si="0"/>
        <v>30.143051771117158</v>
      </c>
      <c r="I13" s="26">
        <f t="shared" si="3"/>
        <v>3147</v>
      </c>
      <c r="J13" s="28">
        <f t="shared" si="3"/>
        <v>4377</v>
      </c>
      <c r="K13" s="295">
        <f t="shared" si="1"/>
        <v>39.084842707340314</v>
      </c>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85" customHeight="1">
      <c r="A14" s="24" t="s">
        <v>8</v>
      </c>
      <c r="B14" s="25"/>
      <c r="C14" s="26">
        <v>1025</v>
      </c>
      <c r="D14" s="26">
        <v>1305</v>
      </c>
      <c r="E14" s="287">
        <f t="shared" si="2"/>
        <v>27.31707317073171</v>
      </c>
      <c r="F14" s="26">
        <v>3609</v>
      </c>
      <c r="G14" s="27">
        <v>4855</v>
      </c>
      <c r="H14" s="287">
        <f t="shared" si="0"/>
        <v>34.524799113327795</v>
      </c>
      <c r="I14" s="26">
        <f t="shared" si="3"/>
        <v>4634</v>
      </c>
      <c r="J14" s="28">
        <f t="shared" si="3"/>
        <v>6160</v>
      </c>
      <c r="K14" s="295">
        <f t="shared" si="1"/>
        <v>32.930513595166168</v>
      </c>
      <c r="L14" s="8"/>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85" customHeight="1">
      <c r="A15" s="24" t="s">
        <v>9</v>
      </c>
      <c r="B15" s="25"/>
      <c r="C15" s="26">
        <v>141</v>
      </c>
      <c r="D15" s="26">
        <v>122</v>
      </c>
      <c r="E15" s="287">
        <f t="shared" si="2"/>
        <v>-13.475177304964536</v>
      </c>
      <c r="F15" s="26">
        <v>360</v>
      </c>
      <c r="G15" s="27">
        <v>534</v>
      </c>
      <c r="H15" s="287">
        <f t="shared" si="0"/>
        <v>48.333333333333343</v>
      </c>
      <c r="I15" s="26">
        <f t="shared" si="3"/>
        <v>501</v>
      </c>
      <c r="J15" s="28">
        <f t="shared" si="3"/>
        <v>656</v>
      </c>
      <c r="K15" s="295">
        <f t="shared" si="1"/>
        <v>30.938123752495006</v>
      </c>
      <c r="L15" s="8"/>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85" customHeight="1">
      <c r="A16" s="24" t="s">
        <v>10</v>
      </c>
      <c r="B16" s="25"/>
      <c r="C16" s="26">
        <v>59</v>
      </c>
      <c r="D16" s="26">
        <v>73</v>
      </c>
      <c r="E16" s="287">
        <f t="shared" si="2"/>
        <v>23.728813559322038</v>
      </c>
      <c r="F16" s="26">
        <v>184</v>
      </c>
      <c r="G16" s="27">
        <v>253</v>
      </c>
      <c r="H16" s="287">
        <f t="shared" si="0"/>
        <v>37.5</v>
      </c>
      <c r="I16" s="26">
        <f t="shared" si="3"/>
        <v>243</v>
      </c>
      <c r="J16" s="28">
        <f t="shared" si="3"/>
        <v>326</v>
      </c>
      <c r="K16" s="295">
        <f t="shared" si="1"/>
        <v>34.156378600823054</v>
      </c>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85" customHeight="1">
      <c r="A17" s="24" t="s">
        <v>11</v>
      </c>
      <c r="B17" s="25"/>
      <c r="C17" s="26">
        <v>603</v>
      </c>
      <c r="D17" s="26">
        <v>799</v>
      </c>
      <c r="E17" s="287">
        <f t="shared" si="2"/>
        <v>32.504145936981764</v>
      </c>
      <c r="F17" s="26">
        <v>811</v>
      </c>
      <c r="G17" s="27">
        <v>1271</v>
      </c>
      <c r="H17" s="287">
        <f t="shared" si="0"/>
        <v>56.72009864364982</v>
      </c>
      <c r="I17" s="26">
        <f t="shared" si="3"/>
        <v>1414</v>
      </c>
      <c r="J17" s="28">
        <f t="shared" si="3"/>
        <v>2070</v>
      </c>
      <c r="K17" s="295">
        <f t="shared" si="1"/>
        <v>46.3932107496464</v>
      </c>
      <c r="L17" s="8"/>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85" customHeight="1">
      <c r="A18" s="24" t="s">
        <v>12</v>
      </c>
      <c r="B18" s="25"/>
      <c r="C18" s="26">
        <f>SUM(C15:C17)</f>
        <v>803</v>
      </c>
      <c r="D18" s="26">
        <f>SUM(D15:D17)</f>
        <v>994</v>
      </c>
      <c r="E18" s="287">
        <f t="shared" si="2"/>
        <v>23.78580323785804</v>
      </c>
      <c r="F18" s="26">
        <f>SUM(F15:F17)</f>
        <v>1355</v>
      </c>
      <c r="G18" s="27">
        <f>SUM(G15:G17)</f>
        <v>2058</v>
      </c>
      <c r="H18" s="287">
        <f t="shared" si="0"/>
        <v>51.881918819188201</v>
      </c>
      <c r="I18" s="26">
        <f t="shared" si="3"/>
        <v>2158</v>
      </c>
      <c r="J18" s="28">
        <f t="shared" si="3"/>
        <v>3052</v>
      </c>
      <c r="K18" s="295">
        <f t="shared" si="1"/>
        <v>41.427247451343831</v>
      </c>
      <c r="L18" s="8"/>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85" customHeight="1">
      <c r="A19" s="30" t="s">
        <v>13</v>
      </c>
      <c r="B19" s="31"/>
      <c r="C19" s="32">
        <v>348</v>
      </c>
      <c r="D19" s="32">
        <v>602</v>
      </c>
      <c r="E19" s="288">
        <f t="shared" si="2"/>
        <v>72.988505747126425</v>
      </c>
      <c r="F19" s="32">
        <v>1530</v>
      </c>
      <c r="G19" s="33">
        <v>1941</v>
      </c>
      <c r="H19" s="288">
        <f t="shared" si="0"/>
        <v>26.862745098039209</v>
      </c>
      <c r="I19" s="32">
        <f t="shared" si="3"/>
        <v>1878</v>
      </c>
      <c r="J19" s="34">
        <f t="shared" si="3"/>
        <v>2543</v>
      </c>
      <c r="K19" s="296">
        <f t="shared" si="1"/>
        <v>35.410010649627253</v>
      </c>
      <c r="L19" s="8"/>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6" t="s">
        <v>14</v>
      </c>
      <c r="B20" s="37"/>
      <c r="C20" s="38">
        <f>SUM(C12:C14,C18:C19)</f>
        <v>2524</v>
      </c>
      <c r="D20" s="38">
        <f>SUM(D12:D14,D18:D19)</f>
        <v>3657</v>
      </c>
      <c r="E20" s="289">
        <f t="shared" si="2"/>
        <v>44.889064976228198</v>
      </c>
      <c r="F20" s="38">
        <f>SUM(F12:F14,F18:F19)</f>
        <v>9585</v>
      </c>
      <c r="G20" s="38">
        <f>SUM(G12:G14,G18:G19)</f>
        <v>13122</v>
      </c>
      <c r="H20" s="289">
        <f t="shared" si="0"/>
        <v>36.901408450704224</v>
      </c>
      <c r="I20" s="38">
        <f t="shared" si="3"/>
        <v>12109</v>
      </c>
      <c r="J20" s="38">
        <f t="shared" si="3"/>
        <v>16779</v>
      </c>
      <c r="K20" s="297">
        <f t="shared" si="1"/>
        <v>38.566355603270289</v>
      </c>
      <c r="L20" s="8"/>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8" t="s">
        <v>15</v>
      </c>
      <c r="B21" s="215"/>
      <c r="C21" s="73"/>
      <c r="D21" s="73"/>
      <c r="E21" s="290"/>
      <c r="F21" s="73"/>
      <c r="G21" s="73"/>
      <c r="H21" s="290"/>
      <c r="I21" s="73"/>
      <c r="J21" s="73"/>
      <c r="K21" s="298"/>
      <c r="L21" s="8"/>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9"/>
      <c r="B22" s="215"/>
      <c r="C22" s="73"/>
      <c r="D22" s="73"/>
      <c r="E22" s="290"/>
      <c r="F22" s="73"/>
      <c r="G22" s="73"/>
      <c r="H22" s="290"/>
      <c r="I22" s="73"/>
      <c r="J22" s="73"/>
      <c r="K22" s="298"/>
      <c r="L22" s="8"/>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85" customHeight="1">
      <c r="A23" s="18" t="s">
        <v>110</v>
      </c>
      <c r="B23" s="22"/>
      <c r="C23" s="40">
        <v>12</v>
      </c>
      <c r="D23" s="40">
        <v>21</v>
      </c>
      <c r="E23" s="286">
        <f t="shared" ref="E23:E60" si="4">IF(C23=D23,"-",IF((C23=0),"##",IF(ABS((D23/C23-1)*100)&gt;=500,"##",(D23/C23-1)*100)))</f>
        <v>75</v>
      </c>
      <c r="F23" s="20">
        <v>232</v>
      </c>
      <c r="G23" s="21">
        <v>53</v>
      </c>
      <c r="H23" s="286">
        <f t="shared" ref="H23:H60" si="5">IF(F23=G23,"-",IF((F23=0),"##",IF(ABS((G23/F23-1)*100)&gt;=500,"##",(G23/F23-1)*100)))</f>
        <v>-77.15517241379311</v>
      </c>
      <c r="I23" s="20">
        <f t="shared" ref="I23:J60" si="6">C23+F23</f>
        <v>244</v>
      </c>
      <c r="J23" s="20">
        <f t="shared" si="6"/>
        <v>74</v>
      </c>
      <c r="K23" s="299">
        <f t="shared" ref="K23:K60" si="7">IF(I23=J23,"-",IF((I23=0),"##",IF(ABS((J23/I23-1)*100)&gt;=500,"##",(J23/I23-1)*100)))</f>
        <v>-69.672131147540981</v>
      </c>
      <c r="L23" s="8"/>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85" customHeight="1">
      <c r="A24" s="24" t="s">
        <v>16</v>
      </c>
      <c r="B24" s="28"/>
      <c r="C24" s="41">
        <v>12</v>
      </c>
      <c r="D24" s="41">
        <v>31</v>
      </c>
      <c r="E24" s="291">
        <f t="shared" si="4"/>
        <v>158.33333333333334</v>
      </c>
      <c r="F24" s="26">
        <v>4</v>
      </c>
      <c r="G24" s="27">
        <v>221</v>
      </c>
      <c r="H24" s="291" t="str">
        <f t="shared" si="5"/>
        <v>##</v>
      </c>
      <c r="I24" s="26">
        <f t="shared" si="6"/>
        <v>16</v>
      </c>
      <c r="J24" s="26">
        <f t="shared" si="6"/>
        <v>252</v>
      </c>
      <c r="K24" s="295" t="str">
        <f t="shared" si="7"/>
        <v>##</v>
      </c>
      <c r="L24" s="8"/>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85" customHeight="1">
      <c r="A25" s="24" t="s">
        <v>121</v>
      </c>
      <c r="B25" s="28"/>
      <c r="C25" s="41">
        <v>29</v>
      </c>
      <c r="D25" s="41">
        <v>7</v>
      </c>
      <c r="E25" s="291">
        <f t="shared" si="4"/>
        <v>-75.862068965517238</v>
      </c>
      <c r="F25" s="41">
        <v>115</v>
      </c>
      <c r="G25" s="27">
        <v>14</v>
      </c>
      <c r="H25" s="291">
        <f t="shared" si="5"/>
        <v>-87.826086956521749</v>
      </c>
      <c r="I25" s="41">
        <f t="shared" si="6"/>
        <v>144</v>
      </c>
      <c r="J25" s="26">
        <f t="shared" si="6"/>
        <v>21</v>
      </c>
      <c r="K25" s="291">
        <f t="shared" si="7"/>
        <v>-85.416666666666657</v>
      </c>
      <c r="L25" s="8"/>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85" customHeight="1">
      <c r="A26" s="24" t="s">
        <v>17</v>
      </c>
      <c r="B26" s="28"/>
      <c r="C26" s="41">
        <v>13</v>
      </c>
      <c r="D26" s="41">
        <v>13</v>
      </c>
      <c r="E26" s="291" t="str">
        <f t="shared" si="4"/>
        <v>-</v>
      </c>
      <c r="F26" s="26">
        <v>10</v>
      </c>
      <c r="G26" s="27">
        <v>150</v>
      </c>
      <c r="H26" s="291" t="str">
        <f t="shared" si="5"/>
        <v>##</v>
      </c>
      <c r="I26" s="26">
        <f t="shared" si="6"/>
        <v>23</v>
      </c>
      <c r="J26" s="26">
        <f t="shared" si="6"/>
        <v>163</v>
      </c>
      <c r="K26" s="295" t="str">
        <f t="shared" si="7"/>
        <v>##</v>
      </c>
      <c r="L26" s="8"/>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85" customHeight="1">
      <c r="A27" s="24" t="s">
        <v>18</v>
      </c>
      <c r="B27" s="28"/>
      <c r="C27" s="26">
        <v>259</v>
      </c>
      <c r="D27" s="41">
        <v>344</v>
      </c>
      <c r="E27" s="291">
        <f t="shared" si="4"/>
        <v>32.818532818532816</v>
      </c>
      <c r="F27" s="26">
        <v>383</v>
      </c>
      <c r="G27" s="27">
        <v>778</v>
      </c>
      <c r="H27" s="291">
        <f t="shared" si="5"/>
        <v>103.13315926892952</v>
      </c>
      <c r="I27" s="26">
        <f t="shared" si="6"/>
        <v>642</v>
      </c>
      <c r="J27" s="26">
        <f t="shared" si="6"/>
        <v>1122</v>
      </c>
      <c r="K27" s="295">
        <f t="shared" si="7"/>
        <v>74.766355140186931</v>
      </c>
      <c r="L27" s="8"/>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85" customHeight="1">
      <c r="A28" s="24" t="s">
        <v>19</v>
      </c>
      <c r="B28" s="28"/>
      <c r="C28" s="26">
        <v>276</v>
      </c>
      <c r="D28" s="41">
        <v>369</v>
      </c>
      <c r="E28" s="291">
        <f t="shared" si="4"/>
        <v>33.695652173913039</v>
      </c>
      <c r="F28" s="26">
        <v>391</v>
      </c>
      <c r="G28" s="27">
        <v>433</v>
      </c>
      <c r="H28" s="291">
        <f t="shared" si="5"/>
        <v>10.741687979539648</v>
      </c>
      <c r="I28" s="26">
        <f t="shared" si="6"/>
        <v>667</v>
      </c>
      <c r="J28" s="26">
        <f t="shared" si="6"/>
        <v>802</v>
      </c>
      <c r="K28" s="295">
        <f t="shared" si="7"/>
        <v>20.239880059970016</v>
      </c>
      <c r="L28" s="8"/>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85" customHeight="1">
      <c r="A29" s="24" t="s">
        <v>108</v>
      </c>
      <c r="B29" s="28"/>
      <c r="C29" s="41">
        <v>0</v>
      </c>
      <c r="D29" s="41">
        <v>9</v>
      </c>
      <c r="E29" s="291" t="str">
        <f t="shared" si="4"/>
        <v>##</v>
      </c>
      <c r="F29" s="26">
        <v>0</v>
      </c>
      <c r="G29" s="27">
        <v>0</v>
      </c>
      <c r="H29" s="291" t="str">
        <f t="shared" si="5"/>
        <v>-</v>
      </c>
      <c r="I29" s="41">
        <f t="shared" si="6"/>
        <v>0</v>
      </c>
      <c r="J29" s="41">
        <f t="shared" si="6"/>
        <v>9</v>
      </c>
      <c r="K29" s="295" t="str">
        <f t="shared" si="7"/>
        <v>##</v>
      </c>
      <c r="L29" s="8"/>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85" customHeight="1">
      <c r="A30" s="24" t="s">
        <v>20</v>
      </c>
      <c r="B30" s="28"/>
      <c r="C30" s="41">
        <v>8</v>
      </c>
      <c r="D30" s="41">
        <v>15</v>
      </c>
      <c r="E30" s="291">
        <f t="shared" si="4"/>
        <v>87.5</v>
      </c>
      <c r="F30" s="26">
        <v>43</v>
      </c>
      <c r="G30" s="27">
        <v>2</v>
      </c>
      <c r="H30" s="291">
        <f t="shared" si="5"/>
        <v>-95.348837209302332</v>
      </c>
      <c r="I30" s="41">
        <f t="shared" si="6"/>
        <v>51</v>
      </c>
      <c r="J30" s="41">
        <f t="shared" si="6"/>
        <v>17</v>
      </c>
      <c r="K30" s="295">
        <f t="shared" si="7"/>
        <v>-66.666666666666671</v>
      </c>
      <c r="L30" s="8"/>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85" customHeight="1">
      <c r="A31" s="24" t="s">
        <v>21</v>
      </c>
      <c r="B31" s="28"/>
      <c r="C31" s="26">
        <v>63</v>
      </c>
      <c r="D31" s="41">
        <v>88</v>
      </c>
      <c r="E31" s="291">
        <f t="shared" si="4"/>
        <v>39.682539682539677</v>
      </c>
      <c r="F31" s="26">
        <v>27</v>
      </c>
      <c r="G31" s="27">
        <v>291</v>
      </c>
      <c r="H31" s="291" t="str">
        <f t="shared" si="5"/>
        <v>##</v>
      </c>
      <c r="I31" s="26">
        <f t="shared" si="6"/>
        <v>90</v>
      </c>
      <c r="J31" s="26">
        <f t="shared" si="6"/>
        <v>379</v>
      </c>
      <c r="K31" s="295">
        <f t="shared" si="7"/>
        <v>321.11111111111114</v>
      </c>
      <c r="L31" s="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85" customHeight="1">
      <c r="A32" s="24" t="s">
        <v>22</v>
      </c>
      <c r="B32" s="28"/>
      <c r="C32" s="26">
        <v>34</v>
      </c>
      <c r="D32" s="41">
        <v>73</v>
      </c>
      <c r="E32" s="291">
        <f t="shared" si="4"/>
        <v>114.70588235294117</v>
      </c>
      <c r="F32" s="26">
        <v>101</v>
      </c>
      <c r="G32" s="27">
        <v>116</v>
      </c>
      <c r="H32" s="291">
        <f t="shared" si="5"/>
        <v>14.851485148514843</v>
      </c>
      <c r="I32" s="26">
        <f t="shared" si="6"/>
        <v>135</v>
      </c>
      <c r="J32" s="26">
        <f t="shared" si="6"/>
        <v>189</v>
      </c>
      <c r="K32" s="295">
        <f t="shared" si="7"/>
        <v>39.999999999999993</v>
      </c>
      <c r="L32" s="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85" customHeight="1">
      <c r="A33" s="24" t="s">
        <v>23</v>
      </c>
      <c r="B33" s="28"/>
      <c r="C33" s="41">
        <v>15</v>
      </c>
      <c r="D33" s="41">
        <v>46</v>
      </c>
      <c r="E33" s="291">
        <f t="shared" si="4"/>
        <v>206.66666666666669</v>
      </c>
      <c r="F33" s="26">
        <v>106</v>
      </c>
      <c r="G33" s="27">
        <v>31</v>
      </c>
      <c r="H33" s="291">
        <f t="shared" si="5"/>
        <v>-70.754716981132077</v>
      </c>
      <c r="I33" s="41">
        <f t="shared" si="6"/>
        <v>121</v>
      </c>
      <c r="J33" s="41">
        <f t="shared" si="6"/>
        <v>77</v>
      </c>
      <c r="K33" s="295">
        <f t="shared" si="7"/>
        <v>-36.363636363636367</v>
      </c>
      <c r="L33" s="8"/>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85" customHeight="1">
      <c r="A34" s="24" t="s">
        <v>24</v>
      </c>
      <c r="B34" s="28"/>
      <c r="C34" s="26">
        <v>7</v>
      </c>
      <c r="D34" s="41">
        <v>7</v>
      </c>
      <c r="E34" s="291" t="str">
        <f t="shared" si="4"/>
        <v>-</v>
      </c>
      <c r="F34" s="26">
        <v>6</v>
      </c>
      <c r="G34" s="27">
        <v>106</v>
      </c>
      <c r="H34" s="291" t="str">
        <f t="shared" si="5"/>
        <v>##</v>
      </c>
      <c r="I34" s="26">
        <f t="shared" si="6"/>
        <v>13</v>
      </c>
      <c r="J34" s="26">
        <f t="shared" si="6"/>
        <v>113</v>
      </c>
      <c r="K34" s="295" t="str">
        <f t="shared" si="7"/>
        <v>##</v>
      </c>
      <c r="L34" s="8"/>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36.75" customHeight="1">
      <c r="A35" s="554" t="s">
        <v>109</v>
      </c>
      <c r="B35" s="555"/>
      <c r="C35" s="26">
        <v>42</v>
      </c>
      <c r="D35" s="41">
        <v>64</v>
      </c>
      <c r="E35" s="291">
        <f t="shared" si="4"/>
        <v>52.380952380952372</v>
      </c>
      <c r="F35" s="26">
        <v>339</v>
      </c>
      <c r="G35" s="27">
        <v>779</v>
      </c>
      <c r="H35" s="291">
        <f t="shared" si="5"/>
        <v>129.79351032448378</v>
      </c>
      <c r="I35" s="26">
        <f t="shared" si="6"/>
        <v>381</v>
      </c>
      <c r="J35" s="26">
        <f t="shared" si="6"/>
        <v>843</v>
      </c>
      <c r="K35" s="295">
        <f t="shared" si="7"/>
        <v>121.25984251968505</v>
      </c>
      <c r="L35" s="8"/>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85" customHeight="1">
      <c r="A36" s="420" t="s">
        <v>122</v>
      </c>
      <c r="B36" s="421"/>
      <c r="C36" s="41">
        <v>15</v>
      </c>
      <c r="D36" s="41">
        <v>23</v>
      </c>
      <c r="E36" s="291">
        <f t="shared" si="4"/>
        <v>53.333333333333343</v>
      </c>
      <c r="F36" s="41">
        <v>5</v>
      </c>
      <c r="G36" s="27">
        <v>8</v>
      </c>
      <c r="H36" s="291">
        <f t="shared" si="5"/>
        <v>60.000000000000007</v>
      </c>
      <c r="I36" s="41">
        <f t="shared" si="6"/>
        <v>20</v>
      </c>
      <c r="J36" s="26">
        <f t="shared" si="6"/>
        <v>31</v>
      </c>
      <c r="K36" s="291">
        <f t="shared" si="7"/>
        <v>55.000000000000007</v>
      </c>
      <c r="L36" s="8"/>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85" customHeight="1">
      <c r="A37" s="24" t="s">
        <v>25</v>
      </c>
      <c r="B37" s="28"/>
      <c r="C37" s="26">
        <v>81</v>
      </c>
      <c r="D37" s="41">
        <v>161</v>
      </c>
      <c r="E37" s="291">
        <f t="shared" si="4"/>
        <v>98.76543209876543</v>
      </c>
      <c r="F37" s="26">
        <v>255</v>
      </c>
      <c r="G37" s="27">
        <v>34</v>
      </c>
      <c r="H37" s="291">
        <f t="shared" si="5"/>
        <v>-86.666666666666671</v>
      </c>
      <c r="I37" s="26">
        <f t="shared" si="6"/>
        <v>336</v>
      </c>
      <c r="J37" s="26">
        <f t="shared" si="6"/>
        <v>195</v>
      </c>
      <c r="K37" s="295">
        <f t="shared" si="7"/>
        <v>-41.964285714285708</v>
      </c>
      <c r="L37" s="8"/>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85" customHeight="1">
      <c r="A38" s="24" t="s">
        <v>26</v>
      </c>
      <c r="B38" s="28"/>
      <c r="C38" s="41">
        <v>2</v>
      </c>
      <c r="D38" s="41">
        <v>4</v>
      </c>
      <c r="E38" s="291">
        <f t="shared" si="4"/>
        <v>100</v>
      </c>
      <c r="F38" s="26">
        <v>10</v>
      </c>
      <c r="G38" s="27">
        <v>98</v>
      </c>
      <c r="H38" s="291" t="str">
        <f t="shared" si="5"/>
        <v>##</v>
      </c>
      <c r="I38" s="41">
        <f t="shared" si="6"/>
        <v>12</v>
      </c>
      <c r="J38" s="41">
        <f t="shared" si="6"/>
        <v>102</v>
      </c>
      <c r="K38" s="295" t="str">
        <f t="shared" si="7"/>
        <v>##</v>
      </c>
      <c r="L38" s="8"/>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11.85" customHeight="1">
      <c r="A39" s="24" t="s">
        <v>27</v>
      </c>
      <c r="B39" s="28"/>
      <c r="C39" s="26">
        <v>91</v>
      </c>
      <c r="D39" s="41">
        <v>231</v>
      </c>
      <c r="E39" s="291">
        <f t="shared" si="4"/>
        <v>153.84615384615384</v>
      </c>
      <c r="F39" s="26">
        <v>2016</v>
      </c>
      <c r="G39" s="27">
        <v>2322</v>
      </c>
      <c r="H39" s="291">
        <f t="shared" si="5"/>
        <v>15.17857142857142</v>
      </c>
      <c r="I39" s="26">
        <f t="shared" si="6"/>
        <v>2107</v>
      </c>
      <c r="J39" s="26">
        <f t="shared" si="6"/>
        <v>2553</v>
      </c>
      <c r="K39" s="295">
        <f t="shared" si="7"/>
        <v>21.167536782154727</v>
      </c>
      <c r="L39" s="9"/>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85" customHeight="1">
      <c r="A40" s="24" t="s">
        <v>28</v>
      </c>
      <c r="B40" s="28"/>
      <c r="C40" s="26">
        <v>19</v>
      </c>
      <c r="D40" s="41">
        <v>65</v>
      </c>
      <c r="E40" s="291">
        <f t="shared" si="4"/>
        <v>242.10526315789474</v>
      </c>
      <c r="F40" s="26">
        <v>26</v>
      </c>
      <c r="G40" s="27">
        <v>33</v>
      </c>
      <c r="H40" s="291">
        <f t="shared" si="5"/>
        <v>26.923076923076916</v>
      </c>
      <c r="I40" s="26">
        <f t="shared" si="6"/>
        <v>45</v>
      </c>
      <c r="J40" s="26">
        <f t="shared" si="6"/>
        <v>98</v>
      </c>
      <c r="K40" s="295">
        <f t="shared" si="7"/>
        <v>117.77777777777776</v>
      </c>
      <c r="L40" s="8"/>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85" customHeight="1">
      <c r="A41" s="24" t="s">
        <v>29</v>
      </c>
      <c r="B41" s="28"/>
      <c r="C41" s="41">
        <f>SUM(C42:C43)</f>
        <v>120</v>
      </c>
      <c r="D41" s="41">
        <f>SUM(D42:D43)</f>
        <v>218</v>
      </c>
      <c r="E41" s="291">
        <f t="shared" si="4"/>
        <v>81.666666666666671</v>
      </c>
      <c r="F41" s="26">
        <f>SUM(F42:F43)</f>
        <v>491</v>
      </c>
      <c r="G41" s="27">
        <f>SUM(G42:G43)</f>
        <v>443</v>
      </c>
      <c r="H41" s="291">
        <f t="shared" si="5"/>
        <v>-9.7759674134419541</v>
      </c>
      <c r="I41" s="26">
        <f t="shared" si="6"/>
        <v>611</v>
      </c>
      <c r="J41" s="26">
        <f t="shared" si="6"/>
        <v>661</v>
      </c>
      <c r="K41" s="295">
        <f t="shared" si="7"/>
        <v>8.1833060556464776</v>
      </c>
      <c r="L41" s="8"/>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85" customHeight="1">
      <c r="A42" s="24" t="s">
        <v>30</v>
      </c>
      <c r="B42" s="28"/>
      <c r="C42" s="42">
        <v>17</v>
      </c>
      <c r="D42" s="41">
        <v>86</v>
      </c>
      <c r="E42" s="291">
        <f t="shared" si="4"/>
        <v>405.88235294117646</v>
      </c>
      <c r="F42" s="26">
        <v>223</v>
      </c>
      <c r="G42" s="27">
        <v>125</v>
      </c>
      <c r="H42" s="291">
        <f t="shared" si="5"/>
        <v>-43.946188340807183</v>
      </c>
      <c r="I42" s="42">
        <f t="shared" si="6"/>
        <v>240</v>
      </c>
      <c r="J42" s="26">
        <f t="shared" si="6"/>
        <v>211</v>
      </c>
      <c r="K42" s="295">
        <f t="shared" si="7"/>
        <v>-12.083333333333336</v>
      </c>
      <c r="L42" s="8"/>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85" customHeight="1">
      <c r="A43" s="24" t="s">
        <v>31</v>
      </c>
      <c r="B43" s="28"/>
      <c r="C43" s="26">
        <v>103</v>
      </c>
      <c r="D43" s="41">
        <v>132</v>
      </c>
      <c r="E43" s="291">
        <f t="shared" si="4"/>
        <v>28.155339805825253</v>
      </c>
      <c r="F43" s="26">
        <v>268</v>
      </c>
      <c r="G43" s="27">
        <v>318</v>
      </c>
      <c r="H43" s="291">
        <f t="shared" si="5"/>
        <v>18.656716417910445</v>
      </c>
      <c r="I43" s="26">
        <f t="shared" si="6"/>
        <v>371</v>
      </c>
      <c r="J43" s="26">
        <f t="shared" si="6"/>
        <v>450</v>
      </c>
      <c r="K43" s="295">
        <f t="shared" si="7"/>
        <v>21.293800539083563</v>
      </c>
      <c r="L43" s="8"/>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85" customHeight="1">
      <c r="A44" s="24" t="s">
        <v>32</v>
      </c>
      <c r="B44" s="28"/>
      <c r="C44" s="41">
        <v>4</v>
      </c>
      <c r="D44" s="41">
        <v>19</v>
      </c>
      <c r="E44" s="291">
        <f t="shared" si="4"/>
        <v>375</v>
      </c>
      <c r="F44" s="26">
        <v>0</v>
      </c>
      <c r="G44" s="27">
        <v>0</v>
      </c>
      <c r="H44" s="291" t="str">
        <f t="shared" si="5"/>
        <v>-</v>
      </c>
      <c r="I44" s="41">
        <f t="shared" si="6"/>
        <v>4</v>
      </c>
      <c r="J44" s="41">
        <f t="shared" si="6"/>
        <v>19</v>
      </c>
      <c r="K44" s="295">
        <f t="shared" si="7"/>
        <v>375</v>
      </c>
      <c r="L44" s="8"/>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85" customHeight="1">
      <c r="A45" s="24" t="s">
        <v>33</v>
      </c>
      <c r="B45" s="28"/>
      <c r="C45" s="26">
        <v>30</v>
      </c>
      <c r="D45" s="41">
        <v>80</v>
      </c>
      <c r="E45" s="291">
        <f t="shared" si="4"/>
        <v>166.66666666666666</v>
      </c>
      <c r="F45" s="26">
        <v>308</v>
      </c>
      <c r="G45" s="27">
        <v>916</v>
      </c>
      <c r="H45" s="291">
        <f t="shared" si="5"/>
        <v>197.40259740259742</v>
      </c>
      <c r="I45" s="26">
        <f t="shared" si="6"/>
        <v>338</v>
      </c>
      <c r="J45" s="26">
        <f t="shared" si="6"/>
        <v>996</v>
      </c>
      <c r="K45" s="295">
        <f t="shared" si="7"/>
        <v>194.67455621301775</v>
      </c>
      <c r="L45" s="8"/>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85" customHeight="1">
      <c r="A46" s="24" t="s">
        <v>34</v>
      </c>
      <c r="B46" s="28"/>
      <c r="C46" s="26">
        <v>27</v>
      </c>
      <c r="D46" s="41">
        <v>20</v>
      </c>
      <c r="E46" s="291">
        <f t="shared" si="4"/>
        <v>-25.925925925925931</v>
      </c>
      <c r="F46" s="26">
        <v>41</v>
      </c>
      <c r="G46" s="27">
        <v>30</v>
      </c>
      <c r="H46" s="291">
        <f t="shared" si="5"/>
        <v>-26.829268292682929</v>
      </c>
      <c r="I46" s="26">
        <f t="shared" si="6"/>
        <v>68</v>
      </c>
      <c r="J46" s="26">
        <f t="shared" si="6"/>
        <v>50</v>
      </c>
      <c r="K46" s="295">
        <f t="shared" si="7"/>
        <v>-26.470588235294112</v>
      </c>
      <c r="L46" s="8"/>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85" customHeight="1">
      <c r="A47" s="24" t="s">
        <v>35</v>
      </c>
      <c r="B47" s="28"/>
      <c r="C47" s="26">
        <v>6</v>
      </c>
      <c r="D47" s="41">
        <v>24</v>
      </c>
      <c r="E47" s="291">
        <f t="shared" si="4"/>
        <v>300</v>
      </c>
      <c r="F47" s="26">
        <v>63</v>
      </c>
      <c r="G47" s="27">
        <v>30</v>
      </c>
      <c r="H47" s="291">
        <f t="shared" si="5"/>
        <v>-52.380952380952387</v>
      </c>
      <c r="I47" s="26">
        <f t="shared" si="6"/>
        <v>69</v>
      </c>
      <c r="J47" s="26">
        <f t="shared" si="6"/>
        <v>54</v>
      </c>
      <c r="K47" s="295">
        <f t="shared" si="7"/>
        <v>-21.739130434782606</v>
      </c>
      <c r="L47" s="8"/>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85" customHeight="1">
      <c r="A48" s="24" t="s">
        <v>106</v>
      </c>
      <c r="B48" s="28"/>
      <c r="C48" s="26">
        <v>54</v>
      </c>
      <c r="D48" s="41">
        <v>58</v>
      </c>
      <c r="E48" s="291">
        <f t="shared" si="4"/>
        <v>7.4074074074074181</v>
      </c>
      <c r="F48" s="26">
        <v>93</v>
      </c>
      <c r="G48" s="27">
        <v>113</v>
      </c>
      <c r="H48" s="291">
        <f t="shared" si="5"/>
        <v>21.505376344086024</v>
      </c>
      <c r="I48" s="26">
        <f t="shared" si="6"/>
        <v>147</v>
      </c>
      <c r="J48" s="26">
        <f t="shared" si="6"/>
        <v>171</v>
      </c>
      <c r="K48" s="295">
        <f t="shared" si="7"/>
        <v>16.326530612244895</v>
      </c>
      <c r="L48" s="8"/>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85" customHeight="1">
      <c r="A49" s="24" t="s">
        <v>36</v>
      </c>
      <c r="B49" s="28"/>
      <c r="C49" s="26">
        <v>4</v>
      </c>
      <c r="D49" s="41">
        <v>17</v>
      </c>
      <c r="E49" s="291">
        <f t="shared" si="4"/>
        <v>325</v>
      </c>
      <c r="F49" s="26">
        <v>26</v>
      </c>
      <c r="G49" s="27">
        <v>2</v>
      </c>
      <c r="H49" s="291">
        <f t="shared" si="5"/>
        <v>-92.307692307692307</v>
      </c>
      <c r="I49" s="26">
        <f t="shared" si="6"/>
        <v>30</v>
      </c>
      <c r="J49" s="26">
        <f t="shared" si="6"/>
        <v>19</v>
      </c>
      <c r="K49" s="295">
        <f t="shared" si="7"/>
        <v>-36.666666666666671</v>
      </c>
      <c r="L49" s="8"/>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85" customHeight="1">
      <c r="A50" s="24" t="s">
        <v>107</v>
      </c>
      <c r="B50" s="28"/>
      <c r="C50" s="26">
        <v>13</v>
      </c>
      <c r="D50" s="41">
        <v>22</v>
      </c>
      <c r="E50" s="291">
        <f t="shared" si="4"/>
        <v>69.230769230769226</v>
      </c>
      <c r="F50" s="26">
        <v>10</v>
      </c>
      <c r="G50" s="27">
        <v>8</v>
      </c>
      <c r="H50" s="291">
        <f t="shared" si="5"/>
        <v>-19.999999999999996</v>
      </c>
      <c r="I50" s="26">
        <f t="shared" si="6"/>
        <v>23</v>
      </c>
      <c r="J50" s="26">
        <f t="shared" si="6"/>
        <v>30</v>
      </c>
      <c r="K50" s="295">
        <f t="shared" si="7"/>
        <v>30.434782608695656</v>
      </c>
      <c r="L50" s="8"/>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85" customHeight="1">
      <c r="A51" s="24" t="s">
        <v>37</v>
      </c>
      <c r="B51" s="28"/>
      <c r="C51" s="26">
        <v>29</v>
      </c>
      <c r="D51" s="41">
        <v>50</v>
      </c>
      <c r="E51" s="291">
        <f t="shared" si="4"/>
        <v>72.41379310344827</v>
      </c>
      <c r="F51" s="26">
        <v>138</v>
      </c>
      <c r="G51" s="27">
        <v>214</v>
      </c>
      <c r="H51" s="291">
        <f t="shared" si="5"/>
        <v>55.072463768115945</v>
      </c>
      <c r="I51" s="26">
        <f t="shared" si="6"/>
        <v>167</v>
      </c>
      <c r="J51" s="26">
        <f t="shared" si="6"/>
        <v>264</v>
      </c>
      <c r="K51" s="295">
        <f t="shared" si="7"/>
        <v>58.083832335329348</v>
      </c>
      <c r="L51" s="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85" customHeight="1">
      <c r="A52" s="24" t="s">
        <v>38</v>
      </c>
      <c r="B52" s="28"/>
      <c r="C52" s="26">
        <v>11</v>
      </c>
      <c r="D52" s="41">
        <v>28</v>
      </c>
      <c r="E52" s="291">
        <f t="shared" si="4"/>
        <v>154.54545454545453</v>
      </c>
      <c r="F52" s="26">
        <v>182</v>
      </c>
      <c r="G52" s="27">
        <v>82</v>
      </c>
      <c r="H52" s="291">
        <f t="shared" si="5"/>
        <v>-54.945054945054949</v>
      </c>
      <c r="I52" s="26">
        <f t="shared" si="6"/>
        <v>193</v>
      </c>
      <c r="J52" s="26">
        <f t="shared" si="6"/>
        <v>110</v>
      </c>
      <c r="K52" s="295">
        <f t="shared" si="7"/>
        <v>-43.005181347150256</v>
      </c>
      <c r="L52" s="8"/>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85" customHeight="1">
      <c r="A53" s="24" t="s">
        <v>39</v>
      </c>
      <c r="B53" s="28"/>
      <c r="C53" s="26">
        <v>1</v>
      </c>
      <c r="D53" s="41">
        <v>1</v>
      </c>
      <c r="E53" s="291" t="str">
        <f t="shared" si="4"/>
        <v>-</v>
      </c>
      <c r="F53" s="26">
        <v>0</v>
      </c>
      <c r="G53" s="27">
        <v>0</v>
      </c>
      <c r="H53" s="291" t="str">
        <f t="shared" si="5"/>
        <v>-</v>
      </c>
      <c r="I53" s="26">
        <f t="shared" si="6"/>
        <v>1</v>
      </c>
      <c r="J53" s="26">
        <f t="shared" si="6"/>
        <v>1</v>
      </c>
      <c r="K53" s="295" t="str">
        <f t="shared" si="7"/>
        <v>-</v>
      </c>
      <c r="L53" s="8"/>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85" customHeight="1">
      <c r="A54" s="24" t="s">
        <v>40</v>
      </c>
      <c r="B54" s="28"/>
      <c r="C54" s="26">
        <v>406</v>
      </c>
      <c r="D54" s="41">
        <v>338</v>
      </c>
      <c r="E54" s="291">
        <f t="shared" si="4"/>
        <v>-16.748768472906406</v>
      </c>
      <c r="F54" s="26">
        <v>2112</v>
      </c>
      <c r="G54" s="27">
        <v>2573</v>
      </c>
      <c r="H54" s="291">
        <f t="shared" si="5"/>
        <v>21.827651515151516</v>
      </c>
      <c r="I54" s="26">
        <f t="shared" si="6"/>
        <v>2518</v>
      </c>
      <c r="J54" s="26">
        <f t="shared" si="6"/>
        <v>2911</v>
      </c>
      <c r="K54" s="295">
        <f t="shared" si="7"/>
        <v>15.60762509928515</v>
      </c>
      <c r="L54" s="8"/>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85" customHeight="1">
      <c r="A55" s="24" t="s">
        <v>41</v>
      </c>
      <c r="B55" s="28"/>
      <c r="C55" s="41">
        <v>6</v>
      </c>
      <c r="D55" s="41">
        <v>12</v>
      </c>
      <c r="E55" s="291">
        <f t="shared" si="4"/>
        <v>100</v>
      </c>
      <c r="F55" s="26">
        <v>12</v>
      </c>
      <c r="G55" s="27">
        <v>29</v>
      </c>
      <c r="H55" s="291">
        <f t="shared" si="5"/>
        <v>141.66666666666666</v>
      </c>
      <c r="I55" s="26">
        <f t="shared" si="6"/>
        <v>18</v>
      </c>
      <c r="J55" s="26">
        <f t="shared" si="6"/>
        <v>41</v>
      </c>
      <c r="K55" s="295">
        <f t="shared" si="7"/>
        <v>127.77777777777777</v>
      </c>
      <c r="L55" s="8"/>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85" customHeight="1">
      <c r="A56" s="24" t="s">
        <v>42</v>
      </c>
      <c r="B56" s="28"/>
      <c r="C56" s="26">
        <v>159</v>
      </c>
      <c r="D56" s="41">
        <v>211</v>
      </c>
      <c r="E56" s="291">
        <f t="shared" si="4"/>
        <v>32.70440251572326</v>
      </c>
      <c r="F56" s="26">
        <v>865</v>
      </c>
      <c r="G56" s="27">
        <v>1183</v>
      </c>
      <c r="H56" s="291">
        <f t="shared" si="5"/>
        <v>36.763005780346816</v>
      </c>
      <c r="I56" s="26">
        <f t="shared" si="6"/>
        <v>1024</v>
      </c>
      <c r="J56" s="26">
        <f t="shared" si="6"/>
        <v>1394</v>
      </c>
      <c r="K56" s="295">
        <f t="shared" si="7"/>
        <v>36.1328125</v>
      </c>
      <c r="L56" s="8"/>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85" customHeight="1">
      <c r="A57" s="24" t="s">
        <v>43</v>
      </c>
      <c r="B57" s="28"/>
      <c r="C57" s="26">
        <v>33</v>
      </c>
      <c r="D57" s="41">
        <v>73</v>
      </c>
      <c r="E57" s="291">
        <f t="shared" si="4"/>
        <v>121.21212121212119</v>
      </c>
      <c r="F57" s="26">
        <v>13</v>
      </c>
      <c r="G57" s="27">
        <v>143</v>
      </c>
      <c r="H57" s="291" t="str">
        <f t="shared" si="5"/>
        <v>##</v>
      </c>
      <c r="I57" s="26">
        <f t="shared" si="6"/>
        <v>46</v>
      </c>
      <c r="J57" s="26">
        <f t="shared" si="6"/>
        <v>216</v>
      </c>
      <c r="K57" s="295">
        <f t="shared" si="7"/>
        <v>369.56521739130437</v>
      </c>
      <c r="L57" s="8"/>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85" customHeight="1">
      <c r="A58" s="24" t="s">
        <v>44</v>
      </c>
      <c r="B58" s="28"/>
      <c r="C58" s="26">
        <v>8</v>
      </c>
      <c r="D58" s="41">
        <v>21</v>
      </c>
      <c r="E58" s="291">
        <f t="shared" si="4"/>
        <v>162.5</v>
      </c>
      <c r="F58" s="26">
        <v>5</v>
      </c>
      <c r="G58" s="27">
        <v>115</v>
      </c>
      <c r="H58" s="291" t="str">
        <f t="shared" si="5"/>
        <v>##</v>
      </c>
      <c r="I58" s="26">
        <f t="shared" si="6"/>
        <v>13</v>
      </c>
      <c r="J58" s="26">
        <f t="shared" si="6"/>
        <v>136</v>
      </c>
      <c r="K58" s="295" t="str">
        <f t="shared" si="7"/>
        <v>##</v>
      </c>
      <c r="L58" s="8"/>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85" customHeight="1">
      <c r="A59" s="30" t="s">
        <v>45</v>
      </c>
      <c r="B59" s="34"/>
      <c r="C59" s="32">
        <v>126</v>
      </c>
      <c r="D59" s="41">
        <v>103</v>
      </c>
      <c r="E59" s="292">
        <f t="shared" si="4"/>
        <v>-18.253968253968257</v>
      </c>
      <c r="F59" s="32">
        <v>357</v>
      </c>
      <c r="G59" s="27">
        <v>515</v>
      </c>
      <c r="H59" s="292">
        <f t="shared" si="5"/>
        <v>44.257703081232492</v>
      </c>
      <c r="I59" s="32">
        <f t="shared" si="6"/>
        <v>483</v>
      </c>
      <c r="J59" s="32">
        <f t="shared" si="6"/>
        <v>618</v>
      </c>
      <c r="K59" s="296">
        <f t="shared" si="7"/>
        <v>27.950310559006208</v>
      </c>
      <c r="L59" s="8"/>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2" customHeight="1" thickBot="1">
      <c r="A60" s="17" t="s">
        <v>46</v>
      </c>
      <c r="B60" s="44"/>
      <c r="C60" s="45">
        <f>SUM(C23:C41,C44:C59)</f>
        <v>2015</v>
      </c>
      <c r="D60" s="45">
        <f>SUM(D23:D41,D44:D59)</f>
        <v>2866</v>
      </c>
      <c r="E60" s="293">
        <f t="shared" si="4"/>
        <v>42.233250620347398</v>
      </c>
      <c r="F60" s="45">
        <f>SUM(F23:F41,F44:F59)</f>
        <v>8785</v>
      </c>
      <c r="G60" s="45">
        <f>SUM(G23:G41,G44:G59)</f>
        <v>11865</v>
      </c>
      <c r="H60" s="293">
        <f t="shared" si="5"/>
        <v>35.059760956175289</v>
      </c>
      <c r="I60" s="45">
        <f t="shared" si="6"/>
        <v>10800</v>
      </c>
      <c r="J60" s="45">
        <f t="shared" si="6"/>
        <v>14731</v>
      </c>
      <c r="K60" s="300">
        <f t="shared" si="7"/>
        <v>36.398148148148145</v>
      </c>
      <c r="L60" s="8"/>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2" customHeight="1">
      <c r="A61" s="53" t="str">
        <f>Titles!$A$8</f>
        <v>Data for  2020 and  2021  based on 2016 Census Definitions.</v>
      </c>
      <c r="B61" s="352"/>
      <c r="C61" s="353"/>
      <c r="D61" s="353"/>
      <c r="E61" s="353"/>
      <c r="F61" s="53"/>
      <c r="G61" s="352"/>
      <c r="H61" s="352"/>
      <c r="I61" s="352"/>
      <c r="J61" s="352"/>
      <c r="K61" s="430"/>
      <c r="L61" s="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s="357" customFormat="1" ht="12" customHeight="1">
      <c r="A62" s="418" t="str">
        <f>Titles!$A$10</f>
        <v>Source: CMHC Starts and Completion Survey, Market Absorption Survey</v>
      </c>
      <c r="B62" s="358"/>
      <c r="C62" s="358"/>
      <c r="D62" s="358"/>
      <c r="E62" s="358"/>
      <c r="F62" s="418"/>
      <c r="G62" s="358"/>
      <c r="H62" s="358"/>
      <c r="I62" s="358"/>
      <c r="J62" s="358"/>
      <c r="K62" s="355"/>
      <c r="L62" s="356"/>
      <c r="M62" s="356"/>
      <c r="N62" s="356"/>
      <c r="O62" s="356"/>
      <c r="P62" s="356"/>
      <c r="Q62" s="356"/>
      <c r="R62" s="356"/>
      <c r="S62" s="356"/>
      <c r="T62" s="356"/>
      <c r="U62" s="356"/>
      <c r="V62" s="356"/>
      <c r="W62" s="356"/>
      <c r="X62" s="356"/>
      <c r="Y62" s="356"/>
      <c r="Z62" s="356"/>
      <c r="AA62" s="356"/>
      <c r="AB62" s="356"/>
      <c r="AC62" s="356"/>
      <c r="AD62" s="356"/>
      <c r="AE62" s="356"/>
      <c r="AF62" s="356"/>
      <c r="AG62" s="356"/>
      <c r="AH62" s="356"/>
      <c r="AI62" s="356"/>
      <c r="AJ62" s="356"/>
      <c r="AK62" s="356"/>
      <c r="AL62" s="356"/>
      <c r="AM62" s="356"/>
      <c r="AN62" s="356"/>
      <c r="AO62" s="356"/>
      <c r="AP62" s="356"/>
      <c r="AQ62" s="356"/>
      <c r="AR62" s="356"/>
      <c r="AS62" s="356"/>
      <c r="AT62" s="356"/>
      <c r="AU62" s="356"/>
      <c r="AV62" s="356"/>
      <c r="AW62" s="356"/>
      <c r="AX62" s="356"/>
      <c r="AY62" s="356"/>
      <c r="AZ62" s="356"/>
      <c r="BA62" s="356"/>
      <c r="BB62" s="356"/>
      <c r="BC62" s="356"/>
      <c r="BD62" s="356"/>
      <c r="BE62" s="356"/>
      <c r="BF62" s="356"/>
      <c r="BG62" s="356"/>
      <c r="BH62" s="356"/>
      <c r="BI62" s="356"/>
      <c r="BJ62" s="356"/>
      <c r="BK62" s="356"/>
      <c r="BL62" s="356"/>
      <c r="BM62" s="356"/>
      <c r="BN62" s="356"/>
      <c r="BO62" s="356"/>
      <c r="BP62" s="356"/>
      <c r="BQ62" s="356"/>
      <c r="BR62" s="356"/>
      <c r="BS62" s="356"/>
      <c r="BT62" s="356"/>
      <c r="BU62" s="356"/>
      <c r="BV62" s="356"/>
      <c r="BW62" s="356"/>
      <c r="BX62" s="356"/>
      <c r="BY62" s="356"/>
      <c r="BZ62" s="356"/>
      <c r="CA62" s="356"/>
      <c r="CB62" s="356"/>
      <c r="CC62" s="356"/>
      <c r="CD62" s="356"/>
      <c r="CE62" s="356"/>
      <c r="CF62" s="356"/>
      <c r="CG62" s="356"/>
      <c r="CH62" s="356"/>
      <c r="CI62" s="356"/>
      <c r="CJ62" s="356"/>
      <c r="CK62" s="356"/>
      <c r="CL62" s="356"/>
      <c r="CM62" s="356"/>
      <c r="CN62" s="356"/>
      <c r="CO62" s="356"/>
      <c r="CP62" s="356"/>
      <c r="CQ62" s="356"/>
      <c r="CR62" s="356"/>
      <c r="CS62" s="356"/>
      <c r="CT62" s="356"/>
      <c r="CU62" s="356"/>
      <c r="CV62" s="356"/>
      <c r="CW62" s="356"/>
      <c r="CX62" s="356"/>
      <c r="CY62" s="356"/>
      <c r="CZ62" s="356"/>
      <c r="DA62" s="356"/>
      <c r="DB62" s="356"/>
      <c r="DC62" s="356"/>
      <c r="DD62" s="356"/>
      <c r="DE62" s="356"/>
      <c r="DF62" s="356"/>
      <c r="DG62" s="356"/>
      <c r="DH62" s="356"/>
      <c r="DI62" s="356"/>
      <c r="DJ62" s="356"/>
      <c r="DK62" s="356"/>
      <c r="DL62" s="356"/>
      <c r="DM62" s="356"/>
      <c r="DN62" s="356"/>
      <c r="DO62" s="356"/>
      <c r="DP62" s="356"/>
      <c r="DQ62" s="356"/>
      <c r="DR62" s="356"/>
      <c r="DS62" s="356"/>
      <c r="DT62" s="356"/>
      <c r="DU62" s="356"/>
      <c r="DV62" s="356"/>
      <c r="DW62" s="356"/>
      <c r="DX62" s="356"/>
      <c r="DY62" s="356"/>
      <c r="DZ62" s="356"/>
      <c r="EA62" s="356"/>
      <c r="EB62" s="356"/>
      <c r="EC62" s="356"/>
      <c r="ED62" s="356"/>
      <c r="EE62" s="356"/>
      <c r="EF62" s="356"/>
      <c r="EG62" s="356"/>
      <c r="EH62" s="356"/>
      <c r="EI62" s="356"/>
      <c r="EJ62" s="356"/>
      <c r="EK62" s="356"/>
      <c r="EL62" s="356"/>
      <c r="EM62" s="356"/>
      <c r="EN62" s="356"/>
      <c r="EO62" s="356"/>
      <c r="EP62" s="356"/>
      <c r="EQ62" s="356"/>
      <c r="ER62" s="356"/>
      <c r="ES62" s="356"/>
      <c r="ET62" s="356"/>
      <c r="EU62" s="356"/>
      <c r="EV62" s="356"/>
      <c r="EW62" s="356"/>
      <c r="EX62" s="356"/>
      <c r="EY62" s="356"/>
      <c r="EZ62" s="356"/>
      <c r="FA62" s="356"/>
      <c r="FB62" s="356"/>
      <c r="FC62" s="356"/>
      <c r="FD62" s="356"/>
      <c r="FE62" s="356"/>
      <c r="FF62" s="356"/>
      <c r="FG62" s="356"/>
      <c r="FH62" s="356"/>
      <c r="FI62" s="356"/>
      <c r="FJ62" s="356"/>
      <c r="FK62" s="356"/>
      <c r="FL62" s="356"/>
      <c r="FM62" s="356"/>
      <c r="FN62" s="356"/>
      <c r="FO62" s="356"/>
      <c r="FP62" s="356"/>
      <c r="FQ62" s="356"/>
      <c r="FR62" s="356"/>
      <c r="FS62" s="356"/>
      <c r="FT62" s="356"/>
      <c r="FU62" s="356"/>
      <c r="FV62" s="356"/>
      <c r="FW62" s="356"/>
      <c r="FX62" s="356"/>
      <c r="FY62" s="356"/>
      <c r="FZ62" s="356"/>
      <c r="GA62" s="356"/>
      <c r="GB62" s="356"/>
      <c r="GC62" s="356"/>
      <c r="GD62" s="356"/>
      <c r="GE62" s="356"/>
      <c r="GF62" s="356"/>
      <c r="GG62" s="356"/>
      <c r="GH62" s="356"/>
      <c r="GI62" s="356"/>
      <c r="GJ62" s="356"/>
      <c r="GK62" s="356"/>
      <c r="GL62" s="356"/>
      <c r="GM62" s="356"/>
      <c r="GN62" s="356"/>
      <c r="GO62" s="356"/>
      <c r="GP62" s="356"/>
      <c r="GQ62" s="356"/>
      <c r="GR62" s="356"/>
      <c r="GS62" s="356"/>
      <c r="GT62" s="356"/>
      <c r="GU62" s="356"/>
      <c r="GV62" s="356"/>
      <c r="GW62" s="356"/>
      <c r="GX62" s="356"/>
      <c r="GY62" s="356"/>
      <c r="GZ62" s="356"/>
      <c r="HA62" s="356"/>
      <c r="HB62" s="356"/>
      <c r="HC62" s="356"/>
      <c r="HD62" s="356"/>
      <c r="HE62" s="356"/>
      <c r="HF62" s="356"/>
      <c r="HG62" s="356"/>
      <c r="HH62" s="356"/>
      <c r="HI62" s="356"/>
      <c r="HJ62" s="356"/>
      <c r="HK62" s="356"/>
      <c r="HL62" s="356"/>
      <c r="HM62" s="356"/>
      <c r="HN62" s="356"/>
      <c r="HO62" s="356"/>
      <c r="HP62" s="356"/>
      <c r="HQ62" s="356"/>
      <c r="HR62" s="356"/>
      <c r="HS62" s="356"/>
      <c r="HT62" s="356"/>
      <c r="HU62" s="356"/>
      <c r="HV62" s="356"/>
      <c r="HW62" s="356"/>
      <c r="HX62" s="356"/>
      <c r="HY62" s="356"/>
      <c r="HZ62" s="356"/>
      <c r="IA62" s="356"/>
      <c r="IB62" s="356"/>
      <c r="IC62" s="356"/>
      <c r="ID62" s="356"/>
      <c r="IE62" s="356"/>
      <c r="IF62" s="356"/>
      <c r="IG62" s="356"/>
      <c r="IH62" s="356"/>
      <c r="II62" s="356"/>
      <c r="IJ62" s="356"/>
      <c r="IK62" s="356"/>
      <c r="IL62" s="356"/>
      <c r="IM62" s="356"/>
      <c r="IN62" s="356"/>
      <c r="IO62" s="356"/>
      <c r="IP62" s="356"/>
      <c r="IQ62" s="356"/>
      <c r="IR62" s="356"/>
      <c r="IS62" s="356"/>
      <c r="IT62" s="356"/>
      <c r="IU62" s="356"/>
      <c r="IV62" s="356"/>
    </row>
    <row r="63" spans="1:256" s="357" customFormat="1" ht="12" customHeight="1">
      <c r="A63" s="53"/>
      <c r="F63" s="53"/>
      <c r="K63" s="356"/>
      <c r="L63" s="356"/>
      <c r="M63" s="356"/>
      <c r="N63" s="356"/>
      <c r="O63" s="356"/>
      <c r="P63" s="356"/>
      <c r="Q63" s="356"/>
      <c r="R63" s="356"/>
      <c r="S63" s="356"/>
      <c r="T63" s="356"/>
      <c r="U63" s="356"/>
      <c r="V63" s="356"/>
      <c r="W63" s="356"/>
      <c r="X63" s="356"/>
      <c r="Y63" s="356"/>
      <c r="Z63" s="356"/>
      <c r="AA63" s="356"/>
      <c r="AB63" s="356"/>
      <c r="AC63" s="356"/>
      <c r="AD63" s="356"/>
      <c r="AE63" s="356"/>
      <c r="AF63" s="356"/>
      <c r="AG63" s="356"/>
      <c r="AH63" s="356"/>
      <c r="AI63" s="356"/>
      <c r="AJ63" s="356"/>
      <c r="AK63" s="356"/>
      <c r="AL63" s="356"/>
      <c r="AM63" s="356"/>
      <c r="AN63" s="356"/>
      <c r="AO63" s="356"/>
      <c r="AP63" s="356"/>
      <c r="AQ63" s="356"/>
      <c r="AR63" s="356"/>
      <c r="AS63" s="356"/>
      <c r="AT63" s="356"/>
      <c r="AU63" s="356"/>
      <c r="AV63" s="356"/>
      <c r="AW63" s="356"/>
      <c r="AX63" s="356"/>
      <c r="AY63" s="356"/>
      <c r="AZ63" s="356"/>
      <c r="BA63" s="356"/>
      <c r="BB63" s="356"/>
      <c r="BC63" s="356"/>
      <c r="BD63" s="356"/>
      <c r="BE63" s="356"/>
      <c r="BF63" s="356"/>
      <c r="BG63" s="356"/>
      <c r="BH63" s="356"/>
      <c r="BI63" s="356"/>
      <c r="BJ63" s="356"/>
      <c r="BK63" s="356"/>
      <c r="BL63" s="356"/>
      <c r="BM63" s="356"/>
      <c r="BN63" s="356"/>
      <c r="BO63" s="356"/>
      <c r="BP63" s="356"/>
      <c r="BQ63" s="356"/>
      <c r="BR63" s="356"/>
      <c r="BS63" s="356"/>
      <c r="BT63" s="356"/>
      <c r="BU63" s="356"/>
      <c r="BV63" s="356"/>
      <c r="BW63" s="356"/>
      <c r="BX63" s="356"/>
      <c r="BY63" s="356"/>
      <c r="BZ63" s="356"/>
      <c r="CA63" s="356"/>
      <c r="CB63" s="356"/>
      <c r="CC63" s="356"/>
      <c r="CD63" s="356"/>
      <c r="CE63" s="356"/>
      <c r="CF63" s="356"/>
      <c r="CG63" s="356"/>
      <c r="CH63" s="356"/>
      <c r="CI63" s="356"/>
      <c r="CJ63" s="356"/>
      <c r="CK63" s="356"/>
      <c r="CL63" s="356"/>
      <c r="CM63" s="356"/>
      <c r="CN63" s="356"/>
      <c r="CO63" s="356"/>
      <c r="CP63" s="356"/>
      <c r="CQ63" s="356"/>
      <c r="CR63" s="356"/>
      <c r="CS63" s="356"/>
      <c r="CT63" s="356"/>
      <c r="CU63" s="356"/>
      <c r="CV63" s="356"/>
      <c r="CW63" s="356"/>
      <c r="CX63" s="356"/>
      <c r="CY63" s="356"/>
      <c r="CZ63" s="356"/>
      <c r="DA63" s="356"/>
      <c r="DB63" s="356"/>
      <c r="DC63" s="356"/>
      <c r="DD63" s="356"/>
      <c r="DE63" s="356"/>
      <c r="DF63" s="356"/>
      <c r="DG63" s="356"/>
      <c r="DH63" s="356"/>
      <c r="DI63" s="356"/>
      <c r="DJ63" s="356"/>
      <c r="DK63" s="356"/>
      <c r="DL63" s="356"/>
      <c r="DM63" s="356"/>
      <c r="DN63" s="356"/>
      <c r="DO63" s="356"/>
      <c r="DP63" s="356"/>
      <c r="DQ63" s="356"/>
      <c r="DR63" s="356"/>
      <c r="DS63" s="356"/>
      <c r="DT63" s="356"/>
      <c r="DU63" s="356"/>
      <c r="DV63" s="356"/>
      <c r="DW63" s="356"/>
      <c r="DX63" s="356"/>
      <c r="DY63" s="356"/>
      <c r="DZ63" s="356"/>
      <c r="EA63" s="356"/>
      <c r="EB63" s="356"/>
      <c r="EC63" s="356"/>
      <c r="ED63" s="356"/>
      <c r="EE63" s="356"/>
      <c r="EF63" s="356"/>
      <c r="EG63" s="356"/>
      <c r="EH63" s="356"/>
      <c r="EI63" s="356"/>
      <c r="EJ63" s="356"/>
      <c r="EK63" s="356"/>
      <c r="EL63" s="356"/>
      <c r="EM63" s="356"/>
      <c r="EN63" s="356"/>
      <c r="EO63" s="356"/>
      <c r="EP63" s="356"/>
      <c r="EQ63" s="356"/>
      <c r="ER63" s="356"/>
      <c r="ES63" s="356"/>
      <c r="ET63" s="356"/>
      <c r="EU63" s="356"/>
      <c r="EV63" s="356"/>
      <c r="EW63" s="356"/>
      <c r="EX63" s="356"/>
      <c r="EY63" s="356"/>
      <c r="EZ63" s="356"/>
      <c r="FA63" s="356"/>
      <c r="FB63" s="356"/>
      <c r="FC63" s="356"/>
      <c r="FD63" s="356"/>
      <c r="FE63" s="356"/>
      <c r="FF63" s="356"/>
      <c r="FG63" s="356"/>
      <c r="FH63" s="356"/>
      <c r="FI63" s="356"/>
      <c r="FJ63" s="356"/>
      <c r="FK63" s="356"/>
      <c r="FL63" s="356"/>
      <c r="FM63" s="356"/>
      <c r="FN63" s="356"/>
      <c r="FO63" s="356"/>
      <c r="FP63" s="356"/>
      <c r="FQ63" s="356"/>
      <c r="FR63" s="356"/>
      <c r="FS63" s="356"/>
      <c r="FT63" s="356"/>
      <c r="FU63" s="356"/>
      <c r="FV63" s="356"/>
      <c r="FW63" s="356"/>
      <c r="FX63" s="356"/>
      <c r="FY63" s="356"/>
      <c r="FZ63" s="356"/>
      <c r="GA63" s="356"/>
      <c r="GB63" s="356"/>
      <c r="GC63" s="356"/>
      <c r="GD63" s="356"/>
      <c r="GE63" s="356"/>
      <c r="GF63" s="356"/>
      <c r="GG63" s="356"/>
      <c r="GH63" s="356"/>
      <c r="GI63" s="356"/>
      <c r="GJ63" s="356"/>
      <c r="GK63" s="356"/>
      <c r="GL63" s="356"/>
      <c r="GM63" s="356"/>
      <c r="GN63" s="356"/>
      <c r="GO63" s="356"/>
      <c r="GP63" s="356"/>
      <c r="GQ63" s="356"/>
      <c r="GR63" s="356"/>
      <c r="GS63" s="356"/>
      <c r="GT63" s="356"/>
      <c r="GU63" s="356"/>
      <c r="GV63" s="356"/>
      <c r="GW63" s="356"/>
      <c r="GX63" s="356"/>
      <c r="GY63" s="356"/>
      <c r="GZ63" s="356"/>
      <c r="HA63" s="356"/>
      <c r="HB63" s="356"/>
      <c r="HC63" s="356"/>
      <c r="HD63" s="356"/>
      <c r="HE63" s="356"/>
      <c r="HF63" s="356"/>
      <c r="HG63" s="356"/>
      <c r="HH63" s="356"/>
      <c r="HI63" s="356"/>
      <c r="HJ63" s="356"/>
      <c r="HK63" s="356"/>
      <c r="HL63" s="356"/>
      <c r="HM63" s="356"/>
      <c r="HN63" s="356"/>
      <c r="HO63" s="356"/>
      <c r="HP63" s="356"/>
      <c r="HQ63" s="356"/>
      <c r="HR63" s="356"/>
      <c r="HS63" s="356"/>
      <c r="HT63" s="356"/>
      <c r="HU63" s="356"/>
      <c r="HV63" s="356"/>
      <c r="HW63" s="356"/>
      <c r="HX63" s="356"/>
      <c r="HY63" s="356"/>
      <c r="HZ63" s="356"/>
      <c r="IA63" s="356"/>
      <c r="IB63" s="356"/>
      <c r="IC63" s="356"/>
      <c r="ID63" s="356"/>
      <c r="IE63" s="356"/>
      <c r="IF63" s="356"/>
      <c r="IG63" s="356"/>
      <c r="IH63" s="356"/>
      <c r="II63" s="356"/>
      <c r="IJ63" s="356"/>
      <c r="IK63" s="356"/>
      <c r="IL63" s="356"/>
      <c r="IM63" s="356"/>
      <c r="IN63" s="356"/>
      <c r="IO63" s="356"/>
      <c r="IP63" s="356"/>
      <c r="IQ63" s="356"/>
      <c r="IR63" s="356"/>
      <c r="IS63" s="356"/>
      <c r="IT63" s="356"/>
      <c r="IU63" s="356"/>
      <c r="IV63" s="356"/>
    </row>
    <row r="64" spans="1:256" s="2" customFormat="1"/>
    <row r="65" spans="1:256" s="2" customFormat="1"/>
    <row r="66" spans="1:256" s="2" customFormat="1"/>
    <row r="67" spans="1:256" s="2" customFormat="1"/>
    <row r="68" spans="1:256" s="2" customFormat="1"/>
    <row r="69" spans="1:256">
      <c r="A69" s="5" t="s">
        <v>47</v>
      </c>
      <c r="B69" s="5"/>
      <c r="C69" s="5"/>
      <c r="D69" s="6">
        <f>SUM(D60-D24-D26-D30-D33-D38-D44)</f>
        <v>2738</v>
      </c>
      <c r="E69" s="5"/>
      <c r="F69" s="5"/>
      <c r="G69" s="6">
        <f>SUM(G60-G24-G26-G30-G33-G38-G44)</f>
        <v>11363</v>
      </c>
      <c r="H69" s="5"/>
      <c r="I69" s="5"/>
      <c r="J69" s="6">
        <f>SUM(J60-J24-J26-J30-J33-J38-J44)</f>
        <v>14101</v>
      </c>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row>
    <row r="70" spans="1:256" s="2" customFormat="1"/>
    <row r="71" spans="1:256" s="2" customFormat="1"/>
    <row r="72" spans="1:256">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row>
    <row r="73" spans="1:256">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row>
    <row r="74" spans="1:256">
      <c r="A74" s="4"/>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row>
    <row r="75" spans="1:256" s="2" customFormat="1"/>
    <row r="76" spans="1:256" s="2" customFormat="1"/>
    <row r="77" spans="1:256" s="2" customFormat="1"/>
    <row r="78" spans="1:256" s="2" customFormat="1"/>
    <row r="79" spans="1:256" s="2" customFormat="1"/>
    <row r="80" spans="1:256"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sheetData>
  <phoneticPr fontId="0" type="noConversion"/>
  <pageMargins left="0.78740157480314965" right="0.51181102362204722" top="0.51181102362204722" bottom="0.51181102362204722" header="0" footer="0"/>
  <pageSetup scale="95" orientation="portrait" r:id="rId1"/>
  <headerFooter alignWithMargins="0"/>
  <ignoredErrors>
    <ignoredError sqref="A61:D62 B63:D63 A2:K2 A4:K4 A3"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zoomScaleNormal="100" zoomScaleSheetLayoutView="50" workbookViewId="0"/>
  </sheetViews>
  <sheetFormatPr defaultColWidth="11.5546875" defaultRowHeight="15"/>
  <cols>
    <col min="1" max="4" width="7.6640625" style="10" customWidth="1"/>
    <col min="5" max="5" width="4.6640625" style="10" customWidth="1"/>
    <col min="6" max="7" width="7.6640625" style="10" customWidth="1"/>
    <col min="8" max="8" width="4.6640625" style="10" customWidth="1"/>
    <col min="9" max="10" width="7.6640625" style="10" customWidth="1"/>
    <col min="11" max="11" width="4.6640625" style="10" customWidth="1"/>
    <col min="12" max="16384" width="11.5546875" style="10"/>
  </cols>
  <sheetData>
    <row r="1" spans="1:12" s="74" customFormat="1" ht="15.95" customHeight="1">
      <c r="A1" s="500" t="s">
        <v>146</v>
      </c>
      <c r="B1" s="501"/>
      <c r="C1" s="501"/>
      <c r="D1" s="501"/>
      <c r="E1" s="501"/>
      <c r="F1" s="501"/>
      <c r="G1" s="501"/>
      <c r="H1" s="501"/>
      <c r="I1" s="501"/>
      <c r="J1" s="501"/>
      <c r="K1" s="502"/>
      <c r="L1" s="78"/>
    </row>
    <row r="2" spans="1:12" s="74" customFormat="1" ht="15.95" customHeight="1">
      <c r="A2" s="503" t="str">
        <f>Titles!A2</f>
        <v>Housing Start Data in Centres 10,000 Population and Over</v>
      </c>
      <c r="B2" s="504"/>
      <c r="C2" s="504"/>
      <c r="D2" s="504"/>
      <c r="E2" s="504"/>
      <c r="F2" s="504"/>
      <c r="G2" s="504"/>
      <c r="H2" s="504"/>
      <c r="I2" s="504"/>
      <c r="J2" s="504"/>
      <c r="K2" s="505"/>
      <c r="L2" s="78"/>
    </row>
    <row r="3" spans="1:12" s="74" customFormat="1" ht="15.95" customHeight="1">
      <c r="A3" s="556"/>
      <c r="B3" s="557"/>
      <c r="C3" s="557"/>
      <c r="D3" s="557"/>
      <c r="E3" s="557"/>
      <c r="F3" s="557"/>
      <c r="G3" s="557"/>
      <c r="H3" s="557"/>
      <c r="I3" s="557"/>
      <c r="J3" s="557"/>
      <c r="K3" s="558"/>
      <c r="L3" s="78"/>
    </row>
    <row r="4" spans="1:12" s="74" customFormat="1" ht="15.95" customHeight="1" thickBot="1">
      <c r="A4" s="506" t="str">
        <f>Titles!A5</f>
        <v>January - January  2020 - 2021</v>
      </c>
      <c r="B4" s="507"/>
      <c r="C4" s="507"/>
      <c r="D4" s="507"/>
      <c r="E4" s="507"/>
      <c r="F4" s="507"/>
      <c r="G4" s="507"/>
      <c r="H4" s="507"/>
      <c r="I4" s="507"/>
      <c r="J4" s="507"/>
      <c r="K4" s="508"/>
      <c r="L4" s="78"/>
    </row>
    <row r="5" spans="1:12" ht="11.1" customHeight="1">
      <c r="A5" s="48" t="s">
        <v>0</v>
      </c>
      <c r="B5" s="55"/>
      <c r="C5" s="547" t="s">
        <v>52</v>
      </c>
      <c r="D5" s="548"/>
      <c r="E5" s="549"/>
      <c r="F5" s="547" t="s">
        <v>51</v>
      </c>
      <c r="G5" s="548"/>
      <c r="H5" s="549"/>
      <c r="I5" s="608" t="s">
        <v>46</v>
      </c>
      <c r="J5" s="609"/>
      <c r="K5" s="610"/>
      <c r="L5" s="11"/>
    </row>
    <row r="6" spans="1:12" ht="11.1" customHeight="1">
      <c r="A6" s="49" t="s">
        <v>1</v>
      </c>
      <c r="B6" s="56"/>
      <c r="C6" s="547"/>
      <c r="D6" s="548"/>
      <c r="E6" s="549"/>
      <c r="F6" s="547"/>
      <c r="G6" s="548"/>
      <c r="H6" s="549"/>
      <c r="I6" s="559"/>
      <c r="J6" s="560"/>
      <c r="K6" s="561"/>
      <c r="L6" s="11"/>
    </row>
    <row r="7" spans="1:12" ht="12" customHeight="1">
      <c r="B7" s="57"/>
      <c r="C7" s="14">
        <v>2020</v>
      </c>
      <c r="D7" s="14">
        <v>2021</v>
      </c>
      <c r="E7" s="58" t="s">
        <v>50</v>
      </c>
      <c r="F7" s="14">
        <v>2020</v>
      </c>
      <c r="G7" s="14">
        <v>2021</v>
      </c>
      <c r="H7" s="15" t="s">
        <v>50</v>
      </c>
      <c r="I7" s="59">
        <v>2020</v>
      </c>
      <c r="J7" s="14">
        <v>2021</v>
      </c>
      <c r="K7" s="16" t="s">
        <v>50</v>
      </c>
      <c r="L7" s="11"/>
    </row>
    <row r="8" spans="1:12" ht="11.85" customHeight="1">
      <c r="A8" s="18" t="s">
        <v>2</v>
      </c>
      <c r="B8" s="19"/>
      <c r="C8" s="20">
        <v>14</v>
      </c>
      <c r="D8" s="20">
        <v>22</v>
      </c>
      <c r="E8" s="40">
        <f>IF(C8=D8,"-",IF((C8=0),"##",IF(ABS((D8/C8-1)*100)&gt;=500,"##",(D8/C8-1)*100)))</f>
        <v>57.142857142857139</v>
      </c>
      <c r="F8" s="20">
        <v>11</v>
      </c>
      <c r="G8" s="21">
        <v>9</v>
      </c>
      <c r="H8" s="40">
        <f t="shared" ref="H8:H19" si="0">IF(F8=G8,"-",IF((F8=0),"##",IF(ABS((G8/F8-1)*100)&gt;=500,"##",(G8/F8-1)*100)))</f>
        <v>-18.181818181818176</v>
      </c>
      <c r="I8" s="20">
        <f>C8+F8</f>
        <v>25</v>
      </c>
      <c r="J8" s="22">
        <f>D8+G8</f>
        <v>31</v>
      </c>
      <c r="K8" s="23">
        <f t="shared" ref="K8:K19" si="1">IF(I8=J8,"-",IF((I8=0),"##",IF(ABS((J8/I8-1)*100)&gt;=500,"##",(J8/I8-1)*100)))</f>
        <v>24</v>
      </c>
      <c r="L8" s="11"/>
    </row>
    <row r="9" spans="1:12" ht="11.85" customHeight="1">
      <c r="A9" s="24" t="s">
        <v>3</v>
      </c>
      <c r="B9" s="25"/>
      <c r="C9" s="26">
        <v>7</v>
      </c>
      <c r="D9" s="26">
        <v>30</v>
      </c>
      <c r="E9" s="41">
        <f t="shared" ref="E9:E19" si="2">IF(C9=D9,"-",IF((C9=0),"##",IF(ABS((D9/C9-1)*100)&gt;=500,"##",(D9/C9-1)*100)))</f>
        <v>328.57142857142856</v>
      </c>
      <c r="F9" s="26">
        <v>19</v>
      </c>
      <c r="G9" s="27">
        <v>16</v>
      </c>
      <c r="H9" s="41">
        <f t="shared" si="0"/>
        <v>-15.789473684210531</v>
      </c>
      <c r="I9" s="76">
        <f t="shared" ref="I9:J20" si="3">C9+F9</f>
        <v>26</v>
      </c>
      <c r="J9" s="26">
        <f t="shared" si="3"/>
        <v>46</v>
      </c>
      <c r="K9" s="29">
        <f t="shared" si="1"/>
        <v>76.92307692307692</v>
      </c>
      <c r="L9" s="11"/>
    </row>
    <row r="10" spans="1:12" ht="11.85" customHeight="1">
      <c r="A10" s="24" t="s">
        <v>4</v>
      </c>
      <c r="B10" s="25"/>
      <c r="C10" s="26">
        <v>96</v>
      </c>
      <c r="D10" s="26">
        <v>116</v>
      </c>
      <c r="E10" s="41">
        <f t="shared" si="2"/>
        <v>20.833333333333325</v>
      </c>
      <c r="F10" s="26">
        <v>88</v>
      </c>
      <c r="G10" s="27">
        <v>320</v>
      </c>
      <c r="H10" s="41">
        <f t="shared" si="0"/>
        <v>263.63636363636363</v>
      </c>
      <c r="I10" s="76">
        <f t="shared" si="3"/>
        <v>184</v>
      </c>
      <c r="J10" s="26">
        <f t="shared" si="3"/>
        <v>436</v>
      </c>
      <c r="K10" s="29">
        <f t="shared" si="1"/>
        <v>136.95652173913041</v>
      </c>
      <c r="L10" s="11"/>
    </row>
    <row r="11" spans="1:12" ht="11.85" customHeight="1">
      <c r="A11" s="24" t="s">
        <v>5</v>
      </c>
      <c r="B11" s="25"/>
      <c r="C11" s="26">
        <v>20</v>
      </c>
      <c r="D11" s="26">
        <v>32</v>
      </c>
      <c r="E11" s="41">
        <f t="shared" si="2"/>
        <v>60.000000000000007</v>
      </c>
      <c r="F11" s="26">
        <v>37</v>
      </c>
      <c r="G11" s="27">
        <v>102</v>
      </c>
      <c r="H11" s="41">
        <f t="shared" si="0"/>
        <v>175.67567567567565</v>
      </c>
      <c r="I11" s="76">
        <f t="shared" si="3"/>
        <v>57</v>
      </c>
      <c r="J11" s="26">
        <f t="shared" si="3"/>
        <v>134</v>
      </c>
      <c r="K11" s="29">
        <f t="shared" si="1"/>
        <v>135.08771929824564</v>
      </c>
      <c r="L11" s="11"/>
    </row>
    <row r="12" spans="1:12" ht="11.85" customHeight="1">
      <c r="A12" s="24" t="s">
        <v>6</v>
      </c>
      <c r="B12" s="25"/>
      <c r="C12" s="26">
        <f>SUM(C8:C11)</f>
        <v>137</v>
      </c>
      <c r="D12" s="26">
        <f>SUM(D8:D11)</f>
        <v>200</v>
      </c>
      <c r="E12" s="41">
        <f t="shared" si="2"/>
        <v>45.985401459854018</v>
      </c>
      <c r="F12" s="26">
        <f>SUM(F8:F11)</f>
        <v>155</v>
      </c>
      <c r="G12" s="27">
        <f>SUM(G8:G11)</f>
        <v>447</v>
      </c>
      <c r="H12" s="41">
        <f t="shared" si="0"/>
        <v>188.38709677419354</v>
      </c>
      <c r="I12" s="26">
        <f t="shared" si="3"/>
        <v>292</v>
      </c>
      <c r="J12" s="26">
        <f t="shared" si="3"/>
        <v>647</v>
      </c>
      <c r="K12" s="29">
        <f t="shared" si="1"/>
        <v>121.57534246575344</v>
      </c>
      <c r="L12" s="11"/>
    </row>
    <row r="13" spans="1:12" ht="11.85" customHeight="1">
      <c r="A13" s="24" t="s">
        <v>7</v>
      </c>
      <c r="B13" s="25"/>
      <c r="C13" s="26">
        <v>211</v>
      </c>
      <c r="D13" s="26">
        <v>556</v>
      </c>
      <c r="E13" s="41">
        <f t="shared" si="2"/>
        <v>163.50710900473933</v>
      </c>
      <c r="F13" s="26">
        <v>2936</v>
      </c>
      <c r="G13" s="27">
        <v>3821</v>
      </c>
      <c r="H13" s="41">
        <f t="shared" si="0"/>
        <v>30.143051771117158</v>
      </c>
      <c r="I13" s="76">
        <f t="shared" si="3"/>
        <v>3147</v>
      </c>
      <c r="J13" s="26">
        <f t="shared" si="3"/>
        <v>4377</v>
      </c>
      <c r="K13" s="29">
        <f t="shared" si="1"/>
        <v>39.084842707340314</v>
      </c>
      <c r="L13" s="11"/>
    </row>
    <row r="14" spans="1:12" ht="11.85" customHeight="1">
      <c r="A14" s="24" t="s">
        <v>8</v>
      </c>
      <c r="B14" s="25"/>
      <c r="C14" s="26">
        <v>1025</v>
      </c>
      <c r="D14" s="26">
        <v>1305</v>
      </c>
      <c r="E14" s="41">
        <f t="shared" si="2"/>
        <v>27.31707317073171</v>
      </c>
      <c r="F14" s="26">
        <v>3609</v>
      </c>
      <c r="G14" s="27">
        <v>4855</v>
      </c>
      <c r="H14" s="41">
        <f t="shared" si="0"/>
        <v>34.524799113327795</v>
      </c>
      <c r="I14" s="76">
        <f t="shared" si="3"/>
        <v>4634</v>
      </c>
      <c r="J14" s="26">
        <f t="shared" si="3"/>
        <v>6160</v>
      </c>
      <c r="K14" s="29">
        <f t="shared" si="1"/>
        <v>32.930513595166168</v>
      </c>
      <c r="L14" s="11"/>
    </row>
    <row r="15" spans="1:12" ht="11.85" customHeight="1">
      <c r="A15" s="24" t="s">
        <v>9</v>
      </c>
      <c r="B15" s="25"/>
      <c r="C15" s="26">
        <v>141</v>
      </c>
      <c r="D15" s="26">
        <v>122</v>
      </c>
      <c r="E15" s="41">
        <f t="shared" si="2"/>
        <v>-13.475177304964536</v>
      </c>
      <c r="F15" s="26">
        <v>360</v>
      </c>
      <c r="G15" s="27">
        <v>534</v>
      </c>
      <c r="H15" s="41">
        <f t="shared" si="0"/>
        <v>48.333333333333343</v>
      </c>
      <c r="I15" s="76">
        <f t="shared" si="3"/>
        <v>501</v>
      </c>
      <c r="J15" s="26">
        <f t="shared" si="3"/>
        <v>656</v>
      </c>
      <c r="K15" s="29">
        <f t="shared" si="1"/>
        <v>30.938123752495006</v>
      </c>
      <c r="L15" s="11"/>
    </row>
    <row r="16" spans="1:12" ht="11.85" customHeight="1">
      <c r="A16" s="24" t="s">
        <v>10</v>
      </c>
      <c r="B16" s="25"/>
      <c r="C16" s="26">
        <v>59</v>
      </c>
      <c r="D16" s="26">
        <v>73</v>
      </c>
      <c r="E16" s="41">
        <f t="shared" si="2"/>
        <v>23.728813559322038</v>
      </c>
      <c r="F16" s="26">
        <v>184</v>
      </c>
      <c r="G16" s="27">
        <v>253</v>
      </c>
      <c r="H16" s="41">
        <f t="shared" si="0"/>
        <v>37.5</v>
      </c>
      <c r="I16" s="76">
        <f t="shared" si="3"/>
        <v>243</v>
      </c>
      <c r="J16" s="26">
        <f t="shared" si="3"/>
        <v>326</v>
      </c>
      <c r="K16" s="29">
        <f t="shared" si="1"/>
        <v>34.156378600823054</v>
      </c>
      <c r="L16" s="11"/>
    </row>
    <row r="17" spans="1:12" ht="11.85" customHeight="1">
      <c r="A17" s="24" t="s">
        <v>11</v>
      </c>
      <c r="B17" s="25"/>
      <c r="C17" s="26">
        <v>603</v>
      </c>
      <c r="D17" s="26">
        <v>799</v>
      </c>
      <c r="E17" s="41">
        <f t="shared" si="2"/>
        <v>32.504145936981764</v>
      </c>
      <c r="F17" s="26">
        <v>811</v>
      </c>
      <c r="G17" s="27">
        <v>1271</v>
      </c>
      <c r="H17" s="41">
        <f t="shared" si="0"/>
        <v>56.72009864364982</v>
      </c>
      <c r="I17" s="76">
        <f t="shared" si="3"/>
        <v>1414</v>
      </c>
      <c r="J17" s="26">
        <f t="shared" si="3"/>
        <v>2070</v>
      </c>
      <c r="K17" s="29">
        <f t="shared" si="1"/>
        <v>46.3932107496464</v>
      </c>
      <c r="L17" s="11"/>
    </row>
    <row r="18" spans="1:12" ht="11.85" customHeight="1">
      <c r="A18" s="24" t="s">
        <v>12</v>
      </c>
      <c r="B18" s="25"/>
      <c r="C18" s="26">
        <f>SUM(C15:C17)</f>
        <v>803</v>
      </c>
      <c r="D18" s="26">
        <f>SUM(D15:D17)</f>
        <v>994</v>
      </c>
      <c r="E18" s="41">
        <f t="shared" si="2"/>
        <v>23.78580323785804</v>
      </c>
      <c r="F18" s="26">
        <f>SUM(F15:F17)</f>
        <v>1355</v>
      </c>
      <c r="G18" s="27">
        <f>SUM(G15:G17)</f>
        <v>2058</v>
      </c>
      <c r="H18" s="41">
        <f t="shared" si="0"/>
        <v>51.881918819188201</v>
      </c>
      <c r="I18" s="76">
        <f t="shared" si="3"/>
        <v>2158</v>
      </c>
      <c r="J18" s="26">
        <f t="shared" si="3"/>
        <v>3052</v>
      </c>
      <c r="K18" s="29">
        <f t="shared" si="1"/>
        <v>41.427247451343831</v>
      </c>
      <c r="L18" s="11"/>
    </row>
    <row r="19" spans="1:12" ht="11.85" customHeight="1">
      <c r="A19" s="30" t="s">
        <v>13</v>
      </c>
      <c r="B19" s="31"/>
      <c r="C19" s="32">
        <v>348</v>
      </c>
      <c r="D19" s="32">
        <v>602</v>
      </c>
      <c r="E19" s="43">
        <f t="shared" si="2"/>
        <v>72.988505747126425</v>
      </c>
      <c r="F19" s="32">
        <v>1530</v>
      </c>
      <c r="G19" s="33">
        <v>1941</v>
      </c>
      <c r="H19" s="43">
        <f t="shared" si="0"/>
        <v>26.862745098039209</v>
      </c>
      <c r="I19" s="60">
        <f t="shared" si="3"/>
        <v>1878</v>
      </c>
      <c r="J19" s="32">
        <f t="shared" si="3"/>
        <v>2543</v>
      </c>
      <c r="K19" s="35">
        <f t="shared" si="1"/>
        <v>35.410010649627253</v>
      </c>
      <c r="L19" s="11"/>
    </row>
    <row r="20" spans="1:12" ht="13.5" customHeight="1">
      <c r="A20" s="36" t="s">
        <v>14</v>
      </c>
      <c r="B20" s="39"/>
      <c r="C20" s="38">
        <f>SUM(C12:C14,C18:C19)</f>
        <v>2524</v>
      </c>
      <c r="D20" s="38">
        <f>SUM(D12:D14,D18:D19)</f>
        <v>3657</v>
      </c>
      <c r="E20" s="58">
        <f>IF(C20=D20,"-",IF((C20=0),"##",IF(ABS((D20/C20-1)*100)&gt;=500,"##",(D20/C20-1)*100)))</f>
        <v>44.889064976228198</v>
      </c>
      <c r="F20" s="38">
        <f>SUM(F12:F14,F18:F19)</f>
        <v>9585</v>
      </c>
      <c r="G20" s="38">
        <f>SUM(G12:G14,G18:G19)</f>
        <v>13122</v>
      </c>
      <c r="H20" s="58">
        <f>IF(F20=G20,"-",IF((F20=0),"##",IF(ABS((G20/F20-1)*100)&gt;=500,"##",(G20/F20-1)*100)))</f>
        <v>36.901408450704224</v>
      </c>
      <c r="I20" s="61">
        <f t="shared" si="3"/>
        <v>12109</v>
      </c>
      <c r="J20" s="38">
        <f t="shared" si="3"/>
        <v>16779</v>
      </c>
      <c r="K20" s="16">
        <f>IF(I20=J20,"-",IF((I20=0),"##",IF(ABS((J20/I20-1)*100)&gt;=500,"##",(J20/I20-1)*100)))</f>
        <v>38.566355603270289</v>
      </c>
      <c r="L20" s="11"/>
    </row>
    <row r="21" spans="1:12" ht="12" customHeight="1">
      <c r="A21" s="48" t="s">
        <v>15</v>
      </c>
      <c r="B21" s="62"/>
      <c r="C21" s="63"/>
      <c r="D21" s="64"/>
      <c r="E21" s="65"/>
      <c r="F21" s="64"/>
      <c r="G21" s="64"/>
      <c r="H21" s="65"/>
      <c r="I21" s="66"/>
      <c r="J21" s="64"/>
      <c r="K21" s="35"/>
      <c r="L21" s="11"/>
    </row>
    <row r="22" spans="1:12" ht="12" customHeight="1">
      <c r="A22" s="51"/>
      <c r="B22" s="67"/>
      <c r="C22" s="68"/>
      <c r="D22" s="68"/>
      <c r="E22" s="69"/>
      <c r="F22" s="68"/>
      <c r="G22" s="68"/>
      <c r="H22" s="69"/>
      <c r="I22" s="70"/>
      <c r="J22" s="68"/>
      <c r="K22" s="71"/>
      <c r="L22" s="11"/>
    </row>
    <row r="23" spans="1:12" ht="11.85" customHeight="1">
      <c r="A23" s="18" t="s">
        <v>110</v>
      </c>
      <c r="B23" s="22"/>
      <c r="C23" s="40">
        <v>12</v>
      </c>
      <c r="D23" s="40">
        <v>21</v>
      </c>
      <c r="E23" s="40">
        <f t="shared" ref="E23:E59" si="4">IF(C23=D23,"-",IF((C23=0),"##",IF(ABS((D23/C23-1)*100)&gt;=500,"##",(D23/C23-1)*100)))</f>
        <v>75</v>
      </c>
      <c r="F23" s="20">
        <v>232</v>
      </c>
      <c r="G23" s="221">
        <v>53</v>
      </c>
      <c r="H23" s="40">
        <f t="shared" ref="H23:H59" si="5">IF(F23=G23,"-",IF((F23=0),"##",IF(ABS((G23/F23-1)*100)&gt;=500,"##",(G23/F23-1)*100)))</f>
        <v>-77.15517241379311</v>
      </c>
      <c r="I23" s="75">
        <f t="shared" ref="I23:J60" si="6">C23+F23</f>
        <v>244</v>
      </c>
      <c r="J23" s="20">
        <f t="shared" si="6"/>
        <v>74</v>
      </c>
      <c r="K23" s="23">
        <f t="shared" ref="K23:K59" si="7">IF(I23=J23,"-",IF((I23=0),"##",IF(ABS((J23/I23-1)*100)&gt;=500,"##",(J23/I23-1)*100)))</f>
        <v>-69.672131147540981</v>
      </c>
      <c r="L23" s="11"/>
    </row>
    <row r="24" spans="1:12" ht="11.85" customHeight="1">
      <c r="A24" s="24" t="s">
        <v>16</v>
      </c>
      <c r="B24" s="28"/>
      <c r="C24" s="41">
        <v>12</v>
      </c>
      <c r="D24" s="41">
        <v>31</v>
      </c>
      <c r="E24" s="41">
        <f t="shared" si="4"/>
        <v>158.33333333333334</v>
      </c>
      <c r="F24" s="26">
        <v>4</v>
      </c>
      <c r="G24" s="27">
        <v>221</v>
      </c>
      <c r="H24" s="41" t="str">
        <f t="shared" si="5"/>
        <v>##</v>
      </c>
      <c r="I24" s="76">
        <f t="shared" si="6"/>
        <v>16</v>
      </c>
      <c r="J24" s="26">
        <f t="shared" si="6"/>
        <v>252</v>
      </c>
      <c r="K24" s="29" t="str">
        <f t="shared" si="7"/>
        <v>##</v>
      </c>
      <c r="L24" s="11"/>
    </row>
    <row r="25" spans="1:12" ht="11.85" customHeight="1">
      <c r="A25" s="24" t="s">
        <v>121</v>
      </c>
      <c r="B25" s="28"/>
      <c r="C25" s="41">
        <v>29</v>
      </c>
      <c r="D25" s="41">
        <v>7</v>
      </c>
      <c r="E25" s="291">
        <f t="shared" si="4"/>
        <v>-75.862068965517238</v>
      </c>
      <c r="F25" s="41">
        <v>115</v>
      </c>
      <c r="G25" s="27">
        <v>14</v>
      </c>
      <c r="H25" s="291">
        <f t="shared" si="5"/>
        <v>-87.826086956521749</v>
      </c>
      <c r="I25" s="41">
        <f t="shared" si="6"/>
        <v>144</v>
      </c>
      <c r="J25" s="26">
        <f t="shared" si="6"/>
        <v>21</v>
      </c>
      <c r="K25" s="291">
        <f t="shared" si="7"/>
        <v>-85.416666666666657</v>
      </c>
      <c r="L25" s="11"/>
    </row>
    <row r="26" spans="1:12" ht="11.85" customHeight="1">
      <c r="A26" s="24" t="s">
        <v>17</v>
      </c>
      <c r="B26" s="28"/>
      <c r="C26" s="41">
        <v>13</v>
      </c>
      <c r="D26" s="41">
        <v>13</v>
      </c>
      <c r="E26" s="41" t="str">
        <f t="shared" si="4"/>
        <v>-</v>
      </c>
      <c r="F26" s="26">
        <v>10</v>
      </c>
      <c r="G26" s="27">
        <v>150</v>
      </c>
      <c r="H26" s="41" t="str">
        <f t="shared" si="5"/>
        <v>##</v>
      </c>
      <c r="I26" s="76">
        <f t="shared" si="6"/>
        <v>23</v>
      </c>
      <c r="J26" s="26">
        <f t="shared" si="6"/>
        <v>163</v>
      </c>
      <c r="K26" s="29" t="str">
        <f>IF(I26=J26,"-",IF((I26=0),"##",IF(ABS((J26/I26-1)*100)&gt;=500,"##",(J26/I26-1)*100)))</f>
        <v>##</v>
      </c>
      <c r="L26" s="11"/>
    </row>
    <row r="27" spans="1:12" ht="11.85" customHeight="1">
      <c r="A27" s="24" t="s">
        <v>18</v>
      </c>
      <c r="B27" s="28"/>
      <c r="C27" s="41">
        <v>259</v>
      </c>
      <c r="D27" s="41">
        <v>344</v>
      </c>
      <c r="E27" s="41">
        <f t="shared" si="4"/>
        <v>32.818532818532816</v>
      </c>
      <c r="F27" s="26">
        <v>383</v>
      </c>
      <c r="G27" s="27">
        <v>778</v>
      </c>
      <c r="H27" s="41">
        <f t="shared" si="5"/>
        <v>103.13315926892952</v>
      </c>
      <c r="I27" s="76">
        <f t="shared" si="6"/>
        <v>642</v>
      </c>
      <c r="J27" s="26">
        <f t="shared" si="6"/>
        <v>1122</v>
      </c>
      <c r="K27" s="29">
        <f t="shared" si="7"/>
        <v>74.766355140186931</v>
      </c>
      <c r="L27" s="11"/>
    </row>
    <row r="28" spans="1:12" ht="11.85" customHeight="1">
      <c r="A28" s="24" t="s">
        <v>19</v>
      </c>
      <c r="B28" s="28"/>
      <c r="C28" s="41">
        <v>276</v>
      </c>
      <c r="D28" s="41">
        <v>369</v>
      </c>
      <c r="E28" s="41">
        <f t="shared" si="4"/>
        <v>33.695652173913039</v>
      </c>
      <c r="F28" s="26">
        <v>391</v>
      </c>
      <c r="G28" s="27">
        <v>433</v>
      </c>
      <c r="H28" s="41">
        <f t="shared" si="5"/>
        <v>10.741687979539648</v>
      </c>
      <c r="I28" s="76">
        <f t="shared" si="6"/>
        <v>667</v>
      </c>
      <c r="J28" s="26">
        <f t="shared" si="6"/>
        <v>802</v>
      </c>
      <c r="K28" s="29">
        <f t="shared" si="7"/>
        <v>20.239880059970016</v>
      </c>
      <c r="L28" s="11"/>
    </row>
    <row r="29" spans="1:12" ht="11.85" customHeight="1">
      <c r="A29" s="24" t="s">
        <v>108</v>
      </c>
      <c r="B29" s="28"/>
      <c r="C29" s="41">
        <v>0</v>
      </c>
      <c r="D29" s="41">
        <v>9</v>
      </c>
      <c r="E29" s="41" t="str">
        <f t="shared" si="4"/>
        <v>##</v>
      </c>
      <c r="F29" s="26">
        <v>0</v>
      </c>
      <c r="G29" s="27">
        <v>0</v>
      </c>
      <c r="H29" s="41" t="str">
        <f t="shared" si="5"/>
        <v>-</v>
      </c>
      <c r="I29" s="77">
        <f t="shared" si="6"/>
        <v>0</v>
      </c>
      <c r="J29" s="41">
        <f t="shared" si="6"/>
        <v>9</v>
      </c>
      <c r="K29" s="29" t="str">
        <f t="shared" si="7"/>
        <v>##</v>
      </c>
      <c r="L29" s="11"/>
    </row>
    <row r="30" spans="1:12" ht="11.85" customHeight="1">
      <c r="A30" s="24" t="s">
        <v>20</v>
      </c>
      <c r="B30" s="28"/>
      <c r="C30" s="41">
        <v>8</v>
      </c>
      <c r="D30" s="41">
        <v>15</v>
      </c>
      <c r="E30" s="41">
        <f t="shared" si="4"/>
        <v>87.5</v>
      </c>
      <c r="F30" s="26">
        <v>43</v>
      </c>
      <c r="G30" s="27">
        <v>2</v>
      </c>
      <c r="H30" s="41">
        <f t="shared" si="5"/>
        <v>-95.348837209302332</v>
      </c>
      <c r="I30" s="77">
        <f t="shared" si="6"/>
        <v>51</v>
      </c>
      <c r="J30" s="41">
        <f t="shared" si="6"/>
        <v>17</v>
      </c>
      <c r="K30" s="29">
        <f t="shared" si="7"/>
        <v>-66.666666666666671</v>
      </c>
      <c r="L30" s="11"/>
    </row>
    <row r="31" spans="1:12" ht="11.85" customHeight="1">
      <c r="A31" s="24" t="s">
        <v>21</v>
      </c>
      <c r="B31" s="28"/>
      <c r="C31" s="41">
        <v>63</v>
      </c>
      <c r="D31" s="41">
        <v>88</v>
      </c>
      <c r="E31" s="41">
        <f t="shared" si="4"/>
        <v>39.682539682539677</v>
      </c>
      <c r="F31" s="26">
        <v>27</v>
      </c>
      <c r="G31" s="27">
        <v>291</v>
      </c>
      <c r="H31" s="41" t="str">
        <f t="shared" si="5"/>
        <v>##</v>
      </c>
      <c r="I31" s="76">
        <f t="shared" si="6"/>
        <v>90</v>
      </c>
      <c r="J31" s="26">
        <f t="shared" si="6"/>
        <v>379</v>
      </c>
      <c r="K31" s="29">
        <f t="shared" si="7"/>
        <v>321.11111111111114</v>
      </c>
      <c r="L31" s="11"/>
    </row>
    <row r="32" spans="1:12" ht="11.85" customHeight="1">
      <c r="A32" s="24" t="s">
        <v>22</v>
      </c>
      <c r="B32" s="28"/>
      <c r="C32" s="41">
        <v>34</v>
      </c>
      <c r="D32" s="41">
        <v>73</v>
      </c>
      <c r="E32" s="41">
        <f t="shared" si="4"/>
        <v>114.70588235294117</v>
      </c>
      <c r="F32" s="26">
        <v>101</v>
      </c>
      <c r="G32" s="27">
        <v>116</v>
      </c>
      <c r="H32" s="41">
        <f t="shared" si="5"/>
        <v>14.851485148514843</v>
      </c>
      <c r="I32" s="76">
        <f t="shared" si="6"/>
        <v>135</v>
      </c>
      <c r="J32" s="26">
        <f t="shared" si="6"/>
        <v>189</v>
      </c>
      <c r="K32" s="29">
        <f t="shared" si="7"/>
        <v>39.999999999999993</v>
      </c>
      <c r="L32" s="11"/>
    </row>
    <row r="33" spans="1:12" ht="11.85" customHeight="1">
      <c r="A33" s="24" t="s">
        <v>23</v>
      </c>
      <c r="B33" s="28"/>
      <c r="C33" s="41">
        <v>15</v>
      </c>
      <c r="D33" s="41">
        <v>46</v>
      </c>
      <c r="E33" s="41">
        <f t="shared" si="4"/>
        <v>206.66666666666669</v>
      </c>
      <c r="F33" s="26">
        <v>106</v>
      </c>
      <c r="G33" s="27">
        <v>31</v>
      </c>
      <c r="H33" s="41">
        <f t="shared" si="5"/>
        <v>-70.754716981132077</v>
      </c>
      <c r="I33" s="77">
        <f t="shared" si="6"/>
        <v>121</v>
      </c>
      <c r="J33" s="41">
        <f t="shared" si="6"/>
        <v>77</v>
      </c>
      <c r="K33" s="29">
        <f t="shared" si="7"/>
        <v>-36.363636363636367</v>
      </c>
      <c r="L33" s="11"/>
    </row>
    <row r="34" spans="1:12" ht="11.85" customHeight="1">
      <c r="A34" s="24" t="s">
        <v>24</v>
      </c>
      <c r="B34" s="28"/>
      <c r="C34" s="41">
        <v>7</v>
      </c>
      <c r="D34" s="41">
        <v>7</v>
      </c>
      <c r="E34" s="41" t="str">
        <f t="shared" si="4"/>
        <v>-</v>
      </c>
      <c r="F34" s="26">
        <v>6</v>
      </c>
      <c r="G34" s="27">
        <v>106</v>
      </c>
      <c r="H34" s="41" t="str">
        <f t="shared" si="5"/>
        <v>##</v>
      </c>
      <c r="I34" s="76">
        <f t="shared" si="6"/>
        <v>13</v>
      </c>
      <c r="J34" s="26">
        <f t="shared" si="6"/>
        <v>113</v>
      </c>
      <c r="K34" s="29" t="str">
        <f t="shared" si="7"/>
        <v>##</v>
      </c>
      <c r="L34" s="11"/>
    </row>
    <row r="35" spans="1:12" ht="37.5" customHeight="1">
      <c r="A35" s="554" t="s">
        <v>109</v>
      </c>
      <c r="B35" s="555"/>
      <c r="C35" s="41">
        <v>42</v>
      </c>
      <c r="D35" s="41">
        <v>64</v>
      </c>
      <c r="E35" s="41">
        <f t="shared" si="4"/>
        <v>52.380952380952372</v>
      </c>
      <c r="F35" s="26">
        <v>339</v>
      </c>
      <c r="G35" s="27">
        <v>779</v>
      </c>
      <c r="H35" s="41">
        <f t="shared" si="5"/>
        <v>129.79351032448378</v>
      </c>
      <c r="I35" s="76">
        <f t="shared" si="6"/>
        <v>381</v>
      </c>
      <c r="J35" s="26">
        <f t="shared" si="6"/>
        <v>843</v>
      </c>
      <c r="K35" s="29">
        <f t="shared" si="7"/>
        <v>121.25984251968505</v>
      </c>
      <c r="L35" s="11"/>
    </row>
    <row r="36" spans="1:12" ht="11.85" customHeight="1">
      <c r="A36" s="420" t="s">
        <v>122</v>
      </c>
      <c r="B36" s="421"/>
      <c r="C36" s="41">
        <v>15</v>
      </c>
      <c r="D36" s="41">
        <v>23</v>
      </c>
      <c r="E36" s="291">
        <f t="shared" si="4"/>
        <v>53.333333333333343</v>
      </c>
      <c r="F36" s="41">
        <v>5</v>
      </c>
      <c r="G36" s="27">
        <v>8</v>
      </c>
      <c r="H36" s="291">
        <f t="shared" si="5"/>
        <v>60.000000000000007</v>
      </c>
      <c r="I36" s="41">
        <f t="shared" si="6"/>
        <v>20</v>
      </c>
      <c r="J36" s="26">
        <f t="shared" si="6"/>
        <v>31</v>
      </c>
      <c r="K36" s="291">
        <f t="shared" si="7"/>
        <v>55.000000000000007</v>
      </c>
      <c r="L36" s="11"/>
    </row>
    <row r="37" spans="1:12" ht="11.85" customHeight="1">
      <c r="A37" s="24" t="s">
        <v>25</v>
      </c>
      <c r="B37" s="28"/>
      <c r="C37" s="41">
        <v>81</v>
      </c>
      <c r="D37" s="41">
        <v>161</v>
      </c>
      <c r="E37" s="41">
        <f t="shared" si="4"/>
        <v>98.76543209876543</v>
      </c>
      <c r="F37" s="26">
        <v>255</v>
      </c>
      <c r="G37" s="27">
        <v>34</v>
      </c>
      <c r="H37" s="41">
        <f t="shared" si="5"/>
        <v>-86.666666666666671</v>
      </c>
      <c r="I37" s="76">
        <f t="shared" si="6"/>
        <v>336</v>
      </c>
      <c r="J37" s="26">
        <f t="shared" si="6"/>
        <v>195</v>
      </c>
      <c r="K37" s="29">
        <f t="shared" si="7"/>
        <v>-41.964285714285708</v>
      </c>
      <c r="L37" s="11"/>
    </row>
    <row r="38" spans="1:12" ht="11.85" customHeight="1">
      <c r="A38" s="24" t="s">
        <v>26</v>
      </c>
      <c r="B38" s="28"/>
      <c r="C38" s="41">
        <v>2</v>
      </c>
      <c r="D38" s="41">
        <v>4</v>
      </c>
      <c r="E38" s="41">
        <f t="shared" si="4"/>
        <v>100</v>
      </c>
      <c r="F38" s="26">
        <v>10</v>
      </c>
      <c r="G38" s="27">
        <v>98</v>
      </c>
      <c r="H38" s="41" t="str">
        <f t="shared" si="5"/>
        <v>##</v>
      </c>
      <c r="I38" s="77">
        <f t="shared" si="6"/>
        <v>12</v>
      </c>
      <c r="J38" s="41">
        <f t="shared" si="6"/>
        <v>102</v>
      </c>
      <c r="K38" s="29" t="str">
        <f t="shared" si="7"/>
        <v>##</v>
      </c>
      <c r="L38" s="11"/>
    </row>
    <row r="39" spans="1:12" ht="11.85" customHeight="1">
      <c r="A39" s="24" t="s">
        <v>27</v>
      </c>
      <c r="B39" s="28"/>
      <c r="C39" s="41">
        <v>91</v>
      </c>
      <c r="D39" s="41">
        <v>231</v>
      </c>
      <c r="E39" s="41">
        <f t="shared" si="4"/>
        <v>153.84615384615384</v>
      </c>
      <c r="F39" s="26">
        <v>2016</v>
      </c>
      <c r="G39" s="27">
        <v>2322</v>
      </c>
      <c r="H39" s="41">
        <f t="shared" si="5"/>
        <v>15.17857142857142</v>
      </c>
      <c r="I39" s="76">
        <f t="shared" si="6"/>
        <v>2107</v>
      </c>
      <c r="J39" s="26">
        <f t="shared" si="6"/>
        <v>2553</v>
      </c>
      <c r="K39" s="29">
        <f t="shared" si="7"/>
        <v>21.167536782154727</v>
      </c>
      <c r="L39" s="11"/>
    </row>
    <row r="40" spans="1:12" ht="11.85" customHeight="1">
      <c r="A40" s="24" t="s">
        <v>28</v>
      </c>
      <c r="B40" s="28"/>
      <c r="C40" s="41">
        <v>19</v>
      </c>
      <c r="D40" s="26">
        <v>65</v>
      </c>
      <c r="E40" s="41">
        <f t="shared" si="4"/>
        <v>242.10526315789474</v>
      </c>
      <c r="F40" s="26">
        <v>26</v>
      </c>
      <c r="G40" s="27">
        <v>33</v>
      </c>
      <c r="H40" s="41">
        <f t="shared" si="5"/>
        <v>26.923076923076916</v>
      </c>
      <c r="I40" s="76">
        <f t="shared" si="6"/>
        <v>45</v>
      </c>
      <c r="J40" s="26">
        <f t="shared" si="6"/>
        <v>98</v>
      </c>
      <c r="K40" s="29">
        <f t="shared" si="7"/>
        <v>117.77777777777776</v>
      </c>
      <c r="L40" s="11"/>
    </row>
    <row r="41" spans="1:12" ht="11.85" customHeight="1">
      <c r="A41" s="24" t="s">
        <v>29</v>
      </c>
      <c r="B41" s="28"/>
      <c r="C41" s="26">
        <f>+SUM(C42+C43)</f>
        <v>120</v>
      </c>
      <c r="D41" s="26">
        <f>+SUM(D42+D43)</f>
        <v>218</v>
      </c>
      <c r="E41" s="41">
        <f t="shared" si="4"/>
        <v>81.666666666666671</v>
      </c>
      <c r="F41" s="26">
        <f>+SUM(F42+F43)</f>
        <v>491</v>
      </c>
      <c r="G41" s="27">
        <f>+SUM(G42+G43)</f>
        <v>443</v>
      </c>
      <c r="H41" s="41">
        <f t="shared" si="5"/>
        <v>-9.7759674134419541</v>
      </c>
      <c r="I41" s="76">
        <f t="shared" si="6"/>
        <v>611</v>
      </c>
      <c r="J41" s="26">
        <f t="shared" si="6"/>
        <v>661</v>
      </c>
      <c r="K41" s="29">
        <f t="shared" si="7"/>
        <v>8.1833060556464776</v>
      </c>
      <c r="L41" s="11"/>
    </row>
    <row r="42" spans="1:12" ht="11.85" customHeight="1">
      <c r="A42" s="24" t="s">
        <v>30</v>
      </c>
      <c r="B42" s="28"/>
      <c r="C42" s="26">
        <v>17</v>
      </c>
      <c r="D42" s="26">
        <v>86</v>
      </c>
      <c r="E42" s="41">
        <f t="shared" si="4"/>
        <v>405.88235294117646</v>
      </c>
      <c r="F42" s="26">
        <v>223</v>
      </c>
      <c r="G42" s="27">
        <v>125</v>
      </c>
      <c r="H42" s="41">
        <f t="shared" si="5"/>
        <v>-43.946188340807183</v>
      </c>
      <c r="I42" s="76">
        <f t="shared" si="6"/>
        <v>240</v>
      </c>
      <c r="J42" s="76">
        <f t="shared" si="6"/>
        <v>211</v>
      </c>
      <c r="K42" s="29">
        <f t="shared" si="7"/>
        <v>-12.083333333333336</v>
      </c>
      <c r="L42" s="11"/>
    </row>
    <row r="43" spans="1:12" ht="11.85" customHeight="1">
      <c r="A43" s="24" t="s">
        <v>31</v>
      </c>
      <c r="B43" s="28"/>
      <c r="C43" s="26">
        <v>103</v>
      </c>
      <c r="D43" s="26">
        <v>132</v>
      </c>
      <c r="E43" s="41">
        <f t="shared" si="4"/>
        <v>28.155339805825253</v>
      </c>
      <c r="F43" s="26">
        <v>268</v>
      </c>
      <c r="G43" s="27">
        <v>318</v>
      </c>
      <c r="H43" s="41">
        <f t="shared" si="5"/>
        <v>18.656716417910445</v>
      </c>
      <c r="I43" s="76">
        <f t="shared" si="6"/>
        <v>371</v>
      </c>
      <c r="J43" s="26">
        <f t="shared" si="6"/>
        <v>450</v>
      </c>
      <c r="K43" s="29">
        <f t="shared" si="7"/>
        <v>21.293800539083563</v>
      </c>
      <c r="L43" s="11"/>
    </row>
    <row r="44" spans="1:12" ht="11.85" customHeight="1">
      <c r="A44" s="24" t="s">
        <v>32</v>
      </c>
      <c r="B44" s="28"/>
      <c r="C44" s="26">
        <v>4</v>
      </c>
      <c r="D44" s="26">
        <v>19</v>
      </c>
      <c r="E44" s="41">
        <f t="shared" si="4"/>
        <v>375</v>
      </c>
      <c r="F44" s="26">
        <v>0</v>
      </c>
      <c r="G44" s="27">
        <v>0</v>
      </c>
      <c r="H44" s="41" t="str">
        <f t="shared" si="5"/>
        <v>-</v>
      </c>
      <c r="I44" s="77">
        <f t="shared" si="6"/>
        <v>4</v>
      </c>
      <c r="J44" s="41">
        <f t="shared" si="6"/>
        <v>19</v>
      </c>
      <c r="K44" s="29">
        <f t="shared" si="7"/>
        <v>375</v>
      </c>
      <c r="L44" s="11"/>
    </row>
    <row r="45" spans="1:12" ht="11.85" customHeight="1">
      <c r="A45" s="24" t="s">
        <v>33</v>
      </c>
      <c r="B45" s="28"/>
      <c r="C45" s="26">
        <v>30</v>
      </c>
      <c r="D45" s="26">
        <v>80</v>
      </c>
      <c r="E45" s="41">
        <f t="shared" si="4"/>
        <v>166.66666666666666</v>
      </c>
      <c r="F45" s="26">
        <v>308</v>
      </c>
      <c r="G45" s="27">
        <v>916</v>
      </c>
      <c r="H45" s="41">
        <f t="shared" si="5"/>
        <v>197.40259740259742</v>
      </c>
      <c r="I45" s="76">
        <f t="shared" si="6"/>
        <v>338</v>
      </c>
      <c r="J45" s="26">
        <f t="shared" si="6"/>
        <v>996</v>
      </c>
      <c r="K45" s="29">
        <f t="shared" si="7"/>
        <v>194.67455621301775</v>
      </c>
      <c r="L45" s="11"/>
    </row>
    <row r="46" spans="1:12" ht="11.85" customHeight="1">
      <c r="A46" s="24" t="s">
        <v>34</v>
      </c>
      <c r="B46" s="28"/>
      <c r="C46" s="26">
        <v>27</v>
      </c>
      <c r="D46" s="26">
        <v>20</v>
      </c>
      <c r="E46" s="41">
        <f t="shared" si="4"/>
        <v>-25.925925925925931</v>
      </c>
      <c r="F46" s="26">
        <v>41</v>
      </c>
      <c r="G46" s="27">
        <v>30</v>
      </c>
      <c r="H46" s="41">
        <f t="shared" si="5"/>
        <v>-26.829268292682929</v>
      </c>
      <c r="I46" s="76">
        <f t="shared" si="6"/>
        <v>68</v>
      </c>
      <c r="J46" s="26">
        <f t="shared" si="6"/>
        <v>50</v>
      </c>
      <c r="K46" s="29">
        <f t="shared" si="7"/>
        <v>-26.470588235294112</v>
      </c>
      <c r="L46" s="11"/>
    </row>
    <row r="47" spans="1:12" ht="11.85" customHeight="1">
      <c r="A47" s="24" t="s">
        <v>35</v>
      </c>
      <c r="B47" s="28"/>
      <c r="C47" s="26">
        <v>6</v>
      </c>
      <c r="D47" s="26">
        <v>24</v>
      </c>
      <c r="E47" s="41">
        <f t="shared" si="4"/>
        <v>300</v>
      </c>
      <c r="F47" s="26">
        <v>63</v>
      </c>
      <c r="G47" s="27">
        <v>30</v>
      </c>
      <c r="H47" s="41">
        <f t="shared" si="5"/>
        <v>-52.380952380952387</v>
      </c>
      <c r="I47" s="76">
        <f t="shared" si="6"/>
        <v>69</v>
      </c>
      <c r="J47" s="26">
        <f t="shared" si="6"/>
        <v>54</v>
      </c>
      <c r="K47" s="29">
        <f t="shared" si="7"/>
        <v>-21.739130434782606</v>
      </c>
      <c r="L47" s="11"/>
    </row>
    <row r="48" spans="1:12" ht="11.85" customHeight="1">
      <c r="A48" s="24" t="s">
        <v>106</v>
      </c>
      <c r="B48" s="28"/>
      <c r="C48" s="26">
        <v>54</v>
      </c>
      <c r="D48" s="26">
        <v>58</v>
      </c>
      <c r="E48" s="41">
        <f t="shared" si="4"/>
        <v>7.4074074074074181</v>
      </c>
      <c r="F48" s="26">
        <v>93</v>
      </c>
      <c r="G48" s="27">
        <v>113</v>
      </c>
      <c r="H48" s="41">
        <f t="shared" si="5"/>
        <v>21.505376344086024</v>
      </c>
      <c r="I48" s="76">
        <f t="shared" si="6"/>
        <v>147</v>
      </c>
      <c r="J48" s="26">
        <f t="shared" si="6"/>
        <v>171</v>
      </c>
      <c r="K48" s="29">
        <f t="shared" si="7"/>
        <v>16.326530612244895</v>
      </c>
      <c r="L48" s="11"/>
    </row>
    <row r="49" spans="1:12" ht="11.85" customHeight="1">
      <c r="A49" s="24" t="s">
        <v>36</v>
      </c>
      <c r="B49" s="28"/>
      <c r="C49" s="26">
        <v>4</v>
      </c>
      <c r="D49" s="26">
        <v>17</v>
      </c>
      <c r="E49" s="41">
        <f t="shared" si="4"/>
        <v>325</v>
      </c>
      <c r="F49" s="26">
        <v>26</v>
      </c>
      <c r="G49" s="27">
        <v>2</v>
      </c>
      <c r="H49" s="41">
        <f t="shared" si="5"/>
        <v>-92.307692307692307</v>
      </c>
      <c r="I49" s="76">
        <f t="shared" si="6"/>
        <v>30</v>
      </c>
      <c r="J49" s="26">
        <f t="shared" si="6"/>
        <v>19</v>
      </c>
      <c r="K49" s="29">
        <f t="shared" si="7"/>
        <v>-36.666666666666671</v>
      </c>
      <c r="L49" s="11"/>
    </row>
    <row r="50" spans="1:12" ht="11.85" customHeight="1">
      <c r="A50" s="24" t="s">
        <v>107</v>
      </c>
      <c r="B50" s="28"/>
      <c r="C50" s="26">
        <v>13</v>
      </c>
      <c r="D50" s="26">
        <v>22</v>
      </c>
      <c r="E50" s="41">
        <f t="shared" si="4"/>
        <v>69.230769230769226</v>
      </c>
      <c r="F50" s="26">
        <v>10</v>
      </c>
      <c r="G50" s="27">
        <v>8</v>
      </c>
      <c r="H50" s="41">
        <f t="shared" si="5"/>
        <v>-19.999999999999996</v>
      </c>
      <c r="I50" s="76">
        <f t="shared" si="6"/>
        <v>23</v>
      </c>
      <c r="J50" s="26">
        <f t="shared" si="6"/>
        <v>30</v>
      </c>
      <c r="K50" s="29">
        <f t="shared" si="7"/>
        <v>30.434782608695656</v>
      </c>
      <c r="L50" s="11"/>
    </row>
    <row r="51" spans="1:12" ht="11.85" customHeight="1">
      <c r="A51" s="24" t="s">
        <v>37</v>
      </c>
      <c r="B51" s="28"/>
      <c r="C51" s="26">
        <v>29</v>
      </c>
      <c r="D51" s="26">
        <v>50</v>
      </c>
      <c r="E51" s="41">
        <f t="shared" si="4"/>
        <v>72.41379310344827</v>
      </c>
      <c r="F51" s="26">
        <v>138</v>
      </c>
      <c r="G51" s="27">
        <v>214</v>
      </c>
      <c r="H51" s="41">
        <f t="shared" si="5"/>
        <v>55.072463768115945</v>
      </c>
      <c r="I51" s="76">
        <f t="shared" si="6"/>
        <v>167</v>
      </c>
      <c r="J51" s="26">
        <f t="shared" si="6"/>
        <v>264</v>
      </c>
      <c r="K51" s="29">
        <f t="shared" si="7"/>
        <v>58.083832335329348</v>
      </c>
      <c r="L51" s="11"/>
    </row>
    <row r="52" spans="1:12" ht="11.85" customHeight="1">
      <c r="A52" s="24" t="s">
        <v>38</v>
      </c>
      <c r="B52" s="28"/>
      <c r="C52" s="26">
        <v>11</v>
      </c>
      <c r="D52" s="26">
        <v>28</v>
      </c>
      <c r="E52" s="41">
        <f t="shared" si="4"/>
        <v>154.54545454545453</v>
      </c>
      <c r="F52" s="26">
        <v>182</v>
      </c>
      <c r="G52" s="27">
        <v>82</v>
      </c>
      <c r="H52" s="41">
        <f t="shared" si="5"/>
        <v>-54.945054945054949</v>
      </c>
      <c r="I52" s="76">
        <f t="shared" si="6"/>
        <v>193</v>
      </c>
      <c r="J52" s="26">
        <f t="shared" si="6"/>
        <v>110</v>
      </c>
      <c r="K52" s="29">
        <f t="shared" si="7"/>
        <v>-43.005181347150256</v>
      </c>
      <c r="L52" s="11"/>
    </row>
    <row r="53" spans="1:12" ht="11.85" customHeight="1">
      <c r="A53" s="24" t="s">
        <v>39</v>
      </c>
      <c r="B53" s="28"/>
      <c r="C53" s="26">
        <v>1</v>
      </c>
      <c r="D53" s="26">
        <v>1</v>
      </c>
      <c r="E53" s="41" t="str">
        <f t="shared" si="4"/>
        <v>-</v>
      </c>
      <c r="F53" s="26">
        <v>0</v>
      </c>
      <c r="G53" s="27">
        <v>0</v>
      </c>
      <c r="H53" s="41" t="str">
        <f t="shared" si="5"/>
        <v>-</v>
      </c>
      <c r="I53" s="76">
        <f t="shared" si="6"/>
        <v>1</v>
      </c>
      <c r="J53" s="26">
        <f t="shared" si="6"/>
        <v>1</v>
      </c>
      <c r="K53" s="29" t="str">
        <f t="shared" si="7"/>
        <v>-</v>
      </c>
      <c r="L53" s="11"/>
    </row>
    <row r="54" spans="1:12" ht="11.85" customHeight="1">
      <c r="A54" s="24" t="s">
        <v>40</v>
      </c>
      <c r="B54" s="28"/>
      <c r="C54" s="26">
        <v>406</v>
      </c>
      <c r="D54" s="26">
        <v>338</v>
      </c>
      <c r="E54" s="41">
        <f t="shared" si="4"/>
        <v>-16.748768472906406</v>
      </c>
      <c r="F54" s="26">
        <v>2112</v>
      </c>
      <c r="G54" s="27">
        <v>2573</v>
      </c>
      <c r="H54" s="41">
        <f t="shared" si="5"/>
        <v>21.827651515151516</v>
      </c>
      <c r="I54" s="76">
        <f t="shared" si="6"/>
        <v>2518</v>
      </c>
      <c r="J54" s="26">
        <f t="shared" si="6"/>
        <v>2911</v>
      </c>
      <c r="K54" s="29">
        <f t="shared" si="7"/>
        <v>15.60762509928515</v>
      </c>
      <c r="L54" s="11"/>
    </row>
    <row r="55" spans="1:12" ht="11.85" customHeight="1">
      <c r="A55" s="24" t="s">
        <v>41</v>
      </c>
      <c r="B55" s="28"/>
      <c r="C55" s="26">
        <v>6</v>
      </c>
      <c r="D55" s="26">
        <v>12</v>
      </c>
      <c r="E55" s="41">
        <f t="shared" si="4"/>
        <v>100</v>
      </c>
      <c r="F55" s="26">
        <v>12</v>
      </c>
      <c r="G55" s="27">
        <v>29</v>
      </c>
      <c r="H55" s="41">
        <f t="shared" si="5"/>
        <v>141.66666666666666</v>
      </c>
      <c r="I55" s="76">
        <f t="shared" si="6"/>
        <v>18</v>
      </c>
      <c r="J55" s="26">
        <f t="shared" si="6"/>
        <v>41</v>
      </c>
      <c r="K55" s="29">
        <f t="shared" si="7"/>
        <v>127.77777777777777</v>
      </c>
      <c r="L55" s="11"/>
    </row>
    <row r="56" spans="1:12" ht="11.85" customHeight="1">
      <c r="A56" s="24" t="s">
        <v>42</v>
      </c>
      <c r="B56" s="28"/>
      <c r="C56" s="26">
        <v>159</v>
      </c>
      <c r="D56" s="26">
        <v>211</v>
      </c>
      <c r="E56" s="41">
        <f t="shared" si="4"/>
        <v>32.70440251572326</v>
      </c>
      <c r="F56" s="26">
        <v>865</v>
      </c>
      <c r="G56" s="27">
        <v>1183</v>
      </c>
      <c r="H56" s="41">
        <f t="shared" si="5"/>
        <v>36.763005780346816</v>
      </c>
      <c r="I56" s="76">
        <f t="shared" si="6"/>
        <v>1024</v>
      </c>
      <c r="J56" s="26">
        <f t="shared" si="6"/>
        <v>1394</v>
      </c>
      <c r="K56" s="29">
        <f t="shared" si="7"/>
        <v>36.1328125</v>
      </c>
      <c r="L56" s="11"/>
    </row>
    <row r="57" spans="1:12" ht="11.85" customHeight="1">
      <c r="A57" s="24" t="s">
        <v>43</v>
      </c>
      <c r="B57" s="28"/>
      <c r="C57" s="26">
        <v>33</v>
      </c>
      <c r="D57" s="26">
        <v>73</v>
      </c>
      <c r="E57" s="41">
        <f t="shared" si="4"/>
        <v>121.21212121212119</v>
      </c>
      <c r="F57" s="26">
        <v>13</v>
      </c>
      <c r="G57" s="27">
        <v>143</v>
      </c>
      <c r="H57" s="41" t="str">
        <f t="shared" si="5"/>
        <v>##</v>
      </c>
      <c r="I57" s="76">
        <f t="shared" si="6"/>
        <v>46</v>
      </c>
      <c r="J57" s="26">
        <f t="shared" si="6"/>
        <v>216</v>
      </c>
      <c r="K57" s="29">
        <f t="shared" si="7"/>
        <v>369.56521739130437</v>
      </c>
      <c r="L57" s="11"/>
    </row>
    <row r="58" spans="1:12" ht="11.85" customHeight="1">
      <c r="A58" s="24" t="s">
        <v>44</v>
      </c>
      <c r="B58" s="28"/>
      <c r="C58" s="26">
        <v>8</v>
      </c>
      <c r="D58" s="26">
        <v>21</v>
      </c>
      <c r="E58" s="41">
        <f t="shared" si="4"/>
        <v>162.5</v>
      </c>
      <c r="F58" s="26">
        <v>5</v>
      </c>
      <c r="G58" s="27">
        <v>115</v>
      </c>
      <c r="H58" s="41" t="str">
        <f t="shared" si="5"/>
        <v>##</v>
      </c>
      <c r="I58" s="76">
        <f t="shared" si="6"/>
        <v>13</v>
      </c>
      <c r="J58" s="26">
        <f t="shared" si="6"/>
        <v>136</v>
      </c>
      <c r="K58" s="29" t="str">
        <f t="shared" si="7"/>
        <v>##</v>
      </c>
      <c r="L58" s="11"/>
    </row>
    <row r="59" spans="1:12" ht="11.85" customHeight="1">
      <c r="A59" s="30" t="s">
        <v>45</v>
      </c>
      <c r="B59" s="34"/>
      <c r="C59" s="26">
        <v>126</v>
      </c>
      <c r="D59" s="26">
        <v>103</v>
      </c>
      <c r="E59" s="41">
        <f t="shared" si="4"/>
        <v>-18.253968253968257</v>
      </c>
      <c r="F59" s="26">
        <v>357</v>
      </c>
      <c r="G59" s="27">
        <v>515</v>
      </c>
      <c r="H59" s="43">
        <f t="shared" si="5"/>
        <v>44.257703081232492</v>
      </c>
      <c r="I59" s="60">
        <f t="shared" si="6"/>
        <v>483</v>
      </c>
      <c r="J59" s="32">
        <f t="shared" si="6"/>
        <v>618</v>
      </c>
      <c r="K59" s="35">
        <f t="shared" si="7"/>
        <v>27.950310559006208</v>
      </c>
      <c r="L59" s="11"/>
    </row>
    <row r="60" spans="1:12" ht="12" customHeight="1" thickBot="1">
      <c r="A60" s="17" t="s">
        <v>46</v>
      </c>
      <c r="B60" s="44"/>
      <c r="C60" s="45">
        <f>SUM(C23:C41,C44:C59)</f>
        <v>2015</v>
      </c>
      <c r="D60" s="45">
        <f>SUM(D23:D41,D44:D59)</f>
        <v>2866</v>
      </c>
      <c r="E60" s="46">
        <f>IF(C60=D60,"-",IF((C60=0),"##",IF(ABS((D60/C60-1)*100)&gt;=500,"##",(D60/C60-1)*100)))</f>
        <v>42.233250620347398</v>
      </c>
      <c r="F60" s="45">
        <f>SUM(F23:F41,F44:F59)</f>
        <v>8785</v>
      </c>
      <c r="G60" s="45">
        <f>SUM(G23:G41,G44:G59)</f>
        <v>11865</v>
      </c>
      <c r="H60" s="46">
        <f>IF(F60=G60,"-",IF((F60=0),"##",IF(ABS((G60/F60-1)*100)&gt;=500,"##",(G60/F60-1)*100)))</f>
        <v>35.059760956175289</v>
      </c>
      <c r="I60" s="72">
        <f t="shared" si="6"/>
        <v>10800</v>
      </c>
      <c r="J60" s="45">
        <f t="shared" si="6"/>
        <v>14731</v>
      </c>
      <c r="K60" s="47">
        <f>IF(I60=J60,"-",IF((I60=0),"##",IF(ABS((J60/I60-1)*100)&gt;=500,"##",(J60/I60-1)*100)))</f>
        <v>36.398148148148145</v>
      </c>
      <c r="L60" s="11"/>
    </row>
    <row r="61" spans="1:12" ht="12" customHeight="1">
      <c r="A61" s="53" t="str">
        <f>Titles!A8</f>
        <v>Data for  2020 and  2021  based on 2016 Census Definitions.</v>
      </c>
      <c r="B61" s="352"/>
      <c r="C61" s="353"/>
      <c r="D61" s="353"/>
      <c r="E61" s="353"/>
      <c r="F61" s="53"/>
      <c r="G61" s="352"/>
      <c r="H61" s="352"/>
      <c r="I61" s="352"/>
      <c r="J61" s="352"/>
      <c r="K61" s="355"/>
      <c r="L61" s="11"/>
    </row>
    <row r="62" spans="1:12" s="359" customFormat="1" ht="12" customHeight="1">
      <c r="A62" s="418" t="str">
        <f>Titles!A10</f>
        <v>Source: CMHC Starts and Completion Survey, Market Absorption Survey</v>
      </c>
      <c r="B62" s="358"/>
      <c r="C62" s="358"/>
      <c r="D62" s="358"/>
      <c r="E62" s="358"/>
      <c r="F62" s="418"/>
      <c r="G62" s="358"/>
      <c r="H62" s="358"/>
      <c r="I62" s="358"/>
      <c r="J62" s="358"/>
      <c r="K62" s="10"/>
    </row>
    <row r="63" spans="1:12">
      <c r="A63" s="53"/>
      <c r="F63" s="53"/>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ignoredErrors>
    <ignoredError sqref="A61:D62 A2:K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zoomScaleNormal="100" workbookViewId="0"/>
  </sheetViews>
  <sheetFormatPr defaultColWidth="11.5546875" defaultRowHeight="12"/>
  <cols>
    <col min="1" max="1" width="7.77734375" style="12" customWidth="1"/>
    <col min="2" max="3" width="8.77734375" style="12" customWidth="1"/>
    <col min="4" max="8" width="9.77734375" style="12" customWidth="1"/>
    <col min="9" max="16384" width="11.5546875" style="12"/>
  </cols>
  <sheetData>
    <row r="1" spans="1:9" ht="15.95" customHeight="1">
      <c r="A1" s="518" t="s">
        <v>163</v>
      </c>
      <c r="B1" s="519"/>
      <c r="C1" s="519"/>
      <c r="D1" s="519"/>
      <c r="E1" s="519"/>
      <c r="F1" s="519"/>
      <c r="G1" s="519"/>
      <c r="H1" s="520"/>
      <c r="I1" s="79"/>
    </row>
    <row r="2" spans="1:9" ht="15.95" customHeight="1">
      <c r="A2" s="521" t="s">
        <v>53</v>
      </c>
      <c r="B2" s="522"/>
      <c r="C2" s="522"/>
      <c r="D2" s="522"/>
      <c r="E2" s="522"/>
      <c r="F2" s="522"/>
      <c r="G2" s="522"/>
      <c r="H2" s="523"/>
      <c r="I2" s="79"/>
    </row>
    <row r="3" spans="1:9" ht="15.95" customHeight="1">
      <c r="A3" s="524"/>
      <c r="B3" s="562"/>
      <c r="C3" s="562"/>
      <c r="D3" s="562"/>
      <c r="E3" s="562"/>
      <c r="F3" s="562"/>
      <c r="G3" s="562"/>
      <c r="H3" s="563"/>
      <c r="I3" s="79"/>
    </row>
    <row r="4" spans="1:9" ht="15.95" customHeight="1" thickBot="1">
      <c r="A4" s="527"/>
      <c r="B4" s="564"/>
      <c r="C4" s="564"/>
      <c r="D4" s="564"/>
      <c r="E4" s="564"/>
      <c r="F4" s="564"/>
      <c r="G4" s="564"/>
      <c r="H4" s="565"/>
      <c r="I4" s="79"/>
    </row>
    <row r="5" spans="1:9" ht="13.5">
      <c r="A5" s="80"/>
      <c r="B5" s="81"/>
      <c r="C5" s="96"/>
      <c r="D5" s="95"/>
      <c r="E5" s="82" t="s">
        <v>99</v>
      </c>
      <c r="F5" s="96"/>
      <c r="G5" s="110"/>
      <c r="H5" s="104"/>
      <c r="I5" s="79"/>
    </row>
    <row r="6" spans="1:9">
      <c r="A6" s="83"/>
      <c r="B6" s="84"/>
      <c r="C6" s="97"/>
      <c r="D6" s="176"/>
      <c r="E6" s="177"/>
      <c r="F6" s="120"/>
      <c r="G6" s="120"/>
      <c r="H6" s="120" t="s">
        <v>54</v>
      </c>
      <c r="I6" s="79"/>
    </row>
    <row r="7" spans="1:9" ht="11.25" customHeight="1">
      <c r="A7" s="85" t="s">
        <v>77</v>
      </c>
      <c r="B7" s="84"/>
      <c r="C7" s="97"/>
      <c r="D7" s="472" t="s">
        <v>55</v>
      </c>
      <c r="E7" s="472" t="s">
        <v>58</v>
      </c>
      <c r="F7" s="476" t="s">
        <v>46</v>
      </c>
      <c r="G7" s="98" t="s">
        <v>56</v>
      </c>
      <c r="H7" s="611" t="s">
        <v>14</v>
      </c>
      <c r="I7" s="79"/>
    </row>
    <row r="8" spans="1:9" ht="21" customHeight="1">
      <c r="A8" s="475"/>
      <c r="B8" s="84"/>
      <c r="C8" s="97"/>
      <c r="D8" s="472" t="s">
        <v>57</v>
      </c>
      <c r="E8" s="472" t="s">
        <v>60</v>
      </c>
      <c r="F8" s="477"/>
      <c r="G8" s="98" t="s">
        <v>59</v>
      </c>
      <c r="H8" s="106"/>
      <c r="I8" s="79"/>
    </row>
    <row r="9" spans="1:9" ht="21" hidden="1" customHeight="1">
      <c r="A9" s="79"/>
      <c r="B9" s="84"/>
      <c r="C9" s="97"/>
      <c r="D9" s="473"/>
      <c r="F9" s="99"/>
      <c r="G9" s="99"/>
      <c r="H9" s="107"/>
      <c r="I9" s="79"/>
    </row>
    <row r="10" spans="1:9" ht="21" hidden="1" customHeight="1">
      <c r="A10" s="160"/>
      <c r="B10" s="160"/>
      <c r="C10" s="120"/>
      <c r="D10" s="474"/>
      <c r="E10" s="474"/>
      <c r="F10" s="161"/>
      <c r="G10" s="161"/>
      <c r="H10" s="161"/>
      <c r="I10" s="79"/>
    </row>
    <row r="11" spans="1:9" ht="21" customHeight="1">
      <c r="A11" s="144" t="s">
        <v>132</v>
      </c>
      <c r="B11" s="145"/>
      <c r="C11" s="146"/>
      <c r="D11" s="447">
        <v>46941</v>
      </c>
      <c r="E11" s="447">
        <v>149788</v>
      </c>
      <c r="F11" s="448">
        <f>SUM(D11:E11)</f>
        <v>196729</v>
      </c>
      <c r="G11" s="447">
        <v>11956</v>
      </c>
      <c r="H11" s="449">
        <v>208685</v>
      </c>
      <c r="I11" s="79"/>
    </row>
    <row r="12" spans="1:9" ht="27.75" customHeight="1">
      <c r="A12" s="464" t="s">
        <v>138</v>
      </c>
      <c r="B12" s="145"/>
      <c r="C12" s="146"/>
      <c r="D12" s="447">
        <v>49740</v>
      </c>
      <c r="E12" s="447">
        <v>152383</v>
      </c>
      <c r="F12" s="448">
        <f>SUM(D12:E12)</f>
        <v>202123</v>
      </c>
      <c r="G12" s="447">
        <v>15679</v>
      </c>
      <c r="H12" s="449">
        <v>217802</v>
      </c>
      <c r="I12" s="79"/>
    </row>
    <row r="13" spans="1:9">
      <c r="A13" s="142">
        <v>2020</v>
      </c>
      <c r="B13" s="143" t="s">
        <v>61</v>
      </c>
      <c r="C13" s="181"/>
      <c r="D13" s="113">
        <v>51064</v>
      </c>
      <c r="E13" s="113">
        <v>139687</v>
      </c>
      <c r="F13" s="113">
        <v>190750.99999999997</v>
      </c>
      <c r="G13" s="113">
        <v>12592</v>
      </c>
      <c r="H13" s="114">
        <f>IF(SUM(F13,G13)=0,"",SUM(F13,G13))</f>
        <v>203342.99999999997</v>
      </c>
      <c r="I13" s="79"/>
    </row>
    <row r="14" spans="1:9">
      <c r="A14" s="115"/>
      <c r="B14" s="116" t="s">
        <v>62</v>
      </c>
      <c r="C14" s="179"/>
      <c r="D14" s="117">
        <v>42298.999999999993</v>
      </c>
      <c r="E14" s="117">
        <v>137960</v>
      </c>
      <c r="F14" s="117">
        <v>180259</v>
      </c>
      <c r="G14" s="117">
        <v>14909</v>
      </c>
      <c r="H14" s="118">
        <f>IF(SUM(F14,G14)=0,"",SUM(F14,G14))</f>
        <v>195168</v>
      </c>
      <c r="I14" s="79"/>
    </row>
    <row r="15" spans="1:9">
      <c r="A15" s="119"/>
      <c r="B15" s="116" t="s">
        <v>63</v>
      </c>
      <c r="C15" s="179"/>
      <c r="D15" s="117">
        <v>49424</v>
      </c>
      <c r="E15" s="117">
        <v>174260</v>
      </c>
      <c r="F15" s="117">
        <v>223684</v>
      </c>
      <c r="G15" s="117">
        <v>13802</v>
      </c>
      <c r="H15" s="118">
        <f>IF(SUM(F15,G15)=0,"",SUM(F15,G15))</f>
        <v>237486</v>
      </c>
      <c r="I15" s="79"/>
    </row>
    <row r="16" spans="1:9">
      <c r="A16" s="89"/>
      <c r="B16" s="87" t="s">
        <v>64</v>
      </c>
      <c r="C16" s="182"/>
      <c r="D16" s="117">
        <v>56983.999999999993</v>
      </c>
      <c r="E16" s="117">
        <v>160003</v>
      </c>
      <c r="F16" s="117">
        <v>216986.99999999997</v>
      </c>
      <c r="G16" s="117">
        <v>21375</v>
      </c>
      <c r="H16" s="118">
        <f>IF(SUM(F16,G16)=0,"",SUM(F16,G16))</f>
        <v>238361.99999999997</v>
      </c>
      <c r="I16" s="79"/>
    </row>
    <row r="17" spans="1:9">
      <c r="A17" s="148"/>
      <c r="B17" s="149"/>
      <c r="C17" s="180"/>
      <c r="D17" s="276"/>
      <c r="E17" s="276"/>
      <c r="F17" s="260"/>
      <c r="G17" s="260"/>
      <c r="H17" s="224"/>
      <c r="I17" s="79"/>
    </row>
    <row r="18" spans="1:9">
      <c r="A18" s="142">
        <v>2021</v>
      </c>
      <c r="B18" s="143" t="s">
        <v>61</v>
      </c>
      <c r="C18" s="181"/>
      <c r="D18" s="117" t="s">
        <v>54</v>
      </c>
      <c r="E18" s="117" t="s">
        <v>54</v>
      </c>
      <c r="F18" s="117" t="s">
        <v>54</v>
      </c>
      <c r="G18" s="117" t="s">
        <v>54</v>
      </c>
      <c r="H18" s="137" t="str">
        <f t="shared" ref="H18:H46" si="0">IF(SUM(F18,G18)=0,"",SUM(F18,G18))</f>
        <v/>
      </c>
      <c r="I18" s="79"/>
    </row>
    <row r="19" spans="1:9">
      <c r="A19" s="115"/>
      <c r="B19" s="116" t="s">
        <v>62</v>
      </c>
      <c r="C19" s="179"/>
      <c r="D19" s="117" t="s">
        <v>54</v>
      </c>
      <c r="E19" s="117" t="s">
        <v>54</v>
      </c>
      <c r="F19" s="117" t="s">
        <v>54</v>
      </c>
      <c r="G19" s="141" t="s">
        <v>54</v>
      </c>
      <c r="H19" s="118" t="str">
        <f t="shared" si="0"/>
        <v/>
      </c>
      <c r="I19" s="79"/>
    </row>
    <row r="20" spans="1:9">
      <c r="A20" s="119"/>
      <c r="B20" s="116" t="s">
        <v>63</v>
      </c>
      <c r="C20" s="179"/>
      <c r="D20" s="117" t="s">
        <v>54</v>
      </c>
      <c r="E20" s="117" t="s">
        <v>54</v>
      </c>
      <c r="F20" s="117" t="s">
        <v>54</v>
      </c>
      <c r="G20" s="117" t="s">
        <v>54</v>
      </c>
      <c r="H20" s="118" t="str">
        <f t="shared" si="0"/>
        <v/>
      </c>
      <c r="I20" s="79"/>
    </row>
    <row r="21" spans="1:9">
      <c r="A21" s="89"/>
      <c r="B21" s="87" t="s">
        <v>64</v>
      </c>
      <c r="C21" s="182"/>
      <c r="D21" s="117" t="s">
        <v>54</v>
      </c>
      <c r="E21" s="117" t="s">
        <v>54</v>
      </c>
      <c r="F21" s="117" t="s">
        <v>54</v>
      </c>
      <c r="G21" s="117" t="s">
        <v>54</v>
      </c>
      <c r="H21" s="108" t="str">
        <f t="shared" si="0"/>
        <v/>
      </c>
      <c r="I21" s="79"/>
    </row>
    <row r="22" spans="1:9">
      <c r="A22" s="111">
        <f>A13</f>
        <v>2020</v>
      </c>
      <c r="B22" s="112" t="s">
        <v>65</v>
      </c>
      <c r="C22" s="183"/>
      <c r="D22" s="113">
        <v>47833</v>
      </c>
      <c r="E22" s="113">
        <v>153549</v>
      </c>
      <c r="F22" s="113">
        <v>201382</v>
      </c>
      <c r="G22" s="113">
        <v>14896</v>
      </c>
      <c r="H22" s="114">
        <f t="shared" si="0"/>
        <v>216278</v>
      </c>
      <c r="I22" s="79"/>
    </row>
    <row r="23" spans="1:9">
      <c r="A23" s="121"/>
      <c r="B23" s="116" t="s">
        <v>66</v>
      </c>
      <c r="C23" s="184"/>
      <c r="D23" s="117">
        <v>52166</v>
      </c>
      <c r="E23" s="117">
        <v>143533.00000000003</v>
      </c>
      <c r="F23" s="117">
        <v>195699</v>
      </c>
      <c r="G23" s="117">
        <v>14275</v>
      </c>
      <c r="H23" s="118">
        <f t="shared" si="0"/>
        <v>209974</v>
      </c>
      <c r="I23" s="79"/>
    </row>
    <row r="24" spans="1:9">
      <c r="A24" s="121"/>
      <c r="B24" s="116" t="s">
        <v>67</v>
      </c>
      <c r="C24" s="184"/>
      <c r="D24" s="117">
        <v>58069</v>
      </c>
      <c r="E24" s="117">
        <v>123172</v>
      </c>
      <c r="F24" s="117">
        <v>181241</v>
      </c>
      <c r="G24" s="117">
        <v>13889.000000000002</v>
      </c>
      <c r="H24" s="118">
        <f t="shared" si="0"/>
        <v>195130</v>
      </c>
      <c r="I24" s="79"/>
    </row>
    <row r="25" spans="1:9">
      <c r="A25" s="121"/>
      <c r="B25" s="116" t="s">
        <v>68</v>
      </c>
      <c r="C25" s="184"/>
      <c r="D25" s="117">
        <v>36606</v>
      </c>
      <c r="E25" s="117">
        <v>120873</v>
      </c>
      <c r="F25" s="117">
        <v>157479.00000000003</v>
      </c>
      <c r="G25" s="117">
        <v>7154</v>
      </c>
      <c r="H25" s="118">
        <f t="shared" si="0"/>
        <v>164633.00000000003</v>
      </c>
      <c r="I25" s="79"/>
    </row>
    <row r="26" spans="1:9">
      <c r="A26" s="121"/>
      <c r="B26" s="116" t="s">
        <v>69</v>
      </c>
      <c r="C26" s="184"/>
      <c r="D26" s="117">
        <v>44586</v>
      </c>
      <c r="E26" s="117">
        <v>136943</v>
      </c>
      <c r="F26" s="117">
        <v>181529</v>
      </c>
      <c r="G26" s="117">
        <v>13546.000000000002</v>
      </c>
      <c r="H26" s="118">
        <f t="shared" si="0"/>
        <v>195075</v>
      </c>
      <c r="I26" s="79"/>
    </row>
    <row r="27" spans="1:9">
      <c r="A27" s="121"/>
      <c r="B27" s="116" t="s">
        <v>70</v>
      </c>
      <c r="C27" s="184"/>
      <c r="D27" s="117">
        <v>43195</v>
      </c>
      <c r="E27" s="117">
        <v>154672</v>
      </c>
      <c r="F27" s="117">
        <v>197867.00000000003</v>
      </c>
      <c r="G27" s="117">
        <v>14105</v>
      </c>
      <c r="H27" s="118">
        <f t="shared" si="0"/>
        <v>211972.00000000003</v>
      </c>
      <c r="I27" s="79"/>
    </row>
    <row r="28" spans="1:9">
      <c r="A28" s="121"/>
      <c r="B28" s="116" t="s">
        <v>71</v>
      </c>
      <c r="C28" s="184"/>
      <c r="D28" s="117">
        <v>49193</v>
      </c>
      <c r="E28" s="117">
        <v>182667</v>
      </c>
      <c r="F28" s="117">
        <v>231860</v>
      </c>
      <c r="G28" s="117">
        <v>13272.000000000002</v>
      </c>
      <c r="H28" s="118">
        <f t="shared" si="0"/>
        <v>245132</v>
      </c>
      <c r="I28" s="79"/>
    </row>
    <row r="29" spans="1:9">
      <c r="A29" s="121"/>
      <c r="B29" s="116" t="s">
        <v>72</v>
      </c>
      <c r="C29" s="184"/>
      <c r="D29" s="117">
        <v>49065</v>
      </c>
      <c r="E29" s="117">
        <v>198829.99999999997</v>
      </c>
      <c r="F29" s="117">
        <v>247895</v>
      </c>
      <c r="G29" s="117">
        <v>13588</v>
      </c>
      <c r="H29" s="118">
        <f t="shared" si="0"/>
        <v>261483</v>
      </c>
      <c r="I29" s="79"/>
    </row>
    <row r="30" spans="1:9">
      <c r="A30" s="121"/>
      <c r="B30" s="116" t="s">
        <v>73</v>
      </c>
      <c r="C30" s="184"/>
      <c r="D30" s="117">
        <v>50829.999999999993</v>
      </c>
      <c r="E30" s="117">
        <v>145277.00000000003</v>
      </c>
      <c r="F30" s="117">
        <v>196107</v>
      </c>
      <c r="G30" s="117">
        <v>12926</v>
      </c>
      <c r="H30" s="118">
        <f t="shared" si="0"/>
        <v>209033</v>
      </c>
      <c r="I30" s="79"/>
    </row>
    <row r="31" spans="1:9">
      <c r="A31" s="121"/>
      <c r="B31" s="116" t="s">
        <v>74</v>
      </c>
      <c r="C31" s="184"/>
      <c r="D31" s="117">
        <v>59057</v>
      </c>
      <c r="E31" s="117">
        <v>148113</v>
      </c>
      <c r="F31" s="117">
        <v>207170.00000000003</v>
      </c>
      <c r="G31" s="117">
        <v>19938.000000000004</v>
      </c>
      <c r="H31" s="118">
        <f t="shared" si="0"/>
        <v>227108.00000000003</v>
      </c>
      <c r="I31" s="79"/>
    </row>
    <row r="32" spans="1:9">
      <c r="A32" s="121"/>
      <c r="B32" s="116" t="s">
        <v>75</v>
      </c>
      <c r="C32" s="184"/>
      <c r="D32" s="117">
        <v>56544</v>
      </c>
      <c r="E32" s="117">
        <v>182187</v>
      </c>
      <c r="F32" s="117">
        <v>238731</v>
      </c>
      <c r="G32" s="117">
        <v>21643</v>
      </c>
      <c r="H32" s="118">
        <f t="shared" si="0"/>
        <v>260374</v>
      </c>
      <c r="I32" s="79"/>
    </row>
    <row r="33" spans="1:12">
      <c r="A33" s="121"/>
      <c r="B33" s="116" t="s">
        <v>76</v>
      </c>
      <c r="C33" s="184"/>
      <c r="D33" s="117">
        <v>53263.999999999993</v>
      </c>
      <c r="E33" s="117">
        <v>155786</v>
      </c>
      <c r="F33" s="117">
        <v>209049.99999999997</v>
      </c>
      <c r="G33" s="117">
        <v>20300</v>
      </c>
      <c r="H33" s="118">
        <f t="shared" si="0"/>
        <v>229349.99999999997</v>
      </c>
      <c r="I33" s="79"/>
    </row>
    <row r="34" spans="1:12">
      <c r="A34" s="144"/>
      <c r="B34" s="149"/>
      <c r="C34" s="185"/>
      <c r="D34" s="147"/>
      <c r="E34" s="147"/>
      <c r="F34" s="147"/>
      <c r="H34" s="118"/>
      <c r="I34" s="79"/>
    </row>
    <row r="35" spans="1:12">
      <c r="A35" s="142">
        <f>A18</f>
        <v>2021</v>
      </c>
      <c r="B35" s="143" t="s">
        <v>65</v>
      </c>
      <c r="C35" s="186"/>
      <c r="D35" s="117">
        <v>73549</v>
      </c>
      <c r="E35" s="117">
        <v>193328</v>
      </c>
      <c r="F35" s="117">
        <v>266876.99999999994</v>
      </c>
      <c r="G35" s="147">
        <v>15551</v>
      </c>
      <c r="H35" s="118">
        <f t="shared" si="0"/>
        <v>282427.99999999994</v>
      </c>
      <c r="I35" s="79"/>
    </row>
    <row r="36" spans="1:12">
      <c r="A36" s="121"/>
      <c r="B36" s="116" t="s">
        <v>66</v>
      </c>
      <c r="C36" s="184"/>
      <c r="D36" s="117" t="s">
        <v>54</v>
      </c>
      <c r="E36" s="117" t="s">
        <v>54</v>
      </c>
      <c r="F36" s="117" t="s">
        <v>54</v>
      </c>
      <c r="G36" s="117" t="s">
        <v>54</v>
      </c>
      <c r="H36" s="118" t="str">
        <f t="shared" si="0"/>
        <v/>
      </c>
      <c r="I36" s="79"/>
    </row>
    <row r="37" spans="1:12">
      <c r="A37" s="121"/>
      <c r="B37" s="116" t="s">
        <v>67</v>
      </c>
      <c r="C37" s="184"/>
      <c r="D37" s="117" t="s">
        <v>54</v>
      </c>
      <c r="E37" s="117" t="s">
        <v>54</v>
      </c>
      <c r="F37" s="117" t="s">
        <v>54</v>
      </c>
      <c r="G37" s="117" t="s">
        <v>54</v>
      </c>
      <c r="H37" s="118" t="str">
        <f t="shared" si="0"/>
        <v/>
      </c>
      <c r="I37" s="79"/>
    </row>
    <row r="38" spans="1:12">
      <c r="A38" s="121"/>
      <c r="B38" s="116" t="s">
        <v>68</v>
      </c>
      <c r="C38" s="184"/>
      <c r="D38" s="117" t="s">
        <v>54</v>
      </c>
      <c r="E38" s="117" t="s">
        <v>54</v>
      </c>
      <c r="F38" s="117" t="s">
        <v>54</v>
      </c>
      <c r="G38" s="117" t="s">
        <v>54</v>
      </c>
      <c r="H38" s="118" t="str">
        <f t="shared" si="0"/>
        <v/>
      </c>
      <c r="I38" s="79"/>
    </row>
    <row r="39" spans="1:12">
      <c r="A39" s="121"/>
      <c r="B39" s="116" t="s">
        <v>69</v>
      </c>
      <c r="C39" s="184"/>
      <c r="D39" s="117" t="s">
        <v>54</v>
      </c>
      <c r="E39" s="117" t="s">
        <v>54</v>
      </c>
      <c r="F39" s="117" t="s">
        <v>54</v>
      </c>
      <c r="G39" s="117" t="s">
        <v>54</v>
      </c>
      <c r="H39" s="118" t="str">
        <f t="shared" si="0"/>
        <v/>
      </c>
      <c r="I39" s="79"/>
    </row>
    <row r="40" spans="1:12">
      <c r="A40" s="121"/>
      <c r="B40" s="116" t="s">
        <v>70</v>
      </c>
      <c r="C40" s="184"/>
      <c r="D40" s="117" t="s">
        <v>54</v>
      </c>
      <c r="E40" s="117" t="s">
        <v>54</v>
      </c>
      <c r="F40" s="117" t="s">
        <v>54</v>
      </c>
      <c r="G40" s="117" t="s">
        <v>54</v>
      </c>
      <c r="H40" s="118" t="str">
        <f t="shared" si="0"/>
        <v/>
      </c>
      <c r="I40" s="79"/>
    </row>
    <row r="41" spans="1:12">
      <c r="A41" s="121"/>
      <c r="B41" s="116" t="s">
        <v>71</v>
      </c>
      <c r="C41" s="184"/>
      <c r="D41" s="117" t="s">
        <v>54</v>
      </c>
      <c r="E41" s="117" t="s">
        <v>54</v>
      </c>
      <c r="F41" s="117" t="s">
        <v>54</v>
      </c>
      <c r="G41" s="117" t="s">
        <v>54</v>
      </c>
      <c r="H41" s="118" t="str">
        <f t="shared" si="0"/>
        <v/>
      </c>
      <c r="I41" s="79"/>
    </row>
    <row r="42" spans="1:12">
      <c r="A42" s="121"/>
      <c r="B42" s="116" t="s">
        <v>72</v>
      </c>
      <c r="C42" s="184"/>
      <c r="D42" s="117" t="s">
        <v>54</v>
      </c>
      <c r="E42" s="117" t="s">
        <v>54</v>
      </c>
      <c r="F42" s="117" t="s">
        <v>54</v>
      </c>
      <c r="G42" s="117" t="s">
        <v>54</v>
      </c>
      <c r="H42" s="118" t="str">
        <f t="shared" si="0"/>
        <v/>
      </c>
      <c r="I42" s="79"/>
    </row>
    <row r="43" spans="1:12">
      <c r="A43" s="121"/>
      <c r="B43" s="116" t="s">
        <v>73</v>
      </c>
      <c r="C43" s="184"/>
      <c r="D43" s="117" t="s">
        <v>54</v>
      </c>
      <c r="E43" s="117" t="s">
        <v>54</v>
      </c>
      <c r="F43" s="117" t="s">
        <v>54</v>
      </c>
      <c r="G43" s="117" t="s">
        <v>54</v>
      </c>
      <c r="H43" s="118" t="str">
        <f t="shared" si="0"/>
        <v/>
      </c>
      <c r="I43" s="79"/>
    </row>
    <row r="44" spans="1:12">
      <c r="A44" s="121"/>
      <c r="B44" s="116" t="s">
        <v>74</v>
      </c>
      <c r="C44" s="184"/>
      <c r="D44" s="117" t="s">
        <v>54</v>
      </c>
      <c r="E44" s="117" t="s">
        <v>54</v>
      </c>
      <c r="F44" s="117" t="s">
        <v>54</v>
      </c>
      <c r="G44" s="117" t="s">
        <v>54</v>
      </c>
      <c r="H44" s="118" t="str">
        <f t="shared" si="0"/>
        <v/>
      </c>
      <c r="I44" s="79"/>
    </row>
    <row r="45" spans="1:12">
      <c r="A45" s="121"/>
      <c r="B45" s="116" t="s">
        <v>75</v>
      </c>
      <c r="C45" s="184"/>
      <c r="D45" s="117" t="s">
        <v>54</v>
      </c>
      <c r="E45" s="117" t="s">
        <v>54</v>
      </c>
      <c r="F45" s="117" t="s">
        <v>54</v>
      </c>
      <c r="G45" s="117" t="s">
        <v>54</v>
      </c>
      <c r="H45" s="118" t="str">
        <f t="shared" si="0"/>
        <v/>
      </c>
      <c r="I45" s="79"/>
    </row>
    <row r="46" spans="1:12" ht="12.75" thickBot="1">
      <c r="A46" s="90"/>
      <c r="B46" s="91" t="s">
        <v>76</v>
      </c>
      <c r="C46" s="187"/>
      <c r="D46" s="222" t="s">
        <v>54</v>
      </c>
      <c r="E46" s="222" t="s">
        <v>54</v>
      </c>
      <c r="F46" s="222" t="s">
        <v>54</v>
      </c>
      <c r="G46" s="102" t="s">
        <v>54</v>
      </c>
      <c r="H46" s="225" t="str">
        <f t="shared" si="0"/>
        <v/>
      </c>
      <c r="I46" s="79"/>
    </row>
    <row r="47" spans="1:12" s="10" customFormat="1" ht="12" customHeight="1">
      <c r="A47" s="53" t="str">
        <f>Titles!$A$12</f>
        <v>1 Data for 2020 and 2021 based on 2016 Census Definitions.</v>
      </c>
      <c r="B47" s="87"/>
      <c r="C47" s="422"/>
      <c r="D47" s="374"/>
      <c r="E47" s="54"/>
      <c r="F47" s="374"/>
      <c r="G47" s="374"/>
      <c r="H47" s="423"/>
      <c r="I47" s="251"/>
      <c r="J47" s="251"/>
      <c r="K47" s="355"/>
      <c r="L47" s="11"/>
    </row>
    <row r="48" spans="1:12">
      <c r="A48" s="416" t="s">
        <v>120</v>
      </c>
      <c r="B48" s="362"/>
      <c r="C48" s="362"/>
      <c r="D48" s="362"/>
      <c r="E48" s="415"/>
      <c r="F48" s="360"/>
      <c r="G48" s="360"/>
      <c r="H48" s="360"/>
      <c r="I48" s="79"/>
    </row>
    <row r="49" spans="1:8" s="361" customFormat="1" ht="10.9" customHeight="1">
      <c r="A49" s="375" t="str">
        <f>Titles!$A$10</f>
        <v>Source: CMHC Starts and Completion Survey, Market Absorption Survey</v>
      </c>
      <c r="B49" s="362"/>
      <c r="C49" s="362"/>
      <c r="D49" s="362"/>
      <c r="E49" s="376"/>
      <c r="F49" s="362"/>
      <c r="G49" s="362"/>
      <c r="H49" s="362"/>
    </row>
    <row r="50" spans="1:8" s="361" customFormat="1" ht="10.9" customHeight="1">
      <c r="A50" s="363"/>
      <c r="B50" s="362"/>
      <c r="C50" s="362"/>
      <c r="D50" s="362"/>
      <c r="E50" s="364"/>
      <c r="F50" s="362"/>
      <c r="G50" s="362"/>
      <c r="H50" s="362"/>
    </row>
    <row r="51" spans="1:8" s="361" customFormat="1" ht="9.9499999999999993" customHeight="1"/>
    <row r="52" spans="1:8" s="361" customFormat="1"/>
    <row r="62" spans="1:8">
      <c r="F62" s="12" t="s">
        <v>111</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A22 A3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zoomScaleNormal="100" workbookViewId="0"/>
  </sheetViews>
  <sheetFormatPr defaultColWidth="11.5546875" defaultRowHeight="12"/>
  <cols>
    <col min="1" max="1" width="14.77734375" style="12" customWidth="1"/>
    <col min="2" max="2" width="4.77734375" style="122" customWidth="1"/>
    <col min="3" max="3" width="4.33203125" style="12" customWidth="1"/>
    <col min="4" max="4" width="4.77734375" style="12" customWidth="1"/>
    <col min="5" max="5" width="7.77734375" style="12" customWidth="1"/>
    <col min="6" max="10" width="7.33203125" style="12" customWidth="1"/>
    <col min="11" max="16384" width="11.5546875" style="12"/>
  </cols>
  <sheetData>
    <row r="1" spans="1:11" s="10" customFormat="1" ht="15.95" customHeight="1">
      <c r="A1" s="518" t="s">
        <v>147</v>
      </c>
      <c r="B1" s="519"/>
      <c r="C1" s="519"/>
      <c r="D1" s="519"/>
      <c r="E1" s="519"/>
      <c r="F1" s="519"/>
      <c r="G1" s="519"/>
      <c r="H1" s="519"/>
      <c r="I1" s="519"/>
      <c r="J1" s="520"/>
      <c r="K1" s="11"/>
    </row>
    <row r="2" spans="1:11" s="10" customFormat="1" ht="15.95" customHeight="1">
      <c r="A2" s="521" t="s">
        <v>164</v>
      </c>
      <c r="B2" s="522"/>
      <c r="C2" s="522"/>
      <c r="D2" s="522"/>
      <c r="E2" s="522"/>
      <c r="F2" s="522"/>
      <c r="G2" s="522"/>
      <c r="H2" s="522"/>
      <c r="I2" s="522"/>
      <c r="J2" s="523"/>
      <c r="K2" s="11"/>
    </row>
    <row r="3" spans="1:11" s="10" customFormat="1" ht="15.95" customHeight="1">
      <c r="A3" s="524"/>
      <c r="B3" s="562"/>
      <c r="C3" s="562"/>
      <c r="D3" s="562"/>
      <c r="E3" s="562"/>
      <c r="F3" s="562"/>
      <c r="G3" s="562"/>
      <c r="H3" s="562"/>
      <c r="I3" s="562"/>
      <c r="J3" s="563"/>
      <c r="K3" s="11"/>
    </row>
    <row r="4" spans="1:11" s="10" customFormat="1" ht="15.95" customHeight="1" thickBot="1">
      <c r="A4" s="527"/>
      <c r="B4" s="564"/>
      <c r="C4" s="564"/>
      <c r="D4" s="564"/>
      <c r="E4" s="564"/>
      <c r="F4" s="564"/>
      <c r="G4" s="564"/>
      <c r="H4" s="564"/>
      <c r="I4" s="564"/>
      <c r="J4" s="565"/>
      <c r="K4" s="11"/>
    </row>
    <row r="5" spans="1:11" ht="14.1" customHeight="1">
      <c r="A5" s="123"/>
      <c r="B5" s="124"/>
      <c r="C5" s="95"/>
      <c r="D5" s="125"/>
      <c r="E5" s="126" t="s">
        <v>6</v>
      </c>
      <c r="F5" s="127"/>
      <c r="G5" s="127"/>
      <c r="H5" s="127"/>
      <c r="I5" s="126" t="s">
        <v>78</v>
      </c>
      <c r="J5" s="128"/>
      <c r="K5" s="79"/>
    </row>
    <row r="6" spans="1:11" ht="14.1" customHeight="1">
      <c r="A6" s="162" t="s">
        <v>77</v>
      </c>
      <c r="B6" s="163"/>
      <c r="C6" s="156"/>
      <c r="D6" s="164"/>
      <c r="E6" s="161" t="s">
        <v>48</v>
      </c>
      <c r="F6" s="165" t="s">
        <v>33</v>
      </c>
      <c r="G6" s="165" t="s">
        <v>79</v>
      </c>
      <c r="H6" s="165" t="s">
        <v>12</v>
      </c>
      <c r="I6" s="161" t="s">
        <v>49</v>
      </c>
      <c r="J6" s="166" t="s">
        <v>46</v>
      </c>
      <c r="K6" s="79"/>
    </row>
    <row r="7" spans="1:11" ht="13.5">
      <c r="A7" s="138" t="s">
        <v>140</v>
      </c>
      <c r="B7" s="150"/>
      <c r="C7" s="139"/>
      <c r="D7" s="140"/>
      <c r="E7" s="141">
        <v>8168</v>
      </c>
      <c r="F7" s="141">
        <v>43534</v>
      </c>
      <c r="G7" s="141">
        <v>67864</v>
      </c>
      <c r="H7" s="141">
        <v>33948</v>
      </c>
      <c r="I7" s="141">
        <v>43215</v>
      </c>
      <c r="J7" s="470">
        <v>196729</v>
      </c>
      <c r="K7" s="79"/>
    </row>
    <row r="8" spans="1:11" ht="13.5">
      <c r="A8" s="85" t="s">
        <v>141</v>
      </c>
      <c r="B8" s="129"/>
      <c r="C8" s="84"/>
      <c r="D8" s="97"/>
      <c r="E8" s="434">
        <v>9041</v>
      </c>
      <c r="F8" s="434">
        <v>47232</v>
      </c>
      <c r="G8" s="434">
        <v>78916</v>
      </c>
      <c r="H8" s="434">
        <v>32049</v>
      </c>
      <c r="I8" s="434">
        <v>34885</v>
      </c>
      <c r="J8" s="433">
        <v>202123</v>
      </c>
      <c r="K8" s="79"/>
    </row>
    <row r="9" spans="1:11">
      <c r="A9" s="130"/>
      <c r="B9" s="131"/>
      <c r="C9" s="132"/>
      <c r="D9" s="133"/>
      <c r="E9" s="101"/>
      <c r="F9" s="101"/>
      <c r="G9" s="134"/>
      <c r="H9" s="134"/>
      <c r="I9" s="134"/>
      <c r="J9" s="109"/>
      <c r="K9" s="79"/>
    </row>
    <row r="10" spans="1:11" ht="12" customHeight="1">
      <c r="A10" s="216" t="s">
        <v>80</v>
      </c>
      <c r="B10" s="312">
        <v>2019</v>
      </c>
      <c r="C10" s="337" t="s">
        <v>63</v>
      </c>
      <c r="D10" s="338"/>
      <c r="E10" s="141">
        <v>2868</v>
      </c>
      <c r="F10" s="141">
        <v>6194</v>
      </c>
      <c r="G10" s="141">
        <v>20077</v>
      </c>
      <c r="H10" s="141">
        <v>12542.000000000002</v>
      </c>
      <c r="I10" s="141">
        <v>7236</v>
      </c>
      <c r="J10" s="226">
        <f t="shared" ref="J10:J15" si="0">SUM(E10:I10)</f>
        <v>48917</v>
      </c>
      <c r="K10" s="79"/>
    </row>
    <row r="11" spans="1:11" ht="12" customHeight="1">
      <c r="A11" s="217"/>
      <c r="B11" s="312">
        <v>2019</v>
      </c>
      <c r="C11" s="337" t="s">
        <v>64</v>
      </c>
      <c r="D11" s="338"/>
      <c r="E11" s="117">
        <v>3102.9999999999995</v>
      </c>
      <c r="F11" s="117">
        <v>6077</v>
      </c>
      <c r="G11" s="117">
        <v>19102</v>
      </c>
      <c r="H11" s="117">
        <v>13078</v>
      </c>
      <c r="I11" s="117">
        <v>6770</v>
      </c>
      <c r="J11" s="226">
        <f t="shared" si="0"/>
        <v>48130</v>
      </c>
      <c r="K11" s="79"/>
    </row>
    <row r="12" spans="1:11" ht="12" customHeight="1">
      <c r="A12" s="218" t="s">
        <v>51</v>
      </c>
      <c r="B12" s="312">
        <v>2019</v>
      </c>
      <c r="C12" s="337" t="s">
        <v>63</v>
      </c>
      <c r="D12" s="338"/>
      <c r="E12" s="141">
        <v>6090</v>
      </c>
      <c r="F12" s="141">
        <v>36245.000000000007</v>
      </c>
      <c r="G12" s="141">
        <v>57978</v>
      </c>
      <c r="H12" s="141">
        <v>24945.999999999996</v>
      </c>
      <c r="I12" s="141">
        <v>34447</v>
      </c>
      <c r="J12" s="226">
        <f t="shared" si="0"/>
        <v>159706</v>
      </c>
      <c r="K12" s="79"/>
    </row>
    <row r="13" spans="1:11" ht="12" customHeight="1">
      <c r="A13" s="217"/>
      <c r="B13" s="312">
        <v>2019</v>
      </c>
      <c r="C13" s="337" t="s">
        <v>64</v>
      </c>
      <c r="D13" s="338"/>
      <c r="E13" s="117">
        <v>4810.0000000000009</v>
      </c>
      <c r="F13" s="117">
        <v>34339</v>
      </c>
      <c r="G13" s="117">
        <v>45820</v>
      </c>
      <c r="H13" s="117">
        <v>23162</v>
      </c>
      <c r="I13" s="117">
        <v>32912</v>
      </c>
      <c r="J13" s="226">
        <f t="shared" si="0"/>
        <v>141043</v>
      </c>
      <c r="K13" s="79"/>
    </row>
    <row r="14" spans="1:11" ht="12" customHeight="1">
      <c r="A14" s="219" t="s">
        <v>46</v>
      </c>
      <c r="B14" s="312">
        <v>2019</v>
      </c>
      <c r="C14" s="337" t="s">
        <v>63</v>
      </c>
      <c r="D14" s="338"/>
      <c r="E14" s="141">
        <f t="shared" ref="E14:I15" si="1">SUM(E10,E12)</f>
        <v>8958</v>
      </c>
      <c r="F14" s="141">
        <f t="shared" si="1"/>
        <v>42439.000000000007</v>
      </c>
      <c r="G14" s="141">
        <f t="shared" si="1"/>
        <v>78055</v>
      </c>
      <c r="H14" s="141">
        <f t="shared" si="1"/>
        <v>37488</v>
      </c>
      <c r="I14" s="141">
        <f t="shared" si="1"/>
        <v>41683</v>
      </c>
      <c r="J14" s="226">
        <f t="shared" si="0"/>
        <v>208623</v>
      </c>
      <c r="K14" s="79"/>
    </row>
    <row r="15" spans="1:11" ht="12" customHeight="1">
      <c r="A15" s="136"/>
      <c r="B15" s="312">
        <v>2019</v>
      </c>
      <c r="C15" s="346" t="s">
        <v>64</v>
      </c>
      <c r="D15" s="347"/>
      <c r="E15" s="153">
        <f t="shared" si="1"/>
        <v>7913</v>
      </c>
      <c r="F15" s="153">
        <f t="shared" si="1"/>
        <v>40416</v>
      </c>
      <c r="G15" s="153">
        <f t="shared" si="1"/>
        <v>64922</v>
      </c>
      <c r="H15" s="153">
        <f t="shared" si="1"/>
        <v>36240</v>
      </c>
      <c r="I15" s="153">
        <f t="shared" si="1"/>
        <v>39682</v>
      </c>
      <c r="J15" s="226">
        <f t="shared" si="0"/>
        <v>189173</v>
      </c>
      <c r="K15" s="79"/>
    </row>
    <row r="16" spans="1:11" ht="9.9499999999999993" customHeight="1">
      <c r="A16" s="158"/>
      <c r="B16" s="88"/>
      <c r="C16" s="87"/>
      <c r="D16" s="182"/>
      <c r="E16" s="100"/>
      <c r="F16" s="100"/>
      <c r="G16" s="100"/>
      <c r="H16" s="100"/>
      <c r="I16" s="100"/>
      <c r="J16" s="227"/>
      <c r="K16" s="79"/>
    </row>
    <row r="17" spans="1:14" ht="12" customHeight="1">
      <c r="A17" s="216" t="s">
        <v>80</v>
      </c>
      <c r="B17" s="312">
        <v>2020</v>
      </c>
      <c r="C17" s="337" t="s">
        <v>63</v>
      </c>
      <c r="D17" s="350"/>
      <c r="E17" s="141">
        <v>2937.0000000000005</v>
      </c>
      <c r="F17" s="141">
        <v>7131</v>
      </c>
      <c r="G17" s="141">
        <v>21533</v>
      </c>
      <c r="H17" s="141">
        <v>10893</v>
      </c>
      <c r="I17" s="141">
        <v>6930</v>
      </c>
      <c r="J17" s="226">
        <f t="shared" ref="J17:J22" si="2">SUM(E17:I17)</f>
        <v>49424</v>
      </c>
      <c r="K17" s="79"/>
    </row>
    <row r="18" spans="1:14" ht="12" customHeight="1">
      <c r="A18" s="217"/>
      <c r="B18" s="312">
        <v>2020</v>
      </c>
      <c r="C18" s="337" t="s">
        <v>64</v>
      </c>
      <c r="D18" s="338"/>
      <c r="E18" s="117">
        <v>3376</v>
      </c>
      <c r="F18" s="117">
        <v>8312</v>
      </c>
      <c r="G18" s="117">
        <v>24063</v>
      </c>
      <c r="H18" s="117">
        <v>14193.999999999998</v>
      </c>
      <c r="I18" s="141">
        <v>7039</v>
      </c>
      <c r="J18" s="226">
        <f t="shared" si="2"/>
        <v>56984</v>
      </c>
      <c r="K18" s="79"/>
    </row>
    <row r="19" spans="1:14" ht="12" customHeight="1">
      <c r="A19" s="218" t="s">
        <v>51</v>
      </c>
      <c r="B19" s="312">
        <v>2020</v>
      </c>
      <c r="C19" s="337" t="s">
        <v>63</v>
      </c>
      <c r="D19" s="338"/>
      <c r="E19" s="141">
        <v>7487</v>
      </c>
      <c r="F19" s="141">
        <v>45247</v>
      </c>
      <c r="G19" s="141">
        <v>71213.000000000015</v>
      </c>
      <c r="H19" s="141">
        <v>19964</v>
      </c>
      <c r="I19" s="141">
        <v>30349</v>
      </c>
      <c r="J19" s="226">
        <f t="shared" si="2"/>
        <v>174260</v>
      </c>
      <c r="K19" s="79"/>
      <c r="N19" s="79"/>
    </row>
    <row r="20" spans="1:14" ht="12" customHeight="1">
      <c r="A20" s="217"/>
      <c r="B20" s="312">
        <v>2020</v>
      </c>
      <c r="C20" s="337" t="s">
        <v>64</v>
      </c>
      <c r="D20" s="338"/>
      <c r="E20" s="117">
        <v>6932</v>
      </c>
      <c r="F20" s="117">
        <v>41439</v>
      </c>
      <c r="G20" s="117">
        <v>54564</v>
      </c>
      <c r="H20" s="117">
        <v>26627</v>
      </c>
      <c r="I20" s="117">
        <v>30441.000000000004</v>
      </c>
      <c r="J20" s="226">
        <f t="shared" si="2"/>
        <v>160003</v>
      </c>
      <c r="K20" s="79"/>
    </row>
    <row r="21" spans="1:14" ht="12" customHeight="1">
      <c r="A21" s="219" t="s">
        <v>46</v>
      </c>
      <c r="B21" s="312">
        <v>2020</v>
      </c>
      <c r="C21" s="337" t="s">
        <v>63</v>
      </c>
      <c r="D21" s="338"/>
      <c r="E21" s="141">
        <f t="shared" ref="E21:I22" si="3">SUM(E17,E19)</f>
        <v>10424</v>
      </c>
      <c r="F21" s="141">
        <f t="shared" si="3"/>
        <v>52378</v>
      </c>
      <c r="G21" s="141">
        <f t="shared" si="3"/>
        <v>92746.000000000015</v>
      </c>
      <c r="H21" s="141">
        <f t="shared" si="3"/>
        <v>30857</v>
      </c>
      <c r="I21" s="141">
        <f t="shared" si="3"/>
        <v>37279</v>
      </c>
      <c r="J21" s="226">
        <f t="shared" si="2"/>
        <v>223684</v>
      </c>
      <c r="K21" s="79"/>
    </row>
    <row r="22" spans="1:14" ht="12" customHeight="1">
      <c r="A22" s="136"/>
      <c r="B22" s="312">
        <v>2020</v>
      </c>
      <c r="C22" s="346" t="s">
        <v>64</v>
      </c>
      <c r="D22" s="338"/>
      <c r="E22" s="153">
        <f t="shared" si="3"/>
        <v>10308</v>
      </c>
      <c r="F22" s="153">
        <f t="shared" si="3"/>
        <v>49751</v>
      </c>
      <c r="G22" s="153">
        <f t="shared" si="3"/>
        <v>78627</v>
      </c>
      <c r="H22" s="153">
        <f t="shared" si="3"/>
        <v>40821</v>
      </c>
      <c r="I22" s="153">
        <f t="shared" si="3"/>
        <v>37480</v>
      </c>
      <c r="J22" s="226">
        <f t="shared" si="2"/>
        <v>216987</v>
      </c>
      <c r="K22" s="79"/>
    </row>
    <row r="23" spans="1:14" ht="9.9499999999999993" customHeight="1">
      <c r="A23" s="158"/>
      <c r="B23" s="86"/>
      <c r="C23" s="191"/>
      <c r="D23" s="192"/>
      <c r="E23" s="101"/>
      <c r="F23" s="101"/>
      <c r="G23" s="101"/>
      <c r="H23" s="101"/>
      <c r="I23" s="101"/>
      <c r="J23" s="227"/>
      <c r="K23" s="79"/>
    </row>
    <row r="24" spans="1:14" ht="12" customHeight="1">
      <c r="A24" s="216" t="s">
        <v>80</v>
      </c>
      <c r="B24" s="444">
        <v>2019</v>
      </c>
      <c r="C24" s="139" t="s">
        <v>232</v>
      </c>
      <c r="D24" s="193"/>
      <c r="E24" s="141">
        <v>2596</v>
      </c>
      <c r="F24" s="141">
        <v>6096</v>
      </c>
      <c r="G24" s="141">
        <v>18038</v>
      </c>
      <c r="H24" s="141">
        <v>13676.000000000002</v>
      </c>
      <c r="I24" s="141">
        <v>6341</v>
      </c>
      <c r="J24" s="331">
        <f t="shared" ref="J24:J29" si="4">SUM(E24:I24)</f>
        <v>46747</v>
      </c>
      <c r="K24" s="79"/>
    </row>
    <row r="25" spans="1:14" ht="12" customHeight="1">
      <c r="A25" s="217"/>
      <c r="B25" s="444">
        <v>2019</v>
      </c>
      <c r="C25" s="173" t="s">
        <v>233</v>
      </c>
      <c r="D25" s="193"/>
      <c r="E25" s="141">
        <v>2886</v>
      </c>
      <c r="F25" s="141">
        <v>6580</v>
      </c>
      <c r="G25" s="141">
        <v>18508</v>
      </c>
      <c r="H25" s="141">
        <v>12773</v>
      </c>
      <c r="I25" s="141">
        <v>6554</v>
      </c>
      <c r="J25" s="224">
        <f t="shared" si="4"/>
        <v>47301</v>
      </c>
      <c r="K25" s="79"/>
    </row>
    <row r="26" spans="1:14" ht="12" customHeight="1">
      <c r="A26" s="220"/>
      <c r="B26" s="444">
        <v>2020</v>
      </c>
      <c r="C26" s="173" t="s">
        <v>234</v>
      </c>
      <c r="D26" s="193"/>
      <c r="E26" s="141">
        <v>2854</v>
      </c>
      <c r="F26" s="141">
        <v>7258</v>
      </c>
      <c r="G26" s="141">
        <v>18911</v>
      </c>
      <c r="H26" s="141">
        <v>12848</v>
      </c>
      <c r="I26" s="141">
        <v>5962</v>
      </c>
      <c r="J26" s="224">
        <f t="shared" si="4"/>
        <v>47833</v>
      </c>
      <c r="K26" s="79"/>
    </row>
    <row r="27" spans="1:14" ht="12" customHeight="1">
      <c r="A27" s="218" t="s">
        <v>51</v>
      </c>
      <c r="B27" s="444">
        <v>2019</v>
      </c>
      <c r="C27" s="139" t="s">
        <v>232</v>
      </c>
      <c r="D27" s="193"/>
      <c r="E27" s="117">
        <v>6329</v>
      </c>
      <c r="F27" s="117">
        <v>33923</v>
      </c>
      <c r="G27" s="117">
        <v>45254.000000000007</v>
      </c>
      <c r="H27" s="117">
        <v>18847</v>
      </c>
      <c r="I27" s="117">
        <v>40282</v>
      </c>
      <c r="J27" s="224">
        <f t="shared" si="4"/>
        <v>144635</v>
      </c>
      <c r="K27" s="79"/>
    </row>
    <row r="28" spans="1:14" ht="12" customHeight="1">
      <c r="A28" s="217"/>
      <c r="B28" s="444">
        <v>2019</v>
      </c>
      <c r="C28" s="173" t="s">
        <v>233</v>
      </c>
      <c r="D28" s="193"/>
      <c r="E28" s="117">
        <v>6219</v>
      </c>
      <c r="F28" s="117">
        <v>26046</v>
      </c>
      <c r="G28" s="117">
        <v>38337</v>
      </c>
      <c r="H28" s="117">
        <v>31647</v>
      </c>
      <c r="I28" s="117">
        <v>35224.000000000007</v>
      </c>
      <c r="J28" s="224">
        <f t="shared" si="4"/>
        <v>137473</v>
      </c>
      <c r="K28" s="79"/>
    </row>
    <row r="29" spans="1:14" ht="12" customHeight="1">
      <c r="A29" s="220"/>
      <c r="B29" s="444">
        <v>2020</v>
      </c>
      <c r="C29" s="173" t="s">
        <v>234</v>
      </c>
      <c r="D29" s="193"/>
      <c r="E29" s="117">
        <v>2905.0000000000005</v>
      </c>
      <c r="F29" s="117">
        <v>67234</v>
      </c>
      <c r="G29" s="117">
        <v>47843</v>
      </c>
      <c r="H29" s="117">
        <v>16984</v>
      </c>
      <c r="I29" s="117">
        <v>18583</v>
      </c>
      <c r="J29" s="224">
        <f t="shared" si="4"/>
        <v>153549</v>
      </c>
      <c r="K29" s="79"/>
    </row>
    <row r="30" spans="1:14" ht="12" customHeight="1">
      <c r="A30" s="219" t="s">
        <v>46</v>
      </c>
      <c r="B30" s="444">
        <v>2019</v>
      </c>
      <c r="C30" s="139" t="s">
        <v>232</v>
      </c>
      <c r="D30" s="193"/>
      <c r="E30" s="152">
        <f>SUM(E24,E27)</f>
        <v>8925</v>
      </c>
      <c r="F30" s="152">
        <f t="shared" ref="E30:J32" si="5">SUM(F24,F27)</f>
        <v>40019</v>
      </c>
      <c r="G30" s="152">
        <f t="shared" si="5"/>
        <v>63292.000000000007</v>
      </c>
      <c r="H30" s="152">
        <f t="shared" si="5"/>
        <v>32523</v>
      </c>
      <c r="I30" s="152">
        <f t="shared" si="5"/>
        <v>46623</v>
      </c>
      <c r="J30" s="224">
        <f t="shared" si="5"/>
        <v>191382</v>
      </c>
      <c r="K30" s="79"/>
    </row>
    <row r="31" spans="1:14" ht="12" customHeight="1">
      <c r="A31" s="219"/>
      <c r="B31" s="444">
        <v>2019</v>
      </c>
      <c r="C31" s="173" t="s">
        <v>233</v>
      </c>
      <c r="D31" s="193"/>
      <c r="E31" s="152">
        <f t="shared" si="5"/>
        <v>9105</v>
      </c>
      <c r="F31" s="152">
        <f t="shared" si="5"/>
        <v>32626</v>
      </c>
      <c r="G31" s="152">
        <f t="shared" si="5"/>
        <v>56845</v>
      </c>
      <c r="H31" s="152">
        <f t="shared" si="5"/>
        <v>44420</v>
      </c>
      <c r="I31" s="152">
        <f t="shared" si="5"/>
        <v>41778.000000000007</v>
      </c>
      <c r="J31" s="224">
        <f t="shared" si="5"/>
        <v>184774</v>
      </c>
      <c r="K31" s="79"/>
    </row>
    <row r="32" spans="1:14" ht="12" customHeight="1">
      <c r="A32" s="155"/>
      <c r="B32" s="444">
        <v>2020</v>
      </c>
      <c r="C32" s="173" t="s">
        <v>234</v>
      </c>
      <c r="D32" s="193"/>
      <c r="E32" s="157">
        <f t="shared" si="5"/>
        <v>5759</v>
      </c>
      <c r="F32" s="157">
        <f t="shared" si="5"/>
        <v>74492</v>
      </c>
      <c r="G32" s="157">
        <f t="shared" si="5"/>
        <v>66754</v>
      </c>
      <c r="H32" s="157">
        <f t="shared" si="5"/>
        <v>29832</v>
      </c>
      <c r="I32" s="157">
        <f t="shared" si="5"/>
        <v>24545</v>
      </c>
      <c r="J32" s="228">
        <f t="shared" si="5"/>
        <v>201382</v>
      </c>
      <c r="K32" s="79"/>
    </row>
    <row r="33" spans="1:12" ht="9.9499999999999993" customHeight="1">
      <c r="A33" s="135"/>
      <c r="B33" s="159"/>
      <c r="C33" s="132"/>
      <c r="D33" s="194"/>
      <c r="E33" s="134"/>
      <c r="F33" s="134"/>
      <c r="G33" s="134"/>
      <c r="H33" s="134"/>
      <c r="I33" s="134"/>
      <c r="J33" s="109"/>
      <c r="K33" s="79"/>
    </row>
    <row r="34" spans="1:12" ht="12" customHeight="1">
      <c r="A34" s="216" t="s">
        <v>80</v>
      </c>
      <c r="B34" s="444">
        <v>2020</v>
      </c>
      <c r="C34" s="139" t="s">
        <v>232</v>
      </c>
      <c r="D34" s="193"/>
      <c r="E34" s="141">
        <v>3408</v>
      </c>
      <c r="F34" s="141">
        <v>8015.0000000000009</v>
      </c>
      <c r="G34" s="141">
        <v>24336</v>
      </c>
      <c r="H34" s="141">
        <v>13687</v>
      </c>
      <c r="I34" s="141">
        <v>7098</v>
      </c>
      <c r="J34" s="137">
        <f t="shared" ref="J34:J39" si="6">SUM(E34:I34)</f>
        <v>56544</v>
      </c>
      <c r="K34" s="79"/>
    </row>
    <row r="35" spans="1:12" ht="12" customHeight="1">
      <c r="A35" s="217"/>
      <c r="B35" s="444">
        <v>2020</v>
      </c>
      <c r="C35" s="173" t="s">
        <v>233</v>
      </c>
      <c r="D35" s="193"/>
      <c r="E35" s="117">
        <v>3336.0000000000005</v>
      </c>
      <c r="F35" s="141">
        <v>7698</v>
      </c>
      <c r="G35" s="141">
        <v>19891</v>
      </c>
      <c r="H35" s="141">
        <v>15070</v>
      </c>
      <c r="I35" s="141">
        <v>7269</v>
      </c>
      <c r="J35" s="118">
        <f>SUM(E35:I35)</f>
        <v>53264</v>
      </c>
      <c r="K35" s="79"/>
    </row>
    <row r="36" spans="1:12" ht="12" customHeight="1">
      <c r="A36" s="220"/>
      <c r="B36" s="444">
        <v>2021</v>
      </c>
      <c r="C36" s="173" t="s">
        <v>234</v>
      </c>
      <c r="D36" s="193"/>
      <c r="E36" s="117">
        <v>4315</v>
      </c>
      <c r="F36" s="141">
        <v>19206</v>
      </c>
      <c r="G36" s="141">
        <v>24651</v>
      </c>
      <c r="H36" s="141">
        <v>15349</v>
      </c>
      <c r="I36" s="141">
        <v>10028</v>
      </c>
      <c r="J36" s="118">
        <f>SUM(E36:I36)</f>
        <v>73549</v>
      </c>
      <c r="K36" s="79"/>
    </row>
    <row r="37" spans="1:12" ht="12" customHeight="1">
      <c r="A37" s="218" t="s">
        <v>51</v>
      </c>
      <c r="B37" s="444">
        <v>2020</v>
      </c>
      <c r="C37" s="173" t="s">
        <v>232</v>
      </c>
      <c r="D37" s="193"/>
      <c r="E37" s="117">
        <v>10395.999999999998</v>
      </c>
      <c r="F37" s="117">
        <v>49036</v>
      </c>
      <c r="G37" s="117">
        <v>57907</v>
      </c>
      <c r="H37" s="117">
        <v>26264.000000000004</v>
      </c>
      <c r="I37" s="117">
        <v>38584</v>
      </c>
      <c r="J37" s="118">
        <f t="shared" si="6"/>
        <v>182187</v>
      </c>
      <c r="K37" s="79"/>
    </row>
    <row r="38" spans="1:12" ht="12" customHeight="1">
      <c r="A38" s="217"/>
      <c r="B38" s="444">
        <v>2020</v>
      </c>
      <c r="C38" s="173" t="s">
        <v>233</v>
      </c>
      <c r="D38" s="193"/>
      <c r="E38" s="117">
        <v>9756.9999999999982</v>
      </c>
      <c r="F38" s="117">
        <v>41083.999999999993</v>
      </c>
      <c r="G38" s="117">
        <v>48422</v>
      </c>
      <c r="H38" s="117">
        <v>24008.000000000004</v>
      </c>
      <c r="I38" s="117">
        <v>32515</v>
      </c>
      <c r="J38" s="118">
        <f t="shared" si="6"/>
        <v>155786</v>
      </c>
      <c r="K38" s="79"/>
    </row>
    <row r="39" spans="1:12" ht="12" customHeight="1">
      <c r="A39" s="220"/>
      <c r="B39" s="444">
        <v>2021</v>
      </c>
      <c r="C39" s="173" t="s">
        <v>234</v>
      </c>
      <c r="D39" s="193"/>
      <c r="E39" s="117">
        <v>6035</v>
      </c>
      <c r="F39" s="117">
        <v>75225</v>
      </c>
      <c r="G39" s="117">
        <v>63151</v>
      </c>
      <c r="H39" s="117">
        <v>25457</v>
      </c>
      <c r="I39" s="117">
        <v>23459.999999999996</v>
      </c>
      <c r="J39" s="118">
        <f t="shared" si="6"/>
        <v>193328</v>
      </c>
      <c r="K39" s="79"/>
    </row>
    <row r="40" spans="1:12" ht="12" customHeight="1">
      <c r="A40" s="219" t="s">
        <v>46</v>
      </c>
      <c r="B40" s="444">
        <v>2020</v>
      </c>
      <c r="C40" s="173" t="s">
        <v>232</v>
      </c>
      <c r="D40" s="193"/>
      <c r="E40" s="152">
        <f t="shared" ref="E40:J42" si="7">SUM(E34,E37)</f>
        <v>13803.999999999998</v>
      </c>
      <c r="F40" s="152">
        <f t="shared" si="7"/>
        <v>57051</v>
      </c>
      <c r="G40" s="152">
        <f t="shared" si="7"/>
        <v>82243</v>
      </c>
      <c r="H40" s="152">
        <f t="shared" si="7"/>
        <v>39951</v>
      </c>
      <c r="I40" s="152">
        <f t="shared" si="7"/>
        <v>45682</v>
      </c>
      <c r="J40" s="224">
        <f t="shared" si="7"/>
        <v>238731</v>
      </c>
      <c r="K40" s="79"/>
    </row>
    <row r="41" spans="1:12" ht="12" customHeight="1">
      <c r="A41" s="219"/>
      <c r="B41" s="647">
        <v>2020</v>
      </c>
      <c r="C41" s="173" t="s">
        <v>233</v>
      </c>
      <c r="D41" s="193"/>
      <c r="E41" s="152">
        <f t="shared" si="7"/>
        <v>13092.999999999998</v>
      </c>
      <c r="F41" s="152">
        <f t="shared" si="7"/>
        <v>48781.999999999993</v>
      </c>
      <c r="G41" s="152">
        <f t="shared" si="7"/>
        <v>68313</v>
      </c>
      <c r="H41" s="152">
        <f t="shared" si="7"/>
        <v>39078</v>
      </c>
      <c r="I41" s="152">
        <f t="shared" si="7"/>
        <v>39784</v>
      </c>
      <c r="J41" s="224">
        <f t="shared" si="7"/>
        <v>209050</v>
      </c>
      <c r="K41" s="79"/>
    </row>
    <row r="42" spans="1:12" ht="12" customHeight="1" thickBot="1">
      <c r="A42" s="90"/>
      <c r="B42" s="648">
        <v>2021</v>
      </c>
      <c r="C42" s="649" t="s">
        <v>234</v>
      </c>
      <c r="D42" s="471"/>
      <c r="E42" s="223">
        <f t="shared" si="7"/>
        <v>10350</v>
      </c>
      <c r="F42" s="223">
        <f>SUM(F36,F39)</f>
        <v>94431</v>
      </c>
      <c r="G42" s="223">
        <f t="shared" si="7"/>
        <v>87802</v>
      </c>
      <c r="H42" s="223">
        <f t="shared" si="7"/>
        <v>40806</v>
      </c>
      <c r="I42" s="223">
        <f t="shared" si="7"/>
        <v>33488</v>
      </c>
      <c r="J42" s="225">
        <f t="shared" si="7"/>
        <v>266877</v>
      </c>
      <c r="K42" s="79"/>
    </row>
    <row r="43" spans="1:12" s="10" customFormat="1" ht="12" customHeight="1">
      <c r="A43" s="53" t="str">
        <f>Titles!$A$12</f>
        <v>1 Data for 2020 and 2021 based on 2016 Census Definitions.</v>
      </c>
      <c r="B43" s="87"/>
      <c r="C43" s="422"/>
      <c r="D43" s="374"/>
      <c r="E43" s="54"/>
      <c r="F43" s="374"/>
      <c r="G43" s="374"/>
      <c r="H43" s="423"/>
      <c r="I43" s="79"/>
      <c r="J43" s="12"/>
      <c r="K43" s="355"/>
      <c r="L43" s="11"/>
    </row>
    <row r="44" spans="1:12">
      <c r="A44" s="416" t="s">
        <v>120</v>
      </c>
      <c r="B44" s="362"/>
      <c r="C44" s="362"/>
      <c r="D44" s="362"/>
      <c r="E44" s="415"/>
      <c r="F44" s="360"/>
      <c r="G44" s="360"/>
      <c r="H44" s="360"/>
      <c r="I44" s="361"/>
      <c r="J44" s="361"/>
    </row>
    <row r="45" spans="1:12" s="361" customFormat="1" ht="10.9" customHeight="1">
      <c r="A45" s="375" t="str">
        <f>Titles!$A$10</f>
        <v>Source: CMHC Starts and Completion Survey, Market Absorption Survey</v>
      </c>
      <c r="B45" s="362"/>
      <c r="C45" s="362"/>
      <c r="D45" s="362"/>
      <c r="E45" s="376"/>
      <c r="F45" s="362"/>
      <c r="G45" s="362"/>
      <c r="H45" s="362"/>
    </row>
    <row r="46" spans="1:12" s="361" customFormat="1" ht="10.9" customHeight="1"/>
    <row r="47" spans="1:12" s="414" customFormat="1" ht="12" customHeight="1">
      <c r="A47" s="375"/>
      <c r="B47" s="377"/>
      <c r="C47" s="13"/>
      <c r="D47" s="13"/>
      <c r="E47" s="13"/>
      <c r="F47" s="376"/>
      <c r="G47" s="378"/>
      <c r="H47" s="13"/>
      <c r="I47" s="13"/>
      <c r="J47" s="13"/>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zoomScaleNormal="100" workbookViewId="0"/>
  </sheetViews>
  <sheetFormatPr defaultColWidth="11.5546875" defaultRowHeight="15"/>
  <cols>
    <col min="1" max="1" width="6.21875" customWidth="1"/>
    <col min="2" max="3" width="8.33203125" customWidth="1"/>
    <col min="4" max="9" width="8.44140625" customWidth="1"/>
  </cols>
  <sheetData>
    <row r="1" spans="1:10" ht="15.95" customHeight="1">
      <c r="A1" s="518" t="s">
        <v>148</v>
      </c>
      <c r="B1" s="519"/>
      <c r="C1" s="519"/>
      <c r="D1" s="519"/>
      <c r="E1" s="519"/>
      <c r="F1" s="519"/>
      <c r="G1" s="519"/>
      <c r="H1" s="519"/>
      <c r="I1" s="520"/>
    </row>
    <row r="2" spans="1:10" ht="15.95" customHeight="1">
      <c r="A2" s="521" t="s">
        <v>165</v>
      </c>
      <c r="B2" s="522"/>
      <c r="C2" s="522"/>
      <c r="D2" s="522"/>
      <c r="E2" s="522"/>
      <c r="F2" s="522"/>
      <c r="G2" s="522"/>
      <c r="H2" s="522"/>
      <c r="I2" s="523"/>
    </row>
    <row r="3" spans="1:10" ht="15.95" customHeight="1">
      <c r="A3" s="524"/>
      <c r="B3" s="525"/>
      <c r="C3" s="525"/>
      <c r="D3" s="525"/>
      <c r="E3" s="525"/>
      <c r="F3" s="525"/>
      <c r="G3" s="525"/>
      <c r="H3" s="525"/>
      <c r="I3" s="526"/>
    </row>
    <row r="4" spans="1:10" ht="15.95" customHeight="1" thickBot="1">
      <c r="A4" s="527"/>
      <c r="B4" s="528"/>
      <c r="C4" s="528"/>
      <c r="D4" s="528"/>
      <c r="E4" s="528"/>
      <c r="F4" s="528"/>
      <c r="G4" s="528"/>
      <c r="H4" s="528"/>
      <c r="I4" s="529"/>
    </row>
    <row r="5" spans="1:10" ht="12" customHeight="1">
      <c r="A5" s="83"/>
      <c r="B5" s="92"/>
      <c r="C5" s="103"/>
      <c r="D5" s="126" t="s">
        <v>6</v>
      </c>
      <c r="E5" s="127"/>
      <c r="F5" s="127"/>
      <c r="G5" s="127"/>
      <c r="H5" s="126" t="s">
        <v>78</v>
      </c>
      <c r="I5" s="128"/>
    </row>
    <row r="6" spans="1:10" ht="12" customHeight="1">
      <c r="A6" s="162" t="s">
        <v>77</v>
      </c>
      <c r="B6" s="156"/>
      <c r="C6" s="164"/>
      <c r="D6" s="161" t="s">
        <v>48</v>
      </c>
      <c r="E6" s="165" t="s">
        <v>33</v>
      </c>
      <c r="F6" s="165" t="s">
        <v>79</v>
      </c>
      <c r="G6" s="165" t="s">
        <v>12</v>
      </c>
      <c r="H6" s="161" t="s">
        <v>49</v>
      </c>
      <c r="I6" s="166" t="s">
        <v>46</v>
      </c>
    </row>
    <row r="7" spans="1:10" ht="12" customHeight="1">
      <c r="A7" s="138" t="s">
        <v>140</v>
      </c>
      <c r="B7" s="150"/>
      <c r="C7" s="139"/>
      <c r="D7" s="141">
        <v>8168</v>
      </c>
      <c r="E7" s="141">
        <v>43534</v>
      </c>
      <c r="F7" s="141">
        <v>67864</v>
      </c>
      <c r="G7" s="141">
        <v>33948</v>
      </c>
      <c r="H7" s="141">
        <v>43215</v>
      </c>
      <c r="I7" s="470">
        <v>196729</v>
      </c>
      <c r="J7" s="167"/>
    </row>
    <row r="8" spans="1:10" ht="12" customHeight="1">
      <c r="A8" s="85" t="s">
        <v>142</v>
      </c>
      <c r="B8" s="129"/>
      <c r="C8" s="84"/>
      <c r="D8" s="434">
        <v>9041</v>
      </c>
      <c r="E8" s="434">
        <v>47232</v>
      </c>
      <c r="F8" s="434">
        <v>78916</v>
      </c>
      <c r="G8" s="434">
        <v>32049</v>
      </c>
      <c r="H8" s="434">
        <v>34885</v>
      </c>
      <c r="I8" s="433">
        <v>202123</v>
      </c>
      <c r="J8" s="167"/>
    </row>
    <row r="9" spans="1:10" ht="12" customHeight="1">
      <c r="A9" s="111">
        <v>2019</v>
      </c>
      <c r="B9" s="169" t="s">
        <v>61</v>
      </c>
      <c r="C9" s="178"/>
      <c r="D9" s="113">
        <v>5934</v>
      </c>
      <c r="E9" s="113">
        <v>42342</v>
      </c>
      <c r="F9" s="113">
        <v>58362</v>
      </c>
      <c r="G9" s="113">
        <v>26997</v>
      </c>
      <c r="H9" s="113">
        <v>40478</v>
      </c>
      <c r="I9" s="230">
        <v>174113</v>
      </c>
      <c r="J9" s="167"/>
    </row>
    <row r="10" spans="1:10" ht="12" customHeight="1">
      <c r="A10" s="310"/>
      <c r="B10" s="151" t="s">
        <v>62</v>
      </c>
      <c r="C10" s="179"/>
      <c r="D10" s="117">
        <v>9354</v>
      </c>
      <c r="E10" s="117">
        <v>48798</v>
      </c>
      <c r="F10" s="117">
        <v>68483</v>
      </c>
      <c r="G10" s="117">
        <v>34697.999999999993</v>
      </c>
      <c r="H10" s="117">
        <v>49125</v>
      </c>
      <c r="I10" s="231">
        <v>210458</v>
      </c>
      <c r="J10" s="167"/>
    </row>
    <row r="11" spans="1:10" ht="12" customHeight="1">
      <c r="A11" s="310"/>
      <c r="B11" s="151" t="s">
        <v>63</v>
      </c>
      <c r="C11" s="179"/>
      <c r="D11" s="117">
        <v>8958</v>
      </c>
      <c r="E11" s="117">
        <v>42439</v>
      </c>
      <c r="F11" s="117">
        <v>78055</v>
      </c>
      <c r="G11" s="117">
        <v>37488</v>
      </c>
      <c r="H11" s="117">
        <v>41683</v>
      </c>
      <c r="I11" s="231">
        <v>208623</v>
      </c>
      <c r="J11" s="167"/>
    </row>
    <row r="12" spans="1:10" ht="12" customHeight="1">
      <c r="A12" s="311"/>
      <c r="B12" s="170" t="s">
        <v>64</v>
      </c>
      <c r="C12" s="199"/>
      <c r="D12" s="117">
        <v>7912.9999999999991</v>
      </c>
      <c r="E12" s="117">
        <v>40416</v>
      </c>
      <c r="F12" s="117">
        <v>64922</v>
      </c>
      <c r="G12" s="117">
        <v>36239.999999999993</v>
      </c>
      <c r="H12" s="117">
        <v>39682</v>
      </c>
      <c r="I12" s="231">
        <v>189173</v>
      </c>
      <c r="J12" s="167"/>
    </row>
    <row r="13" spans="1:10" ht="12" customHeight="1">
      <c r="A13" s="111">
        <v>2020</v>
      </c>
      <c r="B13" s="169" t="s">
        <v>61</v>
      </c>
      <c r="C13" s="178"/>
      <c r="D13" s="113">
        <v>9817</v>
      </c>
      <c r="E13" s="113">
        <v>48364.999999999993</v>
      </c>
      <c r="F13" s="113">
        <v>67245</v>
      </c>
      <c r="G13" s="113">
        <v>31206.000000000004</v>
      </c>
      <c r="H13" s="113">
        <v>34117.999999999993</v>
      </c>
      <c r="I13" s="230">
        <v>190750.99999999997</v>
      </c>
      <c r="J13" s="167"/>
    </row>
    <row r="14" spans="1:10" ht="12" customHeight="1">
      <c r="A14" s="310"/>
      <c r="B14" s="151" t="s">
        <v>62</v>
      </c>
      <c r="C14" s="179"/>
      <c r="D14" s="117">
        <v>6637</v>
      </c>
      <c r="E14" s="117">
        <v>39811</v>
      </c>
      <c r="F14" s="117">
        <v>76620</v>
      </c>
      <c r="G14" s="117">
        <v>26216</v>
      </c>
      <c r="H14" s="117">
        <v>30975</v>
      </c>
      <c r="I14" s="231">
        <v>180259</v>
      </c>
      <c r="J14" s="167"/>
    </row>
    <row r="15" spans="1:10" ht="12" customHeight="1">
      <c r="A15" s="310"/>
      <c r="B15" s="151" t="s">
        <v>63</v>
      </c>
      <c r="C15" s="179"/>
      <c r="D15" s="117">
        <v>10424</v>
      </c>
      <c r="E15" s="117">
        <v>52378</v>
      </c>
      <c r="F15" s="117">
        <v>92746.000000000015</v>
      </c>
      <c r="G15" s="117">
        <v>30857</v>
      </c>
      <c r="H15" s="117">
        <v>37279</v>
      </c>
      <c r="I15" s="231">
        <v>223684</v>
      </c>
      <c r="J15" s="167"/>
    </row>
    <row r="16" spans="1:10" ht="12" customHeight="1">
      <c r="A16" s="311"/>
      <c r="B16" s="170" t="s">
        <v>64</v>
      </c>
      <c r="C16" s="199"/>
      <c r="D16" s="117">
        <v>10308</v>
      </c>
      <c r="E16" s="117">
        <v>49751</v>
      </c>
      <c r="F16" s="117">
        <v>78627</v>
      </c>
      <c r="G16" s="117">
        <v>40821</v>
      </c>
      <c r="H16" s="117">
        <v>37480.000000000007</v>
      </c>
      <c r="I16" s="231">
        <v>216986.99999999997</v>
      </c>
      <c r="J16" s="167"/>
    </row>
    <row r="17" spans="1:10" ht="12" customHeight="1">
      <c r="A17" s="111">
        <v>2021</v>
      </c>
      <c r="B17" s="169" t="s">
        <v>61</v>
      </c>
      <c r="C17" s="178"/>
      <c r="D17" s="113" t="s">
        <v>54</v>
      </c>
      <c r="E17" s="113" t="s">
        <v>54</v>
      </c>
      <c r="F17" s="113" t="s">
        <v>54</v>
      </c>
      <c r="G17" s="113" t="s">
        <v>54</v>
      </c>
      <c r="H17" s="113" t="s">
        <v>54</v>
      </c>
      <c r="I17" s="230" t="s">
        <v>54</v>
      </c>
      <c r="J17" s="167"/>
    </row>
    <row r="18" spans="1:10" ht="12" customHeight="1">
      <c r="A18" s="310"/>
      <c r="B18" s="151" t="s">
        <v>62</v>
      </c>
      <c r="C18" s="179"/>
      <c r="D18" s="117" t="s">
        <v>54</v>
      </c>
      <c r="E18" s="117" t="s">
        <v>54</v>
      </c>
      <c r="F18" s="117" t="s">
        <v>54</v>
      </c>
      <c r="G18" s="117" t="s">
        <v>54</v>
      </c>
      <c r="H18" s="117" t="s">
        <v>54</v>
      </c>
      <c r="I18" s="231" t="s">
        <v>54</v>
      </c>
      <c r="J18" s="167"/>
    </row>
    <row r="19" spans="1:10" ht="12" customHeight="1">
      <c r="A19" s="310"/>
      <c r="B19" s="151" t="s">
        <v>63</v>
      </c>
      <c r="C19" s="179"/>
      <c r="D19" s="117" t="s">
        <v>54</v>
      </c>
      <c r="E19" s="117" t="s">
        <v>54</v>
      </c>
      <c r="F19" s="117" t="s">
        <v>54</v>
      </c>
      <c r="G19" s="117" t="s">
        <v>54</v>
      </c>
      <c r="H19" s="117" t="s">
        <v>54</v>
      </c>
      <c r="I19" s="231" t="s">
        <v>54</v>
      </c>
      <c r="J19" s="167"/>
    </row>
    <row r="20" spans="1:10" ht="12" customHeight="1">
      <c r="A20" s="313"/>
      <c r="B20" s="171" t="s">
        <v>64</v>
      </c>
      <c r="C20" s="182"/>
      <c r="D20" s="117" t="s">
        <v>54</v>
      </c>
      <c r="E20" s="117" t="s">
        <v>54</v>
      </c>
      <c r="F20" s="117" t="s">
        <v>54</v>
      </c>
      <c r="G20" s="117" t="s">
        <v>54</v>
      </c>
      <c r="H20" s="117" t="s">
        <v>54</v>
      </c>
      <c r="I20" s="231" t="s">
        <v>54</v>
      </c>
      <c r="J20" s="167"/>
    </row>
    <row r="21" spans="1:10" ht="12" customHeight="1">
      <c r="A21" s="111">
        <f>A9</f>
        <v>2019</v>
      </c>
      <c r="B21" s="112" t="s">
        <v>65</v>
      </c>
      <c r="C21" s="183"/>
      <c r="D21" s="201">
        <v>5537.0000000000009</v>
      </c>
      <c r="E21" s="201">
        <v>40678.999999999993</v>
      </c>
      <c r="F21" s="201">
        <v>71102</v>
      </c>
      <c r="G21" s="201">
        <v>31137</v>
      </c>
      <c r="H21" s="201">
        <v>40527</v>
      </c>
      <c r="I21" s="229">
        <f>IF(SUM(D21:H21)=0,"",SUM(D21:H21))</f>
        <v>188982</v>
      </c>
      <c r="J21" s="167"/>
    </row>
    <row r="22" spans="1:10" ht="12" customHeight="1">
      <c r="A22" s="310"/>
      <c r="B22" s="116" t="s">
        <v>66</v>
      </c>
      <c r="C22" s="184"/>
      <c r="D22" s="152">
        <v>4472</v>
      </c>
      <c r="E22" s="152">
        <v>34147.999999999993</v>
      </c>
      <c r="F22" s="152">
        <v>51750</v>
      </c>
      <c r="G22" s="152">
        <v>24157.000000000004</v>
      </c>
      <c r="H22" s="152">
        <v>36104</v>
      </c>
      <c r="I22" s="224">
        <f t="shared" ref="I22:I56" si="0">IF(SUM(D22:H22)=0,"",SUM(D22:H22))</f>
        <v>150631</v>
      </c>
      <c r="J22" s="167"/>
    </row>
    <row r="23" spans="1:10" ht="12" customHeight="1">
      <c r="A23" s="314"/>
      <c r="B23" s="173" t="s">
        <v>67</v>
      </c>
      <c r="C23" s="184"/>
      <c r="D23" s="117">
        <v>5975</v>
      </c>
      <c r="E23" s="117">
        <v>57391.999999999993</v>
      </c>
      <c r="F23" s="117">
        <v>58317.000000000007</v>
      </c>
      <c r="G23" s="117">
        <v>24352.999999999996</v>
      </c>
      <c r="H23" s="117">
        <v>32394</v>
      </c>
      <c r="I23" s="231">
        <f t="shared" si="0"/>
        <v>178431</v>
      </c>
      <c r="J23" s="167"/>
    </row>
    <row r="24" spans="1:10" ht="12" customHeight="1">
      <c r="A24" s="315"/>
      <c r="B24" s="116" t="s">
        <v>68</v>
      </c>
      <c r="C24" s="184"/>
      <c r="D24" s="117">
        <v>5633</v>
      </c>
      <c r="E24" s="117">
        <v>48025.999999999993</v>
      </c>
      <c r="F24" s="117">
        <v>85894</v>
      </c>
      <c r="G24" s="117">
        <v>31878.000000000004</v>
      </c>
      <c r="H24" s="117">
        <v>50977.000000000007</v>
      </c>
      <c r="I24" s="231">
        <f t="shared" si="0"/>
        <v>222408</v>
      </c>
      <c r="J24" s="167"/>
    </row>
    <row r="25" spans="1:10" ht="12" customHeight="1">
      <c r="A25" s="310"/>
      <c r="B25" s="116" t="s">
        <v>69</v>
      </c>
      <c r="C25" s="184"/>
      <c r="D25" s="117">
        <v>6558.9999999999991</v>
      </c>
      <c r="E25" s="117">
        <v>44929</v>
      </c>
      <c r="F25" s="117">
        <v>49565</v>
      </c>
      <c r="G25" s="117">
        <v>31756.999999999996</v>
      </c>
      <c r="H25" s="117">
        <v>53756</v>
      </c>
      <c r="I25" s="231">
        <f t="shared" si="0"/>
        <v>186566</v>
      </c>
      <c r="J25" s="167"/>
    </row>
    <row r="26" spans="1:10" ht="12" customHeight="1">
      <c r="A26" s="314"/>
      <c r="B26" s="173" t="s">
        <v>70</v>
      </c>
      <c r="C26" s="184"/>
      <c r="D26" s="117">
        <v>14460</v>
      </c>
      <c r="E26" s="117">
        <v>48961</v>
      </c>
      <c r="F26" s="117">
        <v>66152</v>
      </c>
      <c r="G26" s="117">
        <v>42164.999999999993</v>
      </c>
      <c r="H26" s="117">
        <v>59870.999999999993</v>
      </c>
      <c r="I26" s="231">
        <f t="shared" si="0"/>
        <v>231609</v>
      </c>
      <c r="J26" s="167"/>
    </row>
    <row r="27" spans="1:10" ht="12" customHeight="1">
      <c r="A27" s="314"/>
      <c r="B27" s="116" t="s">
        <v>71</v>
      </c>
      <c r="C27" s="184"/>
      <c r="D27" s="117">
        <v>8103.0000000000018</v>
      </c>
      <c r="E27" s="117">
        <v>45852.999999999993</v>
      </c>
      <c r="F27" s="117">
        <v>68471</v>
      </c>
      <c r="G27" s="117">
        <v>35130</v>
      </c>
      <c r="H27" s="117">
        <v>48979</v>
      </c>
      <c r="I27" s="231">
        <f t="shared" si="0"/>
        <v>206536</v>
      </c>
      <c r="J27" s="167"/>
    </row>
    <row r="28" spans="1:10" ht="12" customHeight="1">
      <c r="A28" s="310"/>
      <c r="B28" s="116" t="s">
        <v>72</v>
      </c>
      <c r="C28" s="184"/>
      <c r="D28" s="152">
        <v>9508</v>
      </c>
      <c r="E28" s="152">
        <v>45509</v>
      </c>
      <c r="F28" s="152">
        <v>83348.999999999985</v>
      </c>
      <c r="G28" s="152">
        <v>37882</v>
      </c>
      <c r="H28" s="152">
        <v>34809</v>
      </c>
      <c r="I28" s="224">
        <f t="shared" si="0"/>
        <v>211057</v>
      </c>
      <c r="J28" s="167"/>
    </row>
    <row r="29" spans="1:10" ht="12" customHeight="1">
      <c r="A29" s="310"/>
      <c r="B29" s="173" t="s">
        <v>73</v>
      </c>
      <c r="C29" s="184"/>
      <c r="D29" s="117">
        <v>9824</v>
      </c>
      <c r="E29" s="117">
        <v>37159.000000000007</v>
      </c>
      <c r="F29" s="117">
        <v>83869</v>
      </c>
      <c r="G29" s="117">
        <v>39222</v>
      </c>
      <c r="H29" s="117">
        <v>39747</v>
      </c>
      <c r="I29" s="231">
        <f t="shared" si="0"/>
        <v>209821</v>
      </c>
      <c r="J29" s="167"/>
    </row>
    <row r="30" spans="1:10" ht="12" customHeight="1">
      <c r="A30" s="310"/>
      <c r="B30" s="173" t="s">
        <v>74</v>
      </c>
      <c r="C30" s="184"/>
      <c r="D30" s="117">
        <v>6179</v>
      </c>
      <c r="E30" s="117">
        <v>49653</v>
      </c>
      <c r="F30" s="117">
        <v>72846</v>
      </c>
      <c r="G30" s="117">
        <v>31598</v>
      </c>
      <c r="H30" s="117">
        <v>32921</v>
      </c>
      <c r="I30" s="231">
        <f t="shared" si="0"/>
        <v>193197</v>
      </c>
      <c r="J30" s="167"/>
    </row>
    <row r="31" spans="1:10" ht="12" customHeight="1">
      <c r="A31" s="310"/>
      <c r="B31" s="173" t="s">
        <v>75</v>
      </c>
      <c r="C31" s="184"/>
      <c r="D31" s="117">
        <v>8925</v>
      </c>
      <c r="E31" s="117">
        <v>40019</v>
      </c>
      <c r="F31" s="117">
        <v>63292</v>
      </c>
      <c r="G31" s="117">
        <v>32523.000000000004</v>
      </c>
      <c r="H31" s="117">
        <v>46623</v>
      </c>
      <c r="I31" s="231">
        <f t="shared" si="0"/>
        <v>191382</v>
      </c>
      <c r="J31" s="167"/>
    </row>
    <row r="32" spans="1:10" ht="12" customHeight="1">
      <c r="A32" s="311"/>
      <c r="B32" s="160" t="s">
        <v>76</v>
      </c>
      <c r="C32" s="200"/>
      <c r="D32" s="157">
        <v>9105</v>
      </c>
      <c r="E32" s="157">
        <v>32625.999999999996</v>
      </c>
      <c r="F32" s="157">
        <v>56845</v>
      </c>
      <c r="G32" s="157">
        <v>44420</v>
      </c>
      <c r="H32" s="157">
        <v>41778.000000000007</v>
      </c>
      <c r="I32" s="228">
        <f t="shared" si="0"/>
        <v>184774</v>
      </c>
      <c r="J32" s="167"/>
    </row>
    <row r="33" spans="1:10" ht="12" customHeight="1">
      <c r="A33" s="111">
        <f>A13</f>
        <v>2020</v>
      </c>
      <c r="B33" s="112" t="s">
        <v>65</v>
      </c>
      <c r="C33" s="183"/>
      <c r="D33" s="201">
        <v>5759</v>
      </c>
      <c r="E33" s="201">
        <v>74491.999999999985</v>
      </c>
      <c r="F33" s="201">
        <v>66753.999999999985</v>
      </c>
      <c r="G33" s="201">
        <v>29832</v>
      </c>
      <c r="H33" s="201">
        <v>24545</v>
      </c>
      <c r="I33" s="229">
        <f t="shared" si="0"/>
        <v>201381.99999999997</v>
      </c>
      <c r="J33" s="167"/>
    </row>
    <row r="34" spans="1:10" ht="12" customHeight="1">
      <c r="A34" s="310"/>
      <c r="B34" s="116" t="s">
        <v>66</v>
      </c>
      <c r="C34" s="184"/>
      <c r="D34" s="152">
        <v>11209</v>
      </c>
      <c r="E34" s="152">
        <v>46110</v>
      </c>
      <c r="F34" s="152">
        <v>75262</v>
      </c>
      <c r="G34" s="152">
        <v>24741</v>
      </c>
      <c r="H34" s="152">
        <v>38376.999999999993</v>
      </c>
      <c r="I34" s="224">
        <f t="shared" si="0"/>
        <v>195699</v>
      </c>
      <c r="J34" s="167"/>
    </row>
    <row r="35" spans="1:10" ht="12" customHeight="1">
      <c r="A35" s="314"/>
      <c r="B35" s="173" t="s">
        <v>67</v>
      </c>
      <c r="C35" s="184"/>
      <c r="D35" s="117">
        <v>5742</v>
      </c>
      <c r="E35" s="117">
        <v>40763.999999999993</v>
      </c>
      <c r="F35" s="117">
        <v>65503</v>
      </c>
      <c r="G35" s="117">
        <v>38627</v>
      </c>
      <c r="H35" s="117">
        <v>30605</v>
      </c>
      <c r="I35" s="231">
        <f t="shared" si="0"/>
        <v>181241</v>
      </c>
      <c r="J35" s="167"/>
    </row>
    <row r="36" spans="1:10" ht="12" customHeight="1">
      <c r="A36" s="315"/>
      <c r="B36" s="116" t="s">
        <v>68</v>
      </c>
      <c r="C36" s="184"/>
      <c r="D36" s="117">
        <v>5272</v>
      </c>
      <c r="E36" s="117">
        <v>0</v>
      </c>
      <c r="F36" s="117">
        <v>92656</v>
      </c>
      <c r="G36" s="117">
        <v>31929.000000000004</v>
      </c>
      <c r="H36" s="117">
        <v>27622</v>
      </c>
      <c r="I36" s="231">
        <f t="shared" si="0"/>
        <v>157479</v>
      </c>
      <c r="J36" s="167"/>
    </row>
    <row r="37" spans="1:10" ht="12" customHeight="1">
      <c r="A37" s="310"/>
      <c r="B37" s="116" t="s">
        <v>69</v>
      </c>
      <c r="C37" s="184"/>
      <c r="D37" s="117">
        <v>7784.0000000000009</v>
      </c>
      <c r="E37" s="117">
        <v>57556</v>
      </c>
      <c r="F37" s="117">
        <v>55937</v>
      </c>
      <c r="G37" s="117">
        <v>24194.000000000004</v>
      </c>
      <c r="H37" s="117">
        <v>36058</v>
      </c>
      <c r="I37" s="231">
        <f t="shared" si="0"/>
        <v>181529</v>
      </c>
      <c r="J37" s="167"/>
    </row>
    <row r="38" spans="1:10" ht="12" customHeight="1">
      <c r="A38" s="314"/>
      <c r="B38" s="173" t="s">
        <v>70</v>
      </c>
      <c r="C38" s="184"/>
      <c r="D38" s="117">
        <v>6759</v>
      </c>
      <c r="E38" s="117">
        <v>53921</v>
      </c>
      <c r="F38" s="117">
        <v>77337</v>
      </c>
      <c r="G38" s="117">
        <v>23740.000000000004</v>
      </c>
      <c r="H38" s="117">
        <v>36110</v>
      </c>
      <c r="I38" s="231">
        <f t="shared" si="0"/>
        <v>197867</v>
      </c>
      <c r="J38" s="167"/>
    </row>
    <row r="39" spans="1:10" ht="12" customHeight="1">
      <c r="A39" s="314"/>
      <c r="B39" s="116" t="s">
        <v>71</v>
      </c>
      <c r="C39" s="184"/>
      <c r="D39" s="117">
        <v>15052.999999999998</v>
      </c>
      <c r="E39" s="117">
        <v>57194</v>
      </c>
      <c r="F39" s="117">
        <v>84840</v>
      </c>
      <c r="G39" s="117">
        <v>36127</v>
      </c>
      <c r="H39" s="117">
        <v>38646</v>
      </c>
      <c r="I39" s="231">
        <f t="shared" si="0"/>
        <v>231860</v>
      </c>
      <c r="J39" s="167"/>
    </row>
    <row r="40" spans="1:10" ht="12" customHeight="1">
      <c r="A40" s="310"/>
      <c r="B40" s="116" t="s">
        <v>72</v>
      </c>
      <c r="C40" s="184"/>
      <c r="D40" s="152">
        <v>10009</v>
      </c>
      <c r="E40" s="152">
        <v>54047.000000000007</v>
      </c>
      <c r="F40" s="152">
        <v>115947</v>
      </c>
      <c r="G40" s="152">
        <v>26362.000000000004</v>
      </c>
      <c r="H40" s="152">
        <v>41530</v>
      </c>
      <c r="I40" s="224">
        <f t="shared" si="0"/>
        <v>247895</v>
      </c>
      <c r="J40" s="167"/>
    </row>
    <row r="41" spans="1:10" ht="12" customHeight="1">
      <c r="A41" s="310"/>
      <c r="B41" s="173" t="s">
        <v>73</v>
      </c>
      <c r="C41" s="184"/>
      <c r="D41" s="117">
        <v>9085</v>
      </c>
      <c r="E41" s="117">
        <v>47422.000000000007</v>
      </c>
      <c r="F41" s="117">
        <v>79082</v>
      </c>
      <c r="G41" s="117">
        <v>29862</v>
      </c>
      <c r="H41" s="117">
        <v>30656</v>
      </c>
      <c r="I41" s="231">
        <f t="shared" si="0"/>
        <v>196107</v>
      </c>
      <c r="J41" s="167"/>
    </row>
    <row r="42" spans="1:10" ht="12" customHeight="1">
      <c r="A42" s="310"/>
      <c r="B42" s="173" t="s">
        <v>74</v>
      </c>
      <c r="C42" s="184"/>
      <c r="D42" s="117">
        <v>5597</v>
      </c>
      <c r="E42" s="117">
        <v>47415</v>
      </c>
      <c r="F42" s="117">
        <v>81479.000000000015</v>
      </c>
      <c r="G42" s="117">
        <v>43262</v>
      </c>
      <c r="H42" s="117">
        <v>29417</v>
      </c>
      <c r="I42" s="231">
        <f t="shared" si="0"/>
        <v>207170</v>
      </c>
      <c r="J42" s="167"/>
    </row>
    <row r="43" spans="1:10" ht="12" customHeight="1">
      <c r="A43" s="310"/>
      <c r="B43" s="173" t="s">
        <v>75</v>
      </c>
      <c r="C43" s="184"/>
      <c r="D43" s="117">
        <v>13804.000000000002</v>
      </c>
      <c r="E43" s="117">
        <v>57051</v>
      </c>
      <c r="F43" s="117">
        <v>82243</v>
      </c>
      <c r="G43" s="117">
        <v>39950.999999999993</v>
      </c>
      <c r="H43" s="117">
        <v>45682</v>
      </c>
      <c r="I43" s="231">
        <f t="shared" si="0"/>
        <v>238731</v>
      </c>
      <c r="J43" s="167"/>
    </row>
    <row r="44" spans="1:10" ht="12" customHeight="1">
      <c r="A44" s="311"/>
      <c r="B44" s="160" t="s">
        <v>76</v>
      </c>
      <c r="C44" s="200"/>
      <c r="D44" s="157">
        <v>13093</v>
      </c>
      <c r="E44" s="157">
        <v>48782</v>
      </c>
      <c r="F44" s="157">
        <v>68313</v>
      </c>
      <c r="G44" s="157">
        <v>39077.999999999993</v>
      </c>
      <c r="H44" s="157">
        <v>39784</v>
      </c>
      <c r="I44" s="228">
        <f t="shared" si="0"/>
        <v>209050</v>
      </c>
      <c r="J44" s="167"/>
    </row>
    <row r="45" spans="1:10" ht="12" customHeight="1">
      <c r="A45" s="111">
        <f>A17</f>
        <v>2021</v>
      </c>
      <c r="B45" s="112" t="s">
        <v>65</v>
      </c>
      <c r="C45" s="183"/>
      <c r="D45" s="201">
        <v>10350</v>
      </c>
      <c r="E45" s="201">
        <v>94431</v>
      </c>
      <c r="F45" s="201">
        <v>87801.999999999985</v>
      </c>
      <c r="G45" s="201">
        <v>40806</v>
      </c>
      <c r="H45" s="201">
        <v>33488</v>
      </c>
      <c r="I45" s="229">
        <f t="shared" si="0"/>
        <v>266877</v>
      </c>
      <c r="J45" s="167"/>
    </row>
    <row r="46" spans="1:10" ht="12" customHeight="1">
      <c r="A46" s="121"/>
      <c r="B46" s="116" t="s">
        <v>66</v>
      </c>
      <c r="C46" s="184"/>
      <c r="D46" s="152" t="s">
        <v>54</v>
      </c>
      <c r="E46" s="152" t="s">
        <v>54</v>
      </c>
      <c r="F46" s="152" t="s">
        <v>54</v>
      </c>
      <c r="G46" s="152" t="s">
        <v>54</v>
      </c>
      <c r="H46" s="152" t="s">
        <v>54</v>
      </c>
      <c r="I46" s="224" t="str">
        <f t="shared" si="0"/>
        <v/>
      </c>
      <c r="J46" s="167"/>
    </row>
    <row r="47" spans="1:10" ht="12" customHeight="1">
      <c r="A47" s="172"/>
      <c r="B47" s="173" t="s">
        <v>67</v>
      </c>
      <c r="C47" s="184"/>
      <c r="D47" s="117" t="s">
        <v>54</v>
      </c>
      <c r="E47" s="117" t="s">
        <v>54</v>
      </c>
      <c r="F47" s="117" t="s">
        <v>54</v>
      </c>
      <c r="G47" s="117" t="s">
        <v>54</v>
      </c>
      <c r="H47" s="117" t="s">
        <v>54</v>
      </c>
      <c r="I47" s="231" t="str">
        <f t="shared" si="0"/>
        <v/>
      </c>
      <c r="J47" s="167"/>
    </row>
    <row r="48" spans="1:10" ht="12" customHeight="1">
      <c r="A48" s="174"/>
      <c r="B48" s="116" t="s">
        <v>68</v>
      </c>
      <c r="C48" s="184"/>
      <c r="D48" s="117" t="s">
        <v>54</v>
      </c>
      <c r="E48" s="117" t="s">
        <v>54</v>
      </c>
      <c r="F48" s="117" t="s">
        <v>54</v>
      </c>
      <c r="G48" s="117" t="s">
        <v>54</v>
      </c>
      <c r="H48" s="117" t="s">
        <v>54</v>
      </c>
      <c r="I48" s="231" t="str">
        <f t="shared" si="0"/>
        <v/>
      </c>
      <c r="J48" s="167"/>
    </row>
    <row r="49" spans="1:12" ht="12" customHeight="1">
      <c r="A49" s="121"/>
      <c r="B49" s="116" t="s">
        <v>69</v>
      </c>
      <c r="C49" s="184"/>
      <c r="D49" s="117" t="s">
        <v>54</v>
      </c>
      <c r="E49" s="117" t="s">
        <v>54</v>
      </c>
      <c r="F49" s="117" t="s">
        <v>54</v>
      </c>
      <c r="G49" s="117" t="s">
        <v>54</v>
      </c>
      <c r="H49" s="117" t="s">
        <v>54</v>
      </c>
      <c r="I49" s="231" t="str">
        <f t="shared" si="0"/>
        <v/>
      </c>
      <c r="J49" s="167"/>
    </row>
    <row r="50" spans="1:12" ht="12" customHeight="1">
      <c r="A50" s="172"/>
      <c r="B50" s="173" t="s">
        <v>70</v>
      </c>
      <c r="C50" s="184"/>
      <c r="D50" s="117" t="s">
        <v>54</v>
      </c>
      <c r="E50" s="117" t="s">
        <v>54</v>
      </c>
      <c r="F50" s="117" t="s">
        <v>54</v>
      </c>
      <c r="G50" s="117" t="s">
        <v>54</v>
      </c>
      <c r="H50" s="117" t="s">
        <v>54</v>
      </c>
      <c r="I50" s="231" t="str">
        <f t="shared" si="0"/>
        <v/>
      </c>
      <c r="J50" s="167"/>
    </row>
    <row r="51" spans="1:12" ht="12" customHeight="1">
      <c r="A51" s="172"/>
      <c r="B51" s="116" t="s">
        <v>71</v>
      </c>
      <c r="C51" s="184"/>
      <c r="D51" s="117" t="s">
        <v>54</v>
      </c>
      <c r="E51" s="117" t="s">
        <v>54</v>
      </c>
      <c r="F51" s="117" t="s">
        <v>54</v>
      </c>
      <c r="G51" s="117" t="s">
        <v>54</v>
      </c>
      <c r="H51" s="117" t="s">
        <v>54</v>
      </c>
      <c r="I51" s="231" t="str">
        <f t="shared" si="0"/>
        <v/>
      </c>
      <c r="J51" s="167"/>
    </row>
    <row r="52" spans="1:12" ht="12" customHeight="1">
      <c r="A52" s="121"/>
      <c r="B52" s="116" t="s">
        <v>72</v>
      </c>
      <c r="C52" s="184"/>
      <c r="D52" s="152" t="s">
        <v>54</v>
      </c>
      <c r="E52" s="152" t="s">
        <v>54</v>
      </c>
      <c r="F52" s="152" t="s">
        <v>54</v>
      </c>
      <c r="G52" s="152" t="s">
        <v>54</v>
      </c>
      <c r="H52" s="152" t="s">
        <v>54</v>
      </c>
      <c r="I52" s="224" t="str">
        <f t="shared" si="0"/>
        <v/>
      </c>
      <c r="J52" s="167"/>
    </row>
    <row r="53" spans="1:12" ht="12" customHeight="1">
      <c r="A53" s="121"/>
      <c r="B53" s="173" t="s">
        <v>73</v>
      </c>
      <c r="C53" s="184"/>
      <c r="D53" s="117" t="s">
        <v>54</v>
      </c>
      <c r="E53" s="117" t="s">
        <v>54</v>
      </c>
      <c r="F53" s="117" t="s">
        <v>54</v>
      </c>
      <c r="G53" s="117" t="s">
        <v>54</v>
      </c>
      <c r="H53" s="117" t="s">
        <v>54</v>
      </c>
      <c r="I53" s="231" t="str">
        <f t="shared" si="0"/>
        <v/>
      </c>
      <c r="J53" s="167"/>
    </row>
    <row r="54" spans="1:12" ht="12" customHeight="1">
      <c r="A54" s="121"/>
      <c r="B54" s="173" t="s">
        <v>74</v>
      </c>
      <c r="C54" s="184"/>
      <c r="D54" s="117" t="s">
        <v>54</v>
      </c>
      <c r="E54" s="117" t="s">
        <v>54</v>
      </c>
      <c r="F54" s="117" t="s">
        <v>54</v>
      </c>
      <c r="G54" s="117" t="s">
        <v>54</v>
      </c>
      <c r="H54" s="117" t="s">
        <v>54</v>
      </c>
      <c r="I54" s="231" t="str">
        <f t="shared" si="0"/>
        <v/>
      </c>
      <c r="J54" s="167"/>
    </row>
    <row r="55" spans="1:12" ht="12" customHeight="1">
      <c r="A55" s="121"/>
      <c r="B55" s="173" t="s">
        <v>75</v>
      </c>
      <c r="C55" s="184"/>
      <c r="D55" s="117" t="s">
        <v>54</v>
      </c>
      <c r="E55" s="117" t="s">
        <v>54</v>
      </c>
      <c r="F55" s="117" t="s">
        <v>54</v>
      </c>
      <c r="G55" s="117" t="s">
        <v>54</v>
      </c>
      <c r="H55" s="117" t="s">
        <v>54</v>
      </c>
      <c r="I55" s="231" t="str">
        <f t="shared" si="0"/>
        <v/>
      </c>
      <c r="J55" s="167"/>
    </row>
    <row r="56" spans="1:12" ht="12" customHeight="1" thickBot="1">
      <c r="A56" s="90"/>
      <c r="B56" s="175" t="s">
        <v>76</v>
      </c>
      <c r="C56" s="187"/>
      <c r="D56" s="154" t="s">
        <v>54</v>
      </c>
      <c r="E56" s="154" t="s">
        <v>54</v>
      </c>
      <c r="F56" s="154" t="s">
        <v>54</v>
      </c>
      <c r="G56" s="154" t="s">
        <v>54</v>
      </c>
      <c r="H56" s="154" t="s">
        <v>54</v>
      </c>
      <c r="I56" s="232" t="str">
        <f t="shared" si="0"/>
        <v/>
      </c>
      <c r="J56" s="167"/>
    </row>
    <row r="57" spans="1:12" s="10" customFormat="1" ht="12" customHeight="1">
      <c r="A57" s="53" t="str">
        <f>Titles!$A$12</f>
        <v>1 Data for 2020 and 2021 based on 2016 Census Definitions.</v>
      </c>
      <c r="B57" s="87"/>
      <c r="C57" s="422"/>
      <c r="D57" s="374"/>
      <c r="E57" s="54"/>
      <c r="F57" s="374"/>
      <c r="G57" s="374"/>
      <c r="H57" s="423"/>
      <c r="I57" s="79"/>
      <c r="J57" s="251"/>
      <c r="K57" s="355"/>
      <c r="L57" s="11"/>
    </row>
    <row r="58" spans="1:12" s="12" customFormat="1" ht="12">
      <c r="A58" s="416" t="s">
        <v>120</v>
      </c>
      <c r="B58" s="362"/>
      <c r="C58" s="362"/>
      <c r="D58" s="362"/>
      <c r="E58" s="415"/>
      <c r="F58" s="360"/>
      <c r="G58" s="360"/>
      <c r="H58" s="360"/>
      <c r="I58" s="361"/>
    </row>
    <row r="59" spans="1:12" s="361" customFormat="1" ht="10.9" customHeight="1">
      <c r="A59" s="375" t="str">
        <f>Titles!$A$10</f>
        <v>Source: CMHC Starts and Completion Survey, Market Absorption Survey</v>
      </c>
      <c r="B59" s="362"/>
      <c r="C59" s="362"/>
      <c r="D59" s="362"/>
      <c r="E59" s="376"/>
      <c r="F59" s="362"/>
      <c r="G59" s="362"/>
      <c r="H59" s="362"/>
    </row>
    <row r="60" spans="1:12" s="361" customFormat="1" ht="10.9" customHeight="1"/>
    <row r="61" spans="1:12" ht="12" customHeight="1">
      <c r="A61" s="375"/>
      <c r="B61" s="190"/>
      <c r="C61" s="190"/>
      <c r="D61" s="190"/>
      <c r="E61" s="190"/>
      <c r="F61" s="376"/>
      <c r="G61" s="190"/>
      <c r="H61" s="190"/>
      <c r="I61" s="190"/>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ignoredErrors>
    <ignoredError sqref="A21 A33 A4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zoomScaleNormal="100" workbookViewId="0"/>
  </sheetViews>
  <sheetFormatPr defaultColWidth="11.5546875" defaultRowHeight="15"/>
  <cols>
    <col min="1" max="1" width="4.77734375" style="326"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9" s="10" customFormat="1" ht="15.95" customHeight="1">
      <c r="A1" s="530" t="s">
        <v>149</v>
      </c>
      <c r="B1" s="531"/>
      <c r="C1" s="531"/>
      <c r="D1" s="531"/>
      <c r="E1" s="531"/>
      <c r="F1" s="531"/>
      <c r="G1" s="531"/>
      <c r="H1" s="532"/>
      <c r="I1" s="11"/>
    </row>
    <row r="2" spans="1:9" s="10" customFormat="1" ht="15.95" customHeight="1">
      <c r="A2" s="533" t="s">
        <v>166</v>
      </c>
      <c r="B2" s="534"/>
      <c r="C2" s="534"/>
      <c r="D2" s="534"/>
      <c r="E2" s="534"/>
      <c r="F2" s="534"/>
      <c r="G2" s="534"/>
      <c r="H2" s="535"/>
      <c r="I2" s="11"/>
    </row>
    <row r="3" spans="1:9" s="10" customFormat="1" ht="15.95" customHeight="1">
      <c r="A3" s="566"/>
      <c r="B3" s="567"/>
      <c r="C3" s="567"/>
      <c r="D3" s="567"/>
      <c r="E3" s="567"/>
      <c r="F3" s="567"/>
      <c r="G3" s="567"/>
      <c r="H3" s="568"/>
      <c r="I3" s="11"/>
    </row>
    <row r="4" spans="1:9" s="10" customFormat="1" ht="15.95" customHeight="1" thickBot="1">
      <c r="A4" s="569"/>
      <c r="B4" s="570"/>
      <c r="C4" s="570"/>
      <c r="D4" s="570"/>
      <c r="E4" s="570"/>
      <c r="F4" s="570"/>
      <c r="G4" s="570"/>
      <c r="H4" s="571"/>
      <c r="I4" s="11"/>
    </row>
    <row r="5" spans="1:9" ht="12" customHeight="1">
      <c r="A5" s="321" t="s">
        <v>98</v>
      </c>
      <c r="B5" s="95"/>
      <c r="C5" s="125"/>
      <c r="D5" s="98" t="s">
        <v>81</v>
      </c>
      <c r="E5" s="126" t="s">
        <v>85</v>
      </c>
      <c r="F5" s="126" t="s">
        <v>82</v>
      </c>
      <c r="G5" s="126" t="s">
        <v>83</v>
      </c>
      <c r="H5" s="166" t="s">
        <v>46</v>
      </c>
      <c r="I5" s="167"/>
    </row>
    <row r="6" spans="1:9" ht="12" customHeight="1">
      <c r="B6" s="92"/>
      <c r="C6" s="103"/>
      <c r="D6" s="98"/>
      <c r="E6" s="98" t="s">
        <v>84</v>
      </c>
      <c r="F6" s="98"/>
      <c r="G6" s="98"/>
      <c r="H6" s="106"/>
      <c r="I6" s="167"/>
    </row>
    <row r="7" spans="1:9" ht="12" customHeight="1">
      <c r="A7" s="319"/>
      <c r="B7" s="92"/>
      <c r="C7" s="103"/>
      <c r="E7" s="99"/>
      <c r="F7" s="99"/>
      <c r="G7" s="99"/>
      <c r="H7" s="106"/>
      <c r="I7" s="167"/>
    </row>
    <row r="8" spans="1:9" ht="12" customHeight="1">
      <c r="A8" s="156"/>
      <c r="B8" s="156"/>
      <c r="C8" s="164"/>
      <c r="D8" s="161"/>
      <c r="E8" s="161"/>
      <c r="F8" s="161"/>
      <c r="G8" s="161"/>
      <c r="H8" s="106"/>
      <c r="I8" s="167"/>
    </row>
    <row r="9" spans="1:9" ht="12" customHeight="1">
      <c r="A9" s="138" t="s">
        <v>140</v>
      </c>
      <c r="B9" s="168"/>
      <c r="C9" s="198"/>
      <c r="D9" s="435">
        <v>639</v>
      </c>
      <c r="E9" s="435">
        <v>1114</v>
      </c>
      <c r="F9" s="435">
        <v>4080</v>
      </c>
      <c r="G9" s="435">
        <v>2335</v>
      </c>
      <c r="H9" s="466">
        <v>8168</v>
      </c>
      <c r="I9" s="167"/>
    </row>
    <row r="10" spans="1:9" ht="12" customHeight="1">
      <c r="A10" s="85" t="s">
        <v>142</v>
      </c>
      <c r="B10" s="93"/>
      <c r="C10" s="103"/>
      <c r="D10" s="435">
        <v>506</v>
      </c>
      <c r="E10" s="435">
        <v>995</v>
      </c>
      <c r="F10" s="435">
        <v>4378</v>
      </c>
      <c r="G10" s="435">
        <v>3162</v>
      </c>
      <c r="H10" s="467">
        <v>9041</v>
      </c>
      <c r="I10" s="167"/>
    </row>
    <row r="11" spans="1:9" ht="11.85" customHeight="1">
      <c r="A11" s="318" t="s">
        <v>124</v>
      </c>
      <c r="B11" s="169" t="s">
        <v>61</v>
      </c>
      <c r="C11" s="178"/>
      <c r="D11" s="113">
        <v>453.00000000000006</v>
      </c>
      <c r="E11" s="113">
        <v>403</v>
      </c>
      <c r="F11" s="113">
        <v>3719</v>
      </c>
      <c r="G11" s="113">
        <v>1359</v>
      </c>
      <c r="H11" s="230">
        <v>5934</v>
      </c>
      <c r="I11" s="167"/>
    </row>
    <row r="12" spans="1:9" ht="11.85" customHeight="1">
      <c r="A12" s="322"/>
      <c r="B12" s="151" t="s">
        <v>62</v>
      </c>
      <c r="C12" s="179"/>
      <c r="D12" s="117">
        <v>593</v>
      </c>
      <c r="E12" s="117">
        <v>847</v>
      </c>
      <c r="F12" s="117">
        <v>4646</v>
      </c>
      <c r="G12" s="117">
        <v>3268</v>
      </c>
      <c r="H12" s="231">
        <v>9354</v>
      </c>
      <c r="I12" s="167"/>
    </row>
    <row r="13" spans="1:9" ht="11.85" customHeight="1">
      <c r="A13" s="322"/>
      <c r="B13" s="151" t="s">
        <v>63</v>
      </c>
      <c r="C13" s="179"/>
      <c r="D13" s="117">
        <v>658</v>
      </c>
      <c r="E13" s="117">
        <v>1970.0000000000002</v>
      </c>
      <c r="F13" s="117">
        <v>3700.9999999999995</v>
      </c>
      <c r="G13" s="117">
        <v>2629</v>
      </c>
      <c r="H13" s="231">
        <v>8958</v>
      </c>
      <c r="I13" s="167"/>
    </row>
    <row r="14" spans="1:9" ht="11.85" customHeight="1">
      <c r="A14" s="320"/>
      <c r="B14" s="170" t="s">
        <v>64</v>
      </c>
      <c r="C14" s="199"/>
      <c r="D14" s="117">
        <v>761.00000000000011</v>
      </c>
      <c r="E14" s="117">
        <v>1113</v>
      </c>
      <c r="F14" s="117">
        <v>4059.9999999999995</v>
      </c>
      <c r="G14" s="117">
        <v>1978.9999999999998</v>
      </c>
      <c r="H14" s="231">
        <v>7912.9999999999991</v>
      </c>
      <c r="I14" s="167"/>
    </row>
    <row r="15" spans="1:9" ht="11.85" customHeight="1">
      <c r="A15" s="318" t="s">
        <v>131</v>
      </c>
      <c r="B15" s="169" t="s">
        <v>61</v>
      </c>
      <c r="C15" s="178"/>
      <c r="D15" s="113">
        <v>474.00000000000006</v>
      </c>
      <c r="E15" s="113">
        <v>669</v>
      </c>
      <c r="F15" s="113">
        <v>4320</v>
      </c>
      <c r="G15" s="113">
        <v>4354</v>
      </c>
      <c r="H15" s="230">
        <v>9817</v>
      </c>
      <c r="I15" s="167"/>
    </row>
    <row r="16" spans="1:9" ht="11.85" customHeight="1">
      <c r="A16" s="322"/>
      <c r="B16" s="151" t="s">
        <v>62</v>
      </c>
      <c r="C16" s="179"/>
      <c r="D16" s="117">
        <v>302.00000000000006</v>
      </c>
      <c r="E16" s="117">
        <v>1279.9999999999998</v>
      </c>
      <c r="F16" s="117">
        <v>2525</v>
      </c>
      <c r="G16" s="117">
        <v>2530.0000000000005</v>
      </c>
      <c r="H16" s="231">
        <v>6637</v>
      </c>
      <c r="I16" s="167"/>
    </row>
    <row r="17" spans="1:9" ht="11.85" customHeight="1">
      <c r="A17" s="322"/>
      <c r="B17" s="151" t="s">
        <v>63</v>
      </c>
      <c r="C17" s="179"/>
      <c r="D17" s="117">
        <v>549</v>
      </c>
      <c r="E17" s="117">
        <v>1129</v>
      </c>
      <c r="F17" s="117">
        <v>5553</v>
      </c>
      <c r="G17" s="117">
        <v>3193</v>
      </c>
      <c r="H17" s="231">
        <v>10424</v>
      </c>
      <c r="I17" s="167"/>
    </row>
    <row r="18" spans="1:9" ht="11.85" customHeight="1">
      <c r="A18" s="320"/>
      <c r="B18" s="170" t="s">
        <v>64</v>
      </c>
      <c r="C18" s="199"/>
      <c r="D18" s="117">
        <v>667</v>
      </c>
      <c r="E18" s="117">
        <v>813</v>
      </c>
      <c r="F18" s="117">
        <v>5257.9999999999991</v>
      </c>
      <c r="G18" s="117">
        <v>3570</v>
      </c>
      <c r="H18" s="231">
        <v>10308</v>
      </c>
      <c r="I18" s="167"/>
    </row>
    <row r="19" spans="1:9" ht="11.85" customHeight="1">
      <c r="A19" s="318" t="s">
        <v>143</v>
      </c>
      <c r="B19" s="169" t="s">
        <v>61</v>
      </c>
      <c r="C19" s="178"/>
      <c r="D19" s="113" t="s">
        <v>54</v>
      </c>
      <c r="E19" s="113" t="s">
        <v>54</v>
      </c>
      <c r="F19" s="113" t="s">
        <v>54</v>
      </c>
      <c r="G19" s="113" t="s">
        <v>54</v>
      </c>
      <c r="H19" s="230" t="s">
        <v>54</v>
      </c>
      <c r="I19" s="167"/>
    </row>
    <row r="20" spans="1:9" ht="11.85" customHeight="1">
      <c r="A20" s="322"/>
      <c r="B20" s="151" t="s">
        <v>62</v>
      </c>
      <c r="C20" s="179"/>
      <c r="D20" s="117" t="s">
        <v>54</v>
      </c>
      <c r="E20" s="117" t="s">
        <v>54</v>
      </c>
      <c r="F20" s="117" t="s">
        <v>54</v>
      </c>
      <c r="G20" s="117" t="s">
        <v>54</v>
      </c>
      <c r="H20" s="231" t="s">
        <v>54</v>
      </c>
      <c r="I20" s="167"/>
    </row>
    <row r="21" spans="1:9" ht="11.85" customHeight="1">
      <c r="A21" s="322"/>
      <c r="B21" s="151" t="s">
        <v>63</v>
      </c>
      <c r="C21" s="179"/>
      <c r="D21" s="117" t="s">
        <v>54</v>
      </c>
      <c r="E21" s="117" t="s">
        <v>54</v>
      </c>
      <c r="F21" s="117" t="s">
        <v>54</v>
      </c>
      <c r="G21" s="117" t="s">
        <v>54</v>
      </c>
      <c r="H21" s="231" t="s">
        <v>54</v>
      </c>
      <c r="I21" s="167"/>
    </row>
    <row r="22" spans="1:9" ht="11.85" customHeight="1">
      <c r="A22" s="321"/>
      <c r="B22" s="171" t="s">
        <v>64</v>
      </c>
      <c r="C22" s="182"/>
      <c r="D22" s="117" t="s">
        <v>54</v>
      </c>
      <c r="E22" s="117" t="s">
        <v>54</v>
      </c>
      <c r="F22" s="117" t="s">
        <v>54</v>
      </c>
      <c r="G22" s="117" t="s">
        <v>54</v>
      </c>
      <c r="H22" s="234" t="s">
        <v>54</v>
      </c>
      <c r="I22" s="167"/>
    </row>
    <row r="23" spans="1:9" ht="11.85" customHeight="1">
      <c r="A23" s="318" t="s">
        <v>124</v>
      </c>
      <c r="B23" s="112" t="s">
        <v>65</v>
      </c>
      <c r="C23" s="183"/>
      <c r="D23" s="201">
        <v>466</v>
      </c>
      <c r="E23" s="201">
        <v>647</v>
      </c>
      <c r="F23" s="201">
        <v>3149</v>
      </c>
      <c r="G23" s="201">
        <v>1275</v>
      </c>
      <c r="H23" s="226">
        <f>IF(SUM(C23:G23)=0,"",SUM(C23:G23))</f>
        <v>5537</v>
      </c>
      <c r="I23" s="167"/>
    </row>
    <row r="24" spans="1:9" ht="11.85" customHeight="1">
      <c r="A24" s="322"/>
      <c r="B24" s="116" t="s">
        <v>66</v>
      </c>
      <c r="C24" s="184"/>
      <c r="D24" s="152">
        <v>479</v>
      </c>
      <c r="E24" s="152">
        <v>258</v>
      </c>
      <c r="F24" s="152">
        <v>3269</v>
      </c>
      <c r="G24" s="152">
        <v>466</v>
      </c>
      <c r="H24" s="231">
        <f t="shared" ref="H24:H58" si="0">IF(SUM(C24:G24)=0,"",SUM(C24:G24))</f>
        <v>4472</v>
      </c>
      <c r="I24" s="167"/>
    </row>
    <row r="25" spans="1:9" ht="11.85" customHeight="1">
      <c r="A25" s="323"/>
      <c r="B25" s="173" t="s">
        <v>67</v>
      </c>
      <c r="C25" s="184"/>
      <c r="D25" s="117">
        <v>472</v>
      </c>
      <c r="E25" s="117">
        <v>92</v>
      </c>
      <c r="F25" s="117">
        <v>4662</v>
      </c>
      <c r="G25" s="117">
        <v>749.00000000000011</v>
      </c>
      <c r="H25" s="231">
        <f t="shared" si="0"/>
        <v>5975</v>
      </c>
      <c r="I25" s="167"/>
    </row>
    <row r="26" spans="1:9" ht="11.85" customHeight="1">
      <c r="A26" s="324"/>
      <c r="B26" s="116" t="s">
        <v>68</v>
      </c>
      <c r="C26" s="184"/>
      <c r="D26" s="117">
        <v>362.00000000000006</v>
      </c>
      <c r="E26" s="117">
        <v>268.99999999999994</v>
      </c>
      <c r="F26" s="117">
        <v>3425</v>
      </c>
      <c r="G26" s="117">
        <v>1577</v>
      </c>
      <c r="H26" s="231">
        <f t="shared" si="0"/>
        <v>5633</v>
      </c>
      <c r="I26" s="167"/>
    </row>
    <row r="27" spans="1:9" ht="11.85" customHeight="1">
      <c r="A27" s="322"/>
      <c r="B27" s="116" t="s">
        <v>69</v>
      </c>
      <c r="C27" s="184"/>
      <c r="D27" s="117">
        <v>526</v>
      </c>
      <c r="E27" s="117">
        <v>874</v>
      </c>
      <c r="F27" s="117">
        <v>3239</v>
      </c>
      <c r="G27" s="117">
        <v>1920</v>
      </c>
      <c r="H27" s="231">
        <f t="shared" si="0"/>
        <v>6559</v>
      </c>
      <c r="I27" s="167"/>
    </row>
    <row r="28" spans="1:9" ht="11.85" customHeight="1">
      <c r="A28" s="323"/>
      <c r="B28" s="173" t="s">
        <v>70</v>
      </c>
      <c r="C28" s="184"/>
      <c r="D28" s="117">
        <v>713</v>
      </c>
      <c r="E28" s="117">
        <v>1394.0000000000002</v>
      </c>
      <c r="F28" s="117">
        <v>7345</v>
      </c>
      <c r="G28" s="117">
        <v>5008</v>
      </c>
      <c r="H28" s="231">
        <f t="shared" si="0"/>
        <v>14460</v>
      </c>
      <c r="I28" s="167"/>
    </row>
    <row r="29" spans="1:9" ht="11.85" customHeight="1">
      <c r="A29" s="323"/>
      <c r="B29" s="116" t="s">
        <v>71</v>
      </c>
      <c r="C29" s="184"/>
      <c r="D29" s="117">
        <v>460.99999999999994</v>
      </c>
      <c r="E29" s="117">
        <v>1708</v>
      </c>
      <c r="F29" s="117">
        <v>3433</v>
      </c>
      <c r="G29" s="117">
        <v>2501.0000000000005</v>
      </c>
      <c r="H29" s="231">
        <f t="shared" si="0"/>
        <v>8103</v>
      </c>
      <c r="I29" s="167"/>
    </row>
    <row r="30" spans="1:9" ht="11.85" customHeight="1">
      <c r="A30" s="322"/>
      <c r="B30" s="116" t="s">
        <v>72</v>
      </c>
      <c r="C30" s="184"/>
      <c r="D30" s="152">
        <v>745</v>
      </c>
      <c r="E30" s="152">
        <v>763</v>
      </c>
      <c r="F30" s="152">
        <v>4423</v>
      </c>
      <c r="G30" s="152">
        <v>3577</v>
      </c>
      <c r="H30" s="231">
        <f t="shared" si="0"/>
        <v>9508</v>
      </c>
      <c r="I30" s="167"/>
    </row>
    <row r="31" spans="1:9" ht="11.85" customHeight="1">
      <c r="A31" s="322"/>
      <c r="B31" s="173" t="s">
        <v>73</v>
      </c>
      <c r="C31" s="184"/>
      <c r="D31" s="117">
        <v>833.00000000000011</v>
      </c>
      <c r="E31" s="117">
        <v>1785</v>
      </c>
      <c r="F31" s="117">
        <v>3396</v>
      </c>
      <c r="G31" s="117">
        <v>3810.0000000000005</v>
      </c>
      <c r="H31" s="231">
        <f t="shared" si="0"/>
        <v>9824</v>
      </c>
      <c r="I31" s="167"/>
    </row>
    <row r="32" spans="1:9" ht="11.85" customHeight="1">
      <c r="A32" s="322"/>
      <c r="B32" s="173" t="s">
        <v>74</v>
      </c>
      <c r="C32" s="184"/>
      <c r="D32" s="117">
        <v>729</v>
      </c>
      <c r="E32" s="117">
        <v>1075</v>
      </c>
      <c r="F32" s="117">
        <v>2798.9999999999995</v>
      </c>
      <c r="G32" s="117">
        <v>1576</v>
      </c>
      <c r="H32" s="231">
        <f t="shared" si="0"/>
        <v>6179</v>
      </c>
      <c r="I32" s="167"/>
    </row>
    <row r="33" spans="1:9" ht="11.85" customHeight="1">
      <c r="A33" s="322"/>
      <c r="B33" s="173" t="s">
        <v>75</v>
      </c>
      <c r="C33" s="184"/>
      <c r="D33" s="117">
        <v>772</v>
      </c>
      <c r="E33" s="117">
        <v>840.00000000000011</v>
      </c>
      <c r="F33" s="117">
        <v>3382</v>
      </c>
      <c r="G33" s="117">
        <v>3931</v>
      </c>
      <c r="H33" s="231">
        <f t="shared" si="0"/>
        <v>8925</v>
      </c>
      <c r="I33" s="167"/>
    </row>
    <row r="34" spans="1:9" ht="11.85" customHeight="1">
      <c r="A34" s="320"/>
      <c r="B34" s="160" t="s">
        <v>76</v>
      </c>
      <c r="C34" s="200"/>
      <c r="D34" s="157">
        <v>722</v>
      </c>
      <c r="E34" s="157">
        <v>1313</v>
      </c>
      <c r="F34" s="157">
        <v>6015.0000000000009</v>
      </c>
      <c r="G34" s="157">
        <v>1055</v>
      </c>
      <c r="H34" s="234">
        <f t="shared" si="0"/>
        <v>9105</v>
      </c>
      <c r="I34" s="167"/>
    </row>
    <row r="35" spans="1:9" ht="11.85" customHeight="1">
      <c r="A35" s="318" t="s">
        <v>131</v>
      </c>
      <c r="B35" s="112" t="s">
        <v>65</v>
      </c>
      <c r="C35" s="183"/>
      <c r="D35" s="201">
        <v>463</v>
      </c>
      <c r="E35" s="201">
        <v>423</v>
      </c>
      <c r="F35" s="201">
        <v>2700.9999999999995</v>
      </c>
      <c r="G35" s="201">
        <v>2172</v>
      </c>
      <c r="H35" s="226">
        <f t="shared" si="0"/>
        <v>5759</v>
      </c>
      <c r="I35" s="167"/>
    </row>
    <row r="36" spans="1:9" ht="11.85" customHeight="1">
      <c r="A36" s="322"/>
      <c r="B36" s="116" t="s">
        <v>66</v>
      </c>
      <c r="C36" s="184"/>
      <c r="D36" s="152">
        <v>766</v>
      </c>
      <c r="E36" s="152">
        <v>1105.9999999999998</v>
      </c>
      <c r="F36" s="152">
        <v>8009</v>
      </c>
      <c r="G36" s="152">
        <v>1328</v>
      </c>
      <c r="H36" s="231">
        <f t="shared" si="0"/>
        <v>11209</v>
      </c>
      <c r="I36" s="167"/>
    </row>
    <row r="37" spans="1:9" ht="11.85" customHeight="1">
      <c r="A37" s="323"/>
      <c r="B37" s="173" t="s">
        <v>67</v>
      </c>
      <c r="C37" s="184"/>
      <c r="D37" s="117">
        <v>337</v>
      </c>
      <c r="E37" s="117">
        <v>320.99999999999994</v>
      </c>
      <c r="F37" s="117">
        <v>2268.0000000000005</v>
      </c>
      <c r="G37" s="117">
        <v>2816</v>
      </c>
      <c r="H37" s="231">
        <f t="shared" si="0"/>
        <v>5742</v>
      </c>
      <c r="I37" s="167"/>
    </row>
    <row r="38" spans="1:9" ht="11.85" customHeight="1">
      <c r="A38" s="324"/>
      <c r="B38" s="116" t="s">
        <v>68</v>
      </c>
      <c r="C38" s="184"/>
      <c r="D38" s="117">
        <v>279</v>
      </c>
      <c r="E38" s="117">
        <v>606.00000000000011</v>
      </c>
      <c r="F38" s="117">
        <v>2208</v>
      </c>
      <c r="G38" s="117">
        <v>2179.0000000000005</v>
      </c>
      <c r="H38" s="231">
        <f t="shared" si="0"/>
        <v>5272</v>
      </c>
      <c r="I38" s="167"/>
    </row>
    <row r="39" spans="1:9" ht="11.85" customHeight="1">
      <c r="A39" s="322"/>
      <c r="B39" s="116" t="s">
        <v>69</v>
      </c>
      <c r="C39" s="184"/>
      <c r="D39" s="117">
        <v>180.00000000000003</v>
      </c>
      <c r="E39" s="117">
        <v>1030</v>
      </c>
      <c r="F39" s="117">
        <v>3338</v>
      </c>
      <c r="G39" s="117">
        <v>3236</v>
      </c>
      <c r="H39" s="231">
        <f t="shared" si="0"/>
        <v>7784</v>
      </c>
      <c r="I39" s="167"/>
    </row>
    <row r="40" spans="1:9" ht="11.85" customHeight="1">
      <c r="A40" s="323"/>
      <c r="B40" s="173" t="s">
        <v>70</v>
      </c>
      <c r="C40" s="184"/>
      <c r="D40" s="117">
        <v>410</v>
      </c>
      <c r="E40" s="117">
        <v>1831.9999999999998</v>
      </c>
      <c r="F40" s="117">
        <v>2242</v>
      </c>
      <c r="G40" s="117">
        <v>2275.0000000000005</v>
      </c>
      <c r="H40" s="231">
        <f t="shared" si="0"/>
        <v>6759</v>
      </c>
      <c r="I40" s="167"/>
    </row>
    <row r="41" spans="1:9" ht="11.85" customHeight="1">
      <c r="A41" s="323"/>
      <c r="B41" s="116" t="s">
        <v>71</v>
      </c>
      <c r="C41" s="184"/>
      <c r="D41" s="117">
        <v>612</v>
      </c>
      <c r="E41" s="117">
        <v>395</v>
      </c>
      <c r="F41" s="117">
        <v>7430</v>
      </c>
      <c r="G41" s="117">
        <v>6616</v>
      </c>
      <c r="H41" s="231">
        <f t="shared" si="0"/>
        <v>15053</v>
      </c>
      <c r="I41" s="167"/>
    </row>
    <row r="42" spans="1:9" ht="11.85" customHeight="1">
      <c r="A42" s="322"/>
      <c r="B42" s="116" t="s">
        <v>72</v>
      </c>
      <c r="C42" s="184"/>
      <c r="D42" s="152">
        <v>701.00000000000011</v>
      </c>
      <c r="E42" s="152">
        <v>1984</v>
      </c>
      <c r="F42" s="152">
        <v>3248</v>
      </c>
      <c r="G42" s="152">
        <v>4076.0000000000005</v>
      </c>
      <c r="H42" s="231">
        <f t="shared" si="0"/>
        <v>10009</v>
      </c>
      <c r="I42" s="167"/>
    </row>
    <row r="43" spans="1:9" ht="11.85" customHeight="1">
      <c r="A43" s="322"/>
      <c r="B43" s="173" t="s">
        <v>73</v>
      </c>
      <c r="C43" s="184"/>
      <c r="D43" s="117">
        <v>445</v>
      </c>
      <c r="E43" s="117">
        <v>496</v>
      </c>
      <c r="F43" s="117">
        <v>6080</v>
      </c>
      <c r="G43" s="117">
        <v>2064</v>
      </c>
      <c r="H43" s="231">
        <f t="shared" si="0"/>
        <v>9085</v>
      </c>
      <c r="I43" s="167"/>
    </row>
    <row r="44" spans="1:9" ht="11.85" customHeight="1">
      <c r="A44" s="322"/>
      <c r="B44" s="173" t="s">
        <v>74</v>
      </c>
      <c r="C44" s="184"/>
      <c r="D44" s="117">
        <v>550</v>
      </c>
      <c r="E44" s="117">
        <v>500</v>
      </c>
      <c r="F44" s="117">
        <v>2609.0000000000005</v>
      </c>
      <c r="G44" s="117">
        <v>1937.9999999999998</v>
      </c>
      <c r="H44" s="231">
        <f t="shared" si="0"/>
        <v>5597</v>
      </c>
      <c r="I44" s="167"/>
    </row>
    <row r="45" spans="1:9" ht="11.85" customHeight="1">
      <c r="A45" s="322"/>
      <c r="B45" s="173" t="s">
        <v>75</v>
      </c>
      <c r="C45" s="184"/>
      <c r="D45" s="117">
        <v>770</v>
      </c>
      <c r="E45" s="117">
        <v>998</v>
      </c>
      <c r="F45" s="117">
        <v>7294.0000000000009</v>
      </c>
      <c r="G45" s="117">
        <v>4742</v>
      </c>
      <c r="H45" s="231">
        <f t="shared" si="0"/>
        <v>13804</v>
      </c>
      <c r="I45" s="167"/>
    </row>
    <row r="46" spans="1:9" ht="11.85" customHeight="1">
      <c r="A46" s="320"/>
      <c r="B46" s="160" t="s">
        <v>76</v>
      </c>
      <c r="C46" s="200"/>
      <c r="D46" s="157">
        <v>589</v>
      </c>
      <c r="E46" s="157">
        <v>379</v>
      </c>
      <c r="F46" s="157">
        <v>5763</v>
      </c>
      <c r="G46" s="157">
        <v>6362</v>
      </c>
      <c r="H46" s="234">
        <f t="shared" si="0"/>
        <v>13093</v>
      </c>
      <c r="I46" s="167"/>
    </row>
    <row r="47" spans="1:9" ht="11.85" customHeight="1">
      <c r="A47" s="318" t="s">
        <v>143</v>
      </c>
      <c r="B47" s="112" t="s">
        <v>65</v>
      </c>
      <c r="C47" s="183"/>
      <c r="D47" s="201">
        <v>632</v>
      </c>
      <c r="E47" s="201">
        <v>1044</v>
      </c>
      <c r="F47" s="201">
        <v>5754</v>
      </c>
      <c r="G47" s="201">
        <v>2920</v>
      </c>
      <c r="H47" s="226">
        <f t="shared" si="0"/>
        <v>10350</v>
      </c>
      <c r="I47" s="167"/>
    </row>
    <row r="48" spans="1:9" ht="11.85" customHeight="1">
      <c r="A48" s="322"/>
      <c r="B48" s="116" t="s">
        <v>66</v>
      </c>
      <c r="C48" s="184"/>
      <c r="D48" s="152" t="s">
        <v>54</v>
      </c>
      <c r="E48" s="152" t="s">
        <v>54</v>
      </c>
      <c r="F48" s="152" t="s">
        <v>54</v>
      </c>
      <c r="G48" s="152" t="s">
        <v>54</v>
      </c>
      <c r="H48" s="231" t="str">
        <f t="shared" si="0"/>
        <v/>
      </c>
      <c r="I48" s="167"/>
    </row>
    <row r="49" spans="1:12" ht="11.85" customHeight="1">
      <c r="A49" s="323"/>
      <c r="B49" s="173" t="s">
        <v>67</v>
      </c>
      <c r="C49" s="184"/>
      <c r="D49" s="117" t="s">
        <v>54</v>
      </c>
      <c r="E49" s="117" t="s">
        <v>54</v>
      </c>
      <c r="F49" s="117" t="s">
        <v>54</v>
      </c>
      <c r="G49" s="117" t="s">
        <v>54</v>
      </c>
      <c r="H49" s="231" t="str">
        <f t="shared" si="0"/>
        <v/>
      </c>
      <c r="I49" s="167"/>
    </row>
    <row r="50" spans="1:12" ht="11.85" customHeight="1">
      <c r="A50" s="324"/>
      <c r="B50" s="116" t="s">
        <v>68</v>
      </c>
      <c r="C50" s="184"/>
      <c r="D50" s="117" t="s">
        <v>54</v>
      </c>
      <c r="E50" s="117" t="s">
        <v>54</v>
      </c>
      <c r="F50" s="117" t="s">
        <v>54</v>
      </c>
      <c r="G50" s="117" t="s">
        <v>54</v>
      </c>
      <c r="H50" s="231" t="str">
        <f t="shared" si="0"/>
        <v/>
      </c>
      <c r="I50" s="167"/>
    </row>
    <row r="51" spans="1:12" ht="11.85" customHeight="1">
      <c r="A51" s="322"/>
      <c r="B51" s="116" t="s">
        <v>69</v>
      </c>
      <c r="C51" s="184"/>
      <c r="D51" s="117" t="s">
        <v>54</v>
      </c>
      <c r="E51" s="117" t="s">
        <v>54</v>
      </c>
      <c r="F51" s="117" t="s">
        <v>54</v>
      </c>
      <c r="G51" s="117" t="s">
        <v>54</v>
      </c>
      <c r="H51" s="231" t="str">
        <f t="shared" si="0"/>
        <v/>
      </c>
      <c r="I51" s="167"/>
    </row>
    <row r="52" spans="1:12" ht="11.85" customHeight="1">
      <c r="A52" s="323"/>
      <c r="B52" s="173" t="s">
        <v>70</v>
      </c>
      <c r="C52" s="184"/>
      <c r="D52" s="117" t="s">
        <v>54</v>
      </c>
      <c r="E52" s="117" t="s">
        <v>54</v>
      </c>
      <c r="F52" s="117" t="s">
        <v>54</v>
      </c>
      <c r="G52" s="117" t="s">
        <v>54</v>
      </c>
      <c r="H52" s="231" t="str">
        <f t="shared" si="0"/>
        <v/>
      </c>
      <c r="I52" s="167"/>
    </row>
    <row r="53" spans="1:12" ht="11.85" customHeight="1">
      <c r="A53" s="323"/>
      <c r="B53" s="116" t="s">
        <v>71</v>
      </c>
      <c r="C53" s="184"/>
      <c r="D53" s="117" t="s">
        <v>54</v>
      </c>
      <c r="E53" s="117" t="s">
        <v>54</v>
      </c>
      <c r="F53" s="117" t="s">
        <v>54</v>
      </c>
      <c r="G53" s="117" t="s">
        <v>54</v>
      </c>
      <c r="H53" s="231" t="str">
        <f t="shared" si="0"/>
        <v/>
      </c>
      <c r="I53" s="167"/>
    </row>
    <row r="54" spans="1:12" ht="11.85" customHeight="1">
      <c r="A54" s="322"/>
      <c r="B54" s="116" t="s">
        <v>72</v>
      </c>
      <c r="C54" s="184"/>
      <c r="D54" s="152" t="s">
        <v>54</v>
      </c>
      <c r="E54" s="152" t="s">
        <v>54</v>
      </c>
      <c r="F54" s="152" t="s">
        <v>54</v>
      </c>
      <c r="G54" s="152" t="s">
        <v>54</v>
      </c>
      <c r="H54" s="231" t="str">
        <f t="shared" si="0"/>
        <v/>
      </c>
      <c r="I54" s="167"/>
    </row>
    <row r="55" spans="1:12" ht="11.85" customHeight="1">
      <c r="A55" s="322"/>
      <c r="B55" s="173" t="s">
        <v>73</v>
      </c>
      <c r="C55" s="184"/>
      <c r="D55" s="117" t="s">
        <v>54</v>
      </c>
      <c r="E55" s="117" t="s">
        <v>54</v>
      </c>
      <c r="F55" s="117" t="s">
        <v>54</v>
      </c>
      <c r="G55" s="117" t="s">
        <v>54</v>
      </c>
      <c r="H55" s="231" t="str">
        <f t="shared" si="0"/>
        <v/>
      </c>
      <c r="I55" s="167"/>
    </row>
    <row r="56" spans="1:12" ht="11.85" customHeight="1">
      <c r="A56" s="322"/>
      <c r="B56" s="173" t="s">
        <v>74</v>
      </c>
      <c r="C56" s="184"/>
      <c r="D56" s="117" t="s">
        <v>54</v>
      </c>
      <c r="E56" s="117" t="s">
        <v>54</v>
      </c>
      <c r="F56" s="117" t="s">
        <v>54</v>
      </c>
      <c r="G56" s="117" t="s">
        <v>54</v>
      </c>
      <c r="H56" s="231" t="str">
        <f t="shared" si="0"/>
        <v/>
      </c>
      <c r="I56" s="167"/>
    </row>
    <row r="57" spans="1:12" ht="11.85" customHeight="1">
      <c r="A57" s="322"/>
      <c r="B57" s="173" t="s">
        <v>75</v>
      </c>
      <c r="C57" s="184"/>
      <c r="D57" s="117" t="s">
        <v>54</v>
      </c>
      <c r="E57" s="117" t="s">
        <v>54</v>
      </c>
      <c r="F57" s="117" t="s">
        <v>54</v>
      </c>
      <c r="G57" s="117" t="s">
        <v>54</v>
      </c>
      <c r="H57" s="231" t="str">
        <f t="shared" si="0"/>
        <v/>
      </c>
      <c r="I57" s="167"/>
    </row>
    <row r="58" spans="1:12" ht="11.85" customHeight="1" thickBot="1">
      <c r="A58" s="325"/>
      <c r="B58" s="175" t="s">
        <v>76</v>
      </c>
      <c r="C58" s="187"/>
      <c r="D58" s="154" t="s">
        <v>54</v>
      </c>
      <c r="E58" s="154" t="s">
        <v>54</v>
      </c>
      <c r="F58" s="154" t="s">
        <v>54</v>
      </c>
      <c r="G58" s="154" t="s">
        <v>54</v>
      </c>
      <c r="H58" s="233" t="str">
        <f t="shared" si="0"/>
        <v/>
      </c>
      <c r="I58" s="167"/>
    </row>
    <row r="59" spans="1:12" s="10" customFormat="1" ht="12" customHeight="1">
      <c r="A59" s="53" t="str">
        <f>Titles!$A$12</f>
        <v>1 Data for 2020 and 2021 based on 2016 Census Definitions.</v>
      </c>
      <c r="B59" s="87"/>
      <c r="C59" s="422"/>
      <c r="D59" s="374"/>
      <c r="E59" s="54"/>
      <c r="F59" s="374"/>
      <c r="G59" s="374"/>
      <c r="H59" s="423"/>
      <c r="I59" s="251"/>
      <c r="J59" s="251"/>
      <c r="K59" s="355"/>
      <c r="L59" s="11"/>
    </row>
    <row r="60" spans="1:12" s="12" customFormat="1" ht="12">
      <c r="A60" s="416" t="s">
        <v>120</v>
      </c>
      <c r="B60" s="362"/>
      <c r="C60" s="362"/>
      <c r="D60" s="362"/>
      <c r="E60" s="415"/>
      <c r="F60" s="360"/>
      <c r="G60" s="360"/>
      <c r="H60" s="360"/>
      <c r="I60" s="79"/>
    </row>
    <row r="61" spans="1:12" s="361" customFormat="1" ht="10.9" customHeight="1">
      <c r="A61" s="375" t="str">
        <f>Titles!$A$10</f>
        <v>Source: CMHC Starts and Completion Survey, Market Absorption Survey</v>
      </c>
      <c r="B61" s="362"/>
      <c r="C61" s="362"/>
      <c r="D61" s="362"/>
      <c r="E61" s="376"/>
      <c r="F61" s="362"/>
      <c r="G61" s="362"/>
      <c r="H61" s="362"/>
    </row>
    <row r="62" spans="1:12" s="361" customFormat="1" ht="10.9" customHeight="1">
      <c r="A62" s="375"/>
      <c r="B62" s="190"/>
      <c r="C62" s="190"/>
      <c r="D62" s="190"/>
      <c r="E62" s="190"/>
      <c r="F62" s="376"/>
      <c r="G62" s="190"/>
      <c r="H62" s="190"/>
    </row>
    <row r="63" spans="1:12" s="417" customFormat="1" ht="10.9" customHeight="1"/>
    <row r="64" spans="1:12"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ignoredErrors>
    <ignoredError sqref="I11:IV11 B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19</vt:i4>
      </vt:variant>
    </vt:vector>
  </HeadingPairs>
  <TitlesOfParts>
    <vt:vector size="44" baseType="lpstr">
      <vt:lpstr>Titles</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Tables 17-18</vt:lpstr>
      <vt:lpstr>Tables 19-20</vt:lpstr>
      <vt:lpstr>Symbols</vt:lpstr>
      <vt:lpstr>Survey Coverage</vt:lpstr>
      <vt:lpstr>Definitions</vt:lpstr>
      <vt:lpstr>Type of Dwelling</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'Tables 17-18'!Print_Area</vt:lpstr>
      <vt:lpstr>'Tables 19-20'!Print_Area</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Josee Normand</dc:creator>
  <cp:lastModifiedBy>rcubides</cp:lastModifiedBy>
  <cp:lastPrinted>2019-12-02T19:21:02Z</cp:lastPrinted>
  <dcterms:created xsi:type="dcterms:W3CDTF">2010-02-01T20:46:31Z</dcterms:created>
  <dcterms:modified xsi:type="dcterms:W3CDTF">2021-08-30T21:40:48Z</dcterms:modified>
</cp:coreProperties>
</file>