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Z:\MAC\EXTCLNT\PreStart\"/>
    </mc:Choice>
  </mc:AlternateContent>
  <xr:revisionPtr revIDLastSave="0" documentId="13_ncr:1_{5C1D512C-A557-4FBC-8CE9-AF8383A2D996}" xr6:coauthVersionLast="47" xr6:coauthVersionMax="47" xr10:uidLastSave="{00000000-0000-0000-0000-000000000000}"/>
  <bookViews>
    <workbookView xWindow="-120" yWindow="-120" windowWidth="20640" windowHeight="11160" tabRatio="877" firstSheet="1" activeTab="1" xr2:uid="{00000000-000D-0000-FFFF-FFFF00000000}"/>
  </bookViews>
  <sheets>
    <sheet name="Titles" sheetId="20" state="hidden" r:id="rId1"/>
    <sheet name="Index" sheetId="21" r:id="rId2"/>
    <sheet name="Notes" sheetId="27" r:id="rId3"/>
    <sheet name="Table 1" sheetId="1" r:id="rId4"/>
    <sheet name="Table 2" sheetId="2" r:id="rId5"/>
    <sheet name="Table 3" sheetId="9" r:id="rId6"/>
    <sheet name="Table 4" sheetId="8" r:id="rId7"/>
    <sheet name="Table 5" sheetId="10" r:id="rId8"/>
    <sheet name="Table 6" sheetId="7" r:id="rId9"/>
    <sheet name="Table 7" sheetId="6" r:id="rId10"/>
    <sheet name="Table 8" sheetId="5" r:id="rId11"/>
    <sheet name="Table 9" sheetId="14" r:id="rId12"/>
    <sheet name="Table 10" sheetId="15" r:id="rId13"/>
    <sheet name="Table 11" sheetId="17" r:id="rId14"/>
    <sheet name="Table 12" sheetId="18" r:id="rId15"/>
    <sheet name="Table 13" sheetId="19" r:id="rId16"/>
    <sheet name="Table 14" sheetId="16" r:id="rId17"/>
    <sheet name="Table 15" sheetId="3" r:id="rId18"/>
    <sheet name="Table 16" sheetId="4" r:id="rId19"/>
    <sheet name="Tables 17-18" sheetId="11" r:id="rId20"/>
    <sheet name="Tables 19-20" sheetId="13" r:id="rId21"/>
    <sheet name="Symbols" sheetId="22" r:id="rId22"/>
    <sheet name="Survey Coverage" sheetId="23" r:id="rId23"/>
    <sheet name="Definitions" sheetId="24" r:id="rId24"/>
    <sheet name="Type of Dwelling" sheetId="25" r:id="rId25"/>
  </sheets>
  <definedNames>
    <definedName name="_AMO_UniqueIdentifier" hidden="1">"'85d32fe5-3fd1-4b82-8636-b82e6852f433'"</definedName>
    <definedName name="_xlnm.Print_Area" localSheetId="3">'Table 1'!$A$1:$K$63</definedName>
    <definedName name="_xlnm.Print_Area" localSheetId="12">'Table 10'!$A$1:$I$48</definedName>
    <definedName name="_xlnm.Print_Area" localSheetId="13">'Table 11'!$A$1:$H$49</definedName>
    <definedName name="_xlnm.Print_Area" localSheetId="14">'Table 12'!$A$1:$H$49</definedName>
    <definedName name="_xlnm.Print_Area" localSheetId="15">'Table 13'!$A$1:$H$49</definedName>
    <definedName name="_xlnm.Print_Area" localSheetId="16">'Table 14'!$A$1:$H$49</definedName>
    <definedName name="_xlnm.Print_Area" localSheetId="17">'Table 15'!$A$1:$F$44</definedName>
    <definedName name="_xlnm.Print_Area" localSheetId="18">'Table 16'!$A$1:$I$47</definedName>
    <definedName name="_xlnm.Print_Area" localSheetId="4">'Table 2'!$A$1:$K$61</definedName>
    <definedName name="_xlnm.Print_Area" localSheetId="5">'Table 3'!$A$1:$H$50</definedName>
    <definedName name="_xlnm.Print_Area" localSheetId="6">'Table 4'!$A$1:$J$47</definedName>
    <definedName name="_xlnm.Print_Area" localSheetId="7">'Table 5'!$A$1:$I$61</definedName>
    <definedName name="_xlnm.Print_Area" localSheetId="8">'Table 6'!$A$1:$H$62</definedName>
    <definedName name="_xlnm.Print_Area" localSheetId="9">'Table 7'!$A$1:$G$61</definedName>
    <definedName name="_xlnm.Print_Area" localSheetId="10">'Table 8'!$A$1:$H$49</definedName>
    <definedName name="_xlnm.Print_Area" localSheetId="11">'Table 9'!$A$1:$H$48</definedName>
    <definedName name="_xlnm.Print_Area" localSheetId="19">'Tables 17-18'!$A$1:$L$57</definedName>
    <definedName name="_xlnm.Print_Area" localSheetId="20">'Tables 19-20'!$A$1:$H$41</definedName>
    <definedName name="_xlnm.Print_Area">'Table 1'!$A$1:$L$63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 i="8" l="1"/>
  <c r="B20" i="8"/>
  <c r="B18" i="8"/>
  <c r="B15" i="8"/>
  <c r="B13" i="8"/>
  <c r="B11" i="8"/>
  <c r="A8" i="16" l="1"/>
  <c r="A8" i="19"/>
  <c r="A8" i="18"/>
  <c r="A8" i="17"/>
  <c r="A8" i="15"/>
  <c r="A8" i="14"/>
  <c r="A8" i="5"/>
  <c r="A21" i="6"/>
  <c r="A9" i="6"/>
  <c r="A11" i="7"/>
  <c r="A23" i="7"/>
  <c r="A9" i="10"/>
  <c r="A21" i="10"/>
  <c r="B31" i="8"/>
  <c r="B30" i="8"/>
  <c r="B28" i="8"/>
  <c r="B27" i="8"/>
  <c r="B25" i="8"/>
  <c r="B24" i="8"/>
  <c r="B14" i="8"/>
  <c r="B12" i="8"/>
  <c r="B10" i="8"/>
  <c r="J7" i="1"/>
  <c r="G7" i="1"/>
  <c r="D7" i="1"/>
  <c r="A18" i="9"/>
  <c r="A35" i="9"/>
  <c r="B39" i="8"/>
  <c r="B42" i="8"/>
  <c r="A45" i="10"/>
  <c r="A47" i="7"/>
  <c r="A45" i="6"/>
  <c r="A32" i="5"/>
  <c r="A32" i="14"/>
  <c r="A32" i="15"/>
  <c r="A32" i="17"/>
  <c r="A32" i="18"/>
  <c r="A32" i="19"/>
  <c r="A32" i="16"/>
  <c r="A6" i="3"/>
  <c r="A31" i="4"/>
  <c r="A15" i="4"/>
  <c r="A17" i="11"/>
  <c r="A47" i="11"/>
  <c r="A34" i="13"/>
  <c r="A14" i="13"/>
  <c r="A10" i="13"/>
  <c r="A30" i="13"/>
  <c r="A42" i="11"/>
  <c r="A11" i="4"/>
  <c r="A19" i="4"/>
  <c r="A20" i="16"/>
  <c r="A20" i="19"/>
  <c r="A20" i="18"/>
  <c r="A20" i="17"/>
  <c r="A20" i="15"/>
  <c r="A20" i="14"/>
  <c r="A20" i="5"/>
  <c r="A13" i="6"/>
  <c r="A33" i="6"/>
  <c r="A35" i="7"/>
  <c r="A15" i="7"/>
  <c r="A33" i="10"/>
  <c r="A13" i="10"/>
  <c r="B41" i="8"/>
  <c r="B40" i="8"/>
  <c r="B38" i="8"/>
  <c r="B37" i="8"/>
  <c r="B35" i="8"/>
  <c r="B34" i="8"/>
  <c r="B32" i="8"/>
  <c r="B29" i="8"/>
  <c r="B26" i="8"/>
  <c r="B21" i="8"/>
  <c r="B19" i="8"/>
  <c r="B17" i="8"/>
  <c r="A13" i="9"/>
  <c r="A22" i="9"/>
  <c r="F7" i="2"/>
  <c r="C7" i="2"/>
  <c r="F7" i="1"/>
  <c r="I7" i="1"/>
  <c r="C7" i="1"/>
  <c r="A2" i="1" l="1"/>
  <c r="A4" i="1"/>
  <c r="J13" i="1"/>
  <c r="I15" i="1"/>
  <c r="A61" i="1"/>
  <c r="A62" i="1"/>
  <c r="F41" i="8"/>
  <c r="H24" i="9"/>
  <c r="A39" i="13"/>
  <c r="A38" i="13"/>
  <c r="A52" i="11"/>
  <c r="A45" i="4"/>
  <c r="A44" i="3"/>
  <c r="A44" i="16"/>
  <c r="A46" i="16"/>
  <c r="A46" i="19"/>
  <c r="A46" i="18"/>
  <c r="A46" i="17"/>
  <c r="A46" i="15"/>
  <c r="A46" i="14"/>
  <c r="A46" i="5"/>
  <c r="A59" i="6"/>
  <c r="A61" i="7"/>
  <c r="A59" i="10"/>
  <c r="A45" i="8"/>
  <c r="A49" i="9"/>
  <c r="A43" i="4"/>
  <c r="A43" i="3"/>
  <c r="A44" i="19"/>
  <c r="A44" i="18"/>
  <c r="A44" i="17"/>
  <c r="A44" i="15"/>
  <c r="A44" i="14"/>
  <c r="A44" i="5"/>
  <c r="A57" i="6"/>
  <c r="A59" i="7"/>
  <c r="A57" i="10"/>
  <c r="A43" i="8"/>
  <c r="A47" i="9"/>
  <c r="A62" i="2"/>
  <c r="A61" i="2"/>
  <c r="A4" i="2"/>
  <c r="A2" i="2"/>
  <c r="H19" i="9"/>
  <c r="H18" i="9"/>
  <c r="H28" i="9"/>
  <c r="H31" i="9"/>
  <c r="H32" i="9"/>
  <c r="H21" i="8"/>
  <c r="G21" i="8"/>
  <c r="F32" i="8"/>
  <c r="H30" i="9" l="1"/>
  <c r="H22" i="9"/>
  <c r="H26" i="9"/>
  <c r="L25" i="11"/>
  <c r="L26" i="11"/>
  <c r="L27" i="11"/>
  <c r="L28" i="11"/>
  <c r="I50" i="11"/>
  <c r="G37" i="13"/>
  <c r="H17" i="13"/>
  <c r="I40" i="8"/>
  <c r="H16" i="13"/>
  <c r="G36" i="13"/>
  <c r="I49" i="11"/>
  <c r="I48" i="11"/>
  <c r="G35" i="13"/>
  <c r="L24" i="11"/>
  <c r="L23" i="11"/>
  <c r="L22" i="11"/>
  <c r="H15" i="13"/>
  <c r="J13" i="2"/>
  <c r="L20" i="11"/>
  <c r="L21" i="11"/>
  <c r="H36" i="9"/>
  <c r="I32" i="8"/>
  <c r="E30" i="8"/>
  <c r="E41" i="8"/>
  <c r="G56" i="6"/>
  <c r="H32" i="8"/>
  <c r="F40" i="8"/>
  <c r="E32" i="8"/>
  <c r="E53" i="2"/>
  <c r="E56" i="1"/>
  <c r="E33" i="1"/>
  <c r="E28" i="1"/>
  <c r="E25" i="1"/>
  <c r="E24" i="1"/>
  <c r="J28" i="1"/>
  <c r="J24" i="1"/>
  <c r="I11" i="1"/>
  <c r="H8" i="1"/>
  <c r="E10" i="1"/>
  <c r="E9" i="1"/>
  <c r="J10" i="1"/>
  <c r="H13" i="9"/>
  <c r="H49" i="7"/>
  <c r="H52" i="7"/>
  <c r="H57" i="7"/>
  <c r="I47" i="11"/>
  <c r="H43" i="9"/>
  <c r="G55" i="6"/>
  <c r="H14" i="13"/>
  <c r="H38" i="9"/>
  <c r="H42" i="9"/>
  <c r="H46" i="9"/>
  <c r="H50" i="7"/>
  <c r="J24" i="8"/>
  <c r="G42" i="8"/>
  <c r="L19" i="11"/>
  <c r="G34" i="13"/>
  <c r="J20" i="8"/>
  <c r="F30" i="8"/>
  <c r="H29" i="9"/>
  <c r="H17" i="1"/>
  <c r="I36" i="2"/>
  <c r="E56" i="2"/>
  <c r="J24" i="2"/>
  <c r="I34" i="2"/>
  <c r="I40" i="2"/>
  <c r="F22" i="8"/>
  <c r="L17" i="11"/>
  <c r="H39" i="2"/>
  <c r="H28" i="2"/>
  <c r="J13" i="11"/>
  <c r="I17" i="2"/>
  <c r="E13" i="2"/>
  <c r="E11" i="2"/>
  <c r="I9" i="2"/>
  <c r="I32" i="2"/>
  <c r="E24" i="2"/>
  <c r="I24" i="2"/>
  <c r="H19" i="2"/>
  <c r="H10" i="2"/>
  <c r="H39" i="7"/>
  <c r="H35" i="9"/>
  <c r="I50" i="10"/>
  <c r="I54" i="10"/>
  <c r="J15" i="11"/>
  <c r="K16" i="11"/>
  <c r="J16" i="11"/>
  <c r="G49" i="6"/>
  <c r="G54" i="6"/>
  <c r="H40" i="9"/>
  <c r="H44" i="9"/>
  <c r="G30" i="8"/>
  <c r="H16" i="2"/>
  <c r="J15" i="2"/>
  <c r="H9" i="2"/>
  <c r="H15" i="2"/>
  <c r="I56" i="2"/>
  <c r="J17" i="8"/>
  <c r="J17" i="2"/>
  <c r="E48" i="2"/>
  <c r="J16" i="2"/>
  <c r="I53" i="2"/>
  <c r="I21" i="8"/>
  <c r="I33" i="10"/>
  <c r="I35" i="10"/>
  <c r="I39" i="10"/>
  <c r="I40" i="10"/>
  <c r="I44" i="10"/>
  <c r="L18" i="11"/>
  <c r="G30" i="13"/>
  <c r="G31" i="8"/>
  <c r="I31" i="8"/>
  <c r="E42" i="8"/>
  <c r="G40" i="8"/>
  <c r="H40" i="8"/>
  <c r="I42" i="8"/>
  <c r="J28" i="8"/>
  <c r="E32" i="2"/>
  <c r="J9" i="2"/>
  <c r="K9" i="2" s="1"/>
  <c r="H17" i="2"/>
  <c r="E21" i="8"/>
  <c r="G31" i="13"/>
  <c r="I14" i="8"/>
  <c r="G14" i="8"/>
  <c r="H49" i="1"/>
  <c r="H48" i="1"/>
  <c r="I45" i="1"/>
  <c r="H33" i="1"/>
  <c r="K13" i="11"/>
  <c r="I45" i="11"/>
  <c r="H15" i="8"/>
  <c r="J49" i="1"/>
  <c r="E48" i="1"/>
  <c r="I37" i="2"/>
  <c r="H27" i="9"/>
  <c r="H45" i="2"/>
  <c r="H13" i="2"/>
  <c r="I26" i="2"/>
  <c r="G22" i="8"/>
  <c r="I47" i="10"/>
  <c r="I55" i="10"/>
  <c r="J14" i="11"/>
  <c r="I43" i="11"/>
  <c r="G32" i="13"/>
  <c r="H14" i="8"/>
  <c r="E14" i="8"/>
  <c r="I41" i="8"/>
  <c r="E51" i="2"/>
  <c r="C18" i="1"/>
  <c r="H21" i="9"/>
  <c r="J19" i="2"/>
  <c r="J8" i="2"/>
  <c r="C41" i="2"/>
  <c r="C60" i="2" s="1"/>
  <c r="I42" i="2"/>
  <c r="H23" i="9"/>
  <c r="I24" i="10"/>
  <c r="I25" i="10"/>
  <c r="I34" i="10"/>
  <c r="H35" i="7"/>
  <c r="G36" i="6"/>
  <c r="G40" i="6"/>
  <c r="G52" i="6"/>
  <c r="I15" i="8"/>
  <c r="G15" i="8"/>
  <c r="J38" i="8"/>
  <c r="H41" i="8"/>
  <c r="H59" i="1"/>
  <c r="H58" i="1"/>
  <c r="H37" i="7"/>
  <c r="H38" i="7"/>
  <c r="H40" i="7"/>
  <c r="H42" i="7"/>
  <c r="H43" i="7"/>
  <c r="H44" i="7"/>
  <c r="H48" i="7"/>
  <c r="H56" i="7"/>
  <c r="H58" i="7"/>
  <c r="G22" i="6"/>
  <c r="G26" i="6"/>
  <c r="G29" i="6"/>
  <c r="G30" i="6"/>
  <c r="G33" i="6"/>
  <c r="G35" i="6"/>
  <c r="G38" i="6"/>
  <c r="G43" i="6"/>
  <c r="G51" i="6"/>
  <c r="G53" i="6"/>
  <c r="H10" i="13"/>
  <c r="K14" i="11"/>
  <c r="H25" i="9"/>
  <c r="E31" i="8"/>
  <c r="I30" i="8"/>
  <c r="J34" i="8"/>
  <c r="H14" i="9"/>
  <c r="J58" i="1"/>
  <c r="J47" i="1"/>
  <c r="E45" i="1"/>
  <c r="J19" i="1"/>
  <c r="J19" i="8"/>
  <c r="I23" i="10"/>
  <c r="I26" i="10"/>
  <c r="I27" i="10"/>
  <c r="I31" i="10"/>
  <c r="I38" i="10"/>
  <c r="I45" i="10"/>
  <c r="I53" i="10"/>
  <c r="H23" i="7"/>
  <c r="H24" i="7"/>
  <c r="H26" i="7"/>
  <c r="H27" i="7"/>
  <c r="H28" i="7"/>
  <c r="H29" i="7"/>
  <c r="H31" i="7"/>
  <c r="H32" i="7"/>
  <c r="H55" i="7"/>
  <c r="G21" i="6"/>
  <c r="G25" i="6"/>
  <c r="G32" i="6"/>
  <c r="G34" i="6"/>
  <c r="G42" i="6"/>
  <c r="G45" i="6"/>
  <c r="G48" i="6"/>
  <c r="G50" i="6"/>
  <c r="I42" i="11"/>
  <c r="H11" i="13"/>
  <c r="H39" i="9"/>
  <c r="J13" i="8"/>
  <c r="F15" i="8"/>
  <c r="H41" i="9"/>
  <c r="H45" i="9"/>
  <c r="F31" i="8"/>
  <c r="H30" i="8"/>
  <c r="J39" i="8"/>
  <c r="G41" i="8"/>
  <c r="H42" i="8"/>
  <c r="I22" i="8"/>
  <c r="J27" i="8"/>
  <c r="E40" i="8"/>
  <c r="J18" i="8"/>
  <c r="F21" i="8"/>
  <c r="H22" i="8"/>
  <c r="I22" i="10"/>
  <c r="I30" i="10"/>
  <c r="I37" i="10"/>
  <c r="I41" i="10"/>
  <c r="I48" i="10"/>
  <c r="I49" i="10"/>
  <c r="I52" i="10"/>
  <c r="I56" i="10"/>
  <c r="H30" i="7"/>
  <c r="H34" i="7"/>
  <c r="H36" i="7"/>
  <c r="H54" i="7"/>
  <c r="G24" i="6"/>
  <c r="G28" i="6"/>
  <c r="G37" i="6"/>
  <c r="G41" i="6"/>
  <c r="G44" i="6"/>
  <c r="G47" i="6"/>
  <c r="I44" i="11"/>
  <c r="H20" i="9"/>
  <c r="J11" i="8"/>
  <c r="J12" i="8"/>
  <c r="H33" i="9"/>
  <c r="H31" i="8"/>
  <c r="J35" i="8"/>
  <c r="F42" i="8"/>
  <c r="J36" i="8"/>
  <c r="H37" i="9"/>
  <c r="I21" i="10"/>
  <c r="I28" i="10"/>
  <c r="I29" i="10"/>
  <c r="I32" i="10"/>
  <c r="I36" i="10"/>
  <c r="I42" i="10"/>
  <c r="I43" i="10"/>
  <c r="I46" i="10"/>
  <c r="I51" i="10"/>
  <c r="H25" i="7"/>
  <c r="H33" i="7"/>
  <c r="H41" i="7"/>
  <c r="H45" i="7"/>
  <c r="H46" i="7"/>
  <c r="H47" i="7"/>
  <c r="H51" i="7"/>
  <c r="H53" i="7"/>
  <c r="G23" i="6"/>
  <c r="G27" i="6"/>
  <c r="G31" i="6"/>
  <c r="G39" i="6"/>
  <c r="G46" i="6"/>
  <c r="H12" i="13"/>
  <c r="H13" i="13"/>
  <c r="G33" i="13"/>
  <c r="J29" i="8"/>
  <c r="K15" i="11"/>
  <c r="F14" i="8"/>
  <c r="G32" i="8"/>
  <c r="H16" i="9"/>
  <c r="H15" i="9"/>
  <c r="I35" i="2"/>
  <c r="H59" i="2"/>
  <c r="H34" i="2"/>
  <c r="I54" i="2"/>
  <c r="H36" i="2"/>
  <c r="I43" i="2"/>
  <c r="I55" i="2"/>
  <c r="I59" i="2"/>
  <c r="H37" i="2"/>
  <c r="I33" i="2"/>
  <c r="H52" i="2"/>
  <c r="H50" i="2"/>
  <c r="E43" i="2"/>
  <c r="E34" i="2"/>
  <c r="I23" i="2"/>
  <c r="I46" i="2"/>
  <c r="F12" i="2"/>
  <c r="H14" i="2"/>
  <c r="J10" i="2"/>
  <c r="E17" i="2"/>
  <c r="F18" i="2"/>
  <c r="G18" i="2"/>
  <c r="J14" i="2"/>
  <c r="E8" i="2"/>
  <c r="J11" i="2"/>
  <c r="I8" i="2"/>
  <c r="D18" i="2"/>
  <c r="E10" i="2"/>
  <c r="D12" i="2"/>
  <c r="I11" i="2"/>
  <c r="H54" i="1"/>
  <c r="H51" i="1"/>
  <c r="J50" i="1"/>
  <c r="H47" i="1"/>
  <c r="G41" i="1"/>
  <c r="G60" i="1" s="1"/>
  <c r="G69" i="1" s="1"/>
  <c r="I33" i="1"/>
  <c r="H30" i="1"/>
  <c r="H53" i="1"/>
  <c r="H50" i="1"/>
  <c r="E53" i="1"/>
  <c r="H45" i="1"/>
  <c r="H43" i="1"/>
  <c r="H40" i="1"/>
  <c r="H38" i="1"/>
  <c r="H36" i="1"/>
  <c r="H35" i="1"/>
  <c r="J30" i="1"/>
  <c r="H28" i="1"/>
  <c r="H27" i="1"/>
  <c r="H25" i="1"/>
  <c r="H24" i="1"/>
  <c r="J44" i="1"/>
  <c r="J25" i="1"/>
  <c r="J52" i="1"/>
  <c r="E51" i="1"/>
  <c r="E39" i="1"/>
  <c r="J48" i="2"/>
  <c r="J56" i="1"/>
  <c r="J40" i="1"/>
  <c r="J39" i="1"/>
  <c r="E32" i="1"/>
  <c r="E31" i="1"/>
  <c r="I25" i="1"/>
  <c r="E52" i="1"/>
  <c r="E40" i="1"/>
  <c r="J44" i="2"/>
  <c r="E54" i="1"/>
  <c r="J48" i="1"/>
  <c r="E47" i="1"/>
  <c r="E46" i="1"/>
  <c r="J36" i="1"/>
  <c r="E34" i="1"/>
  <c r="H16" i="1"/>
  <c r="H14" i="1"/>
  <c r="H10" i="1"/>
  <c r="E19" i="1"/>
  <c r="J14" i="1"/>
  <c r="J11" i="1"/>
  <c r="E8" i="1"/>
  <c r="E11" i="1"/>
  <c r="E16" i="1"/>
  <c r="E22" i="8"/>
  <c r="J37" i="8"/>
  <c r="E15" i="8"/>
  <c r="J10" i="8"/>
  <c r="J26" i="8"/>
  <c r="J25" i="8"/>
  <c r="E16" i="2"/>
  <c r="I16" i="2"/>
  <c r="K16" i="2" s="1"/>
  <c r="I38" i="2"/>
  <c r="I10" i="2"/>
  <c r="C18" i="2"/>
  <c r="I14" i="2"/>
  <c r="E49" i="1"/>
  <c r="I49" i="1"/>
  <c r="H37" i="1"/>
  <c r="J31" i="1"/>
  <c r="H31" i="2"/>
  <c r="E30" i="1"/>
  <c r="E29" i="1"/>
  <c r="I29" i="1"/>
  <c r="H19" i="1"/>
  <c r="I19" i="1"/>
  <c r="F18" i="1"/>
  <c r="E39" i="2"/>
  <c r="E49" i="2"/>
  <c r="I51" i="2"/>
  <c r="I58" i="2"/>
  <c r="J57" i="1"/>
  <c r="E35" i="2"/>
  <c r="J34" i="2"/>
  <c r="I15" i="2"/>
  <c r="I13" i="2"/>
  <c r="E14" i="2"/>
  <c r="E47" i="2"/>
  <c r="E19" i="2"/>
  <c r="I19" i="2"/>
  <c r="E9" i="2"/>
  <c r="C12" i="2"/>
  <c r="H11" i="2"/>
  <c r="I45" i="2"/>
  <c r="I47" i="2"/>
  <c r="H57" i="1"/>
  <c r="E57" i="1"/>
  <c r="I57" i="1"/>
  <c r="H46" i="1"/>
  <c r="E38" i="1"/>
  <c r="E37" i="1"/>
  <c r="I37" i="1"/>
  <c r="E36" i="1"/>
  <c r="H34" i="1"/>
  <c r="J33" i="1"/>
  <c r="K33" i="1" s="1"/>
  <c r="J33" i="2"/>
  <c r="H29" i="1"/>
  <c r="E15" i="1"/>
  <c r="H9" i="1"/>
  <c r="I8" i="1"/>
  <c r="J8" i="1"/>
  <c r="D12" i="1"/>
  <c r="F41" i="1"/>
  <c r="H42" i="1"/>
  <c r="J42" i="1"/>
  <c r="J42" i="2"/>
  <c r="J32" i="1"/>
  <c r="H32" i="2"/>
  <c r="H26" i="1"/>
  <c r="H8" i="2"/>
  <c r="G12" i="2"/>
  <c r="I49" i="2"/>
  <c r="I53" i="1"/>
  <c r="E44" i="1"/>
  <c r="E43" i="1"/>
  <c r="J38" i="1"/>
  <c r="E38" i="2"/>
  <c r="H32" i="1"/>
  <c r="I16" i="1"/>
  <c r="J15" i="1"/>
  <c r="K15" i="1" s="1"/>
  <c r="I25" i="2"/>
  <c r="J59" i="1"/>
  <c r="J53" i="1"/>
  <c r="H51" i="2"/>
  <c r="E50" i="1"/>
  <c r="J45" i="1"/>
  <c r="H44" i="1"/>
  <c r="J43" i="1"/>
  <c r="E42" i="1"/>
  <c r="H39" i="1"/>
  <c r="E35" i="1"/>
  <c r="J34" i="1"/>
  <c r="H31" i="1"/>
  <c r="E27" i="1"/>
  <c r="J26" i="1"/>
  <c r="H23" i="1"/>
  <c r="H15" i="1"/>
  <c r="E14" i="1"/>
  <c r="E13" i="1"/>
  <c r="J9" i="1"/>
  <c r="I27" i="2"/>
  <c r="I31" i="2"/>
  <c r="I39" i="2"/>
  <c r="E29" i="2"/>
  <c r="H58" i="2"/>
  <c r="E15" i="2"/>
  <c r="H56" i="2"/>
  <c r="I44" i="2"/>
  <c r="I50" i="2"/>
  <c r="I52" i="2"/>
  <c r="J54" i="1"/>
  <c r="J46" i="1"/>
  <c r="J37" i="1"/>
  <c r="J35" i="2"/>
  <c r="J29" i="1"/>
  <c r="E26" i="1"/>
  <c r="J17" i="1"/>
  <c r="H13" i="1"/>
  <c r="H11" i="1"/>
  <c r="H55" i="2"/>
  <c r="J55" i="1"/>
  <c r="E58" i="1"/>
  <c r="H55" i="1"/>
  <c r="E59" i="1"/>
  <c r="I59" i="1"/>
  <c r="H52" i="1"/>
  <c r="I52" i="1"/>
  <c r="H56" i="1"/>
  <c r="I56" i="1"/>
  <c r="E55" i="1"/>
  <c r="I55" i="1"/>
  <c r="G41" i="2"/>
  <c r="E26" i="2"/>
  <c r="H47" i="2"/>
  <c r="J51" i="1"/>
  <c r="I48" i="1"/>
  <c r="I44" i="1"/>
  <c r="D41" i="1"/>
  <c r="I40" i="1"/>
  <c r="I36" i="1"/>
  <c r="J35" i="1"/>
  <c r="I32" i="1"/>
  <c r="I28" i="1"/>
  <c r="J27" i="1"/>
  <c r="I24" i="1"/>
  <c r="J23" i="1"/>
  <c r="I14" i="1"/>
  <c r="G12" i="1"/>
  <c r="C12" i="1"/>
  <c r="I10" i="1"/>
  <c r="H23" i="2"/>
  <c r="H42" i="2"/>
  <c r="I51" i="1"/>
  <c r="I47" i="1"/>
  <c r="I43" i="1"/>
  <c r="C41" i="1"/>
  <c r="C60" i="1" s="1"/>
  <c r="I39" i="1"/>
  <c r="I35" i="1"/>
  <c r="I31" i="1"/>
  <c r="I27" i="1"/>
  <c r="I23" i="1"/>
  <c r="E23" i="1"/>
  <c r="D18" i="1"/>
  <c r="I17" i="1"/>
  <c r="E17" i="1"/>
  <c r="J16" i="1"/>
  <c r="I13" i="1"/>
  <c r="K13" i="1" s="1"/>
  <c r="F12" i="1"/>
  <c r="I9" i="1"/>
  <c r="I58" i="1"/>
  <c r="I54" i="1"/>
  <c r="I50" i="1"/>
  <c r="I46" i="1"/>
  <c r="I42" i="1"/>
  <c r="I38" i="1"/>
  <c r="I34" i="1"/>
  <c r="I30" i="1"/>
  <c r="I26" i="1"/>
  <c r="G18" i="1"/>
  <c r="J54" i="2"/>
  <c r="E40" i="2"/>
  <c r="J40" i="2"/>
  <c r="E46" i="2"/>
  <c r="E28" i="2"/>
  <c r="E23" i="2"/>
  <c r="I29" i="2"/>
  <c r="H29" i="2"/>
  <c r="H48" i="2"/>
  <c r="I48" i="2"/>
  <c r="J56" i="2"/>
  <c r="E31" i="2"/>
  <c r="H26" i="2"/>
  <c r="E36" i="2"/>
  <c r="J36" i="2"/>
  <c r="J27" i="2"/>
  <c r="E27" i="2"/>
  <c r="H24" i="2"/>
  <c r="H30" i="2"/>
  <c r="I30" i="2"/>
  <c r="J58" i="2"/>
  <c r="E59" i="2"/>
  <c r="E52" i="2"/>
  <c r="J52" i="2"/>
  <c r="E50" i="2"/>
  <c r="J25" i="2"/>
  <c r="H40" i="2"/>
  <c r="H54" i="2"/>
  <c r="H33" i="2"/>
  <c r="H35" i="2"/>
  <c r="H57" i="2"/>
  <c r="E54" i="2"/>
  <c r="E55" i="2"/>
  <c r="H49" i="2"/>
  <c r="H27" i="2"/>
  <c r="J51" i="2"/>
  <c r="F41" i="2"/>
  <c r="H44" i="2"/>
  <c r="I57" i="2"/>
  <c r="H25" i="2"/>
  <c r="J39" i="2"/>
  <c r="I28" i="2"/>
  <c r="J29" i="2"/>
  <c r="E25" i="2"/>
  <c r="H38" i="2"/>
  <c r="H46" i="2"/>
  <c r="L16" i="11" l="1"/>
  <c r="L15" i="11"/>
  <c r="K24" i="1"/>
  <c r="K44" i="1"/>
  <c r="K36" i="1"/>
  <c r="K10" i="1"/>
  <c r="K51" i="2"/>
  <c r="K13" i="2"/>
  <c r="K28" i="1"/>
  <c r="J41" i="1"/>
  <c r="K40" i="1"/>
  <c r="K30" i="1"/>
  <c r="H41" i="1"/>
  <c r="L14" i="11"/>
  <c r="K11" i="1"/>
  <c r="K40" i="2"/>
  <c r="K49" i="1"/>
  <c r="K36" i="2"/>
  <c r="J30" i="8"/>
  <c r="K8" i="2"/>
  <c r="K47" i="1"/>
  <c r="L13" i="11"/>
  <c r="K56" i="2"/>
  <c r="H18" i="2"/>
  <c r="J41" i="8"/>
  <c r="F20" i="2"/>
  <c r="H12" i="2"/>
  <c r="K24" i="2"/>
  <c r="K38" i="1"/>
  <c r="K54" i="1"/>
  <c r="K35" i="2"/>
  <c r="K34" i="2"/>
  <c r="K14" i="1"/>
  <c r="K15" i="2"/>
  <c r="I18" i="1"/>
  <c r="J21" i="8"/>
  <c r="J14" i="8"/>
  <c r="J31" i="2"/>
  <c r="K31" i="2" s="1"/>
  <c r="K42" i="2"/>
  <c r="J42" i="8"/>
  <c r="K50" i="1"/>
  <c r="K48" i="1"/>
  <c r="K33" i="2"/>
  <c r="K19" i="1"/>
  <c r="J31" i="8"/>
  <c r="J40" i="8"/>
  <c r="K17" i="2"/>
  <c r="K19" i="2"/>
  <c r="K43" i="1"/>
  <c r="K52" i="1"/>
  <c r="K45" i="1"/>
  <c r="K11" i="2"/>
  <c r="G60" i="2"/>
  <c r="K58" i="1"/>
  <c r="J32" i="2"/>
  <c r="K32" i="2" s="1"/>
  <c r="J43" i="2"/>
  <c r="K43" i="2" s="1"/>
  <c r="H43" i="2"/>
  <c r="K34" i="1"/>
  <c r="F60" i="1"/>
  <c r="H60" i="1" s="1"/>
  <c r="K8" i="1"/>
  <c r="J18" i="2"/>
  <c r="K44" i="2"/>
  <c r="K10" i="2"/>
  <c r="K56" i="1"/>
  <c r="J55" i="2"/>
  <c r="K55" i="2" s="1"/>
  <c r="K52" i="2"/>
  <c r="J32" i="8"/>
  <c r="J22" i="8"/>
  <c r="J15" i="8"/>
  <c r="E58" i="2"/>
  <c r="K54" i="2"/>
  <c r="K29" i="2"/>
  <c r="J28" i="2"/>
  <c r="K28" i="2" s="1"/>
  <c r="E44" i="2"/>
  <c r="K39" i="2"/>
  <c r="K14" i="2"/>
  <c r="D20" i="2"/>
  <c r="K53" i="1"/>
  <c r="D60" i="1"/>
  <c r="E60" i="1" s="1"/>
  <c r="K25" i="1"/>
  <c r="K26" i="1"/>
  <c r="J59" i="2"/>
  <c r="K59" i="2" s="1"/>
  <c r="K39" i="1"/>
  <c r="K51" i="1"/>
  <c r="K32" i="1"/>
  <c r="K37" i="1"/>
  <c r="K27" i="2"/>
  <c r="K58" i="2"/>
  <c r="K29" i="1"/>
  <c r="K48" i="2"/>
  <c r="J49" i="2"/>
  <c r="K49" i="2" s="1"/>
  <c r="K59" i="1"/>
  <c r="K17" i="1"/>
  <c r="H18" i="1"/>
  <c r="K16" i="1"/>
  <c r="C20" i="2"/>
  <c r="E12" i="2"/>
  <c r="I12" i="2"/>
  <c r="I18" i="2"/>
  <c r="E18" i="2"/>
  <c r="E42" i="2"/>
  <c r="J47" i="2"/>
  <c r="K47" i="2" s="1"/>
  <c r="K42" i="1"/>
  <c r="K35" i="1"/>
  <c r="G20" i="1"/>
  <c r="K55" i="1"/>
  <c r="D41" i="2"/>
  <c r="E41" i="2" s="1"/>
  <c r="K31" i="1"/>
  <c r="J38" i="2"/>
  <c r="K38" i="2" s="1"/>
  <c r="K25" i="2"/>
  <c r="K46" i="1"/>
  <c r="K9" i="1"/>
  <c r="K23" i="1"/>
  <c r="J12" i="2"/>
  <c r="G20" i="2"/>
  <c r="K57" i="1"/>
  <c r="E33" i="2"/>
  <c r="J23" i="2"/>
  <c r="K23" i="2" s="1"/>
  <c r="F20" i="1"/>
  <c r="H12" i="1"/>
  <c r="K27" i="1"/>
  <c r="E41" i="1"/>
  <c r="I41" i="1"/>
  <c r="J26" i="2"/>
  <c r="K26" i="2" s="1"/>
  <c r="J18" i="1"/>
  <c r="D20" i="1"/>
  <c r="E12" i="1"/>
  <c r="I12" i="1"/>
  <c r="C20" i="1"/>
  <c r="J30" i="2"/>
  <c r="K30" i="2" s="1"/>
  <c r="E30" i="2"/>
  <c r="J12" i="1"/>
  <c r="E18" i="1"/>
  <c r="J46" i="2"/>
  <c r="K46" i="2" s="1"/>
  <c r="H53" i="2"/>
  <c r="J53" i="2"/>
  <c r="K53" i="2" s="1"/>
  <c r="J37" i="2"/>
  <c r="K37" i="2" s="1"/>
  <c r="E37" i="2"/>
  <c r="J57" i="2"/>
  <c r="K57" i="2" s="1"/>
  <c r="E57" i="2"/>
  <c r="E45" i="2"/>
  <c r="J45" i="2"/>
  <c r="K45" i="2" s="1"/>
  <c r="J50" i="2"/>
  <c r="K50" i="2" s="1"/>
  <c r="I41" i="2"/>
  <c r="H41" i="2"/>
  <c r="F60" i="2"/>
  <c r="K41" i="1" l="1"/>
  <c r="H20" i="2"/>
  <c r="K18" i="1"/>
  <c r="I60" i="1"/>
  <c r="J60" i="1"/>
  <c r="J69" i="1" s="1"/>
  <c r="H20" i="1"/>
  <c r="K18" i="2"/>
  <c r="D69" i="1"/>
  <c r="J20" i="2"/>
  <c r="D60" i="2"/>
  <c r="J60" i="2" s="1"/>
  <c r="J41" i="2"/>
  <c r="K41" i="2" s="1"/>
  <c r="K12" i="2"/>
  <c r="J20" i="1"/>
  <c r="I20" i="2"/>
  <c r="E20" i="2"/>
  <c r="E20" i="1"/>
  <c r="I20" i="1"/>
  <c r="K20" i="1" s="1"/>
  <c r="K12" i="1"/>
  <c r="H60" i="2"/>
  <c r="I60" i="2"/>
  <c r="K60" i="1" l="1"/>
  <c r="K20" i="2"/>
  <c r="E60" i="2"/>
  <c r="K60" i="2"/>
</calcChain>
</file>

<file path=xl/sharedStrings.xml><?xml version="1.0" encoding="utf-8"?>
<sst xmlns="http://schemas.openxmlformats.org/spreadsheetml/2006/main" count="1863" uniqueCount="228">
  <si>
    <t>Housing Start Data in Centres 10,000 Population and Over</t>
  </si>
  <si>
    <t>January 2021 - 2022</t>
  </si>
  <si>
    <t>January - January 2021 - 2022</t>
  </si>
  <si>
    <t xml:space="preserve">Footnotes </t>
  </si>
  <si>
    <t>Data for  2021 and  2022  based on 2016 Census Definitions.</t>
  </si>
  <si>
    <t>Source: CMHC Starts and Completion Survey, Market Absorption Survey</t>
  </si>
  <si>
    <t>1 Data for 2020, 2021 and 2022 based on 2016 Census Definitions.</t>
  </si>
  <si>
    <t>2022  based on 2016 Census Definitions.</t>
  </si>
  <si>
    <t>Données provisoires sur les mises en chantier d'habitations</t>
  </si>
  <si>
    <t>CMHC HOUSING MARKET INFORMATION</t>
  </si>
  <si>
    <t>Monthly Housing Starts and Other Construction Data</t>
  </si>
  <si>
    <t>Source:  CMHC Starts and Completions Survey and Market Absorption Survey</t>
  </si>
  <si>
    <t>© 2022 Canada Mortgage and Housing Corporation</t>
  </si>
  <si>
    <t>TABLE OF CONTENTS</t>
  </si>
  <si>
    <t>The table of contents below provides a brief description of the contents in each tab.</t>
  </si>
  <si>
    <t xml:space="preserve">Note to readers </t>
  </si>
  <si>
    <t>Table 1: Housing Start Data in Centres 10,000 Population and Over</t>
  </si>
  <si>
    <t>Table 2: Housing Start Data in Centres 10,000 Population and Over (Cumulative)</t>
  </si>
  <si>
    <t xml:space="preserve">Table 3: Dwelling Starts in Urban Centres and Canada, Seasonally Adjusted at Annual Rates </t>
  </si>
  <si>
    <t xml:space="preserve">Table 4: Dwelling Starts in Urban Centres, by Region, Seasonally Adjusted at Annual Rates </t>
  </si>
  <si>
    <t xml:space="preserve">Table 5: Dwelling Starts in Urban Centres,  by Region, Seasonally Adjusted at Annual Rates </t>
  </si>
  <si>
    <t xml:space="preserve">Table 6: Dwelling Starts in Urban Centres, Atlantic Provinces, Seasonally Adjusted at Annual Rates </t>
  </si>
  <si>
    <t>Table 7: Dwelling Starts in Urban Centres, Prairie Provinces, Seasonally Adjusted at Annual Rates</t>
  </si>
  <si>
    <t>Table 8 to Table 15: Dwelling Starts - Seasonally Adjusted at Annual Rates</t>
  </si>
  <si>
    <t>Table 16: Absorption of Homeowner and Condominium Units by Dwelling Type,in Metropolitan Areas, Large Urban Centres and Census Agglomerations</t>
  </si>
  <si>
    <t>Table 17-18: Dwelling Starts in Urban Centres and Canada, Seasonally Adjusted at Annual Rates</t>
  </si>
  <si>
    <t>Table 19-20: Dwelling Starts in Canada1, Atlantic Provinces, Seasonally Adjusted at Annual Rates</t>
  </si>
  <si>
    <t xml:space="preserve">Symbols  </t>
  </si>
  <si>
    <t>Survey Coverage</t>
  </si>
  <si>
    <t xml:space="preserve">Concepts and Definitions </t>
  </si>
  <si>
    <t>Type of Dwelling</t>
  </si>
  <si>
    <t>Note to readers impact of COVID-19 on data collection efforts:</t>
  </si>
  <si>
    <t xml:space="preserve">Table 1 </t>
  </si>
  <si>
    <t xml:space="preserve">Area </t>
  </si>
  <si>
    <t xml:space="preserve">Single-Detached </t>
  </si>
  <si>
    <t>All Others</t>
  </si>
  <si>
    <t>Total</t>
  </si>
  <si>
    <t>Province</t>
  </si>
  <si>
    <t xml:space="preserve">  %</t>
  </si>
  <si>
    <t>Nfld.Lab.</t>
  </si>
  <si>
    <t xml:space="preserve">P.E.I.    </t>
  </si>
  <si>
    <t xml:space="preserve">N.S.    </t>
  </si>
  <si>
    <t xml:space="preserve">N.B.    </t>
  </si>
  <si>
    <t>Atlantic</t>
  </si>
  <si>
    <t xml:space="preserve">Que.   </t>
  </si>
  <si>
    <t xml:space="preserve">Ont.    </t>
  </si>
  <si>
    <t xml:space="preserve">Man.    </t>
  </si>
  <si>
    <t xml:space="preserve">Sask.    </t>
  </si>
  <si>
    <t xml:space="preserve">Alta.    </t>
  </si>
  <si>
    <t>Prairies</t>
  </si>
  <si>
    <t xml:space="preserve">B.C.    </t>
  </si>
  <si>
    <t>Canada</t>
  </si>
  <si>
    <t>Metropolitan Areas</t>
  </si>
  <si>
    <t>Abbotsford-Mission</t>
  </si>
  <si>
    <t>Barrie</t>
  </si>
  <si>
    <t>Belleville</t>
  </si>
  <si>
    <t>Brantford</t>
  </si>
  <si>
    <t>Calgary</t>
  </si>
  <si>
    <t>Edmonton</t>
  </si>
  <si>
    <t>Greater/Grand Sudbury</t>
  </si>
  <si>
    <t>Guelph</t>
  </si>
  <si>
    <t>Halifax</t>
  </si>
  <si>
    <t>Hamilton</t>
  </si>
  <si>
    <t>Kelowna</t>
  </si>
  <si>
    <t>Kingston</t>
  </si>
  <si>
    <t>Kitchener-Cambridge-Waterloo</t>
  </si>
  <si>
    <t>Lethbridge</t>
  </si>
  <si>
    <t>London</t>
  </si>
  <si>
    <t>Moncton</t>
  </si>
  <si>
    <t>Montréal</t>
  </si>
  <si>
    <t>Oshawa</t>
  </si>
  <si>
    <t>Ottawa-Gatineau</t>
  </si>
  <si>
    <t xml:space="preserve">  Gatineau</t>
  </si>
  <si>
    <t xml:space="preserve">  Ottawa</t>
  </si>
  <si>
    <t>Peterborough</t>
  </si>
  <si>
    <t>Québec</t>
  </si>
  <si>
    <t>Regina</t>
  </si>
  <si>
    <t>Saguenay</t>
  </si>
  <si>
    <t>St. Catharines-Niagara</t>
  </si>
  <si>
    <t>Saint John</t>
  </si>
  <si>
    <t>St. John's</t>
  </si>
  <si>
    <t>Saskatoon</t>
  </si>
  <si>
    <t>Sherbrooke</t>
  </si>
  <si>
    <t>Thunder Bay</t>
  </si>
  <si>
    <t>Toronto</t>
  </si>
  <si>
    <t>Trois-Rivières</t>
  </si>
  <si>
    <t>Vancouver</t>
  </si>
  <si>
    <t>Victoria</t>
  </si>
  <si>
    <t>Windsor</t>
  </si>
  <si>
    <t>Winnipeg</t>
  </si>
  <si>
    <t>CMA total -new CMA's</t>
  </si>
  <si>
    <t>Table 2</t>
  </si>
  <si>
    <t xml:space="preserve">Table 3 </t>
  </si>
  <si>
    <t xml:space="preserve">Dwelling Starts in Urban Centres and Canada, Seasonally Adjusted at Annual Rates </t>
  </si>
  <si>
    <r>
      <t>Centres 10,000 Population and Over</t>
    </r>
    <r>
      <rPr>
        <b/>
        <vertAlign val="superscript"/>
        <sz val="9"/>
        <color indexed="8"/>
        <rFont val="Gill Sans Std"/>
        <family val="2"/>
      </rPr>
      <t>1</t>
    </r>
  </si>
  <si>
    <t/>
  </si>
  <si>
    <t xml:space="preserve">Period </t>
  </si>
  <si>
    <t>Single-</t>
  </si>
  <si>
    <t>All</t>
  </si>
  <si>
    <t>Other</t>
  </si>
  <si>
    <t>Detached</t>
  </si>
  <si>
    <t>Others</t>
  </si>
  <si>
    <t>Areas</t>
  </si>
  <si>
    <r>
      <t xml:space="preserve">2020 </t>
    </r>
    <r>
      <rPr>
        <b/>
        <vertAlign val="superscript"/>
        <sz val="9"/>
        <color indexed="8"/>
        <rFont val="Gill Sans Std"/>
        <family val="2"/>
      </rPr>
      <t>2</t>
    </r>
  </si>
  <si>
    <r>
      <t>2021</t>
    </r>
    <r>
      <rPr>
        <b/>
        <vertAlign val="superscript"/>
        <sz val="9"/>
        <color indexed="8"/>
        <rFont val="Gill Sans Std"/>
        <family val="2"/>
      </rPr>
      <t>2</t>
    </r>
  </si>
  <si>
    <t>1st Q.</t>
  </si>
  <si>
    <t>2nd Q.</t>
  </si>
  <si>
    <t>3rd Q.</t>
  </si>
  <si>
    <t>4th Q.</t>
  </si>
  <si>
    <t>January</t>
  </si>
  <si>
    <t>February</t>
  </si>
  <si>
    <t>March</t>
  </si>
  <si>
    <t>April</t>
  </si>
  <si>
    <t>May</t>
  </si>
  <si>
    <t>June</t>
  </si>
  <si>
    <t>July</t>
  </si>
  <si>
    <t>August</t>
  </si>
  <si>
    <t>September</t>
  </si>
  <si>
    <t>October</t>
  </si>
  <si>
    <t>November</t>
  </si>
  <si>
    <t>December</t>
  </si>
  <si>
    <r>
      <t xml:space="preserve">2 </t>
    </r>
    <r>
      <rPr>
        <sz val="7"/>
        <color indexed="8"/>
        <rFont val="Gill Sans Std"/>
        <family val="2"/>
      </rPr>
      <t>Data are Actual Dwelling Starts.</t>
    </r>
  </si>
  <si>
    <t xml:space="preserve"> </t>
  </si>
  <si>
    <t xml:space="preserve">Table 4 </t>
  </si>
  <si>
    <r>
      <t>Dwelling Starts in Urban Centres</t>
    </r>
    <r>
      <rPr>
        <b/>
        <vertAlign val="superscript"/>
        <sz val="11"/>
        <rFont val="Gill Sans Std"/>
        <family val="2"/>
      </rPr>
      <t>1</t>
    </r>
    <r>
      <rPr>
        <b/>
        <sz val="11"/>
        <rFont val="Gill Sans Std"/>
        <family val="2"/>
      </rPr>
      <t xml:space="preserve">, by Region, Seasonally Adjusted at Annual Rates </t>
    </r>
  </si>
  <si>
    <t>Ontario</t>
  </si>
  <si>
    <t>B. C.</t>
  </si>
  <si>
    <r>
      <t xml:space="preserve">2020 </t>
    </r>
    <r>
      <rPr>
        <b/>
        <vertAlign val="superscript"/>
        <sz val="9"/>
        <color indexed="8"/>
        <rFont val="Gill Sans Std"/>
        <family val="2"/>
      </rPr>
      <t xml:space="preserve">2 </t>
    </r>
  </si>
  <si>
    <r>
      <t xml:space="preserve">2021 </t>
    </r>
    <r>
      <rPr>
        <b/>
        <vertAlign val="superscript"/>
        <sz val="9"/>
        <color indexed="8"/>
        <rFont val="Gill Sans Std"/>
        <family val="2"/>
      </rPr>
      <t>2</t>
    </r>
  </si>
  <si>
    <t>Single-Detached</t>
  </si>
  <si>
    <t>3rd Q</t>
  </si>
  <si>
    <t>4th Q</t>
  </si>
  <si>
    <t>Nov.</t>
  </si>
  <si>
    <t>Dec.</t>
  </si>
  <si>
    <t>Jan.</t>
  </si>
  <si>
    <t xml:space="preserve">Table 5 </t>
  </si>
  <si>
    <r>
      <t>Dwelling Starts in Urban Centres</t>
    </r>
    <r>
      <rPr>
        <b/>
        <vertAlign val="superscript"/>
        <sz val="11"/>
        <rFont val="Gill Sans Std"/>
        <family val="2"/>
      </rPr>
      <t>1</t>
    </r>
    <r>
      <rPr>
        <b/>
        <sz val="11"/>
        <rFont val="Gill Sans Std"/>
        <family val="2"/>
      </rPr>
      <t xml:space="preserve">,  by Region, Seasonally Adjusted at Annual Rates </t>
    </r>
  </si>
  <si>
    <r>
      <t>2021</t>
    </r>
    <r>
      <rPr>
        <b/>
        <vertAlign val="superscript"/>
        <sz val="9"/>
        <color indexed="8"/>
        <rFont val="Gill Sans Std"/>
        <family val="2"/>
      </rPr>
      <t xml:space="preserve"> 2</t>
    </r>
  </si>
  <si>
    <t>Table 6</t>
  </si>
  <si>
    <r>
      <t>Dwelling Starts in Urban Centres</t>
    </r>
    <r>
      <rPr>
        <b/>
        <vertAlign val="superscript"/>
        <sz val="11"/>
        <rFont val="Gill Sans Std"/>
        <family val="2"/>
      </rPr>
      <t>1</t>
    </r>
    <r>
      <rPr>
        <b/>
        <sz val="11"/>
        <rFont val="Gill Sans Std"/>
        <family val="2"/>
      </rPr>
      <t xml:space="preserve">, Atlantic Provinces, Seasonally Adjusted at Annual Rates </t>
    </r>
  </si>
  <si>
    <t>Period</t>
  </si>
  <si>
    <t>Newfoundland</t>
  </si>
  <si>
    <t>Prince Edward</t>
  </si>
  <si>
    <t>Nova Scotia</t>
  </si>
  <si>
    <t>New Brunswick</t>
  </si>
  <si>
    <t>Island</t>
  </si>
  <si>
    <t>2022</t>
  </si>
  <si>
    <t>Table 7</t>
  </si>
  <si>
    <r>
      <t>Dwelling Starts in Urban Centres</t>
    </r>
    <r>
      <rPr>
        <b/>
        <vertAlign val="superscript"/>
        <sz val="11"/>
        <rFont val="Gill Sans Std"/>
        <family val="2"/>
      </rPr>
      <t>1</t>
    </r>
    <r>
      <rPr>
        <b/>
        <sz val="11"/>
        <rFont val="Gill Sans Std"/>
        <family val="2"/>
      </rPr>
      <t>, Prairie Provinces, Seasonally Adjusted at Annual Rates</t>
    </r>
  </si>
  <si>
    <t>Manitoba</t>
  </si>
  <si>
    <t>Saskatchewan</t>
  </si>
  <si>
    <t>Alberta</t>
  </si>
  <si>
    <t>Table 8</t>
  </si>
  <si>
    <r>
      <t>Dwelling Starts - Seasonally Adjusted at Annual Rates</t>
    </r>
    <r>
      <rPr>
        <b/>
        <vertAlign val="superscript"/>
        <sz val="11"/>
        <rFont val="Gill Sans Std"/>
        <family val="2"/>
      </rPr>
      <t>1</t>
    </r>
  </si>
  <si>
    <t>Gatineau</t>
  </si>
  <si>
    <t>Table 10</t>
  </si>
  <si>
    <t>Ottawa</t>
  </si>
  <si>
    <t>Table 11</t>
  </si>
  <si>
    <t>St Catharines-Niagara</t>
  </si>
  <si>
    <t>Table 12</t>
  </si>
  <si>
    <r>
      <t>2020</t>
    </r>
    <r>
      <rPr>
        <b/>
        <vertAlign val="superscript"/>
        <sz val="9"/>
        <color indexed="8"/>
        <rFont val="Gill Sans Std"/>
        <family val="2"/>
      </rPr>
      <t xml:space="preserve"> 2</t>
    </r>
  </si>
  <si>
    <t>Table 13</t>
  </si>
  <si>
    <t>Table 14</t>
  </si>
  <si>
    <t>2 Data are Actual Dwelling Starts.</t>
  </si>
  <si>
    <t xml:space="preserve">Table 15 </t>
  </si>
  <si>
    <t xml:space="preserve">Table 16 </t>
  </si>
  <si>
    <t xml:space="preserve">Absorption of Homeowner and Condominium Units by Dwelling Type, </t>
  </si>
  <si>
    <r>
      <t>in Metropolitan Areas, Large Urban Centres and Census Agglomerations</t>
    </r>
    <r>
      <rPr>
        <b/>
        <vertAlign val="superscript"/>
        <sz val="12"/>
        <rFont val="Gill Sans Std"/>
        <family val="2"/>
      </rPr>
      <t>1</t>
    </r>
  </si>
  <si>
    <t xml:space="preserve">Single-Detached and </t>
  </si>
  <si>
    <t>Row, Apartment and Other Dwellings</t>
  </si>
  <si>
    <t xml:space="preserve">% Absorbed </t>
  </si>
  <si>
    <t>Completed</t>
  </si>
  <si>
    <t>Under</t>
  </si>
  <si>
    <t>% Absorbed at</t>
  </si>
  <si>
    <t>at Completion</t>
  </si>
  <si>
    <t>and</t>
  </si>
  <si>
    <r>
      <t>Construction</t>
    </r>
    <r>
      <rPr>
        <b/>
        <vertAlign val="superscript"/>
        <sz val="8"/>
        <color indexed="8"/>
        <rFont val="Gill Sans Std"/>
        <family val="2"/>
      </rPr>
      <t>2</t>
    </r>
  </si>
  <si>
    <t>Completion</t>
  </si>
  <si>
    <t>Unabsorbed</t>
  </si>
  <si>
    <t xml:space="preserve"> 2 Under Construction does not include units where the intended market is unknown. </t>
  </si>
  <si>
    <t>Table 17</t>
  </si>
  <si>
    <t>Dwelling Starts in Urban Centres and Canada, Seasonally Adjusted at Annual Rates</t>
  </si>
  <si>
    <t xml:space="preserve">Centres 10,000 Population </t>
  </si>
  <si>
    <t>Other Areas</t>
  </si>
  <si>
    <r>
      <t>and Over</t>
    </r>
    <r>
      <rPr>
        <b/>
        <vertAlign val="superscript"/>
        <sz val="9"/>
        <color indexed="8"/>
        <rFont val="Gill Sans Std"/>
        <family val="2"/>
      </rPr>
      <t>1</t>
    </r>
  </si>
  <si>
    <t xml:space="preserve"> Table 18</t>
  </si>
  <si>
    <r>
      <t>Dwelling Starts in Canada</t>
    </r>
    <r>
      <rPr>
        <b/>
        <vertAlign val="superscript"/>
        <sz val="11"/>
        <rFont val="Gill Sans Std"/>
        <family val="2"/>
      </rPr>
      <t>1</t>
    </r>
    <r>
      <rPr>
        <b/>
        <sz val="11"/>
        <rFont val="Gill Sans Std"/>
        <family val="2"/>
      </rPr>
      <t xml:space="preserve">, by Region, </t>
    </r>
  </si>
  <si>
    <t>Seasonally Adjusted at Annual Rates</t>
  </si>
  <si>
    <t>B.C.</t>
  </si>
  <si>
    <t xml:space="preserve"> Source:  Market Analysis Centre, CMHC</t>
  </si>
  <si>
    <t>Table 19</t>
  </si>
  <si>
    <r>
      <t>Dwelling Starts in Canada</t>
    </r>
    <r>
      <rPr>
        <b/>
        <vertAlign val="superscript"/>
        <sz val="11"/>
        <rFont val="Gill Sans Std"/>
        <family val="2"/>
      </rPr>
      <t>1</t>
    </r>
    <r>
      <rPr>
        <b/>
        <sz val="11"/>
        <rFont val="Gill Sans Std"/>
        <family val="2"/>
      </rPr>
      <t>, Atlantic Provinces, Seasonally Adjusted at Annual Rates</t>
    </r>
  </si>
  <si>
    <t>Table 20</t>
  </si>
  <si>
    <r>
      <t>Dwelling Starts in Canada</t>
    </r>
    <r>
      <rPr>
        <b/>
        <vertAlign val="superscript"/>
        <sz val="11"/>
        <rFont val="Gill Sans Std"/>
        <family val="2"/>
      </rPr>
      <t>1</t>
    </r>
    <r>
      <rPr>
        <b/>
        <sz val="11"/>
        <rFont val="Gill Sans Std"/>
        <family val="2"/>
      </rPr>
      <t xml:space="preserve">, Prairie Provinces, </t>
    </r>
  </si>
  <si>
    <t>Symbols</t>
  </si>
  <si>
    <t>** Not available</t>
  </si>
  <si>
    <t>+ Less than 1,000 units</t>
  </si>
  <si>
    <t>- Nil or Zero</t>
  </si>
  <si>
    <t>-- Amount too small to be expressed</t>
  </si>
  <si>
    <t>(r) Revised / Chiffres révisés</t>
  </si>
  <si>
    <t xml:space="preserve">Survey Coverage </t>
  </si>
  <si>
    <t xml:space="preserve">The Starts and Completions Survey is carried out monthly in urban areas with populations in excess of 50,000 as defined by the 2011 Census.  
In urban areas with populations of 10,000 to 49,999, all Starts are enumerated in the last month of each quarter (i.e. four times a year, in March, June, September and December). 
In these centres with quarterly enumeration, Completion activity is modelled based on historical patterns. 
Monthly Starts and Completion activity in these quarterly locations are statistically estimated at a provincial level for single and multi categories.  
Centres with populations below 10,000 are enumerated on a sample basis, also in the last month of each quarter (i.e. in March, June, September and December). </t>
  </si>
  <si>
    <t xml:space="preserve">The Market Absorption Survey is carried out in conjunction with the Starts and Completions Survey in urban areas with populations in excess of 50,000.  
When a structure is recorded as completed, a report is also made as to whether or not a unit has been sold.  
The dwellings are then enumerated each month until such time as absorption occurs. </t>
  </si>
  <si>
    <t>The survey of conversions and demolitions follows the same collection frequency and methodology as new residential construction.</t>
  </si>
  <si>
    <t>Concepts and Definitions</t>
  </si>
  <si>
    <r>
      <t>A “</t>
    </r>
    <r>
      <rPr>
        <b/>
        <sz val="11"/>
        <color theme="1"/>
        <rFont val="Arial"/>
        <family val="2"/>
      </rPr>
      <t>start</t>
    </r>
    <r>
      <rPr>
        <sz val="11"/>
        <rFont val="Arial"/>
        <family val="2"/>
      </rPr>
      <t>” for the purposes of the Starts and Completions Survey, is defined as the beginning of construction work on a building, usually when the concrete has been poured
 for the whole of the footing around the structure, or an equivalent stage where a basement will not be part of the structure.</t>
    </r>
  </si>
  <si>
    <r>
      <t>A “</t>
    </r>
    <r>
      <rPr>
        <b/>
        <sz val="11"/>
        <color theme="1"/>
        <rFont val="Arial"/>
        <family val="2"/>
      </rPr>
      <t>completion</t>
    </r>
    <r>
      <rPr>
        <sz val="11"/>
        <rFont val="Arial"/>
        <family val="2"/>
      </rPr>
      <t>” is defined as the stage at which all proposed construction work on the building has been performed,
 although under some circumstances a building may be counted as completed where up to 10 percent of the proposed work remains to be done.</t>
    </r>
  </si>
  <si>
    <t>For multiple-dwelling structures, the definition of a Start or a Completion applies to the structure rather than to the individual dwelling units therein.</t>
  </si>
  <si>
    <r>
      <t>The number of units “</t>
    </r>
    <r>
      <rPr>
        <b/>
        <sz val="11"/>
        <color theme="1"/>
        <rFont val="Arial"/>
        <family val="2"/>
      </rPr>
      <t>under construction</t>
    </r>
    <r>
      <rPr>
        <sz val="11"/>
        <rFont val="Arial"/>
        <family val="2"/>
      </rPr>
      <t>” as at the end of the period shown, takes into account certain adjustments which are necessary for various reasons.  
For example, after a start on a dwelling has commenced construction may cease, or a structure when completed may contain more or fewer dwelling units than were reported at start.</t>
    </r>
  </si>
  <si>
    <r>
      <t xml:space="preserve">A dwelling is defined as being </t>
    </r>
    <r>
      <rPr>
        <b/>
        <sz val="11"/>
        <color theme="1"/>
        <rFont val="Arial"/>
        <family val="2"/>
      </rPr>
      <t>“absorbed</t>
    </r>
    <r>
      <rPr>
        <sz val="11"/>
        <rFont val="Arial"/>
        <family val="2"/>
      </rPr>
      <t>” when a binding, non-conditional agreement is made to buy the dwelling.</t>
    </r>
  </si>
  <si>
    <r>
      <rPr>
        <b/>
        <sz val="11"/>
        <color theme="1"/>
        <rFont val="Arial"/>
        <family val="2"/>
      </rPr>
      <t>Only new self-contained dwelling units are enumerated in the Starts and Completions Survey</t>
    </r>
    <r>
      <rPr>
        <sz val="11"/>
        <rFont val="Arial"/>
        <family val="2"/>
      </rPr>
      <t>, such units being designed for non-transient and year-round occupancy.</t>
    </r>
  </si>
  <si>
    <r>
      <rPr>
        <b/>
        <sz val="11"/>
        <color theme="1"/>
        <rFont val="Arial"/>
        <family val="2"/>
      </rPr>
      <t>Seasonal dwellings</t>
    </r>
    <r>
      <rPr>
        <sz val="11"/>
        <rFont val="Arial"/>
        <family val="2"/>
      </rPr>
      <t xml:space="preserve">, such as:  summer cottages, hunting and ski cabins, trailers and boat houses; and </t>
    </r>
    <r>
      <rPr>
        <b/>
        <sz val="11"/>
        <color theme="1"/>
        <rFont val="Arial"/>
        <family val="2"/>
      </rPr>
      <t>hostel accommodation</t>
    </r>
    <r>
      <rPr>
        <sz val="11"/>
        <rFont val="Arial"/>
        <family val="2"/>
      </rPr>
      <t xml:space="preserve">, 
such as:  hospitals, nursing homes, penal institutions, convents, monasteries, military and industrial camps, and collective types of accommodation such as:  
hotels, clubs, and lodging homes are excluded from all residential housing surveys.  </t>
    </r>
  </si>
  <si>
    <r>
      <rPr>
        <b/>
        <sz val="11"/>
        <color theme="1"/>
        <rFont val="Arial"/>
        <family val="2"/>
      </rPr>
      <t>Mobile Homes</t>
    </r>
    <r>
      <rPr>
        <sz val="11"/>
        <rFont val="Arial"/>
        <family val="2"/>
      </rPr>
      <t xml:space="preserve"> are included in the surveys.  A mobile home is a type of manufactured house that is completely assembled in a factory, then moved to a foundation before it is occupied.</t>
    </r>
  </si>
  <si>
    <r>
      <rPr>
        <b/>
        <sz val="11"/>
        <color theme="1"/>
        <rFont val="Arial"/>
        <family val="2"/>
      </rPr>
      <t>Trailers</t>
    </r>
    <r>
      <rPr>
        <sz val="11"/>
        <rFont val="Arial"/>
        <family val="2"/>
      </rPr>
      <t xml:space="preserve"> or any other movable dwelling (the larger often referred to as a mobile home) with no permanent foundation are excluded from the surveys.</t>
    </r>
  </si>
  <si>
    <r>
      <rPr>
        <b/>
        <sz val="11"/>
        <color theme="1"/>
        <rFont val="Arial"/>
        <family val="2"/>
      </rPr>
      <t>Market housing</t>
    </r>
    <r>
      <rPr>
        <sz val="11"/>
        <rFont val="Arial"/>
        <family val="2"/>
      </rPr>
      <t xml:space="preserve"> is defined as housing that is marketed to the general public for sale or rent.</t>
    </r>
  </si>
  <si>
    <r>
      <t xml:space="preserve">A </t>
    </r>
    <r>
      <rPr>
        <b/>
        <sz val="11"/>
        <color theme="1"/>
        <rFont val="Arial"/>
        <family val="2"/>
      </rPr>
      <t>“dwelling unit</t>
    </r>
    <r>
      <rPr>
        <sz val="11"/>
        <rFont val="Arial"/>
        <family val="2"/>
      </rPr>
      <t>” is defined as a structurally separate set of living premises with a private entrance either outside the building or from a common hall, lobby, vestibule or stairway inside the building. 
The entrance must be one that can be used without passing through anyone else’s living quarters.</t>
    </r>
  </si>
  <si>
    <t xml:space="preserve">Seasonally Adjusted at Annual Rate </t>
  </si>
  <si>
    <t xml:space="preserve">Seasonally Adjusted at Annual Rate (SAAR) is the result of adjusting monthly or quarterly statistics to provide an indication of the annual total which would be achieved if activity in all other 
months or quarters were at the same level of performance relative to past seasonal patterns. </t>
  </si>
  <si>
    <t>Type of dwelling</t>
  </si>
  <si>
    <t xml:space="preserve">The definitions of types of dwellings, used in the Surveys, are in accordance with those in the Census. </t>
  </si>
  <si>
    <r>
      <t>A “</t>
    </r>
    <r>
      <rPr>
        <b/>
        <sz val="11"/>
        <color theme="1"/>
        <rFont val="Arial"/>
        <family val="2"/>
      </rPr>
      <t>single-detached</t>
    </r>
    <r>
      <rPr>
        <sz val="11"/>
        <rFont val="Arial"/>
        <family val="2"/>
      </rPr>
      <t xml:space="preserve">” dwelling is a building containing only one dwelling unit, which is completely separated on all sides from any other dwelling or structure. </t>
    </r>
  </si>
  <si>
    <r>
      <t>A “</t>
    </r>
    <r>
      <rPr>
        <b/>
        <sz val="11"/>
        <color theme="1"/>
        <rFont val="Arial"/>
        <family val="2"/>
      </rPr>
      <t>semi-detached</t>
    </r>
    <r>
      <rPr>
        <sz val="11"/>
        <rFont val="Arial"/>
        <family val="2"/>
      </rPr>
      <t xml:space="preserve">” dwelling is one of two dwellings located side-by-side in a building, adjoining no other structure and separated by a common or party wall extending from ground to roof. </t>
    </r>
  </si>
  <si>
    <r>
      <t>A “</t>
    </r>
    <r>
      <rPr>
        <b/>
        <sz val="11"/>
        <color theme="1"/>
        <rFont val="Arial"/>
        <family val="2"/>
      </rPr>
      <t>row</t>
    </r>
    <r>
      <rPr>
        <sz val="11"/>
        <rFont val="Arial"/>
        <family val="2"/>
      </rPr>
      <t xml:space="preserve">” dwelling is a ground-oriented dwelling attached to two or more similar units so that the resulting row structure contains three or more units. </t>
    </r>
  </si>
  <si>
    <r>
      <t>An “</t>
    </r>
    <r>
      <rPr>
        <b/>
        <sz val="11"/>
        <color theme="1"/>
        <rFont val="Arial"/>
        <family val="2"/>
      </rPr>
      <t>apartment and other</t>
    </r>
    <r>
      <rPr>
        <sz val="11"/>
        <rFont val="Arial"/>
        <family val="2"/>
      </rPr>
      <t xml:space="preserve">” dwelling includes all dwellings other than those described above, including structures commonly referred to as duplexes, triplexes, double duplexes and row duplexes. </t>
    </r>
  </si>
  <si>
    <t xml:space="preserve">*CMHC’s Starts and Completions Survey (SCS) for April was conducted in each province with the exception of Québec as residential construction activity was halted in the province during the period from March 25 to April 12, 2020. </t>
  </si>
  <si>
    <t xml:space="preserve">*In addition, in December 2020, SCS was not conducted in Kelowna CMA. </t>
  </si>
  <si>
    <t>*Due to the flood situation in British Columbia, CMHC was not able to administer SCS in Chilliwack CA for November 2021</t>
  </si>
  <si>
    <t>Table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</si>
</sst>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62">
    <font>
      <sz val="12"/>
      <name val="Arial"/>
    </font>
    <font>
      <sz val="12"/>
      <color indexed="8"/>
      <name val="Gill Sans Std"/>
      <family val="2"/>
    </font>
    <font>
      <b/>
      <sz val="12"/>
      <color indexed="8"/>
      <name val="Gill Sans Std"/>
      <family val="2"/>
    </font>
    <font>
      <sz val="10"/>
      <color indexed="8"/>
      <name val="Gill Sans Std"/>
      <family val="2"/>
    </font>
    <font>
      <sz val="9"/>
      <color indexed="8"/>
      <name val="Gill Sans Std"/>
      <family val="2"/>
    </font>
    <font>
      <b/>
      <sz val="9"/>
      <color indexed="8"/>
      <name val="Gill Sans Std"/>
      <family val="2"/>
    </font>
    <font>
      <sz val="7"/>
      <color indexed="8"/>
      <name val="Gill Sans Std"/>
      <family val="2"/>
    </font>
    <font>
      <sz val="12"/>
      <name val="Gill Sans Std"/>
      <family val="2"/>
    </font>
    <font>
      <i/>
      <sz val="7"/>
      <color indexed="8"/>
      <name val="Gill Sans Std"/>
      <family val="2"/>
    </font>
    <font>
      <b/>
      <i/>
      <sz val="9"/>
      <color indexed="8"/>
      <name val="Gill Sans Std"/>
      <family val="2"/>
    </font>
    <font>
      <i/>
      <sz val="9"/>
      <color indexed="8"/>
      <name val="Gill Sans Std"/>
      <family val="2"/>
    </font>
    <font>
      <sz val="8"/>
      <name val="Arial"/>
      <family val="2"/>
    </font>
    <font>
      <sz val="12"/>
      <color indexed="8"/>
      <name val="Arial"/>
      <family val="2"/>
    </font>
    <font>
      <sz val="9"/>
      <name val="Gill Sans Std"/>
      <family val="2"/>
    </font>
    <font>
      <sz val="9"/>
      <name val="Arial"/>
      <family val="2"/>
    </font>
    <font>
      <i/>
      <sz val="9"/>
      <name val="Arial"/>
      <family val="2"/>
    </font>
    <font>
      <b/>
      <sz val="11"/>
      <color indexed="9"/>
      <name val="Gill Sans Std"/>
      <family val="2"/>
    </font>
    <font>
      <sz val="11"/>
      <color indexed="9"/>
      <name val="Arial"/>
      <family val="2"/>
    </font>
    <font>
      <b/>
      <i/>
      <sz val="9"/>
      <name val="Gill Sans Std"/>
      <family val="2"/>
    </font>
    <font>
      <sz val="11"/>
      <name val="Gill Sans Std"/>
      <family val="2"/>
    </font>
    <font>
      <b/>
      <i/>
      <sz val="11"/>
      <color indexed="9"/>
      <name val="Gill Sans Std"/>
      <family val="2"/>
    </font>
    <font>
      <i/>
      <sz val="11"/>
      <color indexed="9"/>
      <name val="Arial"/>
      <family val="2"/>
    </font>
    <font>
      <sz val="7"/>
      <name val="Gill Sans Std"/>
      <family val="2"/>
    </font>
    <font>
      <b/>
      <vertAlign val="superscript"/>
      <sz val="9"/>
      <color indexed="8"/>
      <name val="Gill Sans Std"/>
      <family val="2"/>
    </font>
    <font>
      <b/>
      <sz val="9"/>
      <name val="Gill Sans Std"/>
      <family val="2"/>
    </font>
    <font>
      <vertAlign val="superscript"/>
      <sz val="7"/>
      <color indexed="8"/>
      <name val="Gill Sans Std"/>
      <family val="2"/>
    </font>
    <font>
      <i/>
      <vertAlign val="superscript"/>
      <sz val="7"/>
      <color indexed="8"/>
      <name val="Gill Sans Std"/>
      <family val="2"/>
    </font>
    <font>
      <sz val="11"/>
      <name val="Arial"/>
      <family val="2"/>
    </font>
    <font>
      <i/>
      <sz val="11"/>
      <name val="Arial"/>
      <family val="2"/>
    </font>
    <font>
      <sz val="6"/>
      <color indexed="8"/>
      <name val="Georgia"/>
      <family val="1"/>
    </font>
    <font>
      <b/>
      <vertAlign val="superscript"/>
      <sz val="8"/>
      <color indexed="8"/>
      <name val="Gill Sans Std"/>
      <family val="2"/>
    </font>
    <font>
      <sz val="12"/>
      <name val="Arial"/>
      <family val="2"/>
    </font>
    <font>
      <b/>
      <sz val="8"/>
      <color indexed="8"/>
      <name val="Gill Sans Std"/>
      <family val="2"/>
    </font>
    <font>
      <b/>
      <i/>
      <sz val="8"/>
      <color indexed="8"/>
      <name val="Gill Sans Std"/>
      <family val="2"/>
    </font>
    <font>
      <sz val="8"/>
      <color indexed="8"/>
      <name val="Gill Sans Std"/>
      <family val="2"/>
    </font>
    <font>
      <sz val="7"/>
      <color indexed="8"/>
      <name val="Gill Sans"/>
      <family val="2"/>
    </font>
    <font>
      <sz val="7"/>
      <name val="Gill Sans"/>
      <family val="2"/>
    </font>
    <font>
      <i/>
      <sz val="7"/>
      <color indexed="8"/>
      <name val="Gill Sans"/>
      <family val="2"/>
    </font>
    <font>
      <sz val="10"/>
      <name val="Arial"/>
      <family val="2"/>
    </font>
    <font>
      <sz val="10"/>
      <name val="Gill Sans Std"/>
      <family val="2"/>
    </font>
    <font>
      <b/>
      <sz val="7"/>
      <color indexed="8"/>
      <name val="Gill Sans Std"/>
      <family val="2"/>
    </font>
    <font>
      <b/>
      <i/>
      <sz val="7"/>
      <color indexed="8"/>
      <name val="Gill Sans Std"/>
      <family val="2"/>
    </font>
    <font>
      <vertAlign val="superscript"/>
      <sz val="12"/>
      <name val="Arial"/>
      <family val="2"/>
    </font>
    <font>
      <b/>
      <sz val="11"/>
      <name val="Gill Sans Std"/>
      <family val="2"/>
    </font>
    <font>
      <b/>
      <i/>
      <sz val="11"/>
      <name val="Gill Sans Std"/>
      <family val="2"/>
    </font>
    <font>
      <b/>
      <vertAlign val="superscript"/>
      <sz val="11"/>
      <name val="Gill Sans Std"/>
      <family val="2"/>
    </font>
    <font>
      <b/>
      <i/>
      <sz val="12"/>
      <name val="Arial"/>
      <family val="2"/>
    </font>
    <font>
      <i/>
      <sz val="12"/>
      <name val="Arial"/>
      <family val="2"/>
    </font>
    <font>
      <b/>
      <sz val="12"/>
      <name val="Gill Sans Std"/>
      <family val="2"/>
    </font>
    <font>
      <b/>
      <vertAlign val="superscript"/>
      <sz val="12"/>
      <name val="Gill Sans Std"/>
      <family val="2"/>
    </font>
    <font>
      <b/>
      <i/>
      <sz val="12"/>
      <name val="Gill Sans Std"/>
      <family val="2"/>
    </font>
    <font>
      <sz val="11"/>
      <color theme="0"/>
      <name val="Calibri"/>
      <family val="2"/>
      <scheme val="minor"/>
    </font>
    <font>
      <b/>
      <sz val="24"/>
      <color rgb="FF003F62"/>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sz val="11"/>
      <color theme="1"/>
      <name val="Arial Black"/>
      <family val="2"/>
    </font>
    <font>
      <b/>
      <sz val="11"/>
      <color rgb="FF1F497D"/>
      <name val="Calibri"/>
      <family val="2"/>
    </font>
    <font>
      <sz val="11"/>
      <color rgb="FF1F497D"/>
      <name val="Calibri"/>
      <family val="2"/>
    </font>
    <font>
      <b/>
      <sz val="11"/>
      <color theme="1"/>
      <name val="Arial"/>
      <family val="2"/>
    </font>
  </fonts>
  <fills count="10">
    <fill>
      <patternFill patternType="none"/>
    </fill>
    <fill>
      <patternFill patternType="gray125"/>
    </fill>
    <fill>
      <patternFill patternType="solid">
        <fgColor indexed="9"/>
        <bgColor indexed="64"/>
      </patternFill>
    </fill>
    <fill>
      <patternFill patternType="solid">
        <fgColor indexed="9"/>
        <bgColor indexed="10"/>
      </patternFill>
    </fill>
    <fill>
      <patternFill patternType="solid">
        <fgColor indexed="22"/>
        <bgColor indexed="64"/>
      </patternFill>
    </fill>
    <fill>
      <patternFill patternType="solid">
        <fgColor indexed="63"/>
        <bgColor indexed="64"/>
      </patternFill>
    </fill>
    <fill>
      <patternFill patternType="solid">
        <fgColor theme="0"/>
        <bgColor indexed="64"/>
      </patternFill>
    </fill>
    <fill>
      <patternFill patternType="solid">
        <fgColor rgb="FF003F62"/>
        <bgColor indexed="64"/>
      </patternFill>
    </fill>
    <fill>
      <patternFill patternType="solid">
        <fgColor rgb="FFB5C6C4"/>
        <bgColor indexed="64"/>
      </patternFill>
    </fill>
    <fill>
      <patternFill patternType="solid">
        <fgColor rgb="FFFFFFFF"/>
        <bgColor indexed="64"/>
      </patternFill>
    </fill>
  </fills>
  <borders count="121">
    <border>
      <left/>
      <right/>
      <top/>
      <bottom/>
      <diagonal/>
    </border>
    <border>
      <left style="thin">
        <color indexed="62"/>
      </left>
      <right style="thin">
        <color indexed="62"/>
      </right>
      <top style="thin">
        <color indexed="62"/>
      </top>
      <bottom style="thin">
        <color indexed="62"/>
      </bottom>
      <diagonal/>
    </border>
    <border>
      <left/>
      <right style="thin">
        <color indexed="62"/>
      </right>
      <top style="thin">
        <color indexed="62"/>
      </top>
      <bottom style="thin">
        <color indexed="62"/>
      </bottom>
      <diagonal/>
    </border>
    <border>
      <left/>
      <right style="medium">
        <color indexed="62"/>
      </right>
      <top style="thin">
        <color indexed="62"/>
      </top>
      <bottom style="thin">
        <color indexed="62"/>
      </bottom>
      <diagonal/>
    </border>
    <border>
      <left style="medium">
        <color indexed="62"/>
      </left>
      <right/>
      <top style="thin">
        <color indexed="62"/>
      </top>
      <bottom style="medium">
        <color indexed="62"/>
      </bottom>
      <diagonal/>
    </border>
    <border>
      <left style="medium">
        <color indexed="62"/>
      </left>
      <right/>
      <top style="thin">
        <color indexed="62"/>
      </top>
      <bottom style="thin">
        <color indexed="18"/>
      </bottom>
      <diagonal/>
    </border>
    <border>
      <left/>
      <right style="thin">
        <color indexed="62"/>
      </right>
      <top style="thin">
        <color indexed="62"/>
      </top>
      <bottom style="thin">
        <color indexed="18"/>
      </bottom>
      <diagonal/>
    </border>
    <border>
      <left style="thin">
        <color indexed="62"/>
      </left>
      <right style="thin">
        <color indexed="62"/>
      </right>
      <top style="thin">
        <color indexed="62"/>
      </top>
      <bottom style="thin">
        <color indexed="18"/>
      </bottom>
      <diagonal/>
    </border>
    <border>
      <left/>
      <right style="medium">
        <color indexed="62"/>
      </right>
      <top style="thin">
        <color indexed="62"/>
      </top>
      <bottom style="thin">
        <color indexed="18"/>
      </bottom>
      <diagonal/>
    </border>
    <border>
      <left style="medium">
        <color indexed="62"/>
      </left>
      <right/>
      <top style="thin">
        <color indexed="18"/>
      </top>
      <bottom style="thin">
        <color indexed="18"/>
      </bottom>
      <diagonal/>
    </border>
    <border>
      <left/>
      <right style="thin">
        <color indexed="62"/>
      </right>
      <top style="thin">
        <color indexed="18"/>
      </top>
      <bottom style="thin">
        <color indexed="18"/>
      </bottom>
      <diagonal/>
    </border>
    <border>
      <left style="thin">
        <color indexed="62"/>
      </left>
      <right style="thin">
        <color indexed="62"/>
      </right>
      <top style="thin">
        <color indexed="18"/>
      </top>
      <bottom style="thin">
        <color indexed="18"/>
      </bottom>
      <diagonal/>
    </border>
    <border>
      <left/>
      <right style="medium">
        <color indexed="62"/>
      </right>
      <top style="thin">
        <color indexed="18"/>
      </top>
      <bottom style="thin">
        <color indexed="18"/>
      </bottom>
      <diagonal/>
    </border>
    <border>
      <left style="medium">
        <color indexed="62"/>
      </left>
      <right/>
      <top/>
      <bottom/>
      <diagonal/>
    </border>
    <border>
      <left/>
      <right style="thin">
        <color indexed="62"/>
      </right>
      <top/>
      <bottom/>
      <diagonal/>
    </border>
    <border>
      <left style="thin">
        <color indexed="62"/>
      </left>
      <right style="thin">
        <color indexed="62"/>
      </right>
      <top/>
      <bottom/>
      <diagonal/>
    </border>
    <border>
      <left/>
      <right style="medium">
        <color indexed="62"/>
      </right>
      <top/>
      <bottom/>
      <diagonal/>
    </border>
    <border>
      <left style="medium">
        <color indexed="62"/>
      </left>
      <right/>
      <top style="thin">
        <color indexed="62"/>
      </top>
      <bottom style="thin">
        <color indexed="62"/>
      </bottom>
      <diagonal/>
    </border>
    <border>
      <left/>
      <right style="thin">
        <color indexed="62"/>
      </right>
      <top style="thin">
        <color indexed="62"/>
      </top>
      <bottom style="medium">
        <color indexed="62"/>
      </bottom>
      <diagonal/>
    </border>
    <border>
      <left style="thin">
        <color indexed="62"/>
      </left>
      <right style="thin">
        <color indexed="62"/>
      </right>
      <top style="thin">
        <color indexed="62"/>
      </top>
      <bottom style="medium">
        <color indexed="62"/>
      </bottom>
      <diagonal/>
    </border>
    <border>
      <left/>
      <right style="medium">
        <color indexed="62"/>
      </right>
      <top style="thin">
        <color indexed="62"/>
      </top>
      <bottom style="medium">
        <color indexed="62"/>
      </bottom>
      <diagonal/>
    </border>
    <border>
      <left style="medium">
        <color indexed="62"/>
      </left>
      <right/>
      <top/>
      <bottom style="thin">
        <color indexed="62"/>
      </bottom>
      <diagonal/>
    </border>
    <border>
      <left/>
      <right style="thin">
        <color indexed="62"/>
      </right>
      <top style="medium">
        <color indexed="62"/>
      </top>
      <bottom/>
      <diagonal/>
    </border>
    <border>
      <left/>
      <right style="thin">
        <color indexed="62"/>
      </right>
      <top/>
      <bottom style="thin">
        <color indexed="62"/>
      </bottom>
      <diagonal/>
    </border>
    <border>
      <left/>
      <right/>
      <top style="thin">
        <color indexed="62"/>
      </top>
      <bottom/>
      <diagonal/>
    </border>
    <border>
      <left/>
      <right/>
      <top/>
      <bottom style="thin">
        <color indexed="62"/>
      </bottom>
      <diagonal/>
    </border>
    <border>
      <left/>
      <right style="medium">
        <color indexed="62"/>
      </right>
      <top/>
      <bottom style="thin">
        <color indexed="62"/>
      </bottom>
      <diagonal/>
    </border>
    <border>
      <left style="medium">
        <color indexed="62"/>
      </left>
      <right/>
      <top style="medium">
        <color indexed="62"/>
      </top>
      <bottom/>
      <diagonal/>
    </border>
    <border>
      <left/>
      <right/>
      <top style="medium">
        <color indexed="62"/>
      </top>
      <bottom/>
      <diagonal/>
    </border>
    <border>
      <left style="medium">
        <color indexed="62"/>
      </left>
      <right/>
      <top/>
      <bottom style="medium">
        <color indexed="62"/>
      </bottom>
      <diagonal/>
    </border>
    <border>
      <left/>
      <right/>
      <top/>
      <bottom style="medium">
        <color indexed="62"/>
      </bottom>
      <diagonal/>
    </border>
    <border>
      <left style="thin">
        <color indexed="62"/>
      </left>
      <right style="thin">
        <color indexed="62"/>
      </right>
      <top style="thin">
        <color indexed="62"/>
      </top>
      <bottom/>
      <diagonal/>
    </border>
    <border>
      <left style="thin">
        <color indexed="62"/>
      </left>
      <right style="thin">
        <color indexed="62"/>
      </right>
      <top/>
      <bottom style="medium">
        <color indexed="62"/>
      </bottom>
      <diagonal/>
    </border>
    <border>
      <left/>
      <right style="medium">
        <color indexed="62"/>
      </right>
      <top style="medium">
        <color indexed="62"/>
      </top>
      <bottom/>
      <diagonal/>
    </border>
    <border>
      <left/>
      <right style="medium">
        <color indexed="62"/>
      </right>
      <top style="thin">
        <color indexed="62"/>
      </top>
      <bottom/>
      <diagonal/>
    </border>
    <border>
      <left style="thin">
        <color indexed="62"/>
      </left>
      <right style="thin">
        <color indexed="62"/>
      </right>
      <top style="medium">
        <color indexed="62"/>
      </top>
      <bottom/>
      <diagonal/>
    </border>
    <border>
      <left/>
      <right/>
      <top style="thin">
        <color indexed="62"/>
      </top>
      <bottom style="thin">
        <color indexed="18"/>
      </bottom>
      <diagonal/>
    </border>
    <border>
      <left/>
      <right/>
      <top style="thin">
        <color indexed="18"/>
      </top>
      <bottom style="thin">
        <color indexed="18"/>
      </bottom>
      <diagonal/>
    </border>
    <border>
      <left style="medium">
        <color indexed="62"/>
      </left>
      <right style="thin">
        <color indexed="62"/>
      </right>
      <top style="thin">
        <color indexed="62"/>
      </top>
      <bottom/>
      <diagonal/>
    </border>
    <border>
      <left/>
      <right style="thin">
        <color indexed="62"/>
      </right>
      <top style="thin">
        <color indexed="62"/>
      </top>
      <bottom/>
      <diagonal/>
    </border>
    <border>
      <left style="medium">
        <color indexed="62"/>
      </left>
      <right style="thin">
        <color indexed="62"/>
      </right>
      <top/>
      <bottom/>
      <diagonal/>
    </border>
    <border>
      <left style="medium">
        <color indexed="62"/>
      </left>
      <right style="thin">
        <color indexed="62"/>
      </right>
      <top/>
      <bottom style="thin">
        <color indexed="62"/>
      </bottom>
      <diagonal/>
    </border>
    <border>
      <left/>
      <right style="medium">
        <color indexed="62"/>
      </right>
      <top/>
      <bottom style="thin">
        <color indexed="18"/>
      </bottom>
      <diagonal/>
    </border>
    <border>
      <left style="medium">
        <color indexed="62"/>
      </left>
      <right/>
      <top/>
      <bottom style="thin">
        <color indexed="18"/>
      </bottom>
      <diagonal/>
    </border>
    <border>
      <left/>
      <right/>
      <top/>
      <bottom style="thin">
        <color indexed="18"/>
      </bottom>
      <diagonal/>
    </border>
    <border>
      <left/>
      <right style="thin">
        <color indexed="62"/>
      </right>
      <top/>
      <bottom style="thin">
        <color indexed="18"/>
      </bottom>
      <diagonal/>
    </border>
    <border>
      <left style="thin">
        <color indexed="62"/>
      </left>
      <right style="thin">
        <color indexed="62"/>
      </right>
      <top/>
      <bottom style="thin">
        <color indexed="18"/>
      </bottom>
      <diagonal/>
    </border>
    <border>
      <left style="medium">
        <color indexed="62"/>
      </left>
      <right/>
      <top style="thin">
        <color indexed="18"/>
      </top>
      <bottom/>
      <diagonal/>
    </border>
    <border>
      <left/>
      <right/>
      <top style="thin">
        <color indexed="18"/>
      </top>
      <bottom/>
      <diagonal/>
    </border>
    <border>
      <left/>
      <right style="thin">
        <color indexed="62"/>
      </right>
      <top style="thin">
        <color indexed="18"/>
      </top>
      <bottom/>
      <diagonal/>
    </border>
    <border>
      <left style="thin">
        <color indexed="62"/>
      </left>
      <right style="thin">
        <color indexed="62"/>
      </right>
      <top style="thin">
        <color indexed="18"/>
      </top>
      <bottom/>
      <diagonal/>
    </border>
    <border>
      <left style="thin">
        <color indexed="62"/>
      </left>
      <right style="thin">
        <color indexed="62"/>
      </right>
      <top style="thin">
        <color indexed="18"/>
      </top>
      <bottom style="thin">
        <color indexed="62"/>
      </bottom>
      <diagonal/>
    </border>
    <border>
      <left style="thin">
        <color indexed="62"/>
      </left>
      <right style="thin">
        <color indexed="62"/>
      </right>
      <top/>
      <bottom style="thin">
        <color indexed="62"/>
      </bottom>
      <diagonal/>
    </border>
    <border>
      <left style="thin">
        <color indexed="62"/>
      </left>
      <right/>
      <top style="thin">
        <color indexed="62"/>
      </top>
      <bottom/>
      <diagonal/>
    </border>
    <border>
      <left style="thin">
        <color indexed="62"/>
      </left>
      <right style="medium">
        <color indexed="62"/>
      </right>
      <top/>
      <bottom style="thin">
        <color indexed="62"/>
      </bottom>
      <diagonal/>
    </border>
    <border>
      <left style="thin">
        <color indexed="62"/>
      </left>
      <right/>
      <top/>
      <bottom style="thin">
        <color indexed="62"/>
      </bottom>
      <diagonal/>
    </border>
    <border>
      <left/>
      <right style="thin">
        <color indexed="62"/>
      </right>
      <top/>
      <bottom style="medium">
        <color indexed="62"/>
      </bottom>
      <diagonal/>
    </border>
    <border>
      <left style="medium">
        <color indexed="62"/>
      </left>
      <right style="thin">
        <color indexed="62"/>
      </right>
      <top/>
      <bottom style="thin">
        <color indexed="18"/>
      </bottom>
      <diagonal/>
    </border>
    <border>
      <left style="medium">
        <color indexed="62"/>
      </left>
      <right style="thin">
        <color indexed="62"/>
      </right>
      <top style="thin">
        <color indexed="18"/>
      </top>
      <bottom style="thin">
        <color indexed="18"/>
      </bottom>
      <diagonal/>
    </border>
    <border>
      <left style="thin">
        <color indexed="62"/>
      </left>
      <right style="thin">
        <color indexed="62"/>
      </right>
      <top style="thin">
        <color indexed="18"/>
      </top>
      <bottom style="medium">
        <color indexed="62"/>
      </bottom>
      <diagonal/>
    </border>
    <border>
      <left style="thin">
        <color indexed="62"/>
      </left>
      <right style="medium">
        <color indexed="62"/>
      </right>
      <top style="thin">
        <color indexed="18"/>
      </top>
      <bottom style="thin">
        <color indexed="18"/>
      </bottom>
      <diagonal/>
    </border>
    <border>
      <left style="thin">
        <color indexed="62"/>
      </left>
      <right style="medium">
        <color indexed="62"/>
      </right>
      <top style="thin">
        <color indexed="18"/>
      </top>
      <bottom style="medium">
        <color indexed="62"/>
      </bottom>
      <diagonal/>
    </border>
    <border>
      <left style="thin">
        <color indexed="62"/>
      </left>
      <right style="medium">
        <color indexed="62"/>
      </right>
      <top/>
      <bottom style="thin">
        <color indexed="18"/>
      </bottom>
      <diagonal/>
    </border>
    <border>
      <left style="thin">
        <color indexed="62"/>
      </left>
      <right style="medium">
        <color indexed="62"/>
      </right>
      <top style="thin">
        <color indexed="62"/>
      </top>
      <bottom/>
      <diagonal/>
    </border>
    <border>
      <left style="thin">
        <color indexed="62"/>
      </left>
      <right style="medium">
        <color indexed="62"/>
      </right>
      <top style="thin">
        <color indexed="62"/>
      </top>
      <bottom style="thin">
        <color indexed="18"/>
      </bottom>
      <diagonal/>
    </border>
    <border>
      <left style="thin">
        <color indexed="62"/>
      </left>
      <right style="medium">
        <color indexed="62"/>
      </right>
      <top/>
      <bottom style="medium">
        <color indexed="62"/>
      </bottom>
      <diagonal/>
    </border>
    <border>
      <left style="thin">
        <color indexed="62"/>
      </left>
      <right style="medium">
        <color indexed="62"/>
      </right>
      <top style="thin">
        <color indexed="18"/>
      </top>
      <bottom style="thin">
        <color indexed="62"/>
      </bottom>
      <diagonal/>
    </border>
    <border>
      <left style="thin">
        <color indexed="62"/>
      </left>
      <right style="medium">
        <color indexed="62"/>
      </right>
      <top/>
      <bottom/>
      <diagonal/>
    </border>
    <border>
      <left/>
      <right style="medium">
        <color indexed="62"/>
      </right>
      <top style="thin">
        <color indexed="18"/>
      </top>
      <bottom style="medium">
        <color indexed="62"/>
      </bottom>
      <diagonal/>
    </border>
    <border>
      <left style="medium">
        <color indexed="62"/>
      </left>
      <right/>
      <top style="thin">
        <color indexed="18"/>
      </top>
      <bottom style="medium">
        <color indexed="62"/>
      </bottom>
      <diagonal/>
    </border>
    <border>
      <left/>
      <right/>
      <top style="thin">
        <color indexed="18"/>
      </top>
      <bottom style="medium">
        <color indexed="62"/>
      </bottom>
      <diagonal/>
    </border>
    <border>
      <left/>
      <right style="thin">
        <color indexed="62"/>
      </right>
      <top style="thin">
        <color indexed="18"/>
      </top>
      <bottom style="medium">
        <color indexed="62"/>
      </bottom>
      <diagonal/>
    </border>
    <border>
      <left style="thin">
        <color indexed="62"/>
      </left>
      <right/>
      <top/>
      <bottom/>
      <diagonal/>
    </border>
    <border>
      <left/>
      <right style="medium">
        <color indexed="62"/>
      </right>
      <top style="thin">
        <color indexed="18"/>
      </top>
      <bottom/>
      <diagonal/>
    </border>
    <border>
      <left style="thin">
        <color indexed="62"/>
      </left>
      <right style="thin">
        <color indexed="62"/>
      </right>
      <top style="medium">
        <color indexed="62"/>
      </top>
      <bottom style="thin">
        <color indexed="62"/>
      </bottom>
      <diagonal/>
    </border>
    <border>
      <left style="medium">
        <color indexed="62"/>
      </left>
      <right/>
      <top style="thin">
        <color indexed="18"/>
      </top>
      <bottom style="thin">
        <color indexed="62"/>
      </bottom>
      <diagonal/>
    </border>
    <border>
      <left/>
      <right/>
      <top style="thin">
        <color indexed="18"/>
      </top>
      <bottom style="thin">
        <color indexed="62"/>
      </bottom>
      <diagonal/>
    </border>
    <border>
      <left/>
      <right style="thin">
        <color indexed="62"/>
      </right>
      <top style="thin">
        <color indexed="18"/>
      </top>
      <bottom style="thin">
        <color indexed="62"/>
      </bottom>
      <diagonal/>
    </border>
    <border>
      <left style="thin">
        <color indexed="62"/>
      </left>
      <right/>
      <top/>
      <bottom style="thin">
        <color indexed="18"/>
      </bottom>
      <diagonal/>
    </border>
    <border>
      <left/>
      <right style="medium">
        <color indexed="62"/>
      </right>
      <top/>
      <bottom style="medium">
        <color indexed="62"/>
      </bottom>
      <diagonal/>
    </border>
    <border>
      <left style="thin">
        <color indexed="62"/>
      </left>
      <right/>
      <top style="medium">
        <color indexed="62"/>
      </top>
      <bottom/>
      <diagonal/>
    </border>
    <border>
      <left style="thin">
        <color indexed="62"/>
      </left>
      <right style="medium">
        <color indexed="62"/>
      </right>
      <top style="thin">
        <color indexed="18"/>
      </top>
      <bottom/>
      <diagonal/>
    </border>
    <border>
      <left style="thin">
        <color indexed="62"/>
      </left>
      <right style="thin">
        <color indexed="62"/>
      </right>
      <top style="thin">
        <color theme="2"/>
      </top>
      <bottom style="thin">
        <color indexed="62"/>
      </bottom>
      <diagonal/>
    </border>
    <border>
      <left style="thin">
        <color indexed="62"/>
      </left>
      <right style="medium">
        <color indexed="62"/>
      </right>
      <top style="thin">
        <color theme="2"/>
      </top>
      <bottom style="thin">
        <color indexed="62"/>
      </bottom>
      <diagonal/>
    </border>
    <border>
      <left style="thin">
        <color theme="0" tint="-0.499984740745262"/>
      </left>
      <right/>
      <top style="thin">
        <color theme="0" tint="-0.499984740745262"/>
      </top>
      <bottom/>
      <diagonal/>
    </border>
    <border>
      <left style="thin">
        <color theme="0" tint="-0.499984740745262"/>
      </left>
      <right/>
      <top/>
      <bottom/>
      <diagonal/>
    </border>
    <border>
      <left style="thin">
        <color indexed="62"/>
      </left>
      <right/>
      <top style="thin">
        <color indexed="18"/>
      </top>
      <bottom style="thin">
        <color indexed="62"/>
      </bottom>
      <diagonal/>
    </border>
    <border>
      <left style="thin">
        <color indexed="62"/>
      </left>
      <right/>
      <top style="thin">
        <color indexed="18"/>
      </top>
      <bottom style="medium">
        <color indexed="62"/>
      </bottom>
      <diagonal/>
    </border>
    <border>
      <left style="thin">
        <color indexed="62"/>
      </left>
      <right style="medium">
        <color indexed="62"/>
      </right>
      <top style="medium">
        <color indexed="62"/>
      </top>
      <bottom/>
      <diagonal/>
    </border>
    <border>
      <left style="thin">
        <color indexed="62"/>
      </left>
      <right style="thin">
        <color indexed="62"/>
      </right>
      <top style="thin">
        <color indexed="18"/>
      </top>
      <bottom style="thin">
        <color rgb="FFB4A76C"/>
      </bottom>
      <diagonal/>
    </border>
    <border>
      <left style="thin">
        <color indexed="62"/>
      </left>
      <right style="medium">
        <color indexed="62"/>
      </right>
      <top style="thin">
        <color indexed="18"/>
      </top>
      <bottom style="thin">
        <color rgb="FFB4A76C"/>
      </bottom>
      <diagonal/>
    </border>
    <border>
      <left style="medium">
        <color indexed="62"/>
      </left>
      <right/>
      <top style="thin">
        <color indexed="18"/>
      </top>
      <bottom style="thin">
        <color rgb="FFB4A76C"/>
      </bottom>
      <diagonal/>
    </border>
    <border>
      <left/>
      <right/>
      <top style="thin">
        <color indexed="18"/>
      </top>
      <bottom style="thin">
        <color rgb="FFB4A76C"/>
      </bottom>
      <diagonal/>
    </border>
    <border>
      <left/>
      <right style="thin">
        <color indexed="62"/>
      </right>
      <top style="thin">
        <color indexed="18"/>
      </top>
      <bottom style="thin">
        <color rgb="FFB4A76C"/>
      </bottom>
      <diagonal/>
    </border>
    <border>
      <left/>
      <right style="medium">
        <color indexed="62"/>
      </right>
      <top style="thin">
        <color indexed="18"/>
      </top>
      <bottom style="thin">
        <color rgb="FFB4A76C"/>
      </bottom>
      <diagonal/>
    </border>
    <border>
      <left style="medium">
        <color indexed="62"/>
      </left>
      <right/>
      <top/>
      <bottom style="thin">
        <color rgb="FFB4A76C"/>
      </bottom>
      <diagonal/>
    </border>
    <border>
      <left/>
      <right/>
      <top/>
      <bottom style="thin">
        <color rgb="FFB4A76C"/>
      </bottom>
      <diagonal/>
    </border>
    <border>
      <left/>
      <right style="thin">
        <color indexed="62"/>
      </right>
      <top/>
      <bottom style="thin">
        <color rgb="FFB4A76C"/>
      </bottom>
      <diagonal/>
    </border>
    <border>
      <left style="thin">
        <color indexed="62"/>
      </left>
      <right style="thin">
        <color indexed="62"/>
      </right>
      <top/>
      <bottom style="thin">
        <color rgb="FFB4A76C"/>
      </bottom>
      <diagonal/>
    </border>
    <border>
      <left/>
      <right style="medium">
        <color indexed="62"/>
      </right>
      <top/>
      <bottom style="thin">
        <color rgb="FFB4A76C"/>
      </bottom>
      <diagonal/>
    </border>
    <border>
      <left style="thin">
        <color indexed="62"/>
      </left>
      <right style="medium">
        <color indexed="62"/>
      </right>
      <top style="thin">
        <color indexed="62"/>
      </top>
      <bottom style="thin">
        <color rgb="FFE7E2CF"/>
      </bottom>
      <diagonal/>
    </border>
    <border>
      <left style="thin">
        <color rgb="FFB4A76C"/>
      </left>
      <right/>
      <top style="thin">
        <color rgb="FFB4A76C"/>
      </top>
      <bottom style="thin">
        <color rgb="FFE7E2CF"/>
      </bottom>
      <diagonal/>
    </border>
    <border>
      <left/>
      <right/>
      <top style="thin">
        <color rgb="FFB4A76C"/>
      </top>
      <bottom style="thin">
        <color rgb="FFE7E2CF"/>
      </bottom>
      <diagonal/>
    </border>
    <border>
      <left/>
      <right style="thin">
        <color indexed="62"/>
      </right>
      <top style="thin">
        <color rgb="FFB4A76C"/>
      </top>
      <bottom style="thin">
        <color rgb="FFE7E2CF"/>
      </bottom>
      <diagonal/>
    </border>
    <border>
      <left style="thin">
        <color indexed="62"/>
      </left>
      <right style="thin">
        <color indexed="62"/>
      </right>
      <top style="thin">
        <color rgb="FFB4A76C"/>
      </top>
      <bottom style="thin">
        <color rgb="FFE7E2CF"/>
      </bottom>
      <diagonal/>
    </border>
    <border>
      <left style="thin">
        <color indexed="62"/>
      </left>
      <right style="medium">
        <color rgb="FFB4A76C"/>
      </right>
      <top style="medium">
        <color indexed="62"/>
      </top>
      <bottom/>
      <diagonal/>
    </border>
    <border>
      <left style="thin">
        <color indexed="62"/>
      </left>
      <right style="medium">
        <color rgb="FFB4A76C"/>
      </right>
      <top/>
      <bottom style="thin">
        <color indexed="62"/>
      </bottom>
      <diagonal/>
    </border>
    <border>
      <left style="thin">
        <color indexed="62"/>
      </left>
      <right style="medium">
        <color rgb="FFB4A76C"/>
      </right>
      <top style="thin">
        <color indexed="62"/>
      </top>
      <bottom style="thin">
        <color indexed="18"/>
      </bottom>
      <diagonal/>
    </border>
    <border>
      <left style="thin">
        <color indexed="62"/>
      </left>
      <right style="medium">
        <color rgb="FFB4A76C"/>
      </right>
      <top/>
      <bottom style="thin">
        <color indexed="18"/>
      </bottom>
      <diagonal/>
    </border>
    <border>
      <left style="thin">
        <color indexed="62"/>
      </left>
      <right style="medium">
        <color rgb="FFB4A76C"/>
      </right>
      <top style="thin">
        <color indexed="18"/>
      </top>
      <bottom style="thin">
        <color indexed="62"/>
      </bottom>
      <diagonal/>
    </border>
    <border>
      <left style="thin">
        <color indexed="62"/>
      </left>
      <right style="medium">
        <color rgb="FFB4A76C"/>
      </right>
      <top style="thin">
        <color rgb="FFB4A76C"/>
      </top>
      <bottom style="thin">
        <color rgb="FFE7E2CF"/>
      </bottom>
      <diagonal/>
    </border>
    <border>
      <left style="thin">
        <color indexed="62"/>
      </left>
      <right style="medium">
        <color rgb="FFB4A76C"/>
      </right>
      <top style="thin">
        <color indexed="18"/>
      </top>
      <bottom style="thin">
        <color indexed="18"/>
      </bottom>
      <diagonal/>
    </border>
    <border>
      <left style="medium">
        <color rgb="FFB4A76C"/>
      </left>
      <right/>
      <top/>
      <bottom/>
      <diagonal/>
    </border>
    <border>
      <left style="thin">
        <color indexed="62"/>
      </left>
      <right/>
      <top style="thin">
        <color indexed="18"/>
      </top>
      <bottom style="thin">
        <color indexed="18"/>
      </bottom>
      <diagonal/>
    </border>
    <border>
      <left style="thin">
        <color indexed="62"/>
      </left>
      <right style="medium">
        <color rgb="FFB4A76C"/>
      </right>
      <top style="medium">
        <color indexed="62"/>
      </top>
      <bottom style="thin">
        <color indexed="62"/>
      </bottom>
      <diagonal/>
    </border>
    <border>
      <left style="thin">
        <color indexed="62"/>
      </left>
      <right style="medium">
        <color rgb="FFB4A76C"/>
      </right>
      <top style="thin">
        <color indexed="18"/>
      </top>
      <bottom style="medium">
        <color indexed="62"/>
      </bottom>
      <diagonal/>
    </border>
    <border>
      <left/>
      <right style="thin">
        <color rgb="FFB4A76C"/>
      </right>
      <top style="thin">
        <color indexed="18"/>
      </top>
      <bottom style="thin">
        <color indexed="62"/>
      </bottom>
      <diagonal/>
    </border>
    <border>
      <left style="medium">
        <color indexed="62"/>
      </left>
      <right style="thin">
        <color rgb="FFB4A76C"/>
      </right>
      <top style="thin">
        <color indexed="18"/>
      </top>
      <bottom style="thin">
        <color indexed="62"/>
      </bottom>
      <diagonal/>
    </border>
    <border>
      <left style="thin">
        <color rgb="FFB4A76C"/>
      </left>
      <right style="thin">
        <color rgb="FFB4A76C"/>
      </right>
      <top style="thin">
        <color indexed="18"/>
      </top>
      <bottom style="thin">
        <color indexed="62"/>
      </bottom>
      <diagonal/>
    </border>
    <border>
      <left style="thin">
        <color rgb="FFB4A76C"/>
      </left>
      <right style="thin">
        <color rgb="FFB4A76C"/>
      </right>
      <top style="thin">
        <color indexed="18"/>
      </top>
      <bottom style="thin">
        <color rgb="FFB4A76C"/>
      </bottom>
      <diagonal/>
    </border>
    <border>
      <left/>
      <right style="medium">
        <color rgb="FFB4A76C"/>
      </right>
      <top style="thin">
        <color indexed="18"/>
      </top>
      <bottom style="thin">
        <color indexed="62"/>
      </bottom>
      <diagonal/>
    </border>
  </borders>
  <cellStyleXfs count="3">
    <xf numFmtId="0" fontId="0" fillId="0" borderId="0"/>
    <xf numFmtId="0" fontId="31" fillId="0" borderId="0"/>
    <xf numFmtId="0" fontId="56" fillId="0" borderId="0"/>
  </cellStyleXfs>
  <cellXfs count="751">
    <xf numFmtId="0" fontId="0" fillId="0" borderId="0" xfId="0"/>
    <xf numFmtId="3" fontId="1" fillId="2" borderId="0" xfId="0" applyNumberFormat="1" applyFont="1" applyFill="1" applyAlignment="1" applyProtection="1">
      <alignment horizontal="center"/>
      <protection locked="0"/>
    </xf>
    <xf numFmtId="3" fontId="1" fillId="2" borderId="0" xfId="0" applyNumberFormat="1" applyFont="1" applyFill="1" applyProtection="1">
      <protection locked="0"/>
    </xf>
    <xf numFmtId="0" fontId="3" fillId="2" borderId="0" xfId="0" applyFont="1" applyFill="1" applyProtection="1">
      <protection locked="0"/>
    </xf>
    <xf numFmtId="3" fontId="3" fillId="2" borderId="0" xfId="0" applyNumberFormat="1" applyFont="1" applyFill="1" applyProtection="1">
      <protection locked="0"/>
    </xf>
    <xf numFmtId="164" fontId="1" fillId="2" borderId="0" xfId="0" applyNumberFormat="1" applyFont="1" applyFill="1" applyProtection="1">
      <protection hidden="1"/>
    </xf>
    <xf numFmtId="0" fontId="1" fillId="2" borderId="0" xfId="0" applyFont="1" applyFill="1"/>
    <xf numFmtId="0" fontId="1" fillId="2" borderId="0" xfId="0" applyFont="1" applyFill="1" applyProtection="1">
      <protection locked="0"/>
    </xf>
    <xf numFmtId="0" fontId="7" fillId="0" borderId="0" xfId="0" applyFont="1"/>
    <xf numFmtId="0" fontId="13" fillId="0" borderId="0" xfId="0" applyFont="1"/>
    <xf numFmtId="3" fontId="4" fillId="0" borderId="0" xfId="0" applyNumberFormat="1" applyFont="1"/>
    <xf numFmtId="1" fontId="4" fillId="2" borderId="1" xfId="0" applyNumberFormat="1" applyFont="1" applyFill="1" applyBorder="1" applyAlignment="1" applyProtection="1">
      <alignment horizontal="right" vertical="center"/>
      <protection locked="0"/>
    </xf>
    <xf numFmtId="3" fontId="5" fillId="2" borderId="2" xfId="0" applyNumberFormat="1" applyFont="1" applyFill="1" applyBorder="1" applyAlignment="1" applyProtection="1">
      <alignment horizontal="right" vertical="center"/>
      <protection locked="0"/>
    </xf>
    <xf numFmtId="3" fontId="5" fillId="2" borderId="3" xfId="0" applyNumberFormat="1" applyFont="1" applyFill="1" applyBorder="1" applyAlignment="1" applyProtection="1">
      <alignment horizontal="right" vertical="center"/>
      <protection locked="0"/>
    </xf>
    <xf numFmtId="3" fontId="5" fillId="2" borderId="4" xfId="0" applyNumberFormat="1" applyFont="1" applyFill="1" applyBorder="1" applyAlignment="1" applyProtection="1">
      <alignment vertical="center"/>
      <protection locked="0"/>
    </xf>
    <xf numFmtId="3" fontId="4" fillId="2" borderId="5" xfId="0" applyNumberFormat="1" applyFont="1" applyFill="1" applyBorder="1" applyAlignment="1" applyProtection="1">
      <alignment vertical="center"/>
      <protection locked="0"/>
    </xf>
    <xf numFmtId="3" fontId="10" fillId="2" borderId="6" xfId="0" applyNumberFormat="1" applyFont="1" applyFill="1" applyBorder="1" applyAlignment="1" applyProtection="1">
      <alignment vertical="center"/>
      <protection locked="0"/>
    </xf>
    <xf numFmtId="3" fontId="4" fillId="2" borderId="7" xfId="0" applyNumberFormat="1" applyFont="1" applyFill="1" applyBorder="1" applyAlignment="1" applyProtection="1">
      <alignment vertical="center"/>
      <protection locked="0"/>
    </xf>
    <xf numFmtId="3" fontId="4" fillId="2" borderId="7" xfId="0" applyNumberFormat="1" applyFont="1" applyFill="1" applyBorder="1" applyAlignment="1">
      <alignment vertical="center"/>
    </xf>
    <xf numFmtId="3" fontId="4" fillId="2" borderId="6" xfId="0" applyNumberFormat="1" applyFont="1" applyFill="1" applyBorder="1" applyAlignment="1" applyProtection="1">
      <alignment vertical="center"/>
      <protection locked="0"/>
    </xf>
    <xf numFmtId="3" fontId="4" fillId="2" borderId="8" xfId="0" applyNumberFormat="1" applyFont="1" applyFill="1" applyBorder="1" applyAlignment="1" applyProtection="1">
      <alignment horizontal="right" vertical="center"/>
      <protection locked="0"/>
    </xf>
    <xf numFmtId="3" fontId="4" fillId="2" borderId="9" xfId="0" applyNumberFormat="1" applyFont="1" applyFill="1" applyBorder="1" applyAlignment="1" applyProtection="1">
      <alignment vertical="center"/>
      <protection locked="0"/>
    </xf>
    <xf numFmtId="3" fontId="10" fillId="2" borderId="10" xfId="0" applyNumberFormat="1" applyFont="1" applyFill="1" applyBorder="1" applyAlignment="1" applyProtection="1">
      <alignment vertical="center"/>
      <protection locked="0"/>
    </xf>
    <xf numFmtId="3" fontId="4" fillId="2" borderId="11" xfId="0" applyNumberFormat="1" applyFont="1" applyFill="1" applyBorder="1" applyAlignment="1" applyProtection="1">
      <alignment vertical="center"/>
      <protection locked="0"/>
    </xf>
    <xf numFmtId="3" fontId="4" fillId="2" borderId="11" xfId="0" applyNumberFormat="1" applyFont="1" applyFill="1" applyBorder="1" applyAlignment="1">
      <alignment vertical="center"/>
    </xf>
    <xf numFmtId="3" fontId="4" fillId="2" borderId="10" xfId="0" applyNumberFormat="1" applyFont="1" applyFill="1" applyBorder="1" applyAlignment="1" applyProtection="1">
      <alignment vertical="center"/>
      <protection locked="0"/>
    </xf>
    <xf numFmtId="3" fontId="4" fillId="2" borderId="12" xfId="0" applyNumberFormat="1" applyFont="1" applyFill="1" applyBorder="1" applyAlignment="1" applyProtection="1">
      <alignment horizontal="right" vertical="center"/>
      <protection locked="0"/>
    </xf>
    <xf numFmtId="3" fontId="4" fillId="2" borderId="13" xfId="0" applyNumberFormat="1" applyFont="1" applyFill="1" applyBorder="1" applyAlignment="1" applyProtection="1">
      <alignment vertical="center"/>
      <protection locked="0"/>
    </xf>
    <xf numFmtId="3" fontId="10" fillId="2" borderId="14" xfId="0" applyNumberFormat="1" applyFont="1" applyFill="1" applyBorder="1" applyAlignment="1" applyProtection="1">
      <alignment vertical="center"/>
      <protection locked="0"/>
    </xf>
    <xf numFmtId="3" fontId="4" fillId="2" borderId="15" xfId="0" applyNumberFormat="1" applyFont="1" applyFill="1" applyBorder="1" applyAlignment="1" applyProtection="1">
      <alignment vertical="center"/>
      <protection locked="0"/>
    </xf>
    <xf numFmtId="3" fontId="4" fillId="2" borderId="15" xfId="0" applyNumberFormat="1" applyFont="1" applyFill="1" applyBorder="1" applyAlignment="1">
      <alignment vertical="center"/>
    </xf>
    <xf numFmtId="3" fontId="4" fillId="2" borderId="14" xfId="0" applyNumberFormat="1" applyFont="1" applyFill="1" applyBorder="1" applyAlignment="1" applyProtection="1">
      <alignment vertical="center"/>
      <protection locked="0"/>
    </xf>
    <xf numFmtId="3" fontId="4" fillId="2" borderId="16" xfId="0" applyNumberFormat="1" applyFont="1" applyFill="1" applyBorder="1" applyAlignment="1" applyProtection="1">
      <alignment horizontal="right" vertical="center"/>
      <protection locked="0"/>
    </xf>
    <xf numFmtId="3" fontId="5" fillId="2" borderId="17" xfId="0" applyNumberFormat="1" applyFont="1" applyFill="1" applyBorder="1" applyAlignment="1" applyProtection="1">
      <alignment vertical="center"/>
      <protection locked="0"/>
    </xf>
    <xf numFmtId="3" fontId="2" fillId="2" borderId="2" xfId="0" applyNumberFormat="1" applyFont="1" applyFill="1" applyBorder="1" applyAlignment="1" applyProtection="1">
      <alignment vertical="center"/>
      <protection locked="0"/>
    </xf>
    <xf numFmtId="3" fontId="5" fillId="2" borderId="1" xfId="0" applyNumberFormat="1" applyFont="1" applyFill="1" applyBorder="1" applyAlignment="1" applyProtection="1">
      <alignment vertical="center"/>
      <protection locked="0"/>
    </xf>
    <xf numFmtId="3" fontId="5" fillId="2" borderId="2" xfId="0" applyNumberFormat="1" applyFont="1" applyFill="1" applyBorder="1" applyAlignment="1" applyProtection="1">
      <alignment vertical="center"/>
      <protection locked="0"/>
    </xf>
    <xf numFmtId="3" fontId="4" fillId="2" borderId="7" xfId="0" applyNumberFormat="1" applyFont="1" applyFill="1" applyBorder="1" applyAlignment="1" applyProtection="1">
      <alignment horizontal="right" vertical="center"/>
      <protection locked="0"/>
    </xf>
    <xf numFmtId="3" fontId="4" fillId="2" borderId="11" xfId="0" applyNumberFormat="1" applyFont="1" applyFill="1" applyBorder="1" applyAlignment="1" applyProtection="1">
      <alignment horizontal="right" vertical="center"/>
      <protection locked="0"/>
    </xf>
    <xf numFmtId="0" fontId="4" fillId="2" borderId="11" xfId="0" applyFont="1" applyFill="1" applyBorder="1" applyAlignment="1" applyProtection="1">
      <alignment vertical="center"/>
      <protection locked="0"/>
    </xf>
    <xf numFmtId="3" fontId="4" fillId="2" borderId="15" xfId="0" applyNumberFormat="1" applyFont="1" applyFill="1" applyBorder="1" applyAlignment="1" applyProtection="1">
      <alignment horizontal="right" vertical="center"/>
      <protection locked="0"/>
    </xf>
    <xf numFmtId="3" fontId="5" fillId="2" borderId="18" xfId="0" applyNumberFormat="1" applyFont="1" applyFill="1" applyBorder="1" applyAlignment="1" applyProtection="1">
      <alignment vertical="center"/>
      <protection locked="0"/>
    </xf>
    <xf numFmtId="3" fontId="5" fillId="2" borderId="19" xfId="0" applyNumberFormat="1" applyFont="1" applyFill="1" applyBorder="1" applyAlignment="1" applyProtection="1">
      <alignment vertical="center"/>
      <protection locked="0"/>
    </xf>
    <xf numFmtId="3" fontId="5" fillId="2" borderId="19" xfId="0" applyNumberFormat="1" applyFont="1" applyFill="1" applyBorder="1" applyAlignment="1" applyProtection="1">
      <alignment horizontal="right" vertical="center"/>
      <protection locked="0"/>
    </xf>
    <xf numFmtId="3" fontId="5" fillId="2" borderId="20" xfId="0" applyNumberFormat="1" applyFont="1" applyFill="1" applyBorder="1" applyAlignment="1" applyProtection="1">
      <alignment horizontal="right" vertical="center"/>
      <protection locked="0"/>
    </xf>
    <xf numFmtId="3" fontId="5" fillId="2" borderId="13" xfId="0" applyNumberFormat="1" applyFont="1" applyFill="1" applyBorder="1" applyAlignment="1" applyProtection="1">
      <alignment vertical="center"/>
      <protection locked="0"/>
    </xf>
    <xf numFmtId="3" fontId="9" fillId="2" borderId="13" xfId="0" applyNumberFormat="1" applyFont="1" applyFill="1" applyBorder="1" applyAlignment="1" applyProtection="1">
      <alignment vertical="center"/>
      <protection locked="0"/>
    </xf>
    <xf numFmtId="3" fontId="1" fillId="2" borderId="13" xfId="0" applyNumberFormat="1" applyFont="1" applyFill="1" applyBorder="1" applyAlignment="1" applyProtection="1">
      <alignment vertical="center"/>
      <protection locked="0"/>
    </xf>
    <xf numFmtId="3" fontId="9" fillId="2" borderId="21" xfId="0" applyNumberFormat="1" applyFont="1" applyFill="1" applyBorder="1" applyAlignment="1" applyProtection="1">
      <alignment vertical="center"/>
      <protection locked="0"/>
    </xf>
    <xf numFmtId="3" fontId="3" fillId="2" borderId="0" xfId="0" applyNumberFormat="1" applyFont="1" applyFill="1" applyAlignment="1" applyProtection="1">
      <alignment vertical="center"/>
      <protection locked="0"/>
    </xf>
    <xf numFmtId="0" fontId="6" fillId="2" borderId="0" xfId="0" applyFont="1" applyFill="1" applyAlignment="1" applyProtection="1">
      <alignment vertical="center"/>
      <protection locked="0"/>
    </xf>
    <xf numFmtId="0" fontId="8" fillId="2" borderId="0" xfId="0" applyFont="1" applyFill="1" applyAlignment="1" applyProtection="1">
      <alignment vertical="center"/>
      <protection locked="0"/>
    </xf>
    <xf numFmtId="3" fontId="1" fillId="2" borderId="22" xfId="0" applyNumberFormat="1" applyFont="1" applyFill="1" applyBorder="1" applyAlignment="1" applyProtection="1">
      <alignment vertical="center"/>
      <protection locked="0"/>
    </xf>
    <xf numFmtId="3" fontId="1" fillId="2" borderId="14" xfId="0" applyNumberFormat="1" applyFont="1" applyFill="1" applyBorder="1" applyAlignment="1" applyProtection="1">
      <alignment vertical="center"/>
      <protection locked="0"/>
    </xf>
    <xf numFmtId="3" fontId="1" fillId="2" borderId="23" xfId="0" applyNumberFormat="1" applyFont="1" applyFill="1" applyBorder="1" applyAlignment="1" applyProtection="1">
      <alignment vertical="center"/>
      <protection locked="0"/>
    </xf>
    <xf numFmtId="3" fontId="5" fillId="2" borderId="1" xfId="0" applyNumberFormat="1" applyFont="1" applyFill="1" applyBorder="1" applyAlignment="1" applyProtection="1">
      <alignment horizontal="right" vertical="center"/>
      <protection locked="0"/>
    </xf>
    <xf numFmtId="3" fontId="4" fillId="3" borderId="15" xfId="0" applyNumberFormat="1" applyFont="1" applyFill="1" applyBorder="1" applyAlignment="1" applyProtection="1">
      <alignment vertical="center"/>
      <protection locked="0"/>
    </xf>
    <xf numFmtId="3" fontId="5" fillId="3" borderId="1" xfId="0" applyNumberFormat="1" applyFont="1" applyFill="1" applyBorder="1" applyAlignment="1" applyProtection="1">
      <alignment vertical="center"/>
      <protection locked="0"/>
    </xf>
    <xf numFmtId="3" fontId="5" fillId="2" borderId="24" xfId="0" applyNumberFormat="1" applyFont="1" applyFill="1" applyBorder="1" applyAlignment="1" applyProtection="1">
      <alignment vertical="center"/>
      <protection locked="0"/>
    </xf>
    <xf numFmtId="3" fontId="4" fillId="2" borderId="24" xfId="0" applyNumberFormat="1" applyFont="1" applyFill="1" applyBorder="1" applyAlignment="1" applyProtection="1">
      <alignment vertical="center"/>
      <protection locked="0"/>
    </xf>
    <xf numFmtId="3" fontId="4" fillId="2" borderId="0" xfId="0" applyNumberFormat="1" applyFont="1" applyFill="1" applyAlignment="1" applyProtection="1">
      <alignment vertical="center"/>
      <protection locked="0"/>
    </xf>
    <xf numFmtId="3" fontId="4" fillId="2" borderId="0" xfId="0" applyNumberFormat="1" applyFont="1" applyFill="1" applyAlignment="1" applyProtection="1">
      <alignment horizontal="right" vertical="center"/>
      <protection locked="0"/>
    </xf>
    <xf numFmtId="3" fontId="4" fillId="3" borderId="0" xfId="0" applyNumberFormat="1" applyFont="1" applyFill="1" applyAlignment="1" applyProtection="1">
      <alignment vertical="center"/>
      <protection locked="0"/>
    </xf>
    <xf numFmtId="3" fontId="5" fillId="2" borderId="25" xfId="0" applyNumberFormat="1" applyFont="1" applyFill="1" applyBorder="1" applyAlignment="1" applyProtection="1">
      <alignment vertical="center"/>
      <protection locked="0"/>
    </xf>
    <xf numFmtId="3" fontId="4" fillId="2" borderId="25" xfId="0" applyNumberFormat="1" applyFont="1" applyFill="1" applyBorder="1" applyAlignment="1" applyProtection="1">
      <alignment vertical="center"/>
      <protection locked="0"/>
    </xf>
    <xf numFmtId="3" fontId="4" fillId="2" borderId="25" xfId="0" applyNumberFormat="1" applyFont="1" applyFill="1" applyBorder="1" applyAlignment="1" applyProtection="1">
      <alignment horizontal="right" vertical="center"/>
      <protection locked="0"/>
    </xf>
    <xf numFmtId="3" fontId="4" fillId="3" borderId="25" xfId="0" applyNumberFormat="1" applyFont="1" applyFill="1" applyBorder="1" applyAlignment="1" applyProtection="1">
      <alignment vertical="center"/>
      <protection locked="0"/>
    </xf>
    <xf numFmtId="3" fontId="4" fillId="2" borderId="26" xfId="0" applyNumberFormat="1" applyFont="1" applyFill="1" applyBorder="1" applyAlignment="1" applyProtection="1">
      <alignment horizontal="right" vertical="center"/>
      <protection locked="0"/>
    </xf>
    <xf numFmtId="3" fontId="5" fillId="3" borderId="19" xfId="0" applyNumberFormat="1" applyFont="1" applyFill="1" applyBorder="1" applyAlignment="1" applyProtection="1">
      <alignment vertical="center"/>
      <protection locked="0"/>
    </xf>
    <xf numFmtId="3" fontId="1" fillId="2" borderId="0" xfId="0" applyNumberFormat="1" applyFont="1" applyFill="1" applyAlignment="1" applyProtection="1">
      <alignment vertical="center"/>
      <protection locked="0"/>
    </xf>
    <xf numFmtId="3" fontId="4" fillId="3" borderId="7" xfId="0" applyNumberFormat="1" applyFont="1" applyFill="1" applyBorder="1" applyAlignment="1" applyProtection="1">
      <alignment vertical="center"/>
      <protection locked="0"/>
    </xf>
    <xf numFmtId="3" fontId="4" fillId="3" borderId="11" xfId="0" applyNumberFormat="1" applyFont="1" applyFill="1" applyBorder="1" applyAlignment="1" applyProtection="1">
      <alignment vertical="center"/>
      <protection locked="0"/>
    </xf>
    <xf numFmtId="3" fontId="4" fillId="3" borderId="11" xfId="0" applyNumberFormat="1" applyFont="1" applyFill="1" applyBorder="1" applyAlignment="1" applyProtection="1">
      <alignment horizontal="right" vertical="center"/>
      <protection locked="0"/>
    </xf>
    <xf numFmtId="3" fontId="5" fillId="0" borderId="27" xfId="0" applyNumberFormat="1" applyFont="1" applyBorder="1" applyAlignment="1">
      <alignment vertical="center"/>
    </xf>
    <xf numFmtId="3" fontId="5" fillId="0" borderId="28" xfId="0" applyNumberFormat="1" applyFont="1" applyBorder="1" applyAlignment="1">
      <alignment vertical="center"/>
    </xf>
    <xf numFmtId="3" fontId="5" fillId="0" borderId="28" xfId="0" applyNumberFormat="1" applyFont="1" applyBorder="1" applyAlignment="1">
      <alignment horizontal="center" vertical="center"/>
    </xf>
    <xf numFmtId="3" fontId="4" fillId="0" borderId="13" xfId="0" applyNumberFormat="1" applyFont="1" applyBorder="1" applyAlignment="1">
      <alignment vertical="center"/>
    </xf>
    <xf numFmtId="3" fontId="5" fillId="0" borderId="0" xfId="0" applyNumberFormat="1" applyFont="1" applyAlignment="1">
      <alignment vertical="center"/>
    </xf>
    <xf numFmtId="3" fontId="5" fillId="0" borderId="13" xfId="0" applyNumberFormat="1" applyFont="1" applyBorder="1" applyAlignment="1">
      <alignment vertical="center"/>
    </xf>
    <xf numFmtId="3" fontId="5" fillId="0" borderId="0" xfId="0" applyNumberFormat="1" applyFont="1" applyAlignment="1" applyProtection="1">
      <alignment vertical="center"/>
      <protection locked="0"/>
    </xf>
    <xf numFmtId="3" fontId="5" fillId="0" borderId="0" xfId="0" applyNumberFormat="1" applyFont="1" applyAlignment="1" applyProtection="1">
      <alignment horizontal="left" vertical="center"/>
      <protection locked="0"/>
    </xf>
    <xf numFmtId="1" fontId="5" fillId="0" borderId="13" xfId="0" applyNumberFormat="1" applyFont="1" applyBorder="1" applyAlignment="1" applyProtection="1">
      <alignment horizontal="left" vertical="center"/>
      <protection locked="0"/>
    </xf>
    <xf numFmtId="3" fontId="5" fillId="0" borderId="29" xfId="0" applyNumberFormat="1" applyFont="1" applyBorder="1" applyAlignment="1">
      <alignment vertical="center"/>
    </xf>
    <xf numFmtId="3" fontId="5" fillId="0" borderId="30" xfId="0" applyNumberFormat="1" applyFont="1" applyBorder="1" applyAlignment="1" applyProtection="1">
      <alignment vertical="center"/>
      <protection locked="0"/>
    </xf>
    <xf numFmtId="3" fontId="4" fillId="0" borderId="0" xfId="0" applyNumberFormat="1" applyFont="1" applyAlignment="1">
      <alignment vertical="center"/>
    </xf>
    <xf numFmtId="3" fontId="6" fillId="0" borderId="0" xfId="0" applyNumberFormat="1" applyFont="1" applyAlignment="1">
      <alignment vertical="center"/>
    </xf>
    <xf numFmtId="3" fontId="4" fillId="0" borderId="28" xfId="0" applyNumberFormat="1" applyFont="1" applyBorder="1" applyAlignment="1">
      <alignment vertical="center"/>
    </xf>
    <xf numFmtId="3" fontId="5" fillId="0" borderId="22" xfId="0" applyNumberFormat="1" applyFont="1" applyBorder="1" applyAlignment="1">
      <alignment vertical="center"/>
    </xf>
    <xf numFmtId="3" fontId="5" fillId="0" borderId="14" xfId="0" applyNumberFormat="1" applyFont="1" applyBorder="1" applyAlignment="1">
      <alignment vertical="center"/>
    </xf>
    <xf numFmtId="3" fontId="5" fillId="0" borderId="15" xfId="0" applyNumberFormat="1" applyFont="1" applyBorder="1" applyAlignment="1">
      <alignment horizontal="center" vertical="center"/>
    </xf>
    <xf numFmtId="3" fontId="9" fillId="0" borderId="15" xfId="0" applyNumberFormat="1" applyFont="1" applyBorder="1" applyAlignment="1">
      <alignment horizontal="center" vertical="center"/>
    </xf>
    <xf numFmtId="3" fontId="4" fillId="0" borderId="15" xfId="0" applyNumberFormat="1" applyFont="1" applyBorder="1" applyAlignment="1" applyProtection="1">
      <alignment horizontal="right" vertical="center"/>
      <protection locked="0"/>
    </xf>
    <xf numFmtId="3" fontId="4" fillId="0" borderId="31" xfId="0" applyNumberFormat="1" applyFont="1" applyBorder="1" applyAlignment="1" applyProtection="1">
      <alignment horizontal="right" vertical="center"/>
      <protection locked="0"/>
    </xf>
    <xf numFmtId="3" fontId="4" fillId="0" borderId="32" xfId="0" applyNumberFormat="1" applyFont="1" applyBorder="1" applyAlignment="1" applyProtection="1">
      <alignment horizontal="right" vertical="center"/>
      <protection locked="0"/>
    </xf>
    <xf numFmtId="3" fontId="4" fillId="0" borderId="14" xfId="0" applyNumberFormat="1" applyFont="1" applyBorder="1" applyAlignment="1">
      <alignment vertical="center"/>
    </xf>
    <xf numFmtId="3" fontId="5" fillId="0" borderId="16" xfId="0" applyNumberFormat="1" applyFont="1" applyBorder="1" applyAlignment="1">
      <alignment horizontal="center" vertical="center"/>
    </xf>
    <xf numFmtId="3" fontId="4" fillId="0" borderId="16" xfId="0" applyNumberFormat="1" applyFont="1" applyBorder="1" applyAlignment="1">
      <alignment vertical="center"/>
    </xf>
    <xf numFmtId="3" fontId="5" fillId="0" borderId="16" xfId="0" applyNumberFormat="1" applyFont="1" applyBorder="1" applyAlignment="1">
      <alignment vertical="center"/>
    </xf>
    <xf numFmtId="3" fontId="4" fillId="0" borderId="16" xfId="0" applyNumberFormat="1" applyFont="1" applyBorder="1" applyAlignment="1">
      <alignment horizontal="right" vertical="center"/>
    </xf>
    <xf numFmtId="3" fontId="4" fillId="0" borderId="34" xfId="0" applyNumberFormat="1" applyFont="1" applyBorder="1" applyAlignment="1">
      <alignment horizontal="right" vertical="center"/>
    </xf>
    <xf numFmtId="3" fontId="5" fillId="0" borderId="35" xfId="0" applyNumberFormat="1" applyFont="1" applyBorder="1" applyAlignment="1">
      <alignment vertical="center"/>
    </xf>
    <xf numFmtId="1" fontId="5" fillId="0" borderId="5" xfId="0" applyNumberFormat="1" applyFont="1" applyBorder="1" applyAlignment="1" applyProtection="1">
      <alignment horizontal="left" vertical="center"/>
      <protection locked="0"/>
    </xf>
    <xf numFmtId="3" fontId="5" fillId="0" borderId="36" xfId="0" applyNumberFormat="1" applyFont="1" applyBorder="1" applyAlignment="1" applyProtection="1">
      <alignment vertical="center"/>
      <protection locked="0"/>
    </xf>
    <xf numFmtId="3" fontId="4" fillId="0" borderId="7" xfId="0" applyNumberFormat="1" applyFont="1" applyBorder="1" applyAlignment="1" applyProtection="1">
      <alignment horizontal="right" vertical="center"/>
      <protection locked="0"/>
    </xf>
    <xf numFmtId="3" fontId="4" fillId="0" borderId="8" xfId="0" applyNumberFormat="1" applyFont="1" applyBorder="1" applyAlignment="1">
      <alignment horizontal="right" vertical="center"/>
    </xf>
    <xf numFmtId="3" fontId="4" fillId="0" borderId="9" xfId="0" applyNumberFormat="1" applyFont="1" applyBorder="1" applyAlignment="1">
      <alignment vertical="center"/>
    </xf>
    <xf numFmtId="3" fontId="5" fillId="0" borderId="37" xfId="0" applyNumberFormat="1" applyFont="1" applyBorder="1" applyAlignment="1" applyProtection="1">
      <alignment vertical="center"/>
      <protection locked="0"/>
    </xf>
    <xf numFmtId="3" fontId="4" fillId="0" borderId="11" xfId="0" applyNumberFormat="1" applyFont="1" applyBorder="1" applyAlignment="1" applyProtection="1">
      <alignment horizontal="right" vertical="center"/>
      <protection locked="0"/>
    </xf>
    <xf numFmtId="3" fontId="4" fillId="0" borderId="12" xfId="0" applyNumberFormat="1" applyFont="1" applyBorder="1" applyAlignment="1">
      <alignment horizontal="right" vertical="center"/>
    </xf>
    <xf numFmtId="1" fontId="5" fillId="0" borderId="9" xfId="0" applyNumberFormat="1" applyFont="1" applyBorder="1" applyAlignment="1" applyProtection="1">
      <alignment horizontal="left" vertical="center"/>
      <protection locked="0"/>
    </xf>
    <xf numFmtId="3" fontId="5" fillId="0" borderId="23" xfId="0" applyNumberFormat="1" applyFont="1" applyBorder="1" applyAlignment="1">
      <alignment vertical="center"/>
    </xf>
    <xf numFmtId="3" fontId="5" fillId="0" borderId="9" xfId="0" applyNumberFormat="1" applyFont="1" applyBorder="1" applyAlignment="1">
      <alignment vertical="center"/>
    </xf>
    <xf numFmtId="3" fontId="4" fillId="0" borderId="27" xfId="0" applyNumberFormat="1" applyFont="1" applyBorder="1" applyAlignment="1">
      <alignment vertical="center"/>
    </xf>
    <xf numFmtId="3" fontId="4" fillId="0" borderId="22" xfId="0" applyNumberFormat="1" applyFont="1" applyBorder="1" applyAlignment="1">
      <alignment vertical="center"/>
    </xf>
    <xf numFmtId="3" fontId="5" fillId="0" borderId="35" xfId="0" applyNumberFormat="1" applyFont="1" applyBorder="1" applyAlignment="1">
      <alignment horizontal="center" vertical="center"/>
    </xf>
    <xf numFmtId="3" fontId="4" fillId="0" borderId="35" xfId="0" applyNumberFormat="1" applyFont="1" applyBorder="1" applyAlignment="1">
      <alignment vertical="center"/>
    </xf>
    <xf numFmtId="3" fontId="4" fillId="0" borderId="33" xfId="0" applyNumberFormat="1" applyFont="1" applyBorder="1" applyAlignment="1">
      <alignment vertical="center"/>
    </xf>
    <xf numFmtId="3" fontId="5" fillId="0" borderId="0" xfId="0" applyNumberFormat="1" applyFont="1" applyAlignment="1">
      <alignment horizontal="left" vertical="center"/>
    </xf>
    <xf numFmtId="3" fontId="5" fillId="0" borderId="38" xfId="0" applyNumberFormat="1" applyFont="1" applyBorder="1" applyAlignment="1">
      <alignment vertical="center"/>
    </xf>
    <xf numFmtId="3" fontId="5" fillId="0" borderId="24" xfId="0" applyNumberFormat="1" applyFont="1" applyBorder="1" applyAlignment="1">
      <alignment vertical="center"/>
    </xf>
    <xf numFmtId="3" fontId="5" fillId="0" borderId="39" xfId="0" applyNumberFormat="1" applyFont="1" applyBorder="1" applyAlignment="1">
      <alignment vertical="center"/>
    </xf>
    <xf numFmtId="3" fontId="4" fillId="0" borderId="31" xfId="0" applyNumberFormat="1" applyFont="1" applyBorder="1" applyAlignment="1">
      <alignment horizontal="right" vertical="center"/>
    </xf>
    <xf numFmtId="3" fontId="5" fillId="0" borderId="40" xfId="0" applyNumberFormat="1" applyFont="1" applyBorder="1" applyAlignment="1">
      <alignment vertical="center"/>
    </xf>
    <xf numFmtId="3" fontId="5" fillId="0" borderId="41" xfId="0" applyNumberFormat="1" applyFont="1" applyBorder="1" applyAlignment="1">
      <alignment horizontal="left" vertical="center"/>
    </xf>
    <xf numFmtId="3" fontId="4" fillId="0" borderId="42" xfId="0" applyNumberFormat="1" applyFont="1" applyBorder="1" applyAlignment="1">
      <alignment horizontal="right" vertical="center"/>
    </xf>
    <xf numFmtId="3" fontId="5" fillId="0" borderId="43" xfId="0" applyNumberFormat="1" applyFont="1" applyBorder="1" applyAlignment="1">
      <alignment vertical="center"/>
    </xf>
    <xf numFmtId="3" fontId="5" fillId="0" borderId="44" xfId="0" applyNumberFormat="1" applyFont="1" applyBorder="1" applyAlignment="1">
      <alignment vertical="center"/>
    </xf>
    <xf numFmtId="3" fontId="4" fillId="0" borderId="46" xfId="0" applyNumberFormat="1" applyFont="1" applyBorder="1" applyAlignment="1" applyProtection="1">
      <alignment horizontal="right" vertical="center"/>
      <protection locked="0"/>
    </xf>
    <xf numFmtId="1" fontId="5" fillId="0" borderId="43" xfId="0" applyNumberFormat="1" applyFont="1" applyBorder="1" applyAlignment="1" applyProtection="1">
      <alignment horizontal="left" vertical="center"/>
      <protection locked="0"/>
    </xf>
    <xf numFmtId="3" fontId="5" fillId="0" borderId="44" xfId="0" applyNumberFormat="1" applyFont="1" applyBorder="1" applyAlignment="1" applyProtection="1">
      <alignment vertical="center"/>
      <protection locked="0"/>
    </xf>
    <xf numFmtId="3" fontId="5" fillId="0" borderId="44" xfId="0" applyNumberFormat="1" applyFont="1" applyBorder="1" applyAlignment="1">
      <alignment horizontal="left" vertical="center"/>
    </xf>
    <xf numFmtId="3" fontId="5" fillId="0" borderId="37" xfId="0" applyNumberFormat="1" applyFont="1" applyBorder="1" applyAlignment="1" applyProtection="1">
      <alignment horizontal="left" vertical="center"/>
      <protection locked="0"/>
    </xf>
    <xf numFmtId="3" fontId="4" fillId="0" borderId="11" xfId="0" applyNumberFormat="1" applyFont="1" applyBorder="1" applyAlignment="1">
      <alignment horizontal="right" vertical="center"/>
    </xf>
    <xf numFmtId="3" fontId="4" fillId="0" borderId="51" xfId="0" applyNumberFormat="1" applyFont="1" applyBorder="1" applyAlignment="1" applyProtection="1">
      <alignment horizontal="right" vertical="center"/>
      <protection locked="0"/>
    </xf>
    <xf numFmtId="3" fontId="4" fillId="0" borderId="32" xfId="0" applyNumberFormat="1" applyFont="1" applyBorder="1" applyAlignment="1">
      <alignment horizontal="right" vertical="center"/>
    </xf>
    <xf numFmtId="3" fontId="5" fillId="0" borderId="41" xfId="0" applyNumberFormat="1" applyFont="1" applyBorder="1" applyAlignment="1">
      <alignment vertical="center"/>
    </xf>
    <xf numFmtId="3" fontId="4" fillId="0" borderId="25" xfId="0" applyNumberFormat="1" applyFont="1" applyBorder="1" applyAlignment="1">
      <alignment vertical="center"/>
    </xf>
    <xf numFmtId="3" fontId="4" fillId="0" borderId="52" xfId="0" applyNumberFormat="1" applyFont="1" applyBorder="1" applyAlignment="1">
      <alignment horizontal="right" vertical="center"/>
    </xf>
    <xf numFmtId="3" fontId="5" fillId="0" borderId="38" xfId="0" applyNumberFormat="1" applyFont="1" applyBorder="1" applyAlignment="1">
      <alignment horizontal="left" vertical="center"/>
    </xf>
    <xf numFmtId="3" fontId="5" fillId="0" borderId="25" xfId="0" applyNumberFormat="1" applyFont="1" applyBorder="1" applyAlignment="1">
      <alignment vertical="center"/>
    </xf>
    <xf numFmtId="3" fontId="9" fillId="0" borderId="52" xfId="0" applyNumberFormat="1" applyFont="1" applyBorder="1" applyAlignment="1">
      <alignment horizontal="center" vertical="center"/>
    </xf>
    <xf numFmtId="3" fontId="5" fillId="0" borderId="21" xfId="0" applyNumberFormat="1" applyFont="1" applyBorder="1" applyAlignment="1">
      <alignment vertical="center"/>
    </xf>
    <xf numFmtId="3" fontId="4" fillId="0" borderId="23" xfId="0" applyNumberFormat="1" applyFont="1" applyBorder="1" applyAlignment="1">
      <alignment vertical="center"/>
    </xf>
    <xf numFmtId="3" fontId="5" fillId="0" borderId="52" xfId="0" applyNumberFormat="1" applyFont="1" applyBorder="1" applyAlignment="1">
      <alignment horizontal="center" vertical="center"/>
    </xf>
    <xf numFmtId="3" fontId="5" fillId="0" borderId="26" xfId="0" applyNumberFormat="1" applyFont="1" applyBorder="1" applyAlignment="1">
      <alignment horizontal="center" vertical="center"/>
    </xf>
    <xf numFmtId="3" fontId="4" fillId="0" borderId="36" xfId="0" applyNumberFormat="1" applyFont="1" applyBorder="1" applyAlignment="1">
      <alignment vertical="center"/>
    </xf>
    <xf numFmtId="3" fontId="5" fillId="0" borderId="36" xfId="0" applyNumberFormat="1" applyFont="1" applyBorder="1" applyAlignment="1" applyProtection="1">
      <alignment horizontal="left" vertical="center"/>
      <protection locked="0"/>
    </xf>
    <xf numFmtId="3" fontId="5" fillId="0" borderId="25" xfId="0" applyNumberFormat="1" applyFont="1" applyBorder="1" applyAlignment="1" applyProtection="1">
      <alignment horizontal="left" vertical="center"/>
      <protection locked="0"/>
    </xf>
    <xf numFmtId="3" fontId="5" fillId="0" borderId="9" xfId="0" applyNumberFormat="1" applyFont="1" applyBorder="1" applyAlignment="1">
      <alignment horizontal="left" vertical="center"/>
    </xf>
    <xf numFmtId="3" fontId="5" fillId="0" borderId="37" xfId="0" applyNumberFormat="1" applyFont="1" applyBorder="1" applyAlignment="1">
      <alignment vertical="center"/>
    </xf>
    <xf numFmtId="3" fontId="5" fillId="0" borderId="9" xfId="0" applyNumberFormat="1" applyFont="1" applyBorder="1" applyAlignment="1" applyProtection="1">
      <alignment vertical="center"/>
      <protection locked="0"/>
    </xf>
    <xf numFmtId="3" fontId="5" fillId="0" borderId="30" xfId="0" applyNumberFormat="1" applyFont="1" applyBorder="1" applyAlignment="1">
      <alignment vertical="center"/>
    </xf>
    <xf numFmtId="3" fontId="10" fillId="0" borderId="55" xfId="0" applyNumberFormat="1" applyFont="1" applyBorder="1" applyAlignment="1">
      <alignment vertical="center"/>
    </xf>
    <xf numFmtId="3" fontId="9" fillId="0" borderId="25" xfId="0" applyNumberFormat="1" applyFont="1" applyBorder="1" applyAlignment="1">
      <alignment horizontal="center" vertical="center"/>
    </xf>
    <xf numFmtId="3" fontId="9" fillId="0" borderId="6" xfId="0" applyNumberFormat="1" applyFont="1" applyBorder="1" applyAlignment="1" applyProtection="1">
      <alignment horizontal="left" vertical="center"/>
      <protection locked="0"/>
    </xf>
    <xf numFmtId="3" fontId="9" fillId="0" borderId="10" xfId="0" applyNumberFormat="1" applyFont="1" applyBorder="1" applyAlignment="1" applyProtection="1">
      <alignment horizontal="left" vertical="center"/>
      <protection locked="0"/>
    </xf>
    <xf numFmtId="3" fontId="9" fillId="0" borderId="45" xfId="0" applyNumberFormat="1" applyFont="1" applyBorder="1" applyAlignment="1" applyProtection="1">
      <alignment horizontal="left" vertical="center"/>
      <protection locked="0"/>
    </xf>
    <xf numFmtId="3" fontId="9" fillId="0" borderId="14" xfId="0" applyNumberFormat="1" applyFont="1" applyBorder="1" applyAlignment="1" applyProtection="1">
      <alignment horizontal="left" vertical="center"/>
      <protection locked="0"/>
    </xf>
    <xf numFmtId="3" fontId="9" fillId="0" borderId="6" xfId="0" applyNumberFormat="1" applyFont="1" applyBorder="1" applyAlignment="1" applyProtection="1">
      <alignment vertical="center"/>
      <protection locked="0"/>
    </xf>
    <xf numFmtId="3" fontId="9" fillId="0" borderId="10" xfId="0" applyNumberFormat="1" applyFont="1" applyBorder="1" applyAlignment="1" applyProtection="1">
      <alignment vertical="center"/>
      <protection locked="0"/>
    </xf>
    <xf numFmtId="3" fontId="9" fillId="0" borderId="45" xfId="0" applyNumberFormat="1" applyFont="1" applyBorder="1" applyAlignment="1" applyProtection="1">
      <alignment vertical="center"/>
      <protection locked="0"/>
    </xf>
    <xf numFmtId="3" fontId="9" fillId="0" borderId="56" xfId="0" applyNumberFormat="1" applyFont="1" applyBorder="1" applyAlignment="1" applyProtection="1">
      <alignment vertical="center"/>
      <protection locked="0"/>
    </xf>
    <xf numFmtId="3" fontId="8" fillId="0" borderId="0" xfId="0" applyNumberFormat="1" applyFont="1" applyAlignment="1">
      <alignment vertical="center"/>
    </xf>
    <xf numFmtId="3" fontId="12" fillId="0" borderId="0" xfId="0" applyNumberFormat="1" applyFont="1" applyAlignment="1">
      <alignment vertical="center"/>
    </xf>
    <xf numFmtId="3" fontId="5" fillId="0" borderId="24" xfId="0" applyNumberFormat="1" applyFont="1" applyBorder="1" applyAlignment="1" applyProtection="1">
      <alignment vertical="center"/>
      <protection locked="0"/>
    </xf>
    <xf numFmtId="3" fontId="9" fillId="0" borderId="39" xfId="0" applyNumberFormat="1" applyFont="1" applyBorder="1" applyAlignment="1" applyProtection="1">
      <alignment horizontal="left" vertical="center"/>
      <protection locked="0"/>
    </xf>
    <xf numFmtId="3" fontId="18" fillId="0" borderId="10" xfId="0" applyNumberFormat="1" applyFont="1" applyBorder="1" applyAlignment="1">
      <alignment vertical="center"/>
    </xf>
    <xf numFmtId="3" fontId="18" fillId="0" borderId="39" xfId="0" applyNumberFormat="1" applyFont="1" applyBorder="1" applyAlignment="1">
      <alignment vertical="center"/>
    </xf>
    <xf numFmtId="0" fontId="19" fillId="0" borderId="0" xfId="0" applyFont="1"/>
    <xf numFmtId="3" fontId="5" fillId="0" borderId="36" xfId="0" applyNumberFormat="1" applyFont="1" applyBorder="1" applyAlignment="1">
      <alignment vertical="center"/>
    </xf>
    <xf numFmtId="3" fontId="4" fillId="0" borderId="6" xfId="0" applyNumberFormat="1" applyFont="1" applyBorder="1" applyAlignment="1">
      <alignment vertical="center"/>
    </xf>
    <xf numFmtId="3" fontId="9" fillId="0" borderId="23" xfId="0" applyNumberFormat="1" applyFont="1" applyBorder="1" applyAlignment="1" applyProtection="1">
      <alignment horizontal="left" vertical="center"/>
      <protection locked="0"/>
    </xf>
    <xf numFmtId="3" fontId="9" fillId="0" borderId="23" xfId="0" applyNumberFormat="1" applyFont="1" applyBorder="1" applyAlignment="1" applyProtection="1">
      <alignment vertical="center"/>
      <protection locked="0"/>
    </xf>
    <xf numFmtId="3" fontId="4" fillId="0" borderId="7" xfId="0" applyNumberFormat="1" applyFont="1" applyBorder="1" applyAlignment="1">
      <alignment horizontal="right" vertical="center"/>
    </xf>
    <xf numFmtId="3" fontId="5" fillId="0" borderId="6" xfId="0" applyNumberFormat="1" applyFont="1" applyBorder="1" applyAlignment="1">
      <alignment vertical="center"/>
    </xf>
    <xf numFmtId="3" fontId="9" fillId="0" borderId="10" xfId="0" applyNumberFormat="1" applyFont="1" applyBorder="1" applyAlignment="1">
      <alignment vertical="center"/>
    </xf>
    <xf numFmtId="3" fontId="9" fillId="0" borderId="23" xfId="0" applyNumberFormat="1" applyFont="1" applyBorder="1" applyAlignment="1">
      <alignment vertical="center"/>
    </xf>
    <xf numFmtId="3" fontId="9" fillId="0" borderId="56" xfId="0" applyNumberFormat="1" applyFont="1" applyBorder="1" applyAlignment="1">
      <alignment vertical="center"/>
    </xf>
    <xf numFmtId="3" fontId="4" fillId="0" borderId="29" xfId="0" applyNumberFormat="1" applyFont="1" applyBorder="1" applyAlignment="1">
      <alignment vertical="center"/>
    </xf>
    <xf numFmtId="3" fontId="4" fillId="0" borderId="21" xfId="0" applyNumberFormat="1" applyFont="1" applyBorder="1" applyAlignment="1">
      <alignment vertical="center"/>
    </xf>
    <xf numFmtId="0" fontId="22" fillId="0" borderId="0" xfId="0" applyFont="1"/>
    <xf numFmtId="3" fontId="4" fillId="0" borderId="46" xfId="0" applyNumberFormat="1" applyFont="1" applyBorder="1" applyAlignment="1">
      <alignment vertical="center"/>
    </xf>
    <xf numFmtId="3" fontId="9" fillId="0" borderId="9" xfId="0" applyNumberFormat="1" applyFont="1" applyBorder="1" applyAlignment="1">
      <alignment vertical="center"/>
    </xf>
    <xf numFmtId="3" fontId="4" fillId="0" borderId="9" xfId="0" applyNumberFormat="1" applyFont="1" applyBorder="1" applyAlignment="1">
      <alignment horizontal="left" vertical="center"/>
    </xf>
    <xf numFmtId="3" fontId="4" fillId="0" borderId="9" xfId="0" applyNumberFormat="1" applyFont="1" applyBorder="1" applyAlignment="1" applyProtection="1">
      <alignment vertical="center"/>
      <protection locked="0"/>
    </xf>
    <xf numFmtId="0" fontId="13" fillId="0" borderId="0" xfId="0" applyFont="1" applyAlignment="1">
      <alignment vertical="center"/>
    </xf>
    <xf numFmtId="3" fontId="2" fillId="2" borderId="0" xfId="0" applyNumberFormat="1" applyFont="1" applyFill="1" applyAlignment="1" applyProtection="1">
      <alignment vertical="center"/>
      <protection locked="0"/>
    </xf>
    <xf numFmtId="3" fontId="5" fillId="0" borderId="57" xfId="0" applyNumberFormat="1" applyFont="1" applyBorder="1" applyAlignment="1">
      <alignment vertical="center"/>
    </xf>
    <xf numFmtId="3" fontId="9" fillId="0" borderId="58" xfId="0" applyNumberFormat="1" applyFont="1" applyBorder="1" applyAlignment="1">
      <alignment vertical="center"/>
    </xf>
    <xf numFmtId="3" fontId="5" fillId="0" borderId="58" xfId="0" applyNumberFormat="1" applyFont="1" applyBorder="1" applyAlignment="1" applyProtection="1">
      <alignment vertical="center"/>
      <protection locked="0"/>
    </xf>
    <xf numFmtId="3" fontId="5" fillId="0" borderId="58" xfId="0" applyNumberFormat="1" applyFont="1" applyBorder="1" applyAlignment="1">
      <alignment horizontal="left" vertical="center"/>
    </xf>
    <xf numFmtId="3" fontId="5" fillId="0" borderId="58" xfId="0" applyNumberFormat="1" applyFont="1" applyBorder="1" applyAlignment="1">
      <alignment vertical="center"/>
    </xf>
    <xf numFmtId="3" fontId="4" fillId="2" borderId="31" xfId="0" applyNumberFormat="1" applyFont="1" applyFill="1" applyBorder="1" applyAlignment="1">
      <alignment vertical="center"/>
    </xf>
    <xf numFmtId="3" fontId="4" fillId="0" borderId="59" xfId="0" applyNumberFormat="1" applyFont="1" applyBorder="1" applyAlignment="1" applyProtection="1">
      <alignment horizontal="right" vertical="center"/>
      <protection locked="0"/>
    </xf>
    <xf numFmtId="3" fontId="4" fillId="0" borderId="59" xfId="0" applyNumberFormat="1" applyFont="1" applyBorder="1" applyAlignment="1">
      <alignment horizontal="right" vertical="center"/>
    </xf>
    <xf numFmtId="3" fontId="4" fillId="0" borderId="60" xfId="0" applyNumberFormat="1" applyFont="1" applyBorder="1" applyAlignment="1">
      <alignment horizontal="right" vertical="center"/>
    </xf>
    <xf numFmtId="3" fontId="4" fillId="0" borderId="61" xfId="0" applyNumberFormat="1" applyFont="1" applyBorder="1" applyAlignment="1">
      <alignment horizontal="right" vertical="center"/>
    </xf>
    <xf numFmtId="3" fontId="4" fillId="0" borderId="62" xfId="0" applyNumberFormat="1" applyFont="1" applyBorder="1" applyAlignment="1" applyProtection="1">
      <alignment horizontal="right" vertical="center"/>
      <protection locked="0"/>
    </xf>
    <xf numFmtId="3" fontId="4" fillId="0" borderId="63" xfId="0" applyNumberFormat="1" applyFont="1" applyBorder="1" applyAlignment="1">
      <alignment horizontal="right" vertical="center"/>
    </xf>
    <xf numFmtId="3" fontId="4" fillId="0" borderId="54" xfId="0" applyNumberFormat="1" applyFont="1" applyBorder="1" applyAlignment="1">
      <alignment horizontal="right" vertical="center"/>
    </xf>
    <xf numFmtId="3" fontId="4" fillId="0" borderId="64" xfId="0" applyNumberFormat="1" applyFont="1" applyBorder="1" applyAlignment="1">
      <alignment horizontal="right" vertical="center"/>
    </xf>
    <xf numFmtId="3" fontId="4" fillId="0" borderId="64" xfId="0" applyNumberFormat="1" applyFont="1" applyBorder="1" applyAlignment="1" applyProtection="1">
      <alignment horizontal="right" vertical="center"/>
      <protection locked="0"/>
    </xf>
    <xf numFmtId="3" fontId="4" fillId="0" borderId="60" xfId="0" applyNumberFormat="1" applyFont="1" applyBorder="1" applyAlignment="1" applyProtection="1">
      <alignment horizontal="right" vertical="center"/>
      <protection locked="0"/>
    </xf>
    <xf numFmtId="3" fontId="4" fillId="0" borderId="65" xfId="0" applyNumberFormat="1" applyFont="1" applyBorder="1" applyAlignment="1">
      <alignment horizontal="right" vertical="center"/>
    </xf>
    <xf numFmtId="3" fontId="4" fillId="0" borderId="61" xfId="0" applyNumberFormat="1" applyFont="1" applyBorder="1" applyAlignment="1" applyProtection="1">
      <alignment horizontal="right" vertical="center"/>
      <protection locked="0"/>
    </xf>
    <xf numFmtId="3" fontId="4" fillId="0" borderId="66" xfId="0" applyNumberFormat="1" applyFont="1" applyBorder="1" applyAlignment="1" applyProtection="1">
      <alignment horizontal="right" vertical="center"/>
      <protection locked="0"/>
    </xf>
    <xf numFmtId="3" fontId="4" fillId="0" borderId="59" xfId="0" applyNumberFormat="1" applyFont="1" applyBorder="1" applyAlignment="1">
      <alignment vertical="center"/>
    </xf>
    <xf numFmtId="3" fontId="4" fillId="0" borderId="64" xfId="0" applyNumberFormat="1" applyFont="1" applyBorder="1" applyAlignment="1">
      <alignment vertical="center"/>
    </xf>
    <xf numFmtId="3" fontId="4" fillId="0" borderId="62" xfId="0" applyNumberFormat="1" applyFont="1" applyBorder="1" applyAlignment="1">
      <alignment vertical="center"/>
    </xf>
    <xf numFmtId="3" fontId="4" fillId="0" borderId="61" xfId="0" applyNumberFormat="1" applyFont="1" applyBorder="1" applyAlignment="1">
      <alignment vertical="center"/>
    </xf>
    <xf numFmtId="3" fontId="4" fillId="0" borderId="51" xfId="0" applyNumberFormat="1" applyFont="1" applyBorder="1" applyAlignment="1">
      <alignment vertical="center"/>
    </xf>
    <xf numFmtId="3" fontId="4" fillId="0" borderId="66" xfId="0" applyNumberFormat="1" applyFont="1" applyBorder="1" applyAlignment="1">
      <alignment vertical="center"/>
    </xf>
    <xf numFmtId="0" fontId="0" fillId="0" borderId="0" xfId="0" applyAlignment="1">
      <alignment horizontal="center" vertical="center"/>
    </xf>
    <xf numFmtId="1" fontId="9" fillId="2" borderId="52" xfId="0" applyNumberFormat="1" applyFont="1" applyFill="1" applyBorder="1" applyAlignment="1" applyProtection="1">
      <alignment horizontal="center" vertical="center"/>
      <protection locked="0"/>
    </xf>
    <xf numFmtId="0" fontId="13" fillId="0" borderId="14" xfId="0" applyFont="1" applyBorder="1" applyAlignment="1">
      <alignment horizontal="center" vertical="center"/>
    </xf>
    <xf numFmtId="3" fontId="5" fillId="2" borderId="31" xfId="0" applyNumberFormat="1" applyFont="1" applyFill="1" applyBorder="1" applyAlignment="1" applyProtection="1">
      <alignment horizontal="center" vertical="center"/>
      <protection locked="0"/>
    </xf>
    <xf numFmtId="3" fontId="5" fillId="2" borderId="15" xfId="0" applyNumberFormat="1" applyFont="1" applyFill="1" applyBorder="1" applyAlignment="1" applyProtection="1">
      <alignment horizontal="center" vertical="center"/>
      <protection locked="0"/>
    </xf>
    <xf numFmtId="3" fontId="9" fillId="2" borderId="15" xfId="0" applyNumberFormat="1" applyFont="1" applyFill="1" applyBorder="1" applyAlignment="1" applyProtection="1">
      <alignment horizontal="center" vertical="center"/>
      <protection locked="0"/>
    </xf>
    <xf numFmtId="0" fontId="24" fillId="0" borderId="15" xfId="0" applyFont="1" applyBorder="1" applyAlignment="1">
      <alignment horizontal="center" vertical="center"/>
    </xf>
    <xf numFmtId="0" fontId="13" fillId="0" borderId="67" xfId="0" applyFont="1" applyBorder="1" applyAlignment="1">
      <alignment horizontal="center" vertical="center"/>
    </xf>
    <xf numFmtId="3" fontId="4" fillId="2" borderId="64" xfId="0" applyNumberFormat="1" applyFont="1" applyFill="1" applyBorder="1" applyAlignment="1" applyProtection="1">
      <alignment horizontal="right" vertical="center"/>
      <protection locked="0"/>
    </xf>
    <xf numFmtId="3" fontId="5" fillId="2" borderId="0" xfId="0" applyNumberFormat="1" applyFont="1" applyFill="1" applyAlignment="1" applyProtection="1">
      <alignment vertical="center"/>
      <protection locked="0"/>
    </xf>
    <xf numFmtId="3" fontId="9" fillId="2" borderId="25" xfId="0" applyNumberFormat="1" applyFont="1" applyFill="1" applyBorder="1" applyAlignment="1" applyProtection="1">
      <alignment vertical="center"/>
      <protection locked="0"/>
    </xf>
    <xf numFmtId="3" fontId="4" fillId="2" borderId="10" xfId="0" applyNumberFormat="1" applyFont="1" applyFill="1" applyBorder="1" applyAlignment="1" applyProtection="1">
      <alignment horizontal="right" vertical="center"/>
      <protection locked="0"/>
    </xf>
    <xf numFmtId="3" fontId="4" fillId="2" borderId="50" xfId="0" applyNumberFormat="1" applyFont="1" applyFill="1" applyBorder="1" applyAlignment="1" applyProtection="1">
      <alignment vertical="center"/>
      <protection locked="0"/>
    </xf>
    <xf numFmtId="3" fontId="4" fillId="2" borderId="50" xfId="0" applyNumberFormat="1" applyFont="1" applyFill="1" applyBorder="1" applyAlignment="1">
      <alignment vertical="center"/>
    </xf>
    <xf numFmtId="3" fontId="4" fillId="2" borderId="59" xfId="0" applyNumberFormat="1" applyFont="1" applyFill="1" applyBorder="1" applyAlignment="1" applyProtection="1">
      <alignment vertical="center"/>
      <protection locked="0"/>
    </xf>
    <xf numFmtId="3" fontId="4" fillId="2" borderId="59" xfId="0" applyNumberFormat="1" applyFont="1" applyFill="1" applyBorder="1" applyAlignment="1" applyProtection="1">
      <alignment horizontal="right" vertical="center"/>
      <protection locked="0"/>
    </xf>
    <xf numFmtId="3" fontId="4" fillId="2" borderId="59" xfId="0" applyNumberFormat="1" applyFont="1" applyFill="1" applyBorder="1" applyAlignment="1">
      <alignment vertical="center"/>
    </xf>
    <xf numFmtId="3" fontId="4" fillId="2" borderId="68" xfId="0" applyNumberFormat="1" applyFont="1" applyFill="1" applyBorder="1" applyAlignment="1" applyProtection="1">
      <alignment horizontal="right" vertical="center"/>
      <protection locked="0"/>
    </xf>
    <xf numFmtId="3" fontId="25" fillId="0" borderId="0" xfId="0" applyNumberFormat="1" applyFont="1" applyAlignment="1" applyProtection="1">
      <alignment vertical="center"/>
      <protection locked="0"/>
    </xf>
    <xf numFmtId="3" fontId="26" fillId="0" borderId="0" xfId="0" applyNumberFormat="1" applyFont="1" applyAlignment="1">
      <alignment vertical="center"/>
    </xf>
    <xf numFmtId="3" fontId="4" fillId="2" borderId="23" xfId="0" applyNumberFormat="1" applyFont="1" applyFill="1" applyBorder="1" applyAlignment="1" applyProtection="1">
      <alignment vertical="center"/>
      <protection locked="0"/>
    </xf>
    <xf numFmtId="3" fontId="4" fillId="2" borderId="60" xfId="0" applyNumberFormat="1" applyFont="1" applyFill="1" applyBorder="1" applyAlignment="1" applyProtection="1">
      <alignment horizontal="right" vertical="center"/>
      <protection locked="0"/>
    </xf>
    <xf numFmtId="3" fontId="4" fillId="2" borderId="61" xfId="0" applyNumberFormat="1" applyFont="1" applyFill="1" applyBorder="1" applyAlignment="1" applyProtection="1">
      <alignment horizontal="right" vertical="center"/>
      <protection locked="0"/>
    </xf>
    <xf numFmtId="0" fontId="0" fillId="0" borderId="13" xfId="0" applyBorder="1" applyAlignment="1">
      <alignment horizontal="center" vertical="center"/>
    </xf>
    <xf numFmtId="3" fontId="4" fillId="2" borderId="46" xfId="0" applyNumberFormat="1" applyFont="1" applyFill="1" applyBorder="1" applyAlignment="1" applyProtection="1">
      <alignment vertical="center"/>
      <protection locked="0"/>
    </xf>
    <xf numFmtId="1" fontId="9" fillId="2" borderId="13" xfId="0" applyNumberFormat="1" applyFont="1" applyFill="1" applyBorder="1" applyAlignment="1" applyProtection="1">
      <alignment horizontal="center" vertical="center"/>
      <protection locked="0"/>
    </xf>
    <xf numFmtId="3" fontId="5" fillId="2" borderId="0" xfId="0" applyNumberFormat="1" applyFont="1" applyFill="1" applyAlignment="1" applyProtection="1">
      <alignment horizontal="center" vertical="center"/>
      <protection locked="0"/>
    </xf>
    <xf numFmtId="1" fontId="9" fillId="2" borderId="0" xfId="0" applyNumberFormat="1" applyFont="1" applyFill="1" applyAlignment="1" applyProtection="1">
      <alignment horizontal="center" vertical="center"/>
      <protection locked="0"/>
    </xf>
    <xf numFmtId="3" fontId="0" fillId="0" borderId="0" xfId="0" applyNumberFormat="1"/>
    <xf numFmtId="3" fontId="4" fillId="2" borderId="46" xfId="0" applyNumberFormat="1" applyFont="1" applyFill="1" applyBorder="1" applyAlignment="1" applyProtection="1">
      <alignment horizontal="right" vertical="center"/>
      <protection locked="0"/>
    </xf>
    <xf numFmtId="3" fontId="4" fillId="2" borderId="46" xfId="0" applyNumberFormat="1" applyFont="1" applyFill="1" applyBorder="1" applyAlignment="1">
      <alignment vertical="center"/>
    </xf>
    <xf numFmtId="3" fontId="4" fillId="2" borderId="62" xfId="0" applyNumberFormat="1" applyFont="1" applyFill="1" applyBorder="1" applyAlignment="1" applyProtection="1">
      <alignment horizontal="right" vertical="center"/>
      <protection locked="0"/>
    </xf>
    <xf numFmtId="0" fontId="24" fillId="0" borderId="35" xfId="0" applyFont="1" applyBorder="1" applyAlignment="1">
      <alignment horizontal="center"/>
    </xf>
    <xf numFmtId="3" fontId="9" fillId="0" borderId="0" xfId="0" applyNumberFormat="1" applyFont="1" applyAlignment="1" applyProtection="1">
      <alignment horizontal="left" vertical="center"/>
      <protection locked="0"/>
    </xf>
    <xf numFmtId="3" fontId="5" fillId="0" borderId="69" xfId="0" applyNumberFormat="1" applyFont="1" applyBorder="1" applyAlignment="1">
      <alignment vertical="center"/>
    </xf>
    <xf numFmtId="3" fontId="5" fillId="0" borderId="70" xfId="0" applyNumberFormat="1" applyFont="1" applyBorder="1" applyAlignment="1" applyProtection="1">
      <alignment horizontal="left" vertical="center"/>
      <protection locked="0"/>
    </xf>
    <xf numFmtId="3" fontId="9" fillId="0" borderId="71" xfId="0" applyNumberFormat="1" applyFont="1" applyBorder="1" applyAlignment="1" applyProtection="1">
      <alignment horizontal="left" vertical="center"/>
      <protection locked="0"/>
    </xf>
    <xf numFmtId="0" fontId="17" fillId="2" borderId="13" xfId="0" applyFont="1" applyFill="1" applyBorder="1" applyAlignment="1">
      <alignment vertical="center"/>
    </xf>
    <xf numFmtId="0" fontId="21" fillId="2" borderId="13" xfId="0" applyFont="1" applyFill="1" applyBorder="1" applyAlignment="1">
      <alignment vertical="center"/>
    </xf>
    <xf numFmtId="3" fontId="5" fillId="0" borderId="28" xfId="0" applyNumberFormat="1" applyFont="1" applyBorder="1" applyAlignment="1" applyProtection="1">
      <alignment horizontal="left" vertical="center"/>
      <protection locked="0"/>
    </xf>
    <xf numFmtId="3" fontId="5" fillId="0" borderId="30" xfId="0" applyNumberFormat="1" applyFont="1" applyBorder="1" applyAlignment="1" applyProtection="1">
      <alignment horizontal="left" vertical="center"/>
      <protection locked="0"/>
    </xf>
    <xf numFmtId="1" fontId="4" fillId="2" borderId="11" xfId="0" applyNumberFormat="1" applyFont="1" applyFill="1" applyBorder="1" applyAlignment="1" applyProtection="1">
      <alignment horizontal="right" vertical="center"/>
      <protection locked="0"/>
    </xf>
    <xf numFmtId="1" fontId="4" fillId="2" borderId="64" xfId="0" applyNumberFormat="1" applyFont="1" applyFill="1" applyBorder="1" applyAlignment="1" applyProtection="1">
      <alignment horizontal="right" vertical="center"/>
      <protection locked="0"/>
    </xf>
    <xf numFmtId="1" fontId="4" fillId="2" borderId="12" xfId="0" applyNumberFormat="1" applyFont="1" applyFill="1" applyBorder="1" applyAlignment="1" applyProtection="1">
      <alignment horizontal="right" vertical="center"/>
      <protection locked="0"/>
    </xf>
    <xf numFmtId="1" fontId="4" fillId="2" borderId="16" xfId="0" applyNumberFormat="1" applyFont="1" applyFill="1" applyBorder="1" applyAlignment="1" applyProtection="1">
      <alignment horizontal="right" vertical="center"/>
      <protection locked="0"/>
    </xf>
    <xf numFmtId="1" fontId="5" fillId="2" borderId="3" xfId="0" applyNumberFormat="1" applyFont="1" applyFill="1" applyBorder="1" applyAlignment="1" applyProtection="1">
      <alignment horizontal="right" vertical="center"/>
      <protection locked="0"/>
    </xf>
    <xf numFmtId="1" fontId="1" fillId="2" borderId="16" xfId="0" applyNumberFormat="1" applyFont="1" applyFill="1" applyBorder="1" applyAlignment="1" applyProtection="1">
      <alignment horizontal="right" vertical="center"/>
      <protection locked="0"/>
    </xf>
    <xf numFmtId="1" fontId="4" fillId="2" borderId="8" xfId="0" applyNumberFormat="1" applyFont="1" applyFill="1" applyBorder="1" applyAlignment="1" applyProtection="1">
      <alignment horizontal="right" vertical="center"/>
      <protection locked="0"/>
    </xf>
    <xf numFmtId="1" fontId="5" fillId="2" borderId="20" xfId="0" applyNumberFormat="1" applyFont="1" applyFill="1" applyBorder="1" applyAlignment="1" applyProtection="1">
      <alignment horizontal="right" vertical="center"/>
      <protection locked="0"/>
    </xf>
    <xf numFmtId="3" fontId="4" fillId="2" borderId="49" xfId="0" applyNumberFormat="1" applyFont="1" applyFill="1" applyBorder="1" applyAlignment="1" applyProtection="1">
      <alignment horizontal="right" vertical="center"/>
      <protection locked="0"/>
    </xf>
    <xf numFmtId="3" fontId="4" fillId="2" borderId="73" xfId="0" applyNumberFormat="1" applyFont="1" applyFill="1" applyBorder="1" applyAlignment="1" applyProtection="1">
      <alignment horizontal="right" vertical="center"/>
      <protection locked="0"/>
    </xf>
    <xf numFmtId="3" fontId="4" fillId="4" borderId="7" xfId="0" applyNumberFormat="1" applyFont="1" applyFill="1" applyBorder="1" applyAlignment="1" applyProtection="1">
      <alignment vertical="center"/>
      <protection locked="0"/>
    </xf>
    <xf numFmtId="3" fontId="4" fillId="4" borderId="11" xfId="0" applyNumberFormat="1" applyFont="1" applyFill="1" applyBorder="1" applyAlignment="1" applyProtection="1">
      <alignment vertical="center"/>
      <protection locked="0"/>
    </xf>
    <xf numFmtId="3" fontId="4" fillId="4" borderId="11" xfId="0" applyNumberFormat="1" applyFont="1" applyFill="1" applyBorder="1" applyAlignment="1" applyProtection="1">
      <alignment horizontal="right" vertical="center"/>
      <protection locked="0"/>
    </xf>
    <xf numFmtId="3" fontId="4" fillId="4" borderId="59" xfId="0" applyNumberFormat="1" applyFont="1" applyFill="1" applyBorder="1" applyAlignment="1" applyProtection="1">
      <alignment vertical="center"/>
      <protection locked="0"/>
    </xf>
    <xf numFmtId="3" fontId="4" fillId="4" borderId="7" xfId="0" applyNumberFormat="1" applyFont="1" applyFill="1" applyBorder="1" applyAlignment="1">
      <alignment vertical="center"/>
    </xf>
    <xf numFmtId="3" fontId="4" fillId="4" borderId="11" xfId="0" applyNumberFormat="1" applyFont="1" applyFill="1" applyBorder="1" applyAlignment="1">
      <alignment vertical="center"/>
    </xf>
    <xf numFmtId="3" fontId="4" fillId="4" borderId="59" xfId="0" applyNumberFormat="1" applyFont="1" applyFill="1" applyBorder="1" applyAlignment="1">
      <alignment vertical="center"/>
    </xf>
    <xf numFmtId="1" fontId="5" fillId="0" borderId="9" xfId="0" applyNumberFormat="1" applyFont="1" applyBorder="1" applyAlignment="1">
      <alignment vertical="center"/>
    </xf>
    <xf numFmtId="1" fontId="5" fillId="0" borderId="21" xfId="0" applyNumberFormat="1" applyFont="1" applyBorder="1" applyAlignment="1">
      <alignment vertical="center"/>
    </xf>
    <xf numFmtId="1" fontId="5" fillId="0" borderId="13" xfId="0" applyNumberFormat="1" applyFont="1" applyBorder="1" applyAlignment="1">
      <alignment vertical="center"/>
    </xf>
    <xf numFmtId="1" fontId="5" fillId="0" borderId="9" xfId="0" applyNumberFormat="1" applyFont="1" applyBorder="1" applyAlignment="1">
      <alignment horizontal="left" vertical="center"/>
    </xf>
    <xf numFmtId="1" fontId="5" fillId="0" borderId="9" xfId="0" applyNumberFormat="1" applyFont="1" applyBorder="1" applyAlignment="1" applyProtection="1">
      <alignment vertical="center"/>
      <protection locked="0"/>
    </xf>
    <xf numFmtId="3" fontId="4" fillId="0" borderId="7" xfId="0" applyNumberFormat="1" applyFont="1" applyBorder="1" applyAlignment="1">
      <alignment vertical="center"/>
    </xf>
    <xf numFmtId="3" fontId="4" fillId="0" borderId="52" xfId="0" applyNumberFormat="1" applyFont="1" applyBorder="1" applyAlignment="1">
      <alignment vertical="center"/>
    </xf>
    <xf numFmtId="3" fontId="4" fillId="0" borderId="62" xfId="0" applyNumberFormat="1" applyFont="1" applyBorder="1" applyAlignment="1">
      <alignment horizontal="right" vertical="center"/>
    </xf>
    <xf numFmtId="3" fontId="5" fillId="0" borderId="74" xfId="0" applyNumberFormat="1" applyFont="1" applyBorder="1" applyAlignment="1">
      <alignment horizontal="center" vertical="center"/>
    </xf>
    <xf numFmtId="49" fontId="5" fillId="2" borderId="5" xfId="0" applyNumberFormat="1" applyFont="1" applyFill="1" applyBorder="1" applyAlignment="1" applyProtection="1">
      <alignment vertical="center"/>
      <protection locked="0"/>
    </xf>
    <xf numFmtId="3" fontId="5" fillId="2" borderId="36" xfId="0" applyNumberFormat="1" applyFont="1" applyFill="1" applyBorder="1" applyAlignment="1" applyProtection="1">
      <alignment vertical="center"/>
      <protection locked="0"/>
    </xf>
    <xf numFmtId="3" fontId="9" fillId="2" borderId="6" xfId="0" applyNumberFormat="1" applyFont="1" applyFill="1" applyBorder="1" applyAlignment="1" applyProtection="1">
      <alignment vertical="center"/>
      <protection locked="0"/>
    </xf>
    <xf numFmtId="3" fontId="5" fillId="2" borderId="9" xfId="0" applyNumberFormat="1" applyFont="1" applyFill="1" applyBorder="1" applyAlignment="1" applyProtection="1">
      <alignment vertical="center"/>
      <protection locked="0"/>
    </xf>
    <xf numFmtId="3" fontId="5" fillId="2" borderId="37" xfId="0" applyNumberFormat="1" applyFont="1" applyFill="1" applyBorder="1" applyAlignment="1" applyProtection="1">
      <alignment vertical="center"/>
      <protection locked="0"/>
    </xf>
    <xf numFmtId="3" fontId="9" fillId="2" borderId="10" xfId="0" applyNumberFormat="1" applyFont="1" applyFill="1" applyBorder="1" applyAlignment="1" applyProtection="1">
      <alignment vertical="center"/>
      <protection locked="0"/>
    </xf>
    <xf numFmtId="3" fontId="5" fillId="2" borderId="47" xfId="0" applyNumberFormat="1" applyFont="1" applyFill="1" applyBorder="1" applyAlignment="1" applyProtection="1">
      <alignment vertical="center"/>
      <protection locked="0"/>
    </xf>
    <xf numFmtId="3" fontId="5" fillId="2" borderId="48" xfId="0" applyNumberFormat="1" applyFont="1" applyFill="1" applyBorder="1" applyAlignment="1" applyProtection="1">
      <alignment vertical="center"/>
      <protection locked="0"/>
    </xf>
    <xf numFmtId="3" fontId="9" fillId="2" borderId="49" xfId="0" applyNumberFormat="1" applyFont="1" applyFill="1" applyBorder="1" applyAlignment="1" applyProtection="1">
      <alignment vertical="center"/>
      <protection locked="0"/>
    </xf>
    <xf numFmtId="3" fontId="5" fillId="2" borderId="69" xfId="0" applyNumberFormat="1" applyFont="1" applyFill="1" applyBorder="1" applyAlignment="1" applyProtection="1">
      <alignment vertical="center"/>
      <protection locked="0"/>
    </xf>
    <xf numFmtId="3" fontId="5" fillId="2" borderId="70" xfId="0" applyNumberFormat="1" applyFont="1" applyFill="1" applyBorder="1" applyAlignment="1" applyProtection="1">
      <alignment vertical="center"/>
      <protection locked="0"/>
    </xf>
    <xf numFmtId="3" fontId="9" fillId="2" borderId="71" xfId="0" applyNumberFormat="1" applyFont="1" applyFill="1" applyBorder="1" applyAlignment="1" applyProtection="1">
      <alignment vertical="center"/>
      <protection locked="0"/>
    </xf>
    <xf numFmtId="49" fontId="5" fillId="2" borderId="75" xfId="0" applyNumberFormat="1" applyFont="1" applyFill="1" applyBorder="1" applyAlignment="1" applyProtection="1">
      <alignment vertical="center"/>
      <protection locked="0"/>
    </xf>
    <xf numFmtId="3" fontId="5" fillId="2" borderId="76" xfId="0" applyNumberFormat="1" applyFont="1" applyFill="1" applyBorder="1" applyAlignment="1" applyProtection="1">
      <alignment vertical="center"/>
      <protection locked="0"/>
    </xf>
    <xf numFmtId="3" fontId="9" fillId="2" borderId="77" xfId="0" applyNumberFormat="1" applyFont="1" applyFill="1" applyBorder="1" applyAlignment="1" applyProtection="1">
      <alignment vertical="center"/>
      <protection locked="0"/>
    </xf>
    <xf numFmtId="3" fontId="5" fillId="2" borderId="44" xfId="0" applyNumberFormat="1" applyFont="1" applyFill="1" applyBorder="1" applyAlignment="1" applyProtection="1">
      <alignment vertical="center"/>
      <protection locked="0"/>
    </xf>
    <xf numFmtId="3" fontId="9" fillId="2" borderId="45" xfId="0" applyNumberFormat="1" applyFont="1" applyFill="1" applyBorder="1" applyAlignment="1" applyProtection="1">
      <alignment vertical="center"/>
      <protection locked="0"/>
    </xf>
    <xf numFmtId="3" fontId="6" fillId="2" borderId="0" xfId="0" applyNumberFormat="1" applyFont="1" applyFill="1" applyAlignment="1" applyProtection="1">
      <alignment horizontal="fill" vertical="top"/>
      <protection locked="0"/>
    </xf>
    <xf numFmtId="3" fontId="6" fillId="2" borderId="0" xfId="0" applyNumberFormat="1" applyFont="1" applyFill="1" applyAlignment="1" applyProtection="1">
      <alignment horizontal="right" vertical="top"/>
      <protection locked="0"/>
    </xf>
    <xf numFmtId="0" fontId="8" fillId="2" borderId="0" xfId="0" applyFont="1" applyFill="1" applyAlignment="1" applyProtection="1">
      <alignment vertical="top"/>
      <protection locked="0"/>
    </xf>
    <xf numFmtId="3" fontId="1" fillId="2" borderId="0" xfId="0" applyNumberFormat="1" applyFont="1" applyFill="1" applyAlignment="1" applyProtection="1">
      <alignment horizontal="fill" vertical="top"/>
      <protection locked="0"/>
    </xf>
    <xf numFmtId="3" fontId="1" fillId="2" borderId="0" xfId="0" applyNumberFormat="1" applyFont="1" applyFill="1" applyAlignment="1" applyProtection="1">
      <alignment vertical="top"/>
      <protection locked="0"/>
    </xf>
    <xf numFmtId="0" fontId="1" fillId="2" borderId="0" xfId="0" applyFont="1" applyFill="1" applyAlignment="1">
      <alignment vertical="top"/>
    </xf>
    <xf numFmtId="3" fontId="6" fillId="2" borderId="0" xfId="0" applyNumberFormat="1" applyFont="1" applyFill="1" applyAlignment="1" applyProtection="1">
      <alignment vertical="top"/>
      <protection locked="0"/>
    </xf>
    <xf numFmtId="0" fontId="7" fillId="0" borderId="0" xfId="0" applyFont="1" applyAlignment="1">
      <alignment vertical="top"/>
    </xf>
    <xf numFmtId="3" fontId="4" fillId="0" borderId="0" xfId="0" applyNumberFormat="1" applyFont="1" applyAlignment="1">
      <alignment vertical="top"/>
    </xf>
    <xf numFmtId="0" fontId="13" fillId="0" borderId="0" xfId="0" applyFont="1" applyAlignment="1">
      <alignment vertical="top"/>
    </xf>
    <xf numFmtId="3" fontId="6" fillId="0" borderId="0" xfId="0" applyNumberFormat="1" applyFont="1" applyAlignment="1">
      <alignment vertical="top"/>
    </xf>
    <xf numFmtId="3" fontId="8" fillId="0" borderId="0" xfId="0" applyNumberFormat="1" applyFont="1" applyAlignment="1">
      <alignment vertical="top"/>
    </xf>
    <xf numFmtId="3" fontId="4" fillId="0" borderId="78" xfId="0" applyNumberFormat="1" applyFont="1" applyBorder="1" applyAlignment="1">
      <alignment vertical="center"/>
    </xf>
    <xf numFmtId="3" fontId="4" fillId="0" borderId="31" xfId="0" applyNumberFormat="1" applyFont="1" applyBorder="1" applyAlignment="1">
      <alignment vertical="center"/>
    </xf>
    <xf numFmtId="3" fontId="4" fillId="0" borderId="54" xfId="0" applyNumberFormat="1" applyFont="1" applyBorder="1" applyAlignment="1">
      <alignment vertical="center"/>
    </xf>
    <xf numFmtId="3" fontId="4" fillId="0" borderId="32" xfId="0" applyNumberFormat="1" applyFont="1" applyBorder="1" applyAlignment="1">
      <alignment vertical="center"/>
    </xf>
    <xf numFmtId="3" fontId="4" fillId="0" borderId="65" xfId="0" applyNumberFormat="1" applyFont="1" applyBorder="1" applyAlignment="1">
      <alignment vertical="center"/>
    </xf>
    <xf numFmtId="3" fontId="4" fillId="0" borderId="63" xfId="0" applyNumberFormat="1" applyFont="1" applyBorder="1" applyAlignment="1">
      <alignment vertical="center"/>
    </xf>
    <xf numFmtId="3" fontId="29" fillId="0" borderId="0" xfId="0" applyNumberFormat="1" applyFont="1" applyAlignment="1">
      <alignment vertical="center"/>
    </xf>
    <xf numFmtId="3" fontId="9" fillId="2" borderId="0" xfId="0" applyNumberFormat="1" applyFont="1" applyFill="1" applyAlignment="1" applyProtection="1">
      <alignment vertical="center"/>
      <protection locked="0"/>
    </xf>
    <xf numFmtId="3" fontId="4" fillId="2" borderId="0" xfId="0" applyNumberFormat="1" applyFont="1" applyFill="1" applyAlignment="1">
      <alignment vertical="center"/>
    </xf>
    <xf numFmtId="3" fontId="4" fillId="0" borderId="0" xfId="0" applyNumberFormat="1" applyFont="1" applyAlignment="1" applyProtection="1">
      <alignment horizontal="right" vertical="center"/>
      <protection locked="0"/>
    </xf>
    <xf numFmtId="3" fontId="6" fillId="0" borderId="0" xfId="0" applyNumberFormat="1" applyFont="1"/>
    <xf numFmtId="3" fontId="8" fillId="0" borderId="0" xfId="0" applyNumberFormat="1" applyFont="1"/>
    <xf numFmtId="3" fontId="32" fillId="0" borderId="31" xfId="0" applyNumberFormat="1" applyFont="1" applyBorder="1" applyAlignment="1">
      <alignment horizontal="center" vertical="center"/>
    </xf>
    <xf numFmtId="3" fontId="32" fillId="0" borderId="15" xfId="0" applyNumberFormat="1" applyFont="1" applyBorder="1" applyAlignment="1">
      <alignment horizontal="center" vertical="center"/>
    </xf>
    <xf numFmtId="3" fontId="32" fillId="0" borderId="16" xfId="0" applyNumberFormat="1" applyFont="1" applyBorder="1" applyAlignment="1">
      <alignment horizontal="center" vertical="center"/>
    </xf>
    <xf numFmtId="3" fontId="32" fillId="0" borderId="36" xfId="0" applyNumberFormat="1" applyFont="1" applyBorder="1" applyAlignment="1" applyProtection="1">
      <alignment vertical="center"/>
      <protection locked="0"/>
    </xf>
    <xf numFmtId="3" fontId="33" fillId="0" borderId="6" xfId="0" applyNumberFormat="1" applyFont="1" applyBorder="1" applyAlignment="1" applyProtection="1">
      <alignment horizontal="left" vertical="center"/>
      <protection locked="0"/>
    </xf>
    <xf numFmtId="3" fontId="32" fillId="0" borderId="37" xfId="0" applyNumberFormat="1" applyFont="1" applyBorder="1" applyAlignment="1" applyProtection="1">
      <alignment vertical="center"/>
      <protection locked="0"/>
    </xf>
    <xf numFmtId="3" fontId="33" fillId="0" borderId="10" xfId="0" applyNumberFormat="1" applyFont="1" applyBorder="1" applyAlignment="1" applyProtection="1">
      <alignment horizontal="left" vertical="center"/>
      <protection locked="0"/>
    </xf>
    <xf numFmtId="3" fontId="32" fillId="0" borderId="37" xfId="0" applyNumberFormat="1" applyFont="1" applyBorder="1" applyAlignment="1" applyProtection="1">
      <alignment horizontal="left" vertical="center"/>
      <protection locked="0"/>
    </xf>
    <xf numFmtId="3" fontId="32" fillId="0" borderId="25" xfId="0" applyNumberFormat="1" applyFont="1" applyBorder="1" applyAlignment="1" applyProtection="1">
      <alignment horizontal="left" vertical="center"/>
      <protection locked="0"/>
    </xf>
    <xf numFmtId="3" fontId="33" fillId="0" borderId="23" xfId="0" applyNumberFormat="1" applyFont="1" applyBorder="1" applyAlignment="1" applyProtection="1">
      <alignment horizontal="left" vertical="center"/>
      <protection locked="0"/>
    </xf>
    <xf numFmtId="3" fontId="33" fillId="0" borderId="6" xfId="0" applyNumberFormat="1" applyFont="1" applyBorder="1" applyAlignment="1" applyProtection="1">
      <alignment vertical="center"/>
      <protection locked="0"/>
    </xf>
    <xf numFmtId="3" fontId="33" fillId="0" borderId="10" xfId="0" applyNumberFormat="1" applyFont="1" applyBorder="1" applyAlignment="1" applyProtection="1">
      <alignment vertical="center"/>
      <protection locked="0"/>
    </xf>
    <xf numFmtId="3" fontId="32" fillId="0" borderId="37" xfId="0" applyNumberFormat="1" applyFont="1" applyBorder="1" applyAlignment="1">
      <alignment vertical="center"/>
    </xf>
    <xf numFmtId="3" fontId="33" fillId="0" borderId="10" xfId="0" applyNumberFormat="1" applyFont="1" applyBorder="1" applyAlignment="1">
      <alignment vertical="center"/>
    </xf>
    <xf numFmtId="3" fontId="32" fillId="0" borderId="25" xfId="0" applyNumberFormat="1" applyFont="1" applyBorder="1" applyAlignment="1">
      <alignment vertical="center"/>
    </xf>
    <xf numFmtId="3" fontId="33" fillId="0" borderId="23" xfId="0" applyNumberFormat="1" applyFont="1" applyBorder="1" applyAlignment="1">
      <alignment vertical="center"/>
    </xf>
    <xf numFmtId="3" fontId="32" fillId="0" borderId="30" xfId="0" applyNumberFormat="1" applyFont="1" applyBorder="1" applyAlignment="1">
      <alignment vertical="center"/>
    </xf>
    <xf numFmtId="3" fontId="33" fillId="0" borderId="56" xfId="0" applyNumberFormat="1" applyFont="1" applyBorder="1" applyAlignment="1">
      <alignment vertical="center"/>
    </xf>
    <xf numFmtId="3" fontId="34" fillId="0" borderId="7" xfId="0" applyNumberFormat="1" applyFont="1" applyBorder="1" applyAlignment="1">
      <alignment horizontal="right" vertical="center"/>
    </xf>
    <xf numFmtId="3" fontId="34" fillId="0" borderId="11" xfId="0" applyNumberFormat="1" applyFont="1" applyBorder="1" applyAlignment="1" applyProtection="1">
      <alignment horizontal="right" vertical="center"/>
      <protection locked="0"/>
    </xf>
    <xf numFmtId="3" fontId="34" fillId="0" borderId="11" xfId="0" applyNumberFormat="1" applyFont="1" applyBorder="1" applyAlignment="1">
      <alignment horizontal="right" vertical="center"/>
    </xf>
    <xf numFmtId="3" fontId="34" fillId="0" borderId="12" xfId="0" applyNumberFormat="1" applyFont="1" applyBorder="1" applyAlignment="1">
      <alignment horizontal="right" vertical="center"/>
    </xf>
    <xf numFmtId="3" fontId="34" fillId="0" borderId="52" xfId="0" applyNumberFormat="1" applyFont="1" applyBorder="1" applyAlignment="1" applyProtection="1">
      <alignment horizontal="right" vertical="center"/>
      <protection locked="0"/>
    </xf>
    <xf numFmtId="3" fontId="34" fillId="0" borderId="52" xfId="0" applyNumberFormat="1" applyFont="1" applyBorder="1" applyAlignment="1">
      <alignment horizontal="right" vertical="center"/>
    </xf>
    <xf numFmtId="3" fontId="34" fillId="0" borderId="26" xfId="0" applyNumberFormat="1" applyFont="1" applyBorder="1" applyAlignment="1">
      <alignment horizontal="right" vertical="center"/>
    </xf>
    <xf numFmtId="3" fontId="34" fillId="0" borderId="46" xfId="0" applyNumberFormat="1" applyFont="1" applyBorder="1" applyAlignment="1">
      <alignment horizontal="right" vertical="center"/>
    </xf>
    <xf numFmtId="3" fontId="34" fillId="0" borderId="42" xfId="0" applyNumberFormat="1" applyFont="1" applyBorder="1" applyAlignment="1">
      <alignment horizontal="right" vertical="center"/>
    </xf>
    <xf numFmtId="3" fontId="34" fillId="0" borderId="32" xfId="0" applyNumberFormat="1" applyFont="1" applyBorder="1" applyAlignment="1">
      <alignment horizontal="right" vertical="center"/>
    </xf>
    <xf numFmtId="3" fontId="34" fillId="0" borderId="79" xfId="0" applyNumberFormat="1" applyFont="1" applyBorder="1" applyAlignment="1">
      <alignment horizontal="right" vertical="center"/>
    </xf>
    <xf numFmtId="3" fontId="26" fillId="0" borderId="0" xfId="0" applyNumberFormat="1" applyFont="1"/>
    <xf numFmtId="3" fontId="25" fillId="0" borderId="0" xfId="0" applyNumberFormat="1" applyFont="1" applyAlignment="1">
      <alignment horizontal="left"/>
    </xf>
    <xf numFmtId="0" fontId="0" fillId="0" borderId="0" xfId="0" applyAlignment="1">
      <alignment vertical="center"/>
    </xf>
    <xf numFmtId="3" fontId="6" fillId="2" borderId="0" xfId="0" applyNumberFormat="1" applyFont="1" applyFill="1" applyAlignment="1" applyProtection="1">
      <alignment vertical="center"/>
      <protection locked="0"/>
    </xf>
    <xf numFmtId="3" fontId="8" fillId="2" borderId="0" xfId="0" applyNumberFormat="1" applyFont="1" applyFill="1" applyAlignment="1" applyProtection="1">
      <alignment vertical="center"/>
      <protection locked="0"/>
    </xf>
    <xf numFmtId="3" fontId="4" fillId="2" borderId="9" xfId="0" applyNumberFormat="1" applyFont="1" applyFill="1" applyBorder="1" applyAlignment="1" applyProtection="1">
      <alignment horizontal="left" vertical="center" wrapText="1"/>
      <protection locked="0"/>
    </xf>
    <xf numFmtId="3" fontId="4" fillId="2" borderId="10" xfId="0" applyNumberFormat="1" applyFont="1" applyFill="1" applyBorder="1" applyAlignment="1" applyProtection="1">
      <alignment horizontal="left" vertical="center" wrapText="1"/>
      <protection locked="0"/>
    </xf>
    <xf numFmtId="3" fontId="9" fillId="0" borderId="0" xfId="0" applyNumberFormat="1" applyFont="1" applyAlignment="1" applyProtection="1">
      <alignment vertical="center"/>
      <protection locked="0"/>
    </xf>
    <xf numFmtId="3" fontId="4" fillId="0" borderId="0" xfId="0" applyNumberFormat="1" applyFont="1" applyAlignment="1">
      <alignment horizontal="right" vertical="center"/>
    </xf>
    <xf numFmtId="3" fontId="34" fillId="0" borderId="0" xfId="0" applyNumberFormat="1" applyFont="1" applyAlignment="1">
      <alignment horizontal="right" vertical="center"/>
    </xf>
    <xf numFmtId="3" fontId="9" fillId="0" borderId="0" xfId="0" applyNumberFormat="1" applyFont="1" applyAlignment="1">
      <alignment vertical="center"/>
    </xf>
    <xf numFmtId="3" fontId="35" fillId="0" borderId="0" xfId="0" applyNumberFormat="1" applyFont="1" applyAlignment="1">
      <alignment vertical="center"/>
    </xf>
    <xf numFmtId="0" fontId="36" fillId="0" borderId="0" xfId="0" applyFont="1" applyAlignment="1">
      <alignment vertical="center"/>
    </xf>
    <xf numFmtId="3" fontId="37" fillId="0" borderId="0" xfId="0" applyNumberFormat="1" applyFont="1" applyAlignment="1">
      <alignment vertical="center"/>
    </xf>
    <xf numFmtId="1" fontId="5" fillId="2" borderId="0" xfId="0" applyNumberFormat="1" applyFont="1" applyFill="1" applyAlignment="1" applyProtection="1">
      <alignment horizontal="right" vertical="center"/>
      <protection locked="0"/>
    </xf>
    <xf numFmtId="3" fontId="4" fillId="0" borderId="16" xfId="1" applyNumberFormat="1" applyFont="1" applyBorder="1" applyAlignment="1">
      <alignment horizontal="right" vertical="center"/>
    </xf>
    <xf numFmtId="3" fontId="4" fillId="0" borderId="51" xfId="1" applyNumberFormat="1" applyFont="1" applyBorder="1" applyAlignment="1" applyProtection="1">
      <alignment horizontal="right" vertical="center"/>
      <protection locked="0"/>
    </xf>
    <xf numFmtId="3" fontId="4" fillId="0" borderId="11" xfId="1" applyNumberFormat="1" applyFont="1" applyBorder="1" applyAlignment="1" applyProtection="1">
      <alignment horizontal="right" vertical="center"/>
      <protection locked="0"/>
    </xf>
    <xf numFmtId="3" fontId="4" fillId="0" borderId="82" xfId="1" applyNumberFormat="1" applyFont="1" applyBorder="1" applyAlignment="1" applyProtection="1">
      <alignment horizontal="right" vertical="center"/>
      <protection locked="0"/>
    </xf>
    <xf numFmtId="3" fontId="4" fillId="0" borderId="82" xfId="1" applyNumberFormat="1" applyFont="1" applyBorder="1" applyAlignment="1">
      <alignment vertical="center"/>
    </xf>
    <xf numFmtId="3" fontId="4" fillId="0" borderId="83" xfId="1" applyNumberFormat="1" applyFont="1" applyBorder="1" applyAlignment="1">
      <alignment vertical="center"/>
    </xf>
    <xf numFmtId="3" fontId="4" fillId="0" borderId="66" xfId="1" applyNumberFormat="1" applyFont="1" applyBorder="1" applyAlignment="1" applyProtection="1">
      <alignment horizontal="right" vertical="center"/>
      <protection locked="0"/>
    </xf>
    <xf numFmtId="3" fontId="4" fillId="2" borderId="51" xfId="1" applyNumberFormat="1" applyFont="1" applyFill="1" applyBorder="1" applyAlignment="1" applyProtection="1">
      <alignment vertical="center"/>
      <protection locked="0"/>
    </xf>
    <xf numFmtId="3" fontId="4" fillId="2" borderId="51" xfId="1" applyNumberFormat="1" applyFont="1" applyFill="1" applyBorder="1" applyAlignment="1" applyProtection="1">
      <alignment horizontal="right" vertical="center"/>
      <protection locked="0"/>
    </xf>
    <xf numFmtId="3" fontId="4" fillId="2" borderId="51" xfId="1" applyNumberFormat="1" applyFont="1" applyFill="1" applyBorder="1" applyAlignment="1">
      <alignment vertical="center"/>
    </xf>
    <xf numFmtId="3" fontId="4" fillId="0" borderId="60" xfId="1" applyNumberFormat="1" applyFont="1" applyBorder="1" applyAlignment="1" applyProtection="1">
      <alignment horizontal="right" vertical="center"/>
      <protection locked="0"/>
    </xf>
    <xf numFmtId="0" fontId="38" fillId="0" borderId="0" xfId="0" applyFont="1"/>
    <xf numFmtId="49" fontId="38" fillId="0" borderId="0" xfId="0" applyNumberFormat="1" applyFont="1"/>
    <xf numFmtId="3" fontId="3" fillId="0" borderId="0" xfId="0" applyNumberFormat="1" applyFont="1" applyAlignment="1">
      <alignment vertical="center"/>
    </xf>
    <xf numFmtId="0" fontId="39" fillId="0" borderId="0" xfId="0" applyFont="1"/>
    <xf numFmtId="0" fontId="31" fillId="0" borderId="0" xfId="0" applyFont="1"/>
    <xf numFmtId="3" fontId="40" fillId="2" borderId="0" xfId="0" applyNumberFormat="1" applyFont="1" applyFill="1" applyAlignment="1" applyProtection="1">
      <alignment vertical="center"/>
      <protection locked="0"/>
    </xf>
    <xf numFmtId="1" fontId="40" fillId="2" borderId="0" xfId="0" applyNumberFormat="1" applyFont="1" applyFill="1" applyAlignment="1" applyProtection="1">
      <alignment horizontal="right" vertical="center"/>
      <protection locked="0"/>
    </xf>
    <xf numFmtId="3" fontId="40" fillId="0" borderId="0" xfId="0" applyNumberFormat="1" applyFont="1" applyAlignment="1" applyProtection="1">
      <alignment vertical="center"/>
      <protection locked="0"/>
    </xf>
    <xf numFmtId="3" fontId="41" fillId="0" borderId="0" xfId="0" applyNumberFormat="1" applyFont="1" applyAlignment="1" applyProtection="1">
      <alignment vertical="center"/>
      <protection locked="0"/>
    </xf>
    <xf numFmtId="3" fontId="6" fillId="0" borderId="0" xfId="0" applyNumberFormat="1" applyFont="1" applyAlignment="1" applyProtection="1">
      <alignment horizontal="right" vertical="center"/>
      <protection locked="0"/>
    </xf>
    <xf numFmtId="3" fontId="6" fillId="0" borderId="0" xfId="0" applyNumberFormat="1" applyFont="1" applyAlignment="1">
      <alignment horizontal="right" vertical="center"/>
    </xf>
    <xf numFmtId="0" fontId="22" fillId="0" borderId="0" xfId="0" applyFont="1" applyAlignment="1">
      <alignment vertical="top"/>
    </xf>
    <xf numFmtId="0" fontId="39" fillId="0" borderId="0" xfId="0" applyFont="1" applyAlignment="1">
      <alignment vertical="center"/>
    </xf>
    <xf numFmtId="0" fontId="42" fillId="0" borderId="0" xfId="0" applyFont="1"/>
    <xf numFmtId="3" fontId="4" fillId="0" borderId="11" xfId="0" applyNumberFormat="1" applyFont="1" applyBorder="1" applyAlignment="1">
      <alignment vertical="center"/>
    </xf>
    <xf numFmtId="3" fontId="4" fillId="0" borderId="60" xfId="0" applyNumberFormat="1" applyFont="1" applyBorder="1" applyAlignment="1">
      <alignment vertical="center"/>
    </xf>
    <xf numFmtId="3" fontId="5" fillId="0" borderId="56" xfId="0" applyNumberFormat="1" applyFont="1" applyBorder="1" applyAlignment="1">
      <alignment vertical="center"/>
    </xf>
    <xf numFmtId="3" fontId="5" fillId="0" borderId="15" xfId="0" applyNumberFormat="1" applyFont="1" applyBorder="1" applyAlignment="1">
      <alignment horizontal="left" vertical="top"/>
    </xf>
    <xf numFmtId="3" fontId="9" fillId="0" borderId="15" xfId="0" applyNumberFormat="1" applyFont="1" applyBorder="1" applyAlignment="1">
      <alignment horizontal="left" vertical="top"/>
    </xf>
    <xf numFmtId="3" fontId="5" fillId="0" borderId="14" xfId="0" applyNumberFormat="1" applyFont="1" applyBorder="1" applyAlignment="1">
      <alignment horizontal="left" vertical="top"/>
    </xf>
    <xf numFmtId="3" fontId="34" fillId="0" borderId="62" xfId="0" applyNumberFormat="1" applyFont="1" applyBorder="1" applyAlignment="1">
      <alignment horizontal="right" vertical="center"/>
    </xf>
    <xf numFmtId="0" fontId="13" fillId="0" borderId="26" xfId="0" applyFont="1" applyBorder="1" applyAlignment="1">
      <alignment horizontal="center" vertical="center"/>
    </xf>
    <xf numFmtId="3" fontId="3" fillId="2" borderId="72" xfId="0" applyNumberFormat="1" applyFont="1" applyFill="1" applyBorder="1" applyAlignment="1" applyProtection="1">
      <alignment vertical="center"/>
      <protection locked="0"/>
    </xf>
    <xf numFmtId="0" fontId="13" fillId="0" borderId="16" xfId="0" applyFont="1" applyBorder="1" applyAlignment="1">
      <alignment horizontal="center" vertical="center"/>
    </xf>
    <xf numFmtId="3" fontId="5" fillId="2" borderId="14" xfId="0" applyNumberFormat="1" applyFont="1" applyFill="1" applyBorder="1" applyAlignment="1" applyProtection="1">
      <alignment horizontal="center" vertical="center"/>
      <protection locked="0"/>
    </xf>
    <xf numFmtId="0" fontId="13" fillId="0" borderId="15" xfId="0" applyFont="1" applyBorder="1" applyAlignment="1">
      <alignment horizontal="center" vertical="center"/>
    </xf>
    <xf numFmtId="3" fontId="5" fillId="2" borderId="67" xfId="0" applyNumberFormat="1" applyFont="1" applyFill="1" applyBorder="1" applyAlignment="1" applyProtection="1">
      <alignment horizontal="center" vertical="center"/>
      <protection locked="0"/>
    </xf>
    <xf numFmtId="0" fontId="0" fillId="0" borderId="15" xfId="0" applyBorder="1"/>
    <xf numFmtId="3" fontId="4" fillId="0" borderId="67" xfId="0" applyNumberFormat="1" applyFont="1" applyBorder="1" applyAlignment="1">
      <alignment vertical="center"/>
    </xf>
    <xf numFmtId="0" fontId="11" fillId="0" borderId="28" xfId="0" applyFont="1" applyBorder="1" applyAlignment="1">
      <alignment vertical="center"/>
    </xf>
    <xf numFmtId="0" fontId="11" fillId="0" borderId="22" xfId="0" applyFont="1" applyBorder="1" applyAlignment="1">
      <alignment vertical="center"/>
    </xf>
    <xf numFmtId="0" fontId="11" fillId="0" borderId="0" xfId="0" applyFont="1" applyAlignment="1">
      <alignment vertical="center"/>
    </xf>
    <xf numFmtId="0" fontId="11" fillId="0" borderId="16" xfId="0" applyFont="1" applyBorder="1" applyAlignment="1">
      <alignment vertical="center"/>
    </xf>
    <xf numFmtId="3" fontId="4" fillId="2" borderId="81" xfId="0" applyNumberFormat="1" applyFont="1" applyFill="1" applyBorder="1" applyAlignment="1" applyProtection="1">
      <alignment horizontal="right" vertical="center"/>
      <protection locked="0"/>
    </xf>
    <xf numFmtId="1" fontId="9" fillId="2" borderId="54" xfId="0" applyNumberFormat="1" applyFont="1" applyFill="1" applyBorder="1" applyAlignment="1" applyProtection="1">
      <alignment horizontal="center" vertical="center"/>
      <protection locked="0"/>
    </xf>
    <xf numFmtId="0" fontId="1" fillId="2" borderId="25" xfId="0" applyFont="1" applyFill="1" applyBorder="1"/>
    <xf numFmtId="3" fontId="43" fillId="0" borderId="27" xfId="0" applyNumberFormat="1" applyFont="1" applyBorder="1" applyAlignment="1" applyProtection="1">
      <alignment vertical="center"/>
      <protection locked="0"/>
    </xf>
    <xf numFmtId="3" fontId="43" fillId="0" borderId="28" xfId="0" applyNumberFormat="1" applyFont="1" applyBorder="1" applyAlignment="1" applyProtection="1">
      <alignment vertical="center"/>
      <protection locked="0"/>
    </xf>
    <xf numFmtId="3" fontId="43" fillId="0" borderId="33" xfId="0" applyNumberFormat="1" applyFont="1" applyBorder="1" applyAlignment="1" applyProtection="1">
      <alignment vertical="center"/>
      <protection locked="0"/>
    </xf>
    <xf numFmtId="3" fontId="43" fillId="0" borderId="13" xfId="0" applyNumberFormat="1" applyFont="1" applyBorder="1" applyAlignment="1" applyProtection="1">
      <alignment vertical="center"/>
      <protection locked="0"/>
    </xf>
    <xf numFmtId="3" fontId="43" fillId="0" borderId="0" xfId="0" applyNumberFormat="1" applyFont="1" applyAlignment="1" applyProtection="1">
      <alignment vertical="center"/>
      <protection locked="0"/>
    </xf>
    <xf numFmtId="3" fontId="43" fillId="0" borderId="16" xfId="0" applyNumberFormat="1" applyFont="1" applyBorder="1" applyAlignment="1" applyProtection="1">
      <alignment vertical="center"/>
      <protection locked="0"/>
    </xf>
    <xf numFmtId="3" fontId="43" fillId="0" borderId="29" xfId="0" applyNumberFormat="1" applyFont="1" applyBorder="1" applyAlignment="1" applyProtection="1">
      <alignment vertical="center"/>
      <protection locked="0"/>
    </xf>
    <xf numFmtId="3" fontId="43" fillId="0" borderId="30" xfId="0" applyNumberFormat="1" applyFont="1" applyBorder="1" applyAlignment="1" applyProtection="1">
      <alignment vertical="center"/>
      <protection locked="0"/>
    </xf>
    <xf numFmtId="3" fontId="43" fillId="0" borderId="79" xfId="0" applyNumberFormat="1" applyFont="1" applyBorder="1" applyAlignment="1" applyProtection="1">
      <alignment vertical="center"/>
      <protection locked="0"/>
    </xf>
    <xf numFmtId="3" fontId="43" fillId="6" borderId="27" xfId="0" applyNumberFormat="1" applyFont="1" applyFill="1" applyBorder="1" applyAlignment="1" applyProtection="1">
      <alignment vertical="center"/>
      <protection locked="0"/>
    </xf>
    <xf numFmtId="3" fontId="43" fillId="6" borderId="28" xfId="0" applyNumberFormat="1" applyFont="1" applyFill="1" applyBorder="1" applyAlignment="1" applyProtection="1">
      <alignment vertical="center"/>
      <protection locked="0"/>
    </xf>
    <xf numFmtId="3" fontId="43" fillId="6" borderId="33" xfId="0" applyNumberFormat="1" applyFont="1" applyFill="1" applyBorder="1" applyAlignment="1" applyProtection="1">
      <alignment vertical="center"/>
      <protection locked="0"/>
    </xf>
    <xf numFmtId="3" fontId="43" fillId="6" borderId="13" xfId="0" applyNumberFormat="1" applyFont="1" applyFill="1" applyBorder="1" applyAlignment="1" applyProtection="1">
      <alignment vertical="center"/>
      <protection locked="0"/>
    </xf>
    <xf numFmtId="3" fontId="43" fillId="6" borderId="0" xfId="0" applyNumberFormat="1" applyFont="1" applyFill="1" applyAlignment="1" applyProtection="1">
      <alignment vertical="center"/>
      <protection locked="0"/>
    </xf>
    <xf numFmtId="3" fontId="43" fillId="6" borderId="16" xfId="0" applyNumberFormat="1" applyFont="1" applyFill="1" applyBorder="1" applyAlignment="1" applyProtection="1">
      <alignment vertical="center"/>
      <protection locked="0"/>
    </xf>
    <xf numFmtId="3" fontId="43" fillId="6" borderId="29" xfId="0" applyNumberFormat="1" applyFont="1" applyFill="1" applyBorder="1" applyAlignment="1" applyProtection="1">
      <alignment vertical="center"/>
      <protection locked="0"/>
    </xf>
    <xf numFmtId="3" fontId="43" fillId="6" borderId="30" xfId="0" applyNumberFormat="1" applyFont="1" applyFill="1" applyBorder="1" applyAlignment="1" applyProtection="1">
      <alignment vertical="center"/>
      <protection locked="0"/>
    </xf>
    <xf numFmtId="3" fontId="43" fillId="6" borderId="79" xfId="0" applyNumberFormat="1" applyFont="1" applyFill="1" applyBorder="1" applyAlignment="1" applyProtection="1">
      <alignment vertical="center"/>
      <protection locked="0"/>
    </xf>
    <xf numFmtId="3" fontId="43" fillId="6" borderId="27" xfId="0" applyNumberFormat="1" applyFont="1" applyFill="1" applyBorder="1" applyAlignment="1">
      <alignment vertical="center"/>
    </xf>
    <xf numFmtId="3" fontId="43" fillId="6" borderId="28" xfId="0" applyNumberFormat="1" applyFont="1" applyFill="1" applyBorder="1" applyAlignment="1">
      <alignment vertical="center"/>
    </xf>
    <xf numFmtId="3" fontId="43" fillId="6" borderId="33" xfId="0" applyNumberFormat="1" applyFont="1" applyFill="1" applyBorder="1" applyAlignment="1">
      <alignment vertical="center"/>
    </xf>
    <xf numFmtId="3" fontId="43" fillId="6" borderId="13" xfId="0" applyNumberFormat="1" applyFont="1" applyFill="1" applyBorder="1" applyAlignment="1">
      <alignment vertical="center"/>
    </xf>
    <xf numFmtId="3" fontId="43" fillId="6" borderId="0" xfId="0" applyNumberFormat="1" applyFont="1" applyFill="1" applyAlignment="1">
      <alignment vertical="center"/>
    </xf>
    <xf numFmtId="3" fontId="43" fillId="6" borderId="16" xfId="0" applyNumberFormat="1" applyFont="1" applyFill="1" applyBorder="1" applyAlignment="1">
      <alignment vertical="center"/>
    </xf>
    <xf numFmtId="3" fontId="44" fillId="6" borderId="13" xfId="0" applyNumberFormat="1" applyFont="1" applyFill="1" applyBorder="1" applyAlignment="1">
      <alignment vertical="center"/>
    </xf>
    <xf numFmtId="3" fontId="44" fillId="6" borderId="0" xfId="0" applyNumberFormat="1" applyFont="1" applyFill="1" applyAlignment="1">
      <alignment vertical="center"/>
    </xf>
    <xf numFmtId="3" fontId="44" fillId="6" borderId="16" xfId="0" applyNumberFormat="1" applyFont="1" applyFill="1" applyBorder="1" applyAlignment="1">
      <alignment vertical="center"/>
    </xf>
    <xf numFmtId="3" fontId="44" fillId="6" borderId="29" xfId="0" applyNumberFormat="1" applyFont="1" applyFill="1" applyBorder="1" applyAlignment="1">
      <alignment vertical="center"/>
    </xf>
    <xf numFmtId="3" fontId="44" fillId="6" borderId="30" xfId="0" applyNumberFormat="1" applyFont="1" applyFill="1" applyBorder="1" applyAlignment="1">
      <alignment vertical="center"/>
    </xf>
    <xf numFmtId="3" fontId="44" fillId="6" borderId="79" xfId="0" applyNumberFormat="1" applyFont="1" applyFill="1" applyBorder="1" applyAlignment="1">
      <alignment vertical="center"/>
    </xf>
    <xf numFmtId="3" fontId="43" fillId="6" borderId="28" xfId="0" applyNumberFormat="1" applyFont="1" applyFill="1" applyBorder="1"/>
    <xf numFmtId="3" fontId="43" fillId="6" borderId="33" xfId="0" applyNumberFormat="1" applyFont="1" applyFill="1" applyBorder="1"/>
    <xf numFmtId="3" fontId="43" fillId="6" borderId="0" xfId="0" applyNumberFormat="1" applyFont="1" applyFill="1"/>
    <xf numFmtId="3" fontId="43" fillId="6" borderId="16" xfId="0" applyNumberFormat="1" applyFont="1" applyFill="1" applyBorder="1"/>
    <xf numFmtId="3" fontId="48" fillId="6" borderId="28" xfId="0" applyNumberFormat="1" applyFont="1" applyFill="1" applyBorder="1" applyAlignment="1">
      <alignment vertical="center"/>
    </xf>
    <xf numFmtId="3" fontId="48" fillId="6" borderId="33" xfId="0" applyNumberFormat="1" applyFont="1" applyFill="1" applyBorder="1" applyAlignment="1">
      <alignment vertical="center"/>
    </xf>
    <xf numFmtId="3" fontId="48" fillId="6" borderId="0" xfId="0" applyNumberFormat="1" applyFont="1" applyFill="1" applyAlignment="1">
      <alignment vertical="center"/>
    </xf>
    <xf numFmtId="3" fontId="48" fillId="6" borderId="16" xfId="0" applyNumberFormat="1" applyFont="1" applyFill="1" applyBorder="1" applyAlignment="1">
      <alignment vertical="center"/>
    </xf>
    <xf numFmtId="0" fontId="31" fillId="6" borderId="0" xfId="0" applyFont="1" applyFill="1" applyAlignment="1">
      <alignment vertical="center"/>
    </xf>
    <xf numFmtId="0" fontId="31" fillId="6" borderId="16" xfId="0" applyFont="1" applyFill="1" applyBorder="1" applyAlignment="1">
      <alignment vertical="center"/>
    </xf>
    <xf numFmtId="3" fontId="44" fillId="6" borderId="13" xfId="0" applyNumberFormat="1" applyFont="1" applyFill="1" applyBorder="1" applyAlignment="1" applyProtection="1">
      <alignment vertical="center" wrapText="1"/>
      <protection locked="0"/>
    </xf>
    <xf numFmtId="3" fontId="44" fillId="6" borderId="0" xfId="0" applyNumberFormat="1" applyFont="1" applyFill="1" applyAlignment="1" applyProtection="1">
      <alignment vertical="center" wrapText="1"/>
      <protection locked="0"/>
    </xf>
    <xf numFmtId="3" fontId="44" fillId="6" borderId="16" xfId="0" applyNumberFormat="1" applyFont="1" applyFill="1" applyBorder="1" applyAlignment="1" applyProtection="1">
      <alignment vertical="center" wrapText="1"/>
      <protection locked="0"/>
    </xf>
    <xf numFmtId="3" fontId="5" fillId="2" borderId="72" xfId="0" applyNumberFormat="1" applyFont="1" applyFill="1" applyBorder="1" applyAlignment="1" applyProtection="1">
      <alignment vertical="center"/>
      <protection locked="0"/>
    </xf>
    <xf numFmtId="0" fontId="14" fillId="0" borderId="0" xfId="0" applyFont="1" applyAlignment="1">
      <alignment vertical="center"/>
    </xf>
    <xf numFmtId="0" fontId="14" fillId="0" borderId="14" xfId="0" applyFont="1" applyBorder="1" applyAlignment="1">
      <alignment vertical="center"/>
    </xf>
    <xf numFmtId="0" fontId="14" fillId="0" borderId="16" xfId="0" applyFont="1" applyBorder="1" applyAlignment="1">
      <alignment vertical="center"/>
    </xf>
    <xf numFmtId="3" fontId="9" fillId="2" borderId="55" xfId="0" applyNumberFormat="1" applyFont="1" applyFill="1" applyBorder="1" applyAlignment="1" applyProtection="1">
      <alignment vertical="center"/>
      <protection locked="0"/>
    </xf>
    <xf numFmtId="0" fontId="15" fillId="0" borderId="25" xfId="0" applyFont="1" applyBorder="1" applyAlignment="1">
      <alignment vertical="center"/>
    </xf>
    <xf numFmtId="0" fontId="15" fillId="0" borderId="23" xfId="0" applyFont="1" applyBorder="1" applyAlignment="1">
      <alignment vertical="center"/>
    </xf>
    <xf numFmtId="3" fontId="4" fillId="2" borderId="9" xfId="0" applyNumberFormat="1" applyFont="1" applyFill="1" applyBorder="1" applyAlignment="1" applyProtection="1">
      <alignment vertical="center" wrapText="1"/>
      <protection locked="0"/>
    </xf>
    <xf numFmtId="3" fontId="4" fillId="2" borderId="10" xfId="0" applyNumberFormat="1" applyFont="1" applyFill="1" applyBorder="1" applyAlignment="1" applyProtection="1">
      <alignment vertical="center" wrapText="1"/>
      <protection locked="0"/>
    </xf>
    <xf numFmtId="3" fontId="44" fillId="0" borderId="13" xfId="0" applyNumberFormat="1" applyFont="1" applyBorder="1" applyAlignment="1" applyProtection="1">
      <alignment vertical="center" wrapText="1"/>
      <protection locked="0"/>
    </xf>
    <xf numFmtId="3" fontId="44" fillId="0" borderId="0" xfId="0" applyNumberFormat="1" applyFont="1" applyAlignment="1" applyProtection="1">
      <alignment vertical="center" wrapText="1"/>
      <protection locked="0"/>
    </xf>
    <xf numFmtId="3" fontId="44" fillId="0" borderId="16" xfId="0" applyNumberFormat="1" applyFont="1" applyBorder="1" applyAlignment="1" applyProtection="1">
      <alignment vertical="center" wrapText="1"/>
      <protection locked="0"/>
    </xf>
    <xf numFmtId="3" fontId="5" fillId="2" borderId="55" xfId="0" applyNumberFormat="1" applyFont="1" applyFill="1" applyBorder="1" applyAlignment="1" applyProtection="1">
      <alignment vertical="center"/>
      <protection locked="0"/>
    </xf>
    <xf numFmtId="0" fontId="14" fillId="0" borderId="25" xfId="0" applyFont="1" applyBorder="1" applyAlignment="1">
      <alignment vertical="center"/>
    </xf>
    <xf numFmtId="0" fontId="14" fillId="0" borderId="26" xfId="0" applyFont="1" applyBorder="1" applyAlignment="1">
      <alignment vertical="center"/>
    </xf>
    <xf numFmtId="0" fontId="27" fillId="6" borderId="0" xfId="0" applyFont="1" applyFill="1" applyAlignment="1">
      <alignment vertical="center"/>
    </xf>
    <xf numFmtId="0" fontId="27" fillId="6" borderId="16" xfId="0" applyFont="1" applyFill="1" applyBorder="1" applyAlignment="1">
      <alignment vertical="center"/>
    </xf>
    <xf numFmtId="0" fontId="28" fillId="6" borderId="30" xfId="0" applyFont="1" applyFill="1" applyBorder="1" applyAlignment="1">
      <alignment vertical="center"/>
    </xf>
    <xf numFmtId="0" fontId="28" fillId="6" borderId="79" xfId="0" applyFont="1" applyFill="1" applyBorder="1" applyAlignment="1">
      <alignment vertical="center"/>
    </xf>
    <xf numFmtId="0" fontId="28" fillId="6" borderId="0" xfId="0" applyFont="1" applyFill="1"/>
    <xf numFmtId="0" fontId="28" fillId="6" borderId="16" xfId="0" applyFont="1" applyFill="1" applyBorder="1"/>
    <xf numFmtId="0" fontId="28" fillId="6" borderId="30" xfId="0" applyFont="1" applyFill="1" applyBorder="1"/>
    <xf numFmtId="0" fontId="28" fillId="6" borderId="79" xfId="0" applyFont="1" applyFill="1" applyBorder="1"/>
    <xf numFmtId="0" fontId="46" fillId="6" borderId="0" xfId="0" applyFont="1" applyFill="1" applyAlignment="1">
      <alignment vertical="center"/>
    </xf>
    <xf numFmtId="0" fontId="46" fillId="6" borderId="16" xfId="0" applyFont="1" applyFill="1" applyBorder="1" applyAlignment="1">
      <alignment vertical="center"/>
    </xf>
    <xf numFmtId="0" fontId="47" fillId="6" borderId="30" xfId="0" applyFont="1" applyFill="1" applyBorder="1" applyAlignment="1">
      <alignment vertical="center"/>
    </xf>
    <xf numFmtId="0" fontId="47" fillId="6" borderId="79" xfId="0" applyFont="1" applyFill="1" applyBorder="1" applyAlignment="1">
      <alignment vertical="center"/>
    </xf>
    <xf numFmtId="3" fontId="5" fillId="0" borderId="35" xfId="0" applyNumberFormat="1" applyFont="1" applyBorder="1" applyAlignment="1">
      <alignment vertical="center" wrapText="1"/>
    </xf>
    <xf numFmtId="3" fontId="5" fillId="0" borderId="52" xfId="0" applyNumberFormat="1" applyFont="1" applyBorder="1" applyAlignment="1">
      <alignment vertical="center" wrapText="1"/>
    </xf>
    <xf numFmtId="3" fontId="32" fillId="0" borderId="80" xfId="0" applyNumberFormat="1" applyFont="1" applyBorder="1" applyAlignment="1">
      <alignment vertical="center"/>
    </xf>
    <xf numFmtId="3" fontId="32" fillId="0" borderId="0" xfId="0" applyNumberFormat="1" applyFont="1" applyAlignment="1">
      <alignment vertical="center"/>
    </xf>
    <xf numFmtId="3" fontId="32" fillId="0" borderId="72" xfId="0" applyNumberFormat="1" applyFont="1" applyBorder="1" applyAlignment="1">
      <alignment vertical="center"/>
    </xf>
    <xf numFmtId="3" fontId="32" fillId="0" borderId="14" xfId="0" applyNumberFormat="1" applyFont="1" applyBorder="1" applyAlignment="1">
      <alignment vertical="center"/>
    </xf>
    <xf numFmtId="3" fontId="33" fillId="0" borderId="72" xfId="0" applyNumberFormat="1" applyFont="1" applyBorder="1" applyAlignment="1">
      <alignment vertical="center"/>
    </xf>
    <xf numFmtId="3" fontId="33" fillId="0" borderId="0" xfId="0" applyNumberFormat="1" applyFont="1" applyAlignment="1">
      <alignment vertical="center"/>
    </xf>
    <xf numFmtId="3" fontId="33" fillId="0" borderId="16" xfId="0" applyNumberFormat="1" applyFont="1" applyBorder="1" applyAlignment="1">
      <alignment vertical="center"/>
    </xf>
    <xf numFmtId="3" fontId="33" fillId="0" borderId="55" xfId="0" applyNumberFormat="1" applyFont="1" applyBorder="1" applyAlignment="1">
      <alignment vertical="center"/>
    </xf>
    <xf numFmtId="3" fontId="33" fillId="0" borderId="25" xfId="0" applyNumberFormat="1" applyFont="1" applyBorder="1" applyAlignment="1">
      <alignment vertical="center"/>
    </xf>
    <xf numFmtId="3" fontId="33" fillId="0" borderId="26" xfId="0" applyNumberFormat="1" applyFont="1" applyBorder="1" applyAlignment="1">
      <alignment vertical="center"/>
    </xf>
    <xf numFmtId="3" fontId="44" fillId="6" borderId="13" xfId="0" applyNumberFormat="1" applyFont="1" applyFill="1" applyBorder="1" applyAlignment="1" applyProtection="1">
      <alignment vertical="center"/>
      <protection locked="0"/>
    </xf>
    <xf numFmtId="3" fontId="44" fillId="6" borderId="0" xfId="0" applyNumberFormat="1" applyFont="1" applyFill="1" applyAlignment="1" applyProtection="1">
      <alignment vertical="center"/>
      <protection locked="0"/>
    </xf>
    <xf numFmtId="0" fontId="28" fillId="6" borderId="0" xfId="0" applyFont="1" applyFill="1" applyAlignment="1">
      <alignment vertical="center"/>
    </xf>
    <xf numFmtId="0" fontId="28" fillId="6" borderId="16" xfId="0" applyFont="1" applyFill="1" applyBorder="1" applyAlignment="1">
      <alignment vertical="center"/>
    </xf>
    <xf numFmtId="3" fontId="44" fillId="6" borderId="29" xfId="0" applyNumberFormat="1" applyFont="1" applyFill="1" applyBorder="1" applyAlignment="1" applyProtection="1">
      <alignment vertical="center"/>
      <protection locked="0"/>
    </xf>
    <xf numFmtId="3" fontId="44" fillId="6" borderId="30" xfId="0" applyNumberFormat="1" applyFont="1" applyFill="1" applyBorder="1" applyAlignment="1" applyProtection="1">
      <alignment vertical="center"/>
      <protection locked="0"/>
    </xf>
    <xf numFmtId="0" fontId="27" fillId="6" borderId="30" xfId="0" applyFont="1" applyFill="1" applyBorder="1" applyAlignment="1">
      <alignment vertical="center"/>
    </xf>
    <xf numFmtId="0" fontId="27" fillId="6" borderId="79" xfId="0" applyFont="1" applyFill="1" applyBorder="1" applyAlignment="1">
      <alignment vertical="center"/>
    </xf>
    <xf numFmtId="0" fontId="0" fillId="0" borderId="14" xfId="0" applyBorder="1" applyAlignment="1">
      <alignment vertical="center"/>
    </xf>
    <xf numFmtId="3" fontId="9" fillId="2" borderId="55" xfId="0" applyNumberFormat="1" applyFont="1" applyFill="1" applyBorder="1" applyAlignment="1" applyProtection="1">
      <alignment vertical="center" wrapText="1"/>
      <protection locked="0"/>
    </xf>
    <xf numFmtId="0" fontId="15" fillId="0" borderId="25" xfId="0" applyFont="1" applyBorder="1" applyAlignment="1">
      <alignment vertical="center" wrapText="1"/>
    </xf>
    <xf numFmtId="0" fontId="15" fillId="0" borderId="23" xfId="0" applyFont="1" applyBorder="1" applyAlignment="1">
      <alignment vertical="center" wrapText="1"/>
    </xf>
    <xf numFmtId="3" fontId="44" fillId="6" borderId="29" xfId="0" applyNumberFormat="1" applyFont="1" applyFill="1" applyBorder="1" applyAlignment="1">
      <alignment vertical="center" wrapText="1"/>
    </xf>
    <xf numFmtId="0" fontId="28" fillId="6" borderId="30" xfId="0" applyFont="1" applyFill="1" applyBorder="1" applyAlignment="1">
      <alignment vertical="center" wrapText="1"/>
    </xf>
    <xf numFmtId="0" fontId="28" fillId="6" borderId="79" xfId="0" applyFont="1" applyFill="1" applyBorder="1" applyAlignment="1">
      <alignment vertical="center" wrapText="1"/>
    </xf>
    <xf numFmtId="0" fontId="31" fillId="6" borderId="30" xfId="0" applyFont="1" applyFill="1" applyBorder="1" applyAlignment="1">
      <alignment vertical="center"/>
    </xf>
    <xf numFmtId="0" fontId="31" fillId="6" borderId="79" xfId="0" applyFont="1" applyFill="1" applyBorder="1" applyAlignment="1">
      <alignment vertical="center"/>
    </xf>
    <xf numFmtId="3" fontId="5" fillId="2" borderId="80" xfId="0" applyNumberFormat="1" applyFont="1" applyFill="1" applyBorder="1" applyAlignment="1" applyProtection="1">
      <alignment vertical="center"/>
      <protection locked="0"/>
    </xf>
    <xf numFmtId="0" fontId="14" fillId="0" borderId="28" xfId="0" applyFont="1" applyBorder="1" applyAlignment="1">
      <alignment vertical="center"/>
    </xf>
    <xf numFmtId="0" fontId="14" fillId="0" borderId="33" xfId="0" applyFont="1" applyBorder="1" applyAlignment="1">
      <alignment vertical="center"/>
    </xf>
    <xf numFmtId="3" fontId="5" fillId="0" borderId="63" xfId="0" applyNumberFormat="1" applyFont="1" applyBorder="1" applyAlignment="1">
      <alignment horizontal="center" vertical="center"/>
    </xf>
    <xf numFmtId="0" fontId="0" fillId="6" borderId="84" xfId="0" applyFill="1" applyBorder="1"/>
    <xf numFmtId="0" fontId="51" fillId="7" borderId="0" xfId="0" applyFont="1" applyFill="1" applyAlignment="1">
      <alignment horizontal="center" vertical="center"/>
    </xf>
    <xf numFmtId="0" fontId="51" fillId="7" borderId="0" xfId="0" applyFont="1" applyFill="1" applyAlignment="1">
      <alignment vertical="center"/>
    </xf>
    <xf numFmtId="0" fontId="0" fillId="6" borderId="0" xfId="0" applyFill="1"/>
    <xf numFmtId="0" fontId="0" fillId="6" borderId="85" xfId="0" applyFill="1" applyBorder="1"/>
    <xf numFmtId="0" fontId="52" fillId="8" borderId="0" xfId="0" applyFont="1" applyFill="1" applyAlignment="1">
      <alignment wrapText="1"/>
    </xf>
    <xf numFmtId="0" fontId="0" fillId="6" borderId="85" xfId="0" applyFill="1" applyBorder="1" applyAlignment="1">
      <alignment vertical="top"/>
    </xf>
    <xf numFmtId="0" fontId="0" fillId="6" borderId="0" xfId="0" applyFill="1" applyAlignment="1">
      <alignment vertical="top"/>
    </xf>
    <xf numFmtId="0" fontId="53" fillId="6" borderId="0" xfId="0" applyFont="1" applyFill="1" applyAlignment="1">
      <alignment wrapText="1"/>
    </xf>
    <xf numFmtId="0" fontId="54" fillId="6" borderId="0" xfId="0" applyFont="1" applyFill="1" applyAlignment="1">
      <alignment wrapText="1"/>
    </xf>
    <xf numFmtId="0" fontId="55" fillId="6" borderId="0" xfId="0" applyFont="1" applyFill="1" applyAlignment="1">
      <alignment wrapText="1"/>
    </xf>
    <xf numFmtId="0" fontId="56" fillId="0" borderId="0" xfId="2"/>
    <xf numFmtId="0" fontId="57" fillId="6" borderId="0" xfId="2" applyFont="1" applyFill="1" applyAlignment="1">
      <alignment wrapText="1"/>
    </xf>
    <xf numFmtId="0" fontId="56" fillId="6" borderId="0" xfId="2" applyFill="1" applyAlignment="1">
      <alignment wrapText="1"/>
    </xf>
    <xf numFmtId="0" fontId="56" fillId="0" borderId="0" xfId="2" quotePrefix="1"/>
    <xf numFmtId="0" fontId="0" fillId="6" borderId="0" xfId="0" applyFill="1" applyAlignment="1">
      <alignment wrapText="1"/>
    </xf>
    <xf numFmtId="0" fontId="58" fillId="6" borderId="0" xfId="0" applyFont="1" applyFill="1"/>
    <xf numFmtId="0" fontId="0" fillId="6" borderId="0" xfId="0" quotePrefix="1" applyFill="1"/>
    <xf numFmtId="0" fontId="59" fillId="6" borderId="0" xfId="0" applyFont="1" applyFill="1" applyAlignment="1">
      <alignment vertical="center"/>
    </xf>
    <xf numFmtId="0" fontId="60" fillId="6" borderId="0" xfId="0" applyFont="1" applyFill="1" applyAlignment="1">
      <alignment vertical="center" wrapText="1"/>
    </xf>
    <xf numFmtId="0" fontId="60" fillId="6" borderId="0" xfId="0" applyFont="1" applyFill="1" applyAlignment="1">
      <alignment vertical="center"/>
    </xf>
    <xf numFmtId="0" fontId="61" fillId="6" borderId="0" xfId="0" applyFont="1" applyFill="1" applyAlignment="1">
      <alignment vertical="center"/>
    </xf>
    <xf numFmtId="0" fontId="27" fillId="6" borderId="0" xfId="0" applyFont="1" applyFill="1"/>
    <xf numFmtId="0" fontId="27" fillId="6" borderId="0" xfId="0" applyFont="1" applyFill="1" applyAlignment="1">
      <alignment vertical="center" wrapText="1"/>
    </xf>
    <xf numFmtId="0" fontId="27" fillId="6" borderId="0" xfId="0" applyFont="1" applyFill="1" applyAlignment="1">
      <alignment wrapText="1"/>
    </xf>
    <xf numFmtId="0" fontId="56" fillId="6" borderId="0" xfId="2" quotePrefix="1" applyFill="1"/>
    <xf numFmtId="0" fontId="56" fillId="6" borderId="0" xfId="2" applyFill="1"/>
    <xf numFmtId="3" fontId="18" fillId="0" borderId="45" xfId="0" applyNumberFormat="1" applyFont="1" applyBorder="1" applyAlignment="1">
      <alignment vertical="center"/>
    </xf>
    <xf numFmtId="3" fontId="5" fillId="0" borderId="70" xfId="0" applyNumberFormat="1" applyFont="1" applyBorder="1" applyAlignment="1">
      <alignment vertical="center"/>
    </xf>
    <xf numFmtId="3" fontId="5" fillId="0" borderId="88" xfId="0" applyNumberFormat="1" applyFont="1" applyBorder="1" applyAlignment="1">
      <alignment vertical="center"/>
    </xf>
    <xf numFmtId="3" fontId="5" fillId="0" borderId="54" xfId="0" applyNumberFormat="1" applyFont="1" applyBorder="1" applyAlignment="1">
      <alignment vertical="center"/>
    </xf>
    <xf numFmtId="3" fontId="34" fillId="0" borderId="89" xfId="0" applyNumberFormat="1" applyFont="1" applyBorder="1" applyAlignment="1">
      <alignment horizontal="right" vertical="center"/>
    </xf>
    <xf numFmtId="3" fontId="34" fillId="0" borderId="90" xfId="0" applyNumberFormat="1" applyFont="1" applyBorder="1" applyAlignment="1">
      <alignment horizontal="right" vertical="center"/>
    </xf>
    <xf numFmtId="1" fontId="5" fillId="0" borderId="91" xfId="0" applyNumberFormat="1" applyFont="1" applyBorder="1" applyAlignment="1" applyProtection="1">
      <alignment horizontal="left" vertical="center"/>
      <protection locked="0"/>
    </xf>
    <xf numFmtId="3" fontId="5" fillId="0" borderId="92" xfId="0" applyNumberFormat="1" applyFont="1" applyBorder="1" applyAlignment="1" applyProtection="1">
      <alignment vertical="center"/>
      <protection locked="0"/>
    </xf>
    <xf numFmtId="3" fontId="9" fillId="0" borderId="93" xfId="0" applyNumberFormat="1" applyFont="1" applyBorder="1" applyAlignment="1" applyProtection="1">
      <alignment horizontal="left" vertical="center"/>
      <protection locked="0"/>
    </xf>
    <xf numFmtId="0" fontId="13" fillId="0" borderId="89" xfId="0" applyFont="1" applyBorder="1"/>
    <xf numFmtId="0" fontId="13" fillId="0" borderId="93" xfId="0" applyFont="1" applyBorder="1"/>
    <xf numFmtId="3" fontId="4" fillId="0" borderId="90" xfId="0" applyNumberFormat="1" applyFont="1" applyBorder="1" applyAlignment="1">
      <alignment horizontal="right" vertical="center"/>
    </xf>
    <xf numFmtId="3" fontId="5" fillId="0" borderId="91" xfId="0" applyNumberFormat="1" applyFont="1" applyBorder="1" applyAlignment="1">
      <alignment vertical="center"/>
    </xf>
    <xf numFmtId="3" fontId="9" fillId="0" borderId="93" xfId="0" applyNumberFormat="1" applyFont="1" applyBorder="1" applyAlignment="1" applyProtection="1">
      <alignment vertical="center"/>
      <protection locked="0"/>
    </xf>
    <xf numFmtId="3" fontId="4" fillId="0" borderId="89" xfId="0" applyNumberFormat="1" applyFont="1" applyBorder="1" applyAlignment="1" applyProtection="1">
      <alignment horizontal="right" vertical="center"/>
      <protection locked="0"/>
    </xf>
    <xf numFmtId="0" fontId="13" fillId="0" borderId="92" xfId="0" applyFont="1" applyBorder="1"/>
    <xf numFmtId="3" fontId="4" fillId="0" borderId="94" xfId="0" applyNumberFormat="1" applyFont="1" applyBorder="1" applyAlignment="1">
      <alignment horizontal="right" vertical="center"/>
    </xf>
    <xf numFmtId="3" fontId="9" fillId="0" borderId="95" xfId="0" applyNumberFormat="1" applyFont="1" applyBorder="1" applyAlignment="1">
      <alignment vertical="center"/>
    </xf>
    <xf numFmtId="3" fontId="5" fillId="0" borderId="96" xfId="0" applyNumberFormat="1" applyFont="1" applyBorder="1" applyAlignment="1">
      <alignment vertical="center"/>
    </xf>
    <xf numFmtId="3" fontId="5" fillId="0" borderId="97" xfId="0" applyNumberFormat="1" applyFont="1" applyBorder="1" applyAlignment="1">
      <alignment vertical="center"/>
    </xf>
    <xf numFmtId="3" fontId="5" fillId="0" borderId="98" xfId="0" applyNumberFormat="1" applyFont="1" applyBorder="1" applyAlignment="1">
      <alignment horizontal="left" vertical="top"/>
    </xf>
    <xf numFmtId="3" fontId="4" fillId="0" borderId="98" xfId="0" applyNumberFormat="1" applyFont="1" applyBorder="1" applyAlignment="1">
      <alignment horizontal="left" vertical="top"/>
    </xf>
    <xf numFmtId="3" fontId="5" fillId="0" borderId="98" xfId="0" applyNumberFormat="1" applyFont="1" applyBorder="1" applyAlignment="1">
      <alignment horizontal="center" vertical="center"/>
    </xf>
    <xf numFmtId="3" fontId="4" fillId="0" borderId="99" xfId="0" applyNumberFormat="1" applyFont="1" applyBorder="1" applyAlignment="1">
      <alignment vertical="center"/>
    </xf>
    <xf numFmtId="3" fontId="5" fillId="0" borderId="13" xfId="0" quotePrefix="1" applyNumberFormat="1" applyFont="1" applyBorder="1" applyAlignment="1">
      <alignment vertical="center"/>
    </xf>
    <xf numFmtId="3" fontId="4" fillId="0" borderId="15" xfId="1" applyNumberFormat="1" applyFont="1" applyBorder="1" applyAlignment="1" applyProtection="1">
      <alignment horizontal="right" vertical="center"/>
      <protection locked="0"/>
    </xf>
    <xf numFmtId="3" fontId="4" fillId="0" borderId="14" xfId="1" applyNumberFormat="1" applyFont="1" applyBorder="1" applyAlignment="1">
      <alignment horizontal="right" vertical="center"/>
    </xf>
    <xf numFmtId="3" fontId="4" fillId="0" borderId="52" xfId="1" applyNumberFormat="1" applyFont="1" applyBorder="1" applyAlignment="1" applyProtection="1">
      <alignment horizontal="right" vertical="center"/>
      <protection locked="0"/>
    </xf>
    <xf numFmtId="3" fontId="4" fillId="0" borderId="100" xfId="1" applyNumberFormat="1" applyFont="1" applyBorder="1" applyAlignment="1">
      <alignment horizontal="right" vertical="center"/>
    </xf>
    <xf numFmtId="3" fontId="5" fillId="0" borderId="101" xfId="0" applyNumberFormat="1" applyFont="1" applyBorder="1" applyAlignment="1">
      <alignment vertical="center"/>
    </xf>
    <xf numFmtId="3" fontId="5" fillId="0" borderId="102" xfId="0" applyNumberFormat="1" applyFont="1" applyBorder="1" applyAlignment="1">
      <alignment vertical="center"/>
    </xf>
    <xf numFmtId="3" fontId="5" fillId="0" borderId="103" xfId="0" applyNumberFormat="1" applyFont="1" applyBorder="1" applyAlignment="1">
      <alignment vertical="center"/>
    </xf>
    <xf numFmtId="3" fontId="4" fillId="0" borderId="104" xfId="0" applyNumberFormat="1" applyFont="1" applyBorder="1" applyAlignment="1" applyProtection="1">
      <alignment horizontal="right" vertical="center"/>
      <protection locked="0"/>
    </xf>
    <xf numFmtId="3" fontId="4" fillId="0" borderId="104" xfId="1" applyNumberFormat="1" applyFont="1" applyBorder="1" applyAlignment="1" applyProtection="1">
      <alignment horizontal="right" vertical="center"/>
      <protection locked="0"/>
    </xf>
    <xf numFmtId="3" fontId="4" fillId="0" borderId="103" xfId="1" applyNumberFormat="1" applyFont="1" applyBorder="1" applyAlignment="1">
      <alignment horizontal="right" vertical="center"/>
    </xf>
    <xf numFmtId="3" fontId="4" fillId="0" borderId="54" xfId="1" applyNumberFormat="1" applyFont="1" applyBorder="1" applyAlignment="1">
      <alignment horizontal="right" vertical="center"/>
    </xf>
    <xf numFmtId="3" fontId="4" fillId="0" borderId="89" xfId="1" applyNumberFormat="1" applyFont="1" applyBorder="1" applyAlignment="1">
      <alignment vertical="center"/>
    </xf>
    <xf numFmtId="3" fontId="4" fillId="0" borderId="90" xfId="1" applyNumberFormat="1" applyFont="1" applyBorder="1" applyAlignment="1">
      <alignment vertical="center"/>
    </xf>
    <xf numFmtId="3" fontId="4" fillId="0" borderId="89" xfId="0" applyNumberFormat="1" applyFont="1" applyBorder="1" applyAlignment="1">
      <alignment vertical="center"/>
    </xf>
    <xf numFmtId="3" fontId="4" fillId="0" borderId="90" xfId="0" applyNumberFormat="1" applyFont="1" applyBorder="1" applyAlignment="1">
      <alignment vertical="center"/>
    </xf>
    <xf numFmtId="3" fontId="9" fillId="0" borderId="93" xfId="0" applyNumberFormat="1" applyFont="1" applyBorder="1" applyAlignment="1">
      <alignment vertical="center"/>
    </xf>
    <xf numFmtId="3" fontId="4" fillId="0" borderId="96" xfId="0" applyNumberFormat="1" applyFont="1" applyBorder="1" applyAlignment="1">
      <alignment vertical="center"/>
    </xf>
    <xf numFmtId="3" fontId="5" fillId="0" borderId="105" xfId="0" applyNumberFormat="1" applyFont="1" applyBorder="1" applyAlignment="1">
      <alignment vertical="center" wrapText="1"/>
    </xf>
    <xf numFmtId="3" fontId="5" fillId="0" borderId="106" xfId="0" applyNumberFormat="1" applyFont="1" applyBorder="1" applyAlignment="1">
      <alignment vertical="center" wrapText="1"/>
    </xf>
    <xf numFmtId="3" fontId="4" fillId="0" borderId="107" xfId="0" applyNumberFormat="1" applyFont="1" applyBorder="1" applyAlignment="1">
      <alignment vertical="center"/>
    </xf>
    <xf numFmtId="3" fontId="4" fillId="0" borderId="108" xfId="0" applyNumberFormat="1" applyFont="1" applyBorder="1" applyAlignment="1">
      <alignment vertical="center"/>
    </xf>
    <xf numFmtId="3" fontId="4" fillId="0" borderId="109" xfId="0" applyNumberFormat="1" applyFont="1" applyBorder="1" applyAlignment="1">
      <alignment vertical="center"/>
    </xf>
    <xf numFmtId="3" fontId="4" fillId="0" borderId="109" xfId="1" applyNumberFormat="1" applyFont="1" applyBorder="1" applyAlignment="1" applyProtection="1">
      <alignment horizontal="right" vertical="center"/>
      <protection locked="0"/>
    </xf>
    <xf numFmtId="3" fontId="4" fillId="0" borderId="110" xfId="1" applyNumberFormat="1" applyFont="1" applyBorder="1" applyAlignment="1">
      <alignment horizontal="right" vertical="center"/>
    </xf>
    <xf numFmtId="1" fontId="4" fillId="2" borderId="111" xfId="0" applyNumberFormat="1" applyFont="1" applyFill="1" applyBorder="1" applyAlignment="1" applyProtection="1">
      <alignment horizontal="right" vertical="center"/>
      <protection locked="0"/>
    </xf>
    <xf numFmtId="1" fontId="4" fillId="2" borderId="113" xfId="0" applyNumberFormat="1" applyFont="1" applyFill="1" applyBorder="1" applyAlignment="1" applyProtection="1">
      <alignment horizontal="right" vertical="center"/>
      <protection locked="0"/>
    </xf>
    <xf numFmtId="3" fontId="1" fillId="2" borderId="112" xfId="0" applyNumberFormat="1" applyFont="1" applyFill="1" applyBorder="1" applyProtection="1">
      <protection locked="0"/>
    </xf>
    <xf numFmtId="3" fontId="34" fillId="0" borderId="111" xfId="0" applyNumberFormat="1" applyFont="1" applyBorder="1" applyAlignment="1">
      <alignment horizontal="right" vertical="center"/>
    </xf>
    <xf numFmtId="3" fontId="34" fillId="0" borderId="107" xfId="0" applyNumberFormat="1" applyFont="1" applyBorder="1" applyAlignment="1">
      <alignment horizontal="right" vertical="center"/>
    </xf>
    <xf numFmtId="3" fontId="5" fillId="0" borderId="114" xfId="0" applyNumberFormat="1" applyFont="1" applyBorder="1" applyAlignment="1">
      <alignment horizontal="center" vertical="center"/>
    </xf>
    <xf numFmtId="3" fontId="4" fillId="0" borderId="111" xfId="1" applyNumberFormat="1" applyFont="1" applyBorder="1" applyAlignment="1" applyProtection="1">
      <alignment horizontal="right" vertical="center"/>
      <protection locked="0"/>
    </xf>
    <xf numFmtId="3" fontId="4" fillId="0" borderId="107" xfId="0" applyNumberFormat="1" applyFont="1" applyBorder="1" applyAlignment="1" applyProtection="1">
      <alignment horizontal="right" vertical="center"/>
      <protection locked="0"/>
    </xf>
    <xf numFmtId="3" fontId="4" fillId="0" borderId="111" xfId="0" applyNumberFormat="1" applyFont="1" applyBorder="1" applyAlignment="1" applyProtection="1">
      <alignment horizontal="right" vertical="center"/>
      <protection locked="0"/>
    </xf>
    <xf numFmtId="3" fontId="4" fillId="0" borderId="115" xfId="0" applyNumberFormat="1" applyFont="1" applyBorder="1" applyAlignment="1" applyProtection="1">
      <alignment horizontal="right" vertical="center"/>
      <protection locked="0"/>
    </xf>
    <xf numFmtId="3" fontId="4" fillId="0" borderId="107" xfId="1" applyNumberFormat="1" applyFont="1" applyBorder="1" applyAlignment="1" applyProtection="1">
      <alignment horizontal="right" vertical="center"/>
      <protection locked="0"/>
    </xf>
    <xf numFmtId="3" fontId="5" fillId="0" borderId="88" xfId="0" applyNumberFormat="1" applyFont="1" applyBorder="1" applyAlignment="1">
      <alignment horizontal="center" vertical="center"/>
    </xf>
    <xf numFmtId="3" fontId="9" fillId="0" borderId="116" xfId="0" applyNumberFormat="1" applyFont="1" applyBorder="1" applyAlignment="1">
      <alignment vertical="center"/>
    </xf>
    <xf numFmtId="0" fontId="43" fillId="6" borderId="28" xfId="0" applyFont="1" applyFill="1" applyBorder="1" applyAlignment="1">
      <alignment vertical="center"/>
    </xf>
    <xf numFmtId="0" fontId="43" fillId="6" borderId="0" xfId="0" applyFont="1" applyFill="1" applyAlignment="1">
      <alignment vertical="center"/>
    </xf>
    <xf numFmtId="0" fontId="4" fillId="0" borderId="28" xfId="0" applyFont="1" applyBorder="1" applyAlignment="1">
      <alignment horizontal="left" vertical="center"/>
    </xf>
    <xf numFmtId="0" fontId="4" fillId="0" borderId="0" xfId="0" applyFont="1" applyAlignment="1">
      <alignment horizontal="left" vertical="center"/>
    </xf>
    <xf numFmtId="0" fontId="5" fillId="0" borderId="102" xfId="0" applyFont="1" applyBorder="1" applyAlignment="1">
      <alignment horizontal="left" vertical="center"/>
    </xf>
    <xf numFmtId="0" fontId="5" fillId="0" borderId="0" xfId="0" applyFont="1" applyAlignment="1">
      <alignment horizontal="left" vertical="center"/>
    </xf>
    <xf numFmtId="0" fontId="5" fillId="0" borderId="24" xfId="0" applyFont="1" applyBorder="1" applyAlignment="1">
      <alignment horizontal="left" vertical="center"/>
    </xf>
    <xf numFmtId="0" fontId="5" fillId="0" borderId="44" xfId="0" applyFont="1" applyBorder="1" applyAlignment="1" applyProtection="1">
      <alignment horizontal="left" vertical="center"/>
      <protection locked="0"/>
    </xf>
    <xf numFmtId="0" fontId="5" fillId="0" borderId="0" xfId="0" applyFont="1" applyAlignment="1" applyProtection="1">
      <alignment horizontal="left" vertical="center"/>
      <protection locked="0"/>
    </xf>
    <xf numFmtId="0" fontId="5" fillId="0" borderId="24" xfId="0" applyFont="1" applyBorder="1" applyAlignment="1" applyProtection="1">
      <alignment horizontal="left" vertical="center"/>
      <protection locked="0"/>
    </xf>
    <xf numFmtId="0" fontId="24" fillId="0" borderId="78" xfId="0" applyFont="1" applyBorder="1" applyAlignment="1" applyProtection="1">
      <alignment horizontal="left" vertical="center"/>
      <protection locked="0"/>
    </xf>
    <xf numFmtId="0" fontId="13" fillId="0" borderId="53" xfId="0" applyFont="1" applyBorder="1" applyAlignment="1" applyProtection="1">
      <alignment horizontal="left" vertical="center"/>
      <protection locked="0"/>
    </xf>
    <xf numFmtId="0" fontId="24" fillId="0" borderId="87" xfId="0" applyFont="1" applyBorder="1" applyAlignment="1" applyProtection="1">
      <alignment horizontal="left" vertical="center"/>
      <protection locked="0"/>
    </xf>
    <xf numFmtId="0" fontId="5" fillId="0" borderId="0" xfId="0" applyFont="1" applyAlignment="1" applyProtection="1">
      <alignment vertical="center"/>
      <protection locked="0"/>
    </xf>
    <xf numFmtId="0" fontId="4" fillId="0" borderId="0" xfId="0" applyFont="1" applyAlignment="1">
      <alignment vertical="top"/>
    </xf>
    <xf numFmtId="0" fontId="4" fillId="0" borderId="0" xfId="0" applyFont="1" applyAlignment="1">
      <alignment horizontal="left"/>
    </xf>
    <xf numFmtId="0" fontId="13" fillId="0" borderId="0" xfId="0" applyFont="1" applyAlignment="1">
      <alignment horizontal="left"/>
    </xf>
    <xf numFmtId="0" fontId="5" fillId="2" borderId="86" xfId="0" applyFont="1" applyFill="1" applyBorder="1" applyAlignment="1" applyProtection="1">
      <alignment horizontal="left" vertical="center"/>
      <protection locked="0"/>
    </xf>
    <xf numFmtId="0" fontId="43" fillId="6" borderId="27" xfId="0" applyFont="1" applyFill="1" applyBorder="1"/>
    <xf numFmtId="0" fontId="43" fillId="6" borderId="13" xfId="0" applyFont="1" applyFill="1" applyBorder="1"/>
    <xf numFmtId="0" fontId="44" fillId="6" borderId="13" xfId="0" applyFont="1" applyFill="1" applyBorder="1"/>
    <xf numFmtId="0" fontId="44" fillId="6" borderId="29" xfId="0" applyFont="1" applyFill="1" applyBorder="1"/>
    <xf numFmtId="0" fontId="5" fillId="0" borderId="13" xfId="0" applyFont="1" applyBorder="1" applyAlignment="1">
      <alignment vertical="center"/>
    </xf>
    <xf numFmtId="0" fontId="4" fillId="0" borderId="13" xfId="0" applyFont="1" applyBorder="1" applyAlignment="1">
      <alignment vertical="center"/>
    </xf>
    <xf numFmtId="0" fontId="4" fillId="0" borderId="25" xfId="0" applyFont="1" applyBorder="1" applyAlignment="1">
      <alignment vertical="center"/>
    </xf>
    <xf numFmtId="0" fontId="5" fillId="0" borderId="43" xfId="0" applyFont="1" applyBorder="1" applyAlignment="1">
      <alignment vertical="center"/>
    </xf>
    <xf numFmtId="0" fontId="5" fillId="0" borderId="5" xfId="0" applyFont="1" applyBorder="1" applyAlignment="1" applyProtection="1">
      <alignment horizontal="left" vertical="center"/>
      <protection locked="0"/>
    </xf>
    <xf numFmtId="0" fontId="5" fillId="0" borderId="9" xfId="0" applyFont="1" applyBorder="1" applyAlignment="1">
      <alignment vertical="center"/>
    </xf>
    <xf numFmtId="0" fontId="5" fillId="0" borderId="21" xfId="0" applyFont="1" applyBorder="1" applyAlignment="1">
      <alignment vertical="center"/>
    </xf>
    <xf numFmtId="0" fontId="5" fillId="0" borderId="9" xfId="0" applyFont="1" applyBorder="1" applyAlignment="1">
      <alignment horizontal="left" vertical="center"/>
    </xf>
    <xf numFmtId="0" fontId="5" fillId="0" borderId="9" xfId="0" applyFont="1" applyBorder="1" applyAlignment="1" applyProtection="1">
      <alignment vertical="center"/>
      <protection locked="0"/>
    </xf>
    <xf numFmtId="0" fontId="5" fillId="0" borderId="29" xfId="0" applyFont="1" applyBorder="1" applyAlignment="1">
      <alignment vertical="center"/>
    </xf>
    <xf numFmtId="0" fontId="25" fillId="0" borderId="0" xfId="0" applyFont="1" applyAlignment="1">
      <alignment horizontal="left"/>
    </xf>
    <xf numFmtId="0" fontId="6" fillId="0" borderId="0" xfId="0" applyFont="1"/>
    <xf numFmtId="0" fontId="43" fillId="6" borderId="27" xfId="0" applyFont="1" applyFill="1" applyBorder="1" applyAlignment="1">
      <alignment vertical="center"/>
    </xf>
    <xf numFmtId="0" fontId="43" fillId="6" borderId="13" xfId="0" applyFont="1" applyFill="1" applyBorder="1" applyAlignment="1">
      <alignment vertical="center"/>
    </xf>
    <xf numFmtId="0" fontId="44" fillId="6" borderId="13" xfId="0" applyFont="1" applyFill="1" applyBorder="1" applyAlignment="1">
      <alignment vertical="center"/>
    </xf>
    <xf numFmtId="0" fontId="44" fillId="6" borderId="29" xfId="0" applyFont="1" applyFill="1" applyBorder="1" applyAlignment="1">
      <alignment vertical="center"/>
    </xf>
    <xf numFmtId="0" fontId="6" fillId="0" borderId="0" xfId="0" applyFont="1" applyAlignment="1">
      <alignment vertical="center"/>
    </xf>
    <xf numFmtId="0" fontId="43" fillId="6" borderId="27" xfId="0" applyFont="1" applyFill="1" applyBorder="1" applyAlignment="1">
      <alignment horizontal="left" vertical="center"/>
    </xf>
    <xf numFmtId="0" fontId="43" fillId="6" borderId="13" xfId="0" applyFont="1" applyFill="1" applyBorder="1" applyAlignment="1">
      <alignment horizontal="left" vertical="center"/>
    </xf>
    <xf numFmtId="0" fontId="44" fillId="6" borderId="29" xfId="0" applyFont="1" applyFill="1" applyBorder="1" applyAlignment="1">
      <alignment horizontal="left" vertical="center"/>
    </xf>
    <xf numFmtId="0" fontId="4" fillId="0" borderId="13" xfId="0" applyFont="1" applyBorder="1" applyAlignment="1">
      <alignment horizontal="left" vertical="center"/>
    </xf>
    <xf numFmtId="0" fontId="5" fillId="0" borderId="21" xfId="0" applyFont="1" applyBorder="1" applyAlignment="1">
      <alignment horizontal="left" vertical="center"/>
    </xf>
    <xf numFmtId="0" fontId="5" fillId="0" borderId="43" xfId="0" applyFont="1" applyBorder="1" applyAlignment="1">
      <alignment horizontal="left" vertical="center"/>
    </xf>
    <xf numFmtId="0" fontId="5" fillId="0" borderId="13" xfId="0" applyFont="1" applyBorder="1" applyAlignment="1">
      <alignment horizontal="left" vertical="center"/>
    </xf>
    <xf numFmtId="0" fontId="5" fillId="0" borderId="9" xfId="0" applyFont="1" applyBorder="1" applyAlignment="1" applyProtection="1">
      <alignment horizontal="left" vertical="center"/>
      <protection locked="0"/>
    </xf>
    <xf numFmtId="0" fontId="5" fillId="0" borderId="5" xfId="0" quotePrefix="1" applyFont="1" applyBorder="1" applyAlignment="1" applyProtection="1">
      <alignment horizontal="left" vertical="center"/>
      <protection locked="0"/>
    </xf>
    <xf numFmtId="0" fontId="5" fillId="0" borderId="29" xfId="0" applyFont="1" applyBorder="1" applyAlignment="1">
      <alignment horizontal="left" vertical="center"/>
    </xf>
    <xf numFmtId="0" fontId="6" fillId="2" borderId="0" xfId="0" applyFont="1" applyFill="1" applyAlignment="1" applyProtection="1">
      <alignment horizontal="left" vertical="center"/>
      <protection locked="0"/>
    </xf>
    <xf numFmtId="0" fontId="6" fillId="0" borderId="0" xfId="0" applyFont="1" applyAlignment="1">
      <alignment horizontal="left"/>
    </xf>
    <xf numFmtId="0" fontId="13" fillId="0" borderId="0" xfId="0" applyFont="1" applyAlignment="1">
      <alignment horizontal="left" vertical="top"/>
    </xf>
    <xf numFmtId="0" fontId="6" fillId="0" borderId="0" xfId="0" applyFont="1" applyAlignment="1">
      <alignment horizontal="left" vertical="center"/>
    </xf>
    <xf numFmtId="0" fontId="5" fillId="0" borderId="27" xfId="0" applyFont="1" applyBorder="1" applyAlignment="1">
      <alignment horizontal="left" vertical="center"/>
    </xf>
    <xf numFmtId="0" fontId="13" fillId="0" borderId="96" xfId="0" applyFont="1" applyBorder="1" applyAlignment="1">
      <alignment horizontal="left"/>
    </xf>
    <xf numFmtId="0" fontId="32" fillId="0" borderId="13" xfId="0" applyFont="1" applyBorder="1" applyAlignment="1">
      <alignment horizontal="left" vertical="center"/>
    </xf>
    <xf numFmtId="0" fontId="32" fillId="0" borderId="9" xfId="0" applyFont="1" applyBorder="1" applyAlignment="1">
      <alignment horizontal="left" vertical="center"/>
    </xf>
    <xf numFmtId="0" fontId="48" fillId="6" borderId="27" xfId="0" applyFont="1" applyFill="1" applyBorder="1" applyAlignment="1">
      <alignment horizontal="left" vertical="center"/>
    </xf>
    <xf numFmtId="0" fontId="48" fillId="6" borderId="13" xfId="0" applyFont="1" applyFill="1" applyBorder="1" applyAlignment="1">
      <alignment horizontal="left" vertical="center"/>
    </xf>
    <xf numFmtId="0" fontId="50" fillId="6" borderId="29" xfId="0" applyFont="1" applyFill="1" applyBorder="1" applyAlignment="1">
      <alignment horizontal="left" vertical="center"/>
    </xf>
    <xf numFmtId="0" fontId="32" fillId="0" borderId="5" xfId="0" applyFont="1" applyBorder="1" applyAlignment="1" applyProtection="1">
      <alignment horizontal="left" vertical="center"/>
      <protection locked="0"/>
    </xf>
    <xf numFmtId="0" fontId="32" fillId="0" borderId="21" xfId="0" applyFont="1" applyBorder="1" applyAlignment="1">
      <alignment horizontal="left" vertical="center"/>
    </xf>
    <xf numFmtId="0" fontId="32" fillId="0" borderId="9" xfId="0" applyFont="1" applyBorder="1" applyAlignment="1" applyProtection="1">
      <alignment horizontal="left" vertical="center"/>
      <protection locked="0"/>
    </xf>
    <xf numFmtId="0" fontId="32" fillId="0" borderId="29" xfId="0" applyFont="1" applyBorder="1" applyAlignment="1">
      <alignment horizontal="left" vertical="center"/>
    </xf>
    <xf numFmtId="0" fontId="35" fillId="0" borderId="0" xfId="0" applyFont="1" applyAlignment="1">
      <alignment horizontal="left" vertical="center"/>
    </xf>
    <xf numFmtId="0" fontId="5" fillId="2" borderId="43" xfId="0" applyFont="1" applyFill="1" applyBorder="1" applyAlignment="1" applyProtection="1">
      <alignment horizontal="left" vertical="center"/>
      <protection locked="0"/>
    </xf>
    <xf numFmtId="0" fontId="5" fillId="2" borderId="9" xfId="0" applyFont="1" applyFill="1" applyBorder="1" applyAlignment="1" applyProtection="1">
      <alignment horizontal="left" vertical="center"/>
      <protection locked="0"/>
    </xf>
    <xf numFmtId="0" fontId="5" fillId="2" borderId="5" xfId="0" applyFont="1" applyFill="1" applyBorder="1" applyAlignment="1" applyProtection="1">
      <alignment horizontal="left" vertical="center"/>
      <protection locked="0"/>
    </xf>
    <xf numFmtId="0" fontId="5" fillId="0" borderId="13" xfId="0" quotePrefix="1" applyFont="1" applyBorder="1" applyAlignment="1" applyProtection="1">
      <alignment horizontal="left" vertical="center"/>
      <protection locked="0"/>
    </xf>
    <xf numFmtId="3" fontId="4" fillId="0" borderId="117" xfId="0" applyNumberFormat="1" applyFont="1" applyBorder="1" applyAlignment="1">
      <alignment vertical="center"/>
    </xf>
    <xf numFmtId="3" fontId="4" fillId="0" borderId="118" xfId="0" applyNumberFormat="1" applyFont="1" applyBorder="1" applyAlignment="1">
      <alignment vertical="center"/>
    </xf>
    <xf numFmtId="3" fontId="4" fillId="0" borderId="119" xfId="0" applyNumberFormat="1" applyFont="1" applyBorder="1" applyAlignment="1">
      <alignment vertical="center"/>
    </xf>
    <xf numFmtId="3" fontId="4" fillId="0" borderId="120" xfId="0" applyNumberFormat="1" applyFont="1" applyBorder="1" applyAlignment="1">
      <alignment vertical="center"/>
    </xf>
    <xf numFmtId="3" fontId="4" fillId="0" borderId="116" xfId="0" applyNumberFormat="1" applyFont="1" applyBorder="1" applyAlignment="1">
      <alignment vertical="center"/>
    </xf>
    <xf numFmtId="3" fontId="5" fillId="0" borderId="62" xfId="0" applyNumberFormat="1" applyFont="1" applyBorder="1" applyAlignment="1">
      <alignment vertical="center"/>
    </xf>
    <xf numFmtId="3" fontId="43" fillId="9" borderId="28" xfId="0" applyNumberFormat="1" applyFont="1" applyFill="1" applyBorder="1" applyAlignment="1" applyProtection="1">
      <alignment vertical="center"/>
      <protection locked="0"/>
    </xf>
    <xf numFmtId="3" fontId="43" fillId="9" borderId="0" xfId="0" applyNumberFormat="1" applyFont="1" applyFill="1" applyAlignment="1" applyProtection="1">
      <alignment vertical="center"/>
      <protection locked="0"/>
    </xf>
    <xf numFmtId="3" fontId="44" fillId="9" borderId="0" xfId="0" applyNumberFormat="1" applyFont="1" applyFill="1" applyAlignment="1" applyProtection="1">
      <alignment vertical="center" wrapText="1"/>
      <protection locked="0"/>
    </xf>
    <xf numFmtId="3" fontId="43" fillId="9" borderId="30" xfId="0" applyNumberFormat="1" applyFont="1" applyFill="1" applyBorder="1" applyAlignment="1" applyProtection="1">
      <alignment vertical="center"/>
      <protection locked="0"/>
    </xf>
    <xf numFmtId="1" fontId="4" fillId="9" borderId="1" xfId="0" applyNumberFormat="1" applyFont="1" applyFill="1" applyBorder="1" applyAlignment="1" applyProtection="1">
      <alignment horizontal="right" vertical="center"/>
      <protection locked="0"/>
    </xf>
    <xf numFmtId="3" fontId="4" fillId="9" borderId="7" xfId="0" applyNumberFormat="1" applyFont="1" applyFill="1" applyBorder="1" applyAlignment="1" applyProtection="1">
      <alignment vertical="center"/>
      <protection locked="0"/>
    </xf>
    <xf numFmtId="3" fontId="4" fillId="9" borderId="11" xfId="0" applyNumberFormat="1" applyFont="1" applyFill="1" applyBorder="1" applyAlignment="1" applyProtection="1">
      <alignment vertical="center"/>
      <protection locked="0"/>
    </xf>
    <xf numFmtId="3" fontId="4" fillId="9" borderId="15" xfId="0" applyNumberFormat="1" applyFont="1" applyFill="1" applyBorder="1" applyAlignment="1" applyProtection="1">
      <alignment vertical="center"/>
      <protection locked="0"/>
    </xf>
    <xf numFmtId="3" fontId="5" fillId="9" borderId="1" xfId="0" applyNumberFormat="1" applyFont="1" applyFill="1" applyBorder="1" applyAlignment="1" applyProtection="1">
      <alignment vertical="center"/>
      <protection locked="0"/>
    </xf>
    <xf numFmtId="3" fontId="1" fillId="9" borderId="0" xfId="0" applyNumberFormat="1" applyFont="1" applyFill="1" applyAlignment="1" applyProtection="1">
      <alignment vertical="center"/>
      <protection locked="0"/>
    </xf>
    <xf numFmtId="3" fontId="4" fillId="9" borderId="7" xfId="0" applyNumberFormat="1" applyFont="1" applyFill="1" applyBorder="1" applyAlignment="1" applyProtection="1">
      <alignment horizontal="right" vertical="center"/>
      <protection locked="0"/>
    </xf>
    <xf numFmtId="3" fontId="4" fillId="9" borderId="11" xfId="0" applyNumberFormat="1" applyFont="1" applyFill="1" applyBorder="1" applyAlignment="1" applyProtection="1">
      <alignment horizontal="right" vertical="center"/>
      <protection locked="0"/>
    </xf>
    <xf numFmtId="3" fontId="5" fillId="9" borderId="19" xfId="0" applyNumberFormat="1" applyFont="1" applyFill="1" applyBorder="1" applyAlignment="1" applyProtection="1">
      <alignment vertical="center"/>
      <protection locked="0"/>
    </xf>
    <xf numFmtId="3" fontId="6" fillId="9" borderId="0" xfId="0" applyNumberFormat="1" applyFont="1" applyFill="1" applyAlignment="1" applyProtection="1">
      <alignment horizontal="right" vertical="top"/>
      <protection locked="0"/>
    </xf>
    <xf numFmtId="3" fontId="6" fillId="9" borderId="0" xfId="0" applyNumberFormat="1" applyFont="1" applyFill="1" applyAlignment="1" applyProtection="1">
      <alignment vertical="top"/>
      <protection locked="0"/>
    </xf>
    <xf numFmtId="0" fontId="1" fillId="9" borderId="0" xfId="0" applyFont="1" applyFill="1" applyAlignment="1">
      <alignment vertical="top"/>
    </xf>
    <xf numFmtId="3" fontId="1" fillId="9" borderId="0" xfId="0" applyNumberFormat="1" applyFont="1" applyFill="1" applyProtection="1">
      <protection locked="0"/>
    </xf>
    <xf numFmtId="164" fontId="1" fillId="9" borderId="0" xfId="0" applyNumberFormat="1" applyFont="1" applyFill="1" applyAlignment="1" applyProtection="1">
      <alignment horizontal="right"/>
      <protection hidden="1"/>
    </xf>
    <xf numFmtId="0" fontId="1" fillId="9" borderId="0" xfId="0" applyFont="1" applyFill="1"/>
    <xf numFmtId="3" fontId="4" fillId="9" borderId="7" xfId="0" applyNumberFormat="1" applyFont="1" applyFill="1" applyBorder="1" applyAlignment="1">
      <alignment vertical="center"/>
    </xf>
    <xf numFmtId="3" fontId="4" fillId="9" borderId="11" xfId="0" applyNumberFormat="1" applyFont="1" applyFill="1" applyBorder="1" applyAlignment="1">
      <alignment vertical="center"/>
    </xf>
    <xf numFmtId="3" fontId="4" fillId="9" borderId="15" xfId="0" applyNumberFormat="1" applyFont="1" applyFill="1" applyBorder="1" applyAlignment="1">
      <alignment vertical="center"/>
    </xf>
    <xf numFmtId="3" fontId="6" fillId="9" borderId="0" xfId="0" applyNumberFormat="1" applyFont="1" applyFill="1" applyAlignment="1" applyProtection="1">
      <alignment horizontal="fill" vertical="top"/>
      <protection locked="0"/>
    </xf>
    <xf numFmtId="3" fontId="4" fillId="9" borderId="6" xfId="0" applyNumberFormat="1" applyFont="1" applyFill="1" applyBorder="1" applyAlignment="1" applyProtection="1">
      <alignment vertical="center"/>
      <protection locked="0"/>
    </xf>
    <xf numFmtId="3" fontId="4" fillId="9" borderId="10" xfId="0" applyNumberFormat="1" applyFont="1" applyFill="1" applyBorder="1" applyAlignment="1" applyProtection="1">
      <alignment vertical="center"/>
      <protection locked="0"/>
    </xf>
    <xf numFmtId="3" fontId="4" fillId="9" borderId="14" xfId="0" applyNumberFormat="1" applyFont="1" applyFill="1" applyBorder="1" applyAlignment="1" applyProtection="1">
      <alignment vertical="center"/>
      <protection locked="0"/>
    </xf>
    <xf numFmtId="3" fontId="4" fillId="9" borderId="9" xfId="0" applyNumberFormat="1" applyFont="1" applyFill="1" applyBorder="1" applyAlignment="1" applyProtection="1">
      <alignment vertical="center"/>
      <protection locked="0"/>
    </xf>
    <xf numFmtId="3" fontId="4" fillId="9" borderId="9" xfId="0" applyNumberFormat="1" applyFont="1" applyFill="1" applyBorder="1" applyAlignment="1" applyProtection="1">
      <alignment vertical="center" wrapText="1"/>
      <protection locked="0"/>
    </xf>
    <xf numFmtId="3" fontId="4" fillId="9" borderId="10" xfId="0" applyNumberFormat="1" applyFont="1" applyFill="1" applyBorder="1" applyAlignment="1" applyProtection="1">
      <alignment vertical="center" wrapText="1"/>
      <protection locked="0"/>
    </xf>
    <xf numFmtId="3" fontId="4" fillId="9" borderId="9" xfId="0" applyNumberFormat="1" applyFont="1" applyFill="1" applyBorder="1" applyAlignment="1" applyProtection="1">
      <alignment horizontal="left" vertical="center" wrapText="1"/>
      <protection locked="0"/>
    </xf>
    <xf numFmtId="3" fontId="4" fillId="9" borderId="10" xfId="0" applyNumberFormat="1" applyFont="1" applyFill="1" applyBorder="1" applyAlignment="1" applyProtection="1">
      <alignment horizontal="left" vertical="center" wrapText="1"/>
      <protection locked="0"/>
    </xf>
    <xf numFmtId="3" fontId="4" fillId="9" borderId="13" xfId="0" applyNumberFormat="1" applyFont="1" applyFill="1" applyBorder="1" applyAlignment="1" applyProtection="1">
      <alignment vertical="center"/>
      <protection locked="0"/>
    </xf>
    <xf numFmtId="0" fontId="4" fillId="9" borderId="11" xfId="0" applyFont="1" applyFill="1" applyBorder="1" applyAlignment="1" applyProtection="1">
      <alignment vertical="center"/>
      <protection locked="0"/>
    </xf>
    <xf numFmtId="164" fontId="1" fillId="9" borderId="0" xfId="0" applyNumberFormat="1" applyFont="1" applyFill="1" applyProtection="1">
      <protection hidden="1"/>
    </xf>
    <xf numFmtId="3" fontId="5" fillId="9" borderId="2" xfId="0" applyNumberFormat="1" applyFont="1" applyFill="1" applyBorder="1" applyAlignment="1" applyProtection="1">
      <alignment horizontal="right" vertical="center"/>
      <protection locked="0"/>
    </xf>
    <xf numFmtId="1" fontId="4" fillId="9" borderId="7" xfId="0" applyNumberFormat="1" applyFont="1" applyFill="1" applyBorder="1" applyAlignment="1" applyProtection="1">
      <alignment horizontal="right" vertical="center"/>
      <protection locked="0"/>
    </xf>
    <xf numFmtId="1" fontId="4" fillId="9" borderId="10" xfId="0" applyNumberFormat="1" applyFont="1" applyFill="1" applyBorder="1" applyAlignment="1" applyProtection="1">
      <alignment horizontal="right" vertical="center"/>
      <protection locked="0"/>
    </xf>
    <xf numFmtId="1" fontId="4" fillId="9" borderId="14" xfId="0" applyNumberFormat="1" applyFont="1" applyFill="1" applyBorder="1" applyAlignment="1" applyProtection="1">
      <alignment horizontal="right" vertical="center"/>
      <protection locked="0"/>
    </xf>
    <xf numFmtId="1" fontId="5" fillId="9" borderId="2" xfId="0" applyNumberFormat="1" applyFont="1" applyFill="1" applyBorder="1" applyAlignment="1" applyProtection="1">
      <alignment horizontal="right" vertical="center"/>
      <protection locked="0"/>
    </xf>
    <xf numFmtId="1" fontId="1" fillId="9" borderId="0" xfId="0" applyNumberFormat="1" applyFont="1" applyFill="1" applyAlignment="1" applyProtection="1">
      <alignment horizontal="right" vertical="center"/>
      <protection locked="0"/>
    </xf>
    <xf numFmtId="1" fontId="4" fillId="9" borderId="11" xfId="0" applyNumberFormat="1" applyFont="1" applyFill="1" applyBorder="1" applyAlignment="1" applyProtection="1">
      <alignment horizontal="right" vertical="center"/>
      <protection locked="0"/>
    </xf>
    <xf numFmtId="1" fontId="4" fillId="9" borderId="15" xfId="0" applyNumberFormat="1" applyFont="1" applyFill="1" applyBorder="1" applyAlignment="1" applyProtection="1">
      <alignment horizontal="right" vertical="center"/>
      <protection locked="0"/>
    </xf>
    <xf numFmtId="1" fontId="5" fillId="9" borderId="19" xfId="0" applyNumberFormat="1" applyFont="1" applyFill="1" applyBorder="1" applyAlignment="1" applyProtection="1">
      <alignment horizontal="right" vertical="center"/>
      <protection locked="0"/>
    </xf>
    <xf numFmtId="0" fontId="6" fillId="9" borderId="0" xfId="0" applyFont="1" applyFill="1" applyAlignment="1" applyProtection="1">
      <alignment vertical="center"/>
      <protection locked="0"/>
    </xf>
    <xf numFmtId="3" fontId="6" fillId="9" borderId="0" xfId="0" applyNumberFormat="1" applyFont="1" applyFill="1" applyAlignment="1" applyProtection="1">
      <alignment vertical="center"/>
      <protection locked="0"/>
    </xf>
    <xf numFmtId="3" fontId="16" fillId="5" borderId="13" xfId="0" applyNumberFormat="1" applyFont="1" applyFill="1" applyBorder="1" applyAlignment="1" applyProtection="1">
      <alignment horizontal="center" vertical="center"/>
      <protection locked="0"/>
    </xf>
    <xf numFmtId="3" fontId="16" fillId="5" borderId="0" xfId="0" applyNumberFormat="1" applyFont="1" applyFill="1" applyAlignment="1" applyProtection="1">
      <alignment horizontal="center" vertical="center"/>
      <protection locked="0"/>
    </xf>
    <xf numFmtId="3" fontId="16" fillId="5" borderId="16" xfId="0" applyNumberFormat="1" applyFont="1" applyFill="1" applyBorder="1" applyAlignment="1" applyProtection="1">
      <alignment horizontal="center" vertical="center"/>
      <protection locked="0"/>
    </xf>
    <xf numFmtId="3" fontId="20" fillId="5" borderId="13" xfId="0" applyNumberFormat="1" applyFont="1" applyFill="1" applyBorder="1" applyAlignment="1" applyProtection="1">
      <alignment horizontal="center" vertical="center" wrapText="1"/>
      <protection locked="0"/>
    </xf>
    <xf numFmtId="3" fontId="20" fillId="5" borderId="0" xfId="0" applyNumberFormat="1" applyFont="1" applyFill="1" applyAlignment="1" applyProtection="1">
      <alignment horizontal="center" vertical="center" wrapText="1"/>
      <protection locked="0"/>
    </xf>
    <xf numFmtId="3" fontId="20" fillId="5" borderId="16" xfId="0" applyNumberFormat="1" applyFont="1" applyFill="1" applyBorder="1" applyAlignment="1" applyProtection="1">
      <alignment horizontal="center" vertical="center" wrapText="1"/>
      <protection locked="0"/>
    </xf>
    <xf numFmtId="3" fontId="16" fillId="5" borderId="29" xfId="0" applyNumberFormat="1" applyFont="1" applyFill="1" applyBorder="1" applyAlignment="1" applyProtection="1">
      <alignment horizontal="center" vertical="center"/>
      <protection locked="0"/>
    </xf>
    <xf numFmtId="0" fontId="27" fillId="0" borderId="30" xfId="0" applyFont="1" applyBorder="1" applyAlignment="1">
      <alignment horizontal="center" vertical="center"/>
    </xf>
    <xf numFmtId="0" fontId="27" fillId="0" borderId="79" xfId="0" applyFont="1" applyBorder="1" applyAlignment="1">
      <alignment horizontal="center" vertical="center"/>
    </xf>
    <xf numFmtId="3" fontId="16" fillId="5" borderId="29" xfId="0" applyNumberFormat="1" applyFont="1" applyFill="1" applyBorder="1" applyAlignment="1" applyProtection="1">
      <alignment horizontal="center" vertical="center" wrapText="1"/>
      <protection locked="0"/>
    </xf>
    <xf numFmtId="3" fontId="5" fillId="2" borderId="80" xfId="0" applyNumberFormat="1" applyFont="1" applyFill="1" applyBorder="1" applyAlignment="1" applyProtection="1">
      <alignment horizontal="left" vertical="top"/>
      <protection locked="0"/>
    </xf>
    <xf numFmtId="3" fontId="5" fillId="2" borderId="28" xfId="0" applyNumberFormat="1" applyFont="1" applyFill="1" applyBorder="1" applyAlignment="1" applyProtection="1">
      <alignment horizontal="left" vertical="top"/>
      <protection locked="0"/>
    </xf>
    <xf numFmtId="3" fontId="5" fillId="2" borderId="22" xfId="0" applyNumberFormat="1" applyFont="1" applyFill="1" applyBorder="1" applyAlignment="1" applyProtection="1">
      <alignment horizontal="left" vertical="top"/>
      <protection locked="0"/>
    </xf>
    <xf numFmtId="3" fontId="5" fillId="2" borderId="55" xfId="0" applyNumberFormat="1" applyFont="1" applyFill="1" applyBorder="1" applyAlignment="1" applyProtection="1">
      <alignment horizontal="left" vertical="top"/>
      <protection locked="0"/>
    </xf>
    <xf numFmtId="3" fontId="5" fillId="2" borderId="25" xfId="0" applyNumberFormat="1" applyFont="1" applyFill="1" applyBorder="1" applyAlignment="1" applyProtection="1">
      <alignment horizontal="left" vertical="top"/>
      <protection locked="0"/>
    </xf>
    <xf numFmtId="3" fontId="5" fillId="2" borderId="23" xfId="0" applyNumberFormat="1" applyFont="1" applyFill="1" applyBorder="1" applyAlignment="1" applyProtection="1">
      <alignment horizontal="left" vertical="top"/>
      <protection locked="0"/>
    </xf>
    <xf numFmtId="3" fontId="5" fillId="2" borderId="33" xfId="0" applyNumberFormat="1" applyFont="1" applyFill="1" applyBorder="1" applyAlignment="1" applyProtection="1">
      <alignment horizontal="left" vertical="top"/>
      <protection locked="0"/>
    </xf>
    <xf numFmtId="3" fontId="5" fillId="2" borderId="26" xfId="0" applyNumberFormat="1" applyFont="1" applyFill="1" applyBorder="1" applyAlignment="1" applyProtection="1">
      <alignment horizontal="left" vertical="top"/>
      <protection locked="0"/>
    </xf>
    <xf numFmtId="3" fontId="5" fillId="9" borderId="80" xfId="0" applyNumberFormat="1" applyFont="1" applyFill="1" applyBorder="1" applyAlignment="1" applyProtection="1">
      <alignment horizontal="left" vertical="top"/>
      <protection locked="0"/>
    </xf>
    <xf numFmtId="3" fontId="5" fillId="9" borderId="28" xfId="0" applyNumberFormat="1" applyFont="1" applyFill="1" applyBorder="1" applyAlignment="1" applyProtection="1">
      <alignment horizontal="left" vertical="top"/>
      <protection locked="0"/>
    </xf>
    <xf numFmtId="3" fontId="5" fillId="9" borderId="22" xfId="0" applyNumberFormat="1" applyFont="1" applyFill="1" applyBorder="1" applyAlignment="1" applyProtection="1">
      <alignment horizontal="left" vertical="top"/>
      <protection locked="0"/>
    </xf>
    <xf numFmtId="3" fontId="5" fillId="9" borderId="55" xfId="0" applyNumberFormat="1" applyFont="1" applyFill="1" applyBorder="1" applyAlignment="1" applyProtection="1">
      <alignment horizontal="left" vertical="top"/>
      <protection locked="0"/>
    </xf>
    <xf numFmtId="3" fontId="5" fillId="9" borderId="25" xfId="0" applyNumberFormat="1" applyFont="1" applyFill="1" applyBorder="1" applyAlignment="1" applyProtection="1">
      <alignment horizontal="left" vertical="top"/>
      <protection locked="0"/>
    </xf>
    <xf numFmtId="3" fontId="5" fillId="9" borderId="23" xfId="0" applyNumberFormat="1" applyFont="1" applyFill="1" applyBorder="1" applyAlignment="1" applyProtection="1">
      <alignment horizontal="left" vertical="top"/>
      <protection locked="0"/>
    </xf>
    <xf numFmtId="0" fontId="60" fillId="0" borderId="0" xfId="0" applyFont="1"/>
    <xf numFmtId="0" fontId="0" fillId="6" borderId="0" xfId="0" applyFill="1" applyBorder="1"/>
    <xf numFmtId="0" fontId="0" fillId="6" borderId="0" xfId="0" applyFill="1" applyBorder="1" applyAlignment="1">
      <alignment vertical="top"/>
    </xf>
    <xf numFmtId="0" fontId="0" fillId="6" borderId="0" xfId="0" applyFill="1" applyBorder="1" applyAlignment="1">
      <alignment wrapText="1"/>
    </xf>
  </cellXfs>
  <cellStyles count="3">
    <cellStyle name="Hyperlink" xfId="2" builtinId="8"/>
    <cellStyle name="Normal" xfId="0" builtinId="0"/>
    <cellStyle name="Normal 2"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E7E2CF"/>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B4A76C"/>
      <rgbColor rgb="00004165"/>
    </indexedColors>
    <mruColors>
      <color rgb="FFB4A76C"/>
      <color rgb="FFE7E2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24"/>
  <sheetViews>
    <sheetView zoomScale="130" zoomScaleNormal="130" workbookViewId="0">
      <selection activeCell="B21" sqref="B21"/>
    </sheetView>
  </sheetViews>
  <sheetFormatPr defaultColWidth="11.5546875" defaultRowHeight="15"/>
  <sheetData>
    <row r="2" spans="1:11">
      <c r="A2" s="723" t="s">
        <v>0</v>
      </c>
      <c r="B2" s="724"/>
      <c r="C2" s="724"/>
      <c r="D2" s="724"/>
      <c r="E2" s="724"/>
      <c r="F2" s="724"/>
      <c r="G2" s="724"/>
      <c r="H2" s="724"/>
      <c r="I2" s="724"/>
      <c r="J2" s="724"/>
      <c r="K2" s="725"/>
    </row>
    <row r="3" spans="1:11">
      <c r="A3" s="726"/>
      <c r="B3" s="727"/>
      <c r="C3" s="727"/>
      <c r="D3" s="727"/>
      <c r="E3" s="727"/>
      <c r="F3" s="727"/>
      <c r="G3" s="727"/>
      <c r="H3" s="727"/>
      <c r="I3" s="727"/>
      <c r="J3" s="727"/>
      <c r="K3" s="728"/>
    </row>
    <row r="4" spans="1:11" ht="15.75" thickBot="1">
      <c r="A4" s="729" t="s">
        <v>1</v>
      </c>
      <c r="B4" s="730"/>
      <c r="C4" s="730"/>
      <c r="D4" s="730"/>
      <c r="E4" s="730"/>
      <c r="F4" s="730"/>
      <c r="G4" s="730"/>
      <c r="H4" s="730"/>
      <c r="I4" s="730"/>
      <c r="J4" s="730"/>
      <c r="K4" s="731"/>
    </row>
    <row r="5" spans="1:11" ht="15.75" thickBot="1">
      <c r="A5" s="732" t="s">
        <v>2</v>
      </c>
      <c r="B5" s="730"/>
      <c r="C5" s="730"/>
      <c r="D5" s="730"/>
      <c r="E5" s="730"/>
      <c r="F5" s="730"/>
      <c r="G5" s="730"/>
      <c r="H5" s="730"/>
      <c r="I5" s="730"/>
      <c r="J5" s="730"/>
      <c r="K5" s="731"/>
    </row>
    <row r="7" spans="1:11">
      <c r="A7" s="379" t="s">
        <v>3</v>
      </c>
    </row>
    <row r="8" spans="1:11">
      <c r="A8" s="50" t="s">
        <v>4</v>
      </c>
      <c r="B8" s="296"/>
      <c r="C8" s="297"/>
      <c r="D8" s="297"/>
      <c r="E8" s="297"/>
      <c r="F8" s="51"/>
      <c r="G8" s="296"/>
      <c r="H8" s="296"/>
      <c r="I8" s="296"/>
      <c r="J8" s="296"/>
    </row>
    <row r="9" spans="1:11">
      <c r="A9" s="50"/>
      <c r="B9" s="296"/>
      <c r="C9" s="297"/>
      <c r="D9" s="297"/>
      <c r="E9" s="297"/>
      <c r="F9" s="51"/>
      <c r="G9" s="296"/>
      <c r="H9" s="296"/>
      <c r="I9" s="296"/>
      <c r="J9" s="296"/>
    </row>
    <row r="10" spans="1:11">
      <c r="A10" s="352" t="s">
        <v>5</v>
      </c>
      <c r="B10" s="302"/>
      <c r="C10" s="302"/>
      <c r="D10" s="302"/>
      <c r="E10" s="302"/>
      <c r="F10" s="353"/>
      <c r="G10" s="302"/>
      <c r="H10" s="302"/>
      <c r="I10" s="302"/>
      <c r="J10" s="302"/>
    </row>
    <row r="12" spans="1:11" ht="18">
      <c r="A12" s="388" t="s">
        <v>6</v>
      </c>
      <c r="F12" s="379"/>
    </row>
    <row r="14" spans="1:11">
      <c r="A14" s="50" t="s">
        <v>7</v>
      </c>
      <c r="F14" s="379"/>
    </row>
    <row r="18" spans="1:11">
      <c r="A18" s="375"/>
      <c r="B18" s="376"/>
    </row>
    <row r="19" spans="1:11">
      <c r="A19" s="375"/>
      <c r="B19" s="376"/>
    </row>
    <row r="20" spans="1:11">
      <c r="A20" s="726" t="s">
        <v>8</v>
      </c>
      <c r="B20" s="727"/>
      <c r="C20" s="727"/>
      <c r="D20" s="727"/>
      <c r="E20" s="727"/>
      <c r="F20" s="727"/>
      <c r="G20" s="727"/>
      <c r="H20" s="727"/>
      <c r="I20" s="727"/>
      <c r="J20" s="727"/>
      <c r="K20" s="728"/>
    </row>
    <row r="21" spans="1:11">
      <c r="A21">
        <v>2020</v>
      </c>
    </row>
    <row r="22" spans="1:11">
      <c r="A22" s="379">
        <v>2021</v>
      </c>
    </row>
    <row r="23" spans="1:11">
      <c r="A23">
        <v>2022</v>
      </c>
    </row>
    <row r="24" spans="1:11">
      <c r="A24" s="50"/>
      <c r="E24" s="50"/>
    </row>
  </sheetData>
  <mergeCells count="5">
    <mergeCell ref="A2:K2"/>
    <mergeCell ref="A3:K3"/>
    <mergeCell ref="A4:K4"/>
    <mergeCell ref="A5:K5"/>
    <mergeCell ref="A20:K20"/>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63"/>
  <sheetViews>
    <sheetView showGridLines="0" zoomScaleNormal="100" workbookViewId="0"/>
  </sheetViews>
  <sheetFormatPr defaultColWidth="11.5546875" defaultRowHeight="12"/>
  <cols>
    <col min="1" max="1" width="7.77734375" style="9" customWidth="1"/>
    <col min="2" max="3" width="9.77734375" style="9" customWidth="1"/>
    <col min="4" max="7" width="11.77734375" style="9" customWidth="1"/>
    <col min="8" max="16384" width="11.5546875" style="9"/>
  </cols>
  <sheetData>
    <row r="1" spans="1:7" s="168" customFormat="1" ht="15.95" customHeight="1">
      <c r="A1" s="637" t="s">
        <v>147</v>
      </c>
      <c r="B1" s="430"/>
      <c r="C1" s="430"/>
      <c r="D1" s="430"/>
      <c r="E1" s="430"/>
      <c r="F1" s="430"/>
      <c r="G1" s="431"/>
    </row>
    <row r="2" spans="1:7" s="168" customFormat="1" ht="15.95" customHeight="1">
      <c r="A2" s="638" t="s">
        <v>148</v>
      </c>
      <c r="B2" s="433"/>
      <c r="C2" s="433"/>
      <c r="D2" s="433"/>
      <c r="E2" s="433"/>
      <c r="F2" s="433"/>
      <c r="G2" s="434"/>
    </row>
    <row r="3" spans="1:7" s="168" customFormat="1" ht="15.95" customHeight="1">
      <c r="A3" s="639"/>
      <c r="B3" s="477"/>
      <c r="C3" s="477"/>
      <c r="D3" s="477"/>
      <c r="E3" s="477"/>
      <c r="F3" s="477"/>
      <c r="G3" s="478"/>
    </row>
    <row r="4" spans="1:7" s="168" customFormat="1" ht="15.95" customHeight="1" thickBot="1">
      <c r="A4" s="640"/>
      <c r="B4" s="479"/>
      <c r="C4" s="479"/>
      <c r="D4" s="479"/>
      <c r="E4" s="479"/>
      <c r="F4" s="479"/>
      <c r="G4" s="480"/>
    </row>
    <row r="5" spans="1:7">
      <c r="A5" s="626"/>
      <c r="B5" s="84"/>
      <c r="C5" s="113"/>
      <c r="D5" s="115"/>
      <c r="E5" s="115"/>
      <c r="F5" s="115"/>
      <c r="G5" s="96"/>
    </row>
    <row r="6" spans="1:7">
      <c r="A6" s="631" t="s">
        <v>140</v>
      </c>
      <c r="B6" s="136"/>
      <c r="C6" s="142"/>
      <c r="D6" s="143" t="s">
        <v>149</v>
      </c>
      <c r="E6" s="143" t="s">
        <v>150</v>
      </c>
      <c r="F6" s="143" t="s">
        <v>151</v>
      </c>
      <c r="G6" s="144" t="s">
        <v>36</v>
      </c>
    </row>
    <row r="7" spans="1:7" ht="12" customHeight="1">
      <c r="A7" s="628" t="s">
        <v>127</v>
      </c>
      <c r="B7" s="145"/>
      <c r="C7" s="174"/>
      <c r="D7" s="103">
        <v>6203</v>
      </c>
      <c r="E7" s="103">
        <v>2803</v>
      </c>
      <c r="F7" s="103">
        <v>23043</v>
      </c>
      <c r="G7" s="201">
        <v>32049</v>
      </c>
    </row>
    <row r="8" spans="1:7" ht="12" customHeight="1">
      <c r="A8" s="625" t="s">
        <v>137</v>
      </c>
      <c r="B8" s="136"/>
      <c r="C8" s="110"/>
      <c r="D8" s="367">
        <v>6600</v>
      </c>
      <c r="E8" s="367">
        <v>3750</v>
      </c>
      <c r="F8" s="367">
        <v>30612</v>
      </c>
      <c r="G8" s="588">
        <v>40962</v>
      </c>
    </row>
    <row r="9" spans="1:7" ht="11.85" customHeight="1">
      <c r="A9" s="629">
        <f>Titles!A21</f>
        <v>2020</v>
      </c>
      <c r="B9" s="146" t="s">
        <v>105</v>
      </c>
      <c r="C9" s="154"/>
      <c r="D9" s="103">
        <v>5319</v>
      </c>
      <c r="E9" s="103">
        <v>2314</v>
      </c>
      <c r="F9" s="103">
        <v>23534</v>
      </c>
      <c r="G9" s="201">
        <v>31166.999999999996</v>
      </c>
    </row>
    <row r="10" spans="1:7" ht="11.85" customHeight="1">
      <c r="A10" s="630"/>
      <c r="B10" s="131" t="s">
        <v>106</v>
      </c>
      <c r="C10" s="155"/>
      <c r="D10" s="132">
        <v>5637</v>
      </c>
      <c r="E10" s="132">
        <v>2053</v>
      </c>
      <c r="F10" s="132">
        <v>18174</v>
      </c>
      <c r="G10" s="202">
        <v>25864</v>
      </c>
    </row>
    <row r="11" spans="1:7" ht="11.85" customHeight="1">
      <c r="A11" s="630"/>
      <c r="B11" s="131" t="s">
        <v>107</v>
      </c>
      <c r="C11" s="155"/>
      <c r="D11" s="132">
        <v>4793</v>
      </c>
      <c r="E11" s="132">
        <v>4009.0000000000005</v>
      </c>
      <c r="F11" s="132">
        <v>22619.999999999996</v>
      </c>
      <c r="G11" s="202">
        <v>31421.999999999996</v>
      </c>
    </row>
    <row r="12" spans="1:7" ht="11.85" customHeight="1">
      <c r="A12" s="631"/>
      <c r="B12" s="147" t="s">
        <v>108</v>
      </c>
      <c r="C12" s="171"/>
      <c r="D12" s="132">
        <v>9187</v>
      </c>
      <c r="E12" s="132">
        <v>2773</v>
      </c>
      <c r="F12" s="132">
        <v>28741</v>
      </c>
      <c r="G12" s="202">
        <v>40701</v>
      </c>
    </row>
    <row r="13" spans="1:7" ht="11.85" customHeight="1">
      <c r="A13" s="629">
        <f>Titles!A22</f>
        <v>2021</v>
      </c>
      <c r="B13" s="146" t="s">
        <v>105</v>
      </c>
      <c r="C13" s="154"/>
      <c r="D13" s="103">
        <v>6565</v>
      </c>
      <c r="E13" s="103">
        <v>4463</v>
      </c>
      <c r="F13" s="103">
        <v>26877.000000000004</v>
      </c>
      <c r="G13" s="201">
        <v>37905</v>
      </c>
    </row>
    <row r="14" spans="1:7" ht="11.85" customHeight="1">
      <c r="A14" s="630"/>
      <c r="B14" s="131" t="s">
        <v>106</v>
      </c>
      <c r="C14" s="155"/>
      <c r="D14" s="132">
        <v>6967.0000000000009</v>
      </c>
      <c r="E14" s="132">
        <v>4261</v>
      </c>
      <c r="F14" s="132">
        <v>31446</v>
      </c>
      <c r="G14" s="202">
        <v>42674.000000000007</v>
      </c>
    </row>
    <row r="15" spans="1:7" ht="11.85" customHeight="1">
      <c r="A15" s="630"/>
      <c r="B15" s="131" t="s">
        <v>107</v>
      </c>
      <c r="C15" s="155"/>
      <c r="D15" s="132">
        <v>7093.9999999999991</v>
      </c>
      <c r="E15" s="132">
        <v>3523</v>
      </c>
      <c r="F15" s="132">
        <v>28863.999999999996</v>
      </c>
      <c r="G15" s="202">
        <v>39480.999999999993</v>
      </c>
    </row>
    <row r="16" spans="1:7" ht="11.85" customHeight="1">
      <c r="A16" s="631"/>
      <c r="B16" s="147" t="s">
        <v>108</v>
      </c>
      <c r="C16" s="171"/>
      <c r="D16" s="132">
        <v>5727</v>
      </c>
      <c r="E16" s="132">
        <v>2875</v>
      </c>
      <c r="F16" s="132">
        <v>35147</v>
      </c>
      <c r="G16" s="202">
        <v>43748.999999999993</v>
      </c>
    </row>
    <row r="17" spans="1:7" ht="11.85" customHeight="1">
      <c r="A17" s="629" t="s">
        <v>146</v>
      </c>
      <c r="B17" s="146" t="s">
        <v>105</v>
      </c>
      <c r="C17" s="154"/>
      <c r="D17" s="103" t="s">
        <v>95</v>
      </c>
      <c r="E17" s="103" t="s">
        <v>95</v>
      </c>
      <c r="F17" s="103" t="s">
        <v>95</v>
      </c>
      <c r="G17" s="201" t="s">
        <v>95</v>
      </c>
    </row>
    <row r="18" spans="1:7" ht="11.85" customHeight="1">
      <c r="A18" s="630"/>
      <c r="B18" s="131" t="s">
        <v>106</v>
      </c>
      <c r="C18" s="155"/>
      <c r="D18" s="132" t="s">
        <v>95</v>
      </c>
      <c r="E18" s="132" t="s">
        <v>95</v>
      </c>
      <c r="F18" s="132" t="s">
        <v>95</v>
      </c>
      <c r="G18" s="202" t="s">
        <v>95</v>
      </c>
    </row>
    <row r="19" spans="1:7" ht="11.85" customHeight="1">
      <c r="A19" s="630"/>
      <c r="B19" s="131" t="s">
        <v>107</v>
      </c>
      <c r="C19" s="155"/>
      <c r="D19" s="132" t="s">
        <v>95</v>
      </c>
      <c r="E19" s="132" t="s">
        <v>95</v>
      </c>
      <c r="F19" s="132" t="s">
        <v>95</v>
      </c>
      <c r="G19" s="202" t="s">
        <v>95</v>
      </c>
    </row>
    <row r="20" spans="1:7" ht="11.85" customHeight="1">
      <c r="A20" s="631"/>
      <c r="B20" s="147" t="s">
        <v>108</v>
      </c>
      <c r="C20" s="171"/>
      <c r="D20" s="132" t="s">
        <v>95</v>
      </c>
      <c r="E20" s="132" t="s">
        <v>95</v>
      </c>
      <c r="F20" s="132" t="s">
        <v>95</v>
      </c>
      <c r="G20" s="205" t="s">
        <v>95</v>
      </c>
    </row>
    <row r="21" spans="1:7" ht="11.85" customHeight="1">
      <c r="A21" s="629">
        <f>Titles!A21</f>
        <v>2020</v>
      </c>
      <c r="B21" s="102" t="s">
        <v>109</v>
      </c>
      <c r="C21" s="158"/>
      <c r="D21" s="173">
        <v>6500</v>
      </c>
      <c r="E21" s="173">
        <v>3274</v>
      </c>
      <c r="F21" s="173">
        <v>19535</v>
      </c>
      <c r="G21" s="197">
        <f>IF(SUM(B21:F21)=0,"",SUM(B21:F21))</f>
        <v>29309</v>
      </c>
    </row>
    <row r="22" spans="1:7" ht="11.85" customHeight="1">
      <c r="A22" s="630"/>
      <c r="B22" s="106" t="s">
        <v>110</v>
      </c>
      <c r="C22" s="159"/>
      <c r="D22" s="132">
        <v>4468</v>
      </c>
      <c r="E22" s="132">
        <v>1904.9999999999998</v>
      </c>
      <c r="F22" s="132">
        <v>18308</v>
      </c>
      <c r="G22" s="202">
        <f t="shared" ref="G22:G56" si="0">IF(SUM(B22:F22)=0,"",SUM(B22:F22))</f>
        <v>24681</v>
      </c>
    </row>
    <row r="23" spans="1:7" ht="11.85" customHeight="1">
      <c r="A23" s="632"/>
      <c r="B23" s="149" t="s">
        <v>111</v>
      </c>
      <c r="C23" s="159"/>
      <c r="D23" s="107">
        <v>4810.0000000000009</v>
      </c>
      <c r="E23" s="107">
        <v>1622</v>
      </c>
      <c r="F23" s="107">
        <v>31352</v>
      </c>
      <c r="G23" s="202">
        <f t="shared" si="0"/>
        <v>37784</v>
      </c>
    </row>
    <row r="24" spans="1:7" ht="11.85" customHeight="1">
      <c r="A24" s="633"/>
      <c r="B24" s="106" t="s">
        <v>112</v>
      </c>
      <c r="C24" s="159"/>
      <c r="D24" s="107">
        <v>6340</v>
      </c>
      <c r="E24" s="107">
        <v>2296.9999999999995</v>
      </c>
      <c r="F24" s="107">
        <v>22898.000000000004</v>
      </c>
      <c r="G24" s="202">
        <f t="shared" si="0"/>
        <v>31535.000000000004</v>
      </c>
    </row>
    <row r="25" spans="1:7" ht="11.85" customHeight="1">
      <c r="A25" s="630"/>
      <c r="B25" s="106" t="s">
        <v>113</v>
      </c>
      <c r="C25" s="159"/>
      <c r="D25" s="107">
        <v>3705</v>
      </c>
      <c r="E25" s="107">
        <v>1800.0000000000002</v>
      </c>
      <c r="F25" s="107">
        <v>18409.000000000004</v>
      </c>
      <c r="G25" s="202">
        <f t="shared" si="0"/>
        <v>23914.000000000004</v>
      </c>
    </row>
    <row r="26" spans="1:7" ht="11.85" customHeight="1">
      <c r="A26" s="632"/>
      <c r="B26" s="149" t="s">
        <v>114</v>
      </c>
      <c r="C26" s="159"/>
      <c r="D26" s="107">
        <v>6995</v>
      </c>
      <c r="E26" s="107">
        <v>2386.9999999999995</v>
      </c>
      <c r="F26" s="107">
        <v>14677.000000000002</v>
      </c>
      <c r="G26" s="202">
        <f t="shared" si="0"/>
        <v>24059</v>
      </c>
    </row>
    <row r="27" spans="1:7" ht="11.85" customHeight="1">
      <c r="A27" s="632"/>
      <c r="B27" s="106" t="s">
        <v>115</v>
      </c>
      <c r="C27" s="159"/>
      <c r="D27" s="107">
        <v>6380</v>
      </c>
      <c r="E27" s="107">
        <v>7930</v>
      </c>
      <c r="F27" s="107">
        <v>22316</v>
      </c>
      <c r="G27" s="202">
        <f t="shared" si="0"/>
        <v>36626</v>
      </c>
    </row>
    <row r="28" spans="1:7" ht="11.85" customHeight="1">
      <c r="A28" s="630"/>
      <c r="B28" s="106" t="s">
        <v>116</v>
      </c>
      <c r="C28" s="159"/>
      <c r="D28" s="132">
        <v>4564</v>
      </c>
      <c r="E28" s="132">
        <v>2385.0000000000005</v>
      </c>
      <c r="F28" s="132">
        <v>19652</v>
      </c>
      <c r="G28" s="202">
        <f t="shared" si="0"/>
        <v>26601</v>
      </c>
    </row>
    <row r="29" spans="1:7" ht="11.85" customHeight="1">
      <c r="A29" s="630"/>
      <c r="B29" s="149" t="s">
        <v>117</v>
      </c>
      <c r="C29" s="159"/>
      <c r="D29" s="107">
        <v>3389</v>
      </c>
      <c r="E29" s="107">
        <v>1665</v>
      </c>
      <c r="F29" s="107">
        <v>25322.000000000004</v>
      </c>
      <c r="G29" s="202">
        <f t="shared" si="0"/>
        <v>30376.000000000004</v>
      </c>
    </row>
    <row r="30" spans="1:7" ht="11.85" customHeight="1">
      <c r="A30" s="630"/>
      <c r="B30" s="149" t="s">
        <v>118</v>
      </c>
      <c r="C30" s="159"/>
      <c r="D30" s="107">
        <v>9884</v>
      </c>
      <c r="E30" s="107">
        <v>2074.0000000000005</v>
      </c>
      <c r="F30" s="107">
        <v>31366</v>
      </c>
      <c r="G30" s="202">
        <f t="shared" si="0"/>
        <v>43324</v>
      </c>
    </row>
    <row r="31" spans="1:7" ht="11.85" customHeight="1">
      <c r="A31" s="630"/>
      <c r="B31" s="149" t="s">
        <v>119</v>
      </c>
      <c r="C31" s="159"/>
      <c r="D31" s="107">
        <v>11405.000000000002</v>
      </c>
      <c r="E31" s="107">
        <v>3221</v>
      </c>
      <c r="F31" s="107">
        <v>25336</v>
      </c>
      <c r="G31" s="202">
        <f t="shared" si="0"/>
        <v>39962</v>
      </c>
    </row>
    <row r="32" spans="1:7" ht="11.85" customHeight="1">
      <c r="A32" s="631"/>
      <c r="B32" s="139" t="s">
        <v>120</v>
      </c>
      <c r="C32" s="172"/>
      <c r="D32" s="137">
        <v>6452</v>
      </c>
      <c r="E32" s="137">
        <v>2905.9999999999995</v>
      </c>
      <c r="F32" s="137">
        <v>29156</v>
      </c>
      <c r="G32" s="205">
        <f t="shared" si="0"/>
        <v>38514</v>
      </c>
    </row>
    <row r="33" spans="1:7" ht="11.85" customHeight="1">
      <c r="A33" s="629">
        <f>Titles!A22</f>
        <v>2021</v>
      </c>
      <c r="B33" s="102" t="s">
        <v>109</v>
      </c>
      <c r="C33" s="158"/>
      <c r="D33" s="173">
        <v>8512</v>
      </c>
      <c r="E33" s="173">
        <v>4202.9999999999991</v>
      </c>
      <c r="F33" s="173">
        <v>27698</v>
      </c>
      <c r="G33" s="197">
        <f t="shared" si="0"/>
        <v>40413</v>
      </c>
    </row>
    <row r="34" spans="1:7" ht="11.85" customHeight="1">
      <c r="A34" s="630"/>
      <c r="B34" s="106" t="s">
        <v>110</v>
      </c>
      <c r="C34" s="159"/>
      <c r="D34" s="132">
        <v>6518.0000000000009</v>
      </c>
      <c r="E34" s="132">
        <v>3020</v>
      </c>
      <c r="F34" s="132">
        <v>24811</v>
      </c>
      <c r="G34" s="202">
        <f t="shared" si="0"/>
        <v>34349</v>
      </c>
    </row>
    <row r="35" spans="1:7" ht="11.85" customHeight="1">
      <c r="A35" s="632"/>
      <c r="B35" s="149" t="s">
        <v>111</v>
      </c>
      <c r="C35" s="159"/>
      <c r="D35" s="107">
        <v>4352</v>
      </c>
      <c r="E35" s="107">
        <v>5702</v>
      </c>
      <c r="F35" s="107">
        <v>27769</v>
      </c>
      <c r="G35" s="202">
        <f t="shared" si="0"/>
        <v>37823</v>
      </c>
    </row>
    <row r="36" spans="1:7" ht="11.85" customHeight="1">
      <c r="A36" s="633"/>
      <c r="B36" s="106" t="s">
        <v>112</v>
      </c>
      <c r="C36" s="159"/>
      <c r="D36" s="107">
        <v>5221.9999999999991</v>
      </c>
      <c r="E36" s="107">
        <v>4856.9999999999991</v>
      </c>
      <c r="F36" s="107">
        <v>32801</v>
      </c>
      <c r="G36" s="202">
        <f t="shared" si="0"/>
        <v>42880</v>
      </c>
    </row>
    <row r="37" spans="1:7" ht="11.85" customHeight="1">
      <c r="A37" s="630"/>
      <c r="B37" s="106" t="s">
        <v>113</v>
      </c>
      <c r="C37" s="159"/>
      <c r="D37" s="107">
        <v>6596.9999999999991</v>
      </c>
      <c r="E37" s="107">
        <v>5173.9999999999991</v>
      </c>
      <c r="F37" s="107">
        <v>34656</v>
      </c>
      <c r="G37" s="202">
        <f t="shared" si="0"/>
        <v>46427</v>
      </c>
    </row>
    <row r="38" spans="1:7" ht="11.85" customHeight="1">
      <c r="A38" s="632"/>
      <c r="B38" s="149" t="s">
        <v>114</v>
      </c>
      <c r="C38" s="159"/>
      <c r="D38" s="107">
        <v>9232</v>
      </c>
      <c r="E38" s="107">
        <v>3398</v>
      </c>
      <c r="F38" s="107">
        <v>28944</v>
      </c>
      <c r="G38" s="202">
        <f t="shared" si="0"/>
        <v>41574</v>
      </c>
    </row>
    <row r="39" spans="1:7" ht="11.85" customHeight="1">
      <c r="A39" s="632"/>
      <c r="B39" s="106" t="s">
        <v>115</v>
      </c>
      <c r="C39" s="159"/>
      <c r="D39" s="107">
        <v>6099</v>
      </c>
      <c r="E39" s="107">
        <v>2158</v>
      </c>
      <c r="F39" s="107">
        <v>30479</v>
      </c>
      <c r="G39" s="202">
        <f t="shared" si="0"/>
        <v>38736</v>
      </c>
    </row>
    <row r="40" spans="1:7" ht="11.85" customHeight="1">
      <c r="A40" s="630"/>
      <c r="B40" s="106" t="s">
        <v>116</v>
      </c>
      <c r="C40" s="159"/>
      <c r="D40" s="132">
        <v>6415.9999999999991</v>
      </c>
      <c r="E40" s="132">
        <v>1896</v>
      </c>
      <c r="F40" s="132">
        <v>29773.000000000004</v>
      </c>
      <c r="G40" s="202">
        <f t="shared" si="0"/>
        <v>38085</v>
      </c>
    </row>
    <row r="41" spans="1:7" ht="11.85" customHeight="1">
      <c r="A41" s="630"/>
      <c r="B41" s="149" t="s">
        <v>117</v>
      </c>
      <c r="C41" s="159"/>
      <c r="D41" s="107">
        <v>8617</v>
      </c>
      <c r="E41" s="107">
        <v>6445</v>
      </c>
      <c r="F41" s="107">
        <v>25031.000000000004</v>
      </c>
      <c r="G41" s="202">
        <f t="shared" si="0"/>
        <v>40093</v>
      </c>
    </row>
    <row r="42" spans="1:7" ht="11.85" customHeight="1">
      <c r="A42" s="630"/>
      <c r="B42" s="149" t="s">
        <v>118</v>
      </c>
      <c r="C42" s="159"/>
      <c r="D42" s="107">
        <v>4458</v>
      </c>
      <c r="E42" s="107">
        <v>2292</v>
      </c>
      <c r="F42" s="107">
        <v>34930.000000000007</v>
      </c>
      <c r="G42" s="202">
        <f t="shared" si="0"/>
        <v>41680.000000000007</v>
      </c>
    </row>
    <row r="43" spans="1:7" ht="11.85" customHeight="1">
      <c r="A43" s="630"/>
      <c r="B43" s="149" t="s">
        <v>119</v>
      </c>
      <c r="C43" s="159"/>
      <c r="D43" s="107">
        <v>5795</v>
      </c>
      <c r="E43" s="107">
        <v>3480</v>
      </c>
      <c r="F43" s="107">
        <v>40070</v>
      </c>
      <c r="G43" s="202">
        <f t="shared" si="0"/>
        <v>49345</v>
      </c>
    </row>
    <row r="44" spans="1:7" ht="11.85" customHeight="1">
      <c r="A44" s="631"/>
      <c r="B44" s="139" t="s">
        <v>120</v>
      </c>
      <c r="C44" s="172"/>
      <c r="D44" s="137">
        <v>7032.9999999999991</v>
      </c>
      <c r="E44" s="137">
        <v>2761</v>
      </c>
      <c r="F44" s="137">
        <v>29822</v>
      </c>
      <c r="G44" s="205">
        <f t="shared" si="0"/>
        <v>39616</v>
      </c>
    </row>
    <row r="45" spans="1:7" ht="11.85" customHeight="1">
      <c r="A45" s="629">
        <f>Titles!A23</f>
        <v>2022</v>
      </c>
      <c r="B45" s="102" t="s">
        <v>109</v>
      </c>
      <c r="C45" s="158"/>
      <c r="D45" s="173">
        <v>7349</v>
      </c>
      <c r="E45" s="173">
        <v>1839</v>
      </c>
      <c r="F45" s="173">
        <v>23793.999999999996</v>
      </c>
      <c r="G45" s="197">
        <f t="shared" si="0"/>
        <v>32982</v>
      </c>
    </row>
    <row r="46" spans="1:7" ht="11.85" customHeight="1">
      <c r="A46" s="630"/>
      <c r="B46" s="106" t="s">
        <v>110</v>
      </c>
      <c r="C46" s="159"/>
      <c r="D46" s="132" t="s">
        <v>95</v>
      </c>
      <c r="E46" s="132" t="s">
        <v>95</v>
      </c>
      <c r="F46" s="132" t="s">
        <v>95</v>
      </c>
      <c r="G46" s="202" t="str">
        <f t="shared" si="0"/>
        <v/>
      </c>
    </row>
    <row r="47" spans="1:7" ht="11.85" customHeight="1">
      <c r="A47" s="632"/>
      <c r="B47" s="149" t="s">
        <v>111</v>
      </c>
      <c r="C47" s="159"/>
      <c r="D47" s="107" t="s">
        <v>95</v>
      </c>
      <c r="E47" s="107" t="s">
        <v>95</v>
      </c>
      <c r="F47" s="107" t="s">
        <v>95</v>
      </c>
      <c r="G47" s="202" t="str">
        <f t="shared" si="0"/>
        <v/>
      </c>
    </row>
    <row r="48" spans="1:7" ht="11.85" customHeight="1">
      <c r="A48" s="633"/>
      <c r="B48" s="106" t="s">
        <v>112</v>
      </c>
      <c r="C48" s="159"/>
      <c r="D48" s="107" t="s">
        <v>95</v>
      </c>
      <c r="E48" s="107" t="s">
        <v>95</v>
      </c>
      <c r="F48" s="107" t="s">
        <v>95</v>
      </c>
      <c r="G48" s="202" t="str">
        <f t="shared" si="0"/>
        <v/>
      </c>
    </row>
    <row r="49" spans="1:11" ht="11.85" customHeight="1">
      <c r="A49" s="630"/>
      <c r="B49" s="106" t="s">
        <v>113</v>
      </c>
      <c r="C49" s="159"/>
      <c r="D49" s="107" t="s">
        <v>95</v>
      </c>
      <c r="E49" s="107" t="s">
        <v>95</v>
      </c>
      <c r="F49" s="107" t="s">
        <v>95</v>
      </c>
      <c r="G49" s="202" t="str">
        <f t="shared" si="0"/>
        <v/>
      </c>
    </row>
    <row r="50" spans="1:11" ht="11.85" customHeight="1">
      <c r="A50" s="632"/>
      <c r="B50" s="149" t="s">
        <v>114</v>
      </c>
      <c r="C50" s="159"/>
      <c r="D50" s="107" t="s">
        <v>95</v>
      </c>
      <c r="E50" s="107" t="s">
        <v>95</v>
      </c>
      <c r="F50" s="107" t="s">
        <v>95</v>
      </c>
      <c r="G50" s="202" t="str">
        <f t="shared" si="0"/>
        <v/>
      </c>
    </row>
    <row r="51" spans="1:11" ht="11.85" customHeight="1">
      <c r="A51" s="632"/>
      <c r="B51" s="106" t="s">
        <v>115</v>
      </c>
      <c r="C51" s="159"/>
      <c r="D51" s="107" t="s">
        <v>95</v>
      </c>
      <c r="E51" s="107" t="s">
        <v>95</v>
      </c>
      <c r="F51" s="107" t="s">
        <v>95</v>
      </c>
      <c r="G51" s="202" t="str">
        <f t="shared" si="0"/>
        <v/>
      </c>
    </row>
    <row r="52" spans="1:11" ht="11.85" customHeight="1">
      <c r="A52" s="630"/>
      <c r="B52" s="106" t="s">
        <v>116</v>
      </c>
      <c r="C52" s="159"/>
      <c r="D52" s="132" t="s">
        <v>95</v>
      </c>
      <c r="E52" s="132" t="s">
        <v>95</v>
      </c>
      <c r="F52" s="132" t="s">
        <v>95</v>
      </c>
      <c r="G52" s="202" t="str">
        <f t="shared" si="0"/>
        <v/>
      </c>
    </row>
    <row r="53" spans="1:11" ht="11.85" customHeight="1">
      <c r="A53" s="630"/>
      <c r="B53" s="149" t="s">
        <v>117</v>
      </c>
      <c r="C53" s="159"/>
      <c r="D53" s="107" t="s">
        <v>95</v>
      </c>
      <c r="E53" s="107" t="s">
        <v>95</v>
      </c>
      <c r="F53" s="107" t="s">
        <v>95</v>
      </c>
      <c r="G53" s="202" t="str">
        <f t="shared" si="0"/>
        <v/>
      </c>
    </row>
    <row r="54" spans="1:11" ht="11.85" customHeight="1">
      <c r="A54" s="630"/>
      <c r="B54" s="149" t="s">
        <v>118</v>
      </c>
      <c r="C54" s="159"/>
      <c r="D54" s="107" t="s">
        <v>95</v>
      </c>
      <c r="E54" s="107" t="s">
        <v>95</v>
      </c>
      <c r="F54" s="107" t="s">
        <v>95</v>
      </c>
      <c r="G54" s="202" t="str">
        <f t="shared" si="0"/>
        <v/>
      </c>
    </row>
    <row r="55" spans="1:11" ht="11.85" customHeight="1">
      <c r="A55" s="630"/>
      <c r="B55" s="149" t="s">
        <v>119</v>
      </c>
      <c r="C55" s="159"/>
      <c r="D55" s="107" t="s">
        <v>95</v>
      </c>
      <c r="E55" s="107" t="s">
        <v>95</v>
      </c>
      <c r="F55" s="107" t="s">
        <v>95</v>
      </c>
      <c r="G55" s="202" t="str">
        <f t="shared" si="0"/>
        <v/>
      </c>
    </row>
    <row r="56" spans="1:11" ht="11.85" customHeight="1" thickBot="1">
      <c r="A56" s="634"/>
      <c r="B56" s="151" t="s">
        <v>120</v>
      </c>
      <c r="C56" s="161"/>
      <c r="D56" s="134" t="s">
        <v>95</v>
      </c>
      <c r="E56" s="134" t="s">
        <v>95</v>
      </c>
      <c r="F56" s="134" t="s">
        <v>95</v>
      </c>
      <c r="G56" s="204" t="str">
        <f t="shared" si="0"/>
        <v/>
      </c>
    </row>
    <row r="57" spans="1:11" s="8" customFormat="1" ht="12" customHeight="1">
      <c r="A57" s="50" t="str">
        <f>Titles!$A$12</f>
        <v>1 Data for 2020, 2021 and 2022 based on 2016 Census Definitions.</v>
      </c>
      <c r="B57" s="79"/>
      <c r="C57" s="356"/>
      <c r="D57" s="317"/>
      <c r="E57" s="51"/>
      <c r="F57" s="317"/>
      <c r="G57" s="317"/>
      <c r="H57" s="363"/>
      <c r="I57" s="221"/>
      <c r="J57" s="221"/>
      <c r="K57" s="299"/>
    </row>
    <row r="58" spans="1:11">
      <c r="A58" s="635" t="s">
        <v>121</v>
      </c>
      <c r="B58" s="304"/>
      <c r="C58" s="304"/>
      <c r="D58" s="304"/>
      <c r="E58" s="349"/>
      <c r="F58" s="304"/>
      <c r="G58" s="304"/>
      <c r="H58" s="357"/>
    </row>
    <row r="59" spans="1:11" s="305" customFormat="1" ht="10.9" customHeight="1">
      <c r="A59" s="636" t="str">
        <f>Titles!$A$10</f>
        <v>Source: CMHC Starts and Completion Survey, Market Absorption Survey</v>
      </c>
      <c r="B59" s="304"/>
      <c r="C59" s="304"/>
      <c r="D59" s="304"/>
      <c r="E59" s="319"/>
      <c r="F59" s="304"/>
      <c r="G59" s="304"/>
      <c r="H59" s="304"/>
    </row>
    <row r="60" spans="1:11" s="305" customFormat="1" ht="10.9" customHeight="1">
      <c r="H60" s="304"/>
    </row>
    <row r="61" spans="1:11" ht="12" customHeight="1">
      <c r="A61" s="50"/>
      <c r="B61" s="77"/>
      <c r="C61" s="356"/>
      <c r="D61" s="357"/>
      <c r="E61" s="357"/>
      <c r="F61" s="51"/>
      <c r="G61" s="84"/>
    </row>
    <row r="62" spans="1:11" ht="12" customHeight="1">
      <c r="A62" s="50"/>
      <c r="B62" s="163"/>
      <c r="C62" s="163"/>
      <c r="D62" s="163"/>
      <c r="E62" s="163"/>
      <c r="F62" s="51"/>
      <c r="G62" s="84"/>
    </row>
    <row r="63" spans="1:11" ht="9.75" customHeight="1">
      <c r="A63" s="641"/>
      <c r="B63" s="84"/>
      <c r="C63" s="84"/>
      <c r="D63" s="84"/>
      <c r="E63" s="162"/>
      <c r="F63" s="84"/>
      <c r="G63" s="84"/>
    </row>
  </sheetData>
  <phoneticPr fontId="11" type="noConversion"/>
  <pageMargins left="0.78740157480314965" right="0.51181102362204722" top="0.51181102362204722" bottom="0.51181102362204722" header="0.51181102362204722" footer="0.51181102362204722"/>
  <pageSetup orientation="portrait" r:id="rId1"/>
  <headerFooter alignWithMargins="0"/>
  <ignoredErrors>
    <ignoredError sqref="G21:G56" unlocked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62"/>
  <sheetViews>
    <sheetView showGridLines="0" zoomScaleNormal="100" workbookViewId="0"/>
  </sheetViews>
  <sheetFormatPr defaultColWidth="11.5546875" defaultRowHeight="12"/>
  <cols>
    <col min="1" max="1" width="8.77734375" style="619" customWidth="1"/>
    <col min="2" max="2" width="9.21875" style="9" customWidth="1"/>
    <col min="3" max="3" width="8.77734375" style="9" customWidth="1"/>
    <col min="4" max="8" width="9.77734375" style="9" customWidth="1"/>
    <col min="9" max="16384" width="11.5546875" style="9"/>
  </cols>
  <sheetData>
    <row r="1" spans="1:8" s="168" customFormat="1" ht="15.95" customHeight="1">
      <c r="A1" s="642" t="s">
        <v>152</v>
      </c>
      <c r="B1" s="430"/>
      <c r="C1" s="430"/>
      <c r="D1" s="430"/>
      <c r="E1" s="430"/>
      <c r="F1" s="430"/>
      <c r="G1" s="430"/>
      <c r="H1" s="431"/>
    </row>
    <row r="2" spans="1:8" s="168" customFormat="1" ht="15.95" customHeight="1">
      <c r="A2" s="643" t="s">
        <v>153</v>
      </c>
      <c r="B2" s="433"/>
      <c r="C2" s="433"/>
      <c r="D2" s="433"/>
      <c r="E2" s="433"/>
      <c r="F2" s="433"/>
      <c r="G2" s="433"/>
      <c r="H2" s="434"/>
    </row>
    <row r="3" spans="1:8" s="168" customFormat="1" ht="15.95" customHeight="1" thickBot="1">
      <c r="A3" s="644"/>
      <c r="B3" s="471"/>
      <c r="C3" s="471"/>
      <c r="D3" s="471"/>
      <c r="E3" s="471"/>
      <c r="F3" s="471"/>
      <c r="G3" s="471"/>
      <c r="H3" s="472"/>
    </row>
    <row r="4" spans="1:8">
      <c r="A4" s="645"/>
      <c r="B4" s="84"/>
      <c r="C4" s="113"/>
      <c r="D4" s="115"/>
      <c r="E4" s="115"/>
      <c r="F4" s="115"/>
      <c r="G4" s="115"/>
      <c r="H4" s="96"/>
    </row>
    <row r="5" spans="1:8">
      <c r="A5" s="646" t="s">
        <v>140</v>
      </c>
      <c r="B5" s="136"/>
      <c r="C5" s="142"/>
      <c r="D5" s="143" t="s">
        <v>80</v>
      </c>
      <c r="E5" s="143" t="s">
        <v>61</v>
      </c>
      <c r="F5" s="143" t="s">
        <v>68</v>
      </c>
      <c r="G5" s="143" t="s">
        <v>79</v>
      </c>
      <c r="H5" s="144" t="s">
        <v>77</v>
      </c>
    </row>
    <row r="6" spans="1:8" ht="13.5">
      <c r="A6" s="647" t="s">
        <v>127</v>
      </c>
      <c r="B6" s="169"/>
      <c r="C6" s="174"/>
      <c r="D6" s="181">
        <v>418</v>
      </c>
      <c r="E6" s="181">
        <v>3249</v>
      </c>
      <c r="F6" s="181">
        <v>1708</v>
      </c>
      <c r="G6" s="181">
        <v>540</v>
      </c>
      <c r="H6" s="208">
        <v>535</v>
      </c>
    </row>
    <row r="7" spans="1:8" ht="13.5">
      <c r="A7" s="648" t="s">
        <v>137</v>
      </c>
      <c r="B7" s="139"/>
      <c r="C7" s="110"/>
      <c r="D7" s="368">
        <v>544</v>
      </c>
      <c r="E7" s="368">
        <v>3794</v>
      </c>
      <c r="F7" s="368">
        <v>1746</v>
      </c>
      <c r="G7" s="368">
        <v>549</v>
      </c>
      <c r="H7" s="369">
        <v>593</v>
      </c>
    </row>
    <row r="8" spans="1:8">
      <c r="A8" s="629">
        <f>Titles!A21</f>
        <v>2020</v>
      </c>
      <c r="B8" s="102" t="s">
        <v>109</v>
      </c>
      <c r="C8" s="158"/>
      <c r="D8" s="181">
        <v>385</v>
      </c>
      <c r="E8" s="181">
        <v>1172.9999999999998</v>
      </c>
      <c r="F8" s="181">
        <v>240</v>
      </c>
      <c r="G8" s="181">
        <v>397.99999999999994</v>
      </c>
      <c r="H8" s="585">
        <v>1117.9999999999998</v>
      </c>
    </row>
    <row r="9" spans="1:8">
      <c r="A9" s="632"/>
      <c r="B9" s="106" t="s">
        <v>110</v>
      </c>
      <c r="C9" s="159"/>
      <c r="D9" s="181">
        <v>349</v>
      </c>
      <c r="E9" s="181">
        <v>5705</v>
      </c>
      <c r="F9" s="181">
        <v>361</v>
      </c>
      <c r="G9" s="181">
        <v>653</v>
      </c>
      <c r="H9" s="586">
        <v>317</v>
      </c>
    </row>
    <row r="10" spans="1:8">
      <c r="A10" s="632"/>
      <c r="B10" s="149" t="s">
        <v>111</v>
      </c>
      <c r="C10" s="175"/>
      <c r="D10" s="181">
        <v>188</v>
      </c>
      <c r="E10" s="181">
        <v>1295.0000000000002</v>
      </c>
      <c r="F10" s="181">
        <v>762</v>
      </c>
      <c r="G10" s="181">
        <v>853</v>
      </c>
      <c r="H10" s="586">
        <v>3</v>
      </c>
    </row>
    <row r="11" spans="1:8">
      <c r="A11" s="649"/>
      <c r="B11" s="106" t="s">
        <v>112</v>
      </c>
      <c r="C11" s="159"/>
      <c r="D11" s="181">
        <v>171</v>
      </c>
      <c r="E11" s="181">
        <v>1458.0000000000002</v>
      </c>
      <c r="F11" s="181">
        <v>1274</v>
      </c>
      <c r="G11" s="181">
        <v>210</v>
      </c>
      <c r="H11" s="586">
        <v>0</v>
      </c>
    </row>
    <row r="12" spans="1:8">
      <c r="A12" s="632"/>
      <c r="B12" s="106" t="s">
        <v>113</v>
      </c>
      <c r="C12" s="159"/>
      <c r="D12" s="181">
        <v>127</v>
      </c>
      <c r="E12" s="181">
        <v>2711.9999999999995</v>
      </c>
      <c r="F12" s="181">
        <v>2011.0000000000002</v>
      </c>
      <c r="G12" s="181">
        <v>185</v>
      </c>
      <c r="H12" s="586">
        <v>664</v>
      </c>
    </row>
    <row r="13" spans="1:8">
      <c r="A13" s="632"/>
      <c r="B13" s="149" t="s">
        <v>114</v>
      </c>
      <c r="C13" s="175"/>
      <c r="D13" s="181">
        <v>310</v>
      </c>
      <c r="E13" s="181">
        <v>1483</v>
      </c>
      <c r="F13" s="181">
        <v>1331</v>
      </c>
      <c r="G13" s="181">
        <v>471</v>
      </c>
      <c r="H13" s="586">
        <v>469</v>
      </c>
    </row>
    <row r="14" spans="1:8">
      <c r="A14" s="632"/>
      <c r="B14" s="106" t="s">
        <v>115</v>
      </c>
      <c r="C14" s="159"/>
      <c r="D14" s="181">
        <v>575.00000000000011</v>
      </c>
      <c r="E14" s="181">
        <v>6574</v>
      </c>
      <c r="F14" s="181">
        <v>4601</v>
      </c>
      <c r="G14" s="181">
        <v>1089</v>
      </c>
      <c r="H14" s="586">
        <v>938</v>
      </c>
    </row>
    <row r="15" spans="1:8">
      <c r="A15" s="632"/>
      <c r="B15" s="106" t="s">
        <v>116</v>
      </c>
      <c r="C15" s="159"/>
      <c r="D15" s="181">
        <v>574.00000000000011</v>
      </c>
      <c r="E15" s="181">
        <v>2048</v>
      </c>
      <c r="F15" s="181">
        <v>1686.0000000000002</v>
      </c>
      <c r="G15" s="181">
        <v>416</v>
      </c>
      <c r="H15" s="586">
        <v>144</v>
      </c>
    </row>
    <row r="16" spans="1:8">
      <c r="A16" s="632"/>
      <c r="B16" s="149" t="s">
        <v>117</v>
      </c>
      <c r="C16" s="175"/>
      <c r="D16" s="181">
        <v>337.99999999999994</v>
      </c>
      <c r="E16" s="181">
        <v>5231</v>
      </c>
      <c r="F16" s="181">
        <v>684.99999999999989</v>
      </c>
      <c r="G16" s="181">
        <v>725</v>
      </c>
      <c r="H16" s="586">
        <v>392.99999999999994</v>
      </c>
    </row>
    <row r="17" spans="1:8">
      <c r="A17" s="632"/>
      <c r="B17" s="149" t="s">
        <v>118</v>
      </c>
      <c r="C17" s="175"/>
      <c r="D17" s="181">
        <v>469</v>
      </c>
      <c r="E17" s="181">
        <v>1317.0000000000002</v>
      </c>
      <c r="F17" s="181">
        <v>946.00000000000011</v>
      </c>
      <c r="G17" s="181">
        <v>212</v>
      </c>
      <c r="H17" s="586">
        <v>671</v>
      </c>
    </row>
    <row r="18" spans="1:8">
      <c r="A18" s="632"/>
      <c r="B18" s="149" t="s">
        <v>119</v>
      </c>
      <c r="C18" s="175"/>
      <c r="D18" s="181">
        <v>728.00000000000011</v>
      </c>
      <c r="E18" s="181">
        <v>6718.9999999999991</v>
      </c>
      <c r="F18" s="181">
        <v>2365</v>
      </c>
      <c r="G18" s="181">
        <v>1072</v>
      </c>
      <c r="H18" s="586">
        <v>583</v>
      </c>
    </row>
    <row r="19" spans="1:8">
      <c r="A19" s="646"/>
      <c r="B19" s="139" t="s">
        <v>120</v>
      </c>
      <c r="C19" s="176"/>
      <c r="D19" s="210">
        <v>466</v>
      </c>
      <c r="E19" s="210">
        <v>3936</v>
      </c>
      <c r="F19" s="210">
        <v>4295</v>
      </c>
      <c r="G19" s="210">
        <v>315</v>
      </c>
      <c r="H19" s="587">
        <v>1037</v>
      </c>
    </row>
    <row r="20" spans="1:8">
      <c r="A20" s="650">
        <f>Titles!A22</f>
        <v>2021</v>
      </c>
      <c r="B20" s="102" t="s">
        <v>109</v>
      </c>
      <c r="C20" s="158"/>
      <c r="D20" s="181">
        <v>541</v>
      </c>
      <c r="E20" s="181">
        <v>4635</v>
      </c>
      <c r="F20" s="181">
        <v>1415</v>
      </c>
      <c r="G20" s="181">
        <v>383</v>
      </c>
      <c r="H20" s="586">
        <v>1793</v>
      </c>
    </row>
    <row r="21" spans="1:8">
      <c r="A21" s="632"/>
      <c r="B21" s="106" t="s">
        <v>110</v>
      </c>
      <c r="C21" s="159"/>
      <c r="D21" s="181">
        <v>405</v>
      </c>
      <c r="E21" s="181">
        <v>3097</v>
      </c>
      <c r="F21" s="181">
        <v>431</v>
      </c>
      <c r="G21" s="181">
        <v>318</v>
      </c>
      <c r="H21" s="586">
        <v>279</v>
      </c>
    </row>
    <row r="22" spans="1:8">
      <c r="A22" s="632"/>
      <c r="B22" s="149" t="s">
        <v>111</v>
      </c>
      <c r="C22" s="175"/>
      <c r="D22" s="181">
        <v>692.00000000000011</v>
      </c>
      <c r="E22" s="181">
        <v>2665</v>
      </c>
      <c r="F22" s="181">
        <v>303</v>
      </c>
      <c r="G22" s="181">
        <v>265</v>
      </c>
      <c r="H22" s="586">
        <v>483.00000000000006</v>
      </c>
    </row>
    <row r="23" spans="1:8">
      <c r="A23" s="649"/>
      <c r="B23" s="106" t="s">
        <v>112</v>
      </c>
      <c r="C23" s="159"/>
      <c r="D23" s="181">
        <v>743.00000000000011</v>
      </c>
      <c r="E23" s="181">
        <v>1549</v>
      </c>
      <c r="F23" s="181">
        <v>1780</v>
      </c>
      <c r="G23" s="181">
        <v>1076</v>
      </c>
      <c r="H23" s="586">
        <v>690.00000000000011</v>
      </c>
    </row>
    <row r="24" spans="1:8">
      <c r="A24" s="632"/>
      <c r="B24" s="106" t="s">
        <v>113</v>
      </c>
      <c r="C24" s="159"/>
      <c r="D24" s="181">
        <v>728.00000000000011</v>
      </c>
      <c r="E24" s="181">
        <v>6814.9999999999991</v>
      </c>
      <c r="F24" s="181">
        <v>3575.9999999999995</v>
      </c>
      <c r="G24" s="181">
        <v>338</v>
      </c>
      <c r="H24" s="586">
        <v>696.00000000000011</v>
      </c>
    </row>
    <row r="25" spans="1:8">
      <c r="A25" s="632"/>
      <c r="B25" s="149" t="s">
        <v>114</v>
      </c>
      <c r="C25" s="175"/>
      <c r="D25" s="181">
        <v>528</v>
      </c>
      <c r="E25" s="181">
        <v>166</v>
      </c>
      <c r="F25" s="181">
        <v>1956.9999999999998</v>
      </c>
      <c r="G25" s="181">
        <v>354</v>
      </c>
      <c r="H25" s="586">
        <v>631</v>
      </c>
    </row>
    <row r="26" spans="1:8">
      <c r="A26" s="632"/>
      <c r="B26" s="106" t="s">
        <v>115</v>
      </c>
      <c r="C26" s="159"/>
      <c r="D26" s="181">
        <v>608</v>
      </c>
      <c r="E26" s="181">
        <v>3360</v>
      </c>
      <c r="F26" s="181">
        <v>1561</v>
      </c>
      <c r="G26" s="181">
        <v>1301.0000000000002</v>
      </c>
      <c r="H26" s="586">
        <v>401</v>
      </c>
    </row>
    <row r="27" spans="1:8">
      <c r="A27" s="632"/>
      <c r="B27" s="106" t="s">
        <v>116</v>
      </c>
      <c r="C27" s="159"/>
      <c r="D27" s="181">
        <v>437.00000000000006</v>
      </c>
      <c r="E27" s="181">
        <v>425</v>
      </c>
      <c r="F27" s="181">
        <v>2437</v>
      </c>
      <c r="G27" s="181">
        <v>292.00000000000006</v>
      </c>
      <c r="H27" s="586">
        <v>620</v>
      </c>
    </row>
    <row r="28" spans="1:8">
      <c r="A28" s="632"/>
      <c r="B28" s="149" t="s">
        <v>117</v>
      </c>
      <c r="C28" s="175"/>
      <c r="D28" s="181">
        <v>538</v>
      </c>
      <c r="E28" s="181">
        <v>2606</v>
      </c>
      <c r="F28" s="181">
        <v>628</v>
      </c>
      <c r="G28" s="181">
        <v>856</v>
      </c>
      <c r="H28" s="586">
        <v>247</v>
      </c>
    </row>
    <row r="29" spans="1:8">
      <c r="A29" s="632"/>
      <c r="B29" s="149" t="s">
        <v>118</v>
      </c>
      <c r="C29" s="175"/>
      <c r="D29" s="181">
        <v>592</v>
      </c>
      <c r="E29" s="181">
        <v>8119</v>
      </c>
      <c r="F29" s="181">
        <v>1886</v>
      </c>
      <c r="G29" s="181">
        <v>393</v>
      </c>
      <c r="H29" s="586">
        <v>490</v>
      </c>
    </row>
    <row r="30" spans="1:8">
      <c r="A30" s="632"/>
      <c r="B30" s="149" t="s">
        <v>119</v>
      </c>
      <c r="C30" s="175"/>
      <c r="D30" s="181">
        <v>273</v>
      </c>
      <c r="E30" s="181">
        <v>5386</v>
      </c>
      <c r="F30" s="181">
        <v>3263</v>
      </c>
      <c r="G30" s="181">
        <v>170</v>
      </c>
      <c r="H30" s="586">
        <v>963</v>
      </c>
    </row>
    <row r="31" spans="1:8">
      <c r="A31" s="646"/>
      <c r="B31" s="139" t="s">
        <v>120</v>
      </c>
      <c r="C31" s="176"/>
      <c r="D31" s="210">
        <v>768.99999999999989</v>
      </c>
      <c r="E31" s="210">
        <v>6914</v>
      </c>
      <c r="F31" s="210">
        <v>1954</v>
      </c>
      <c r="G31" s="210">
        <v>1001.0000000000001</v>
      </c>
      <c r="H31" s="587">
        <v>478</v>
      </c>
    </row>
    <row r="32" spans="1:8">
      <c r="A32" s="650">
        <f>Titles!A23</f>
        <v>2022</v>
      </c>
      <c r="B32" s="102" t="s">
        <v>109</v>
      </c>
      <c r="C32" s="158"/>
      <c r="D32" s="181">
        <v>710.00000000000011</v>
      </c>
      <c r="E32" s="181">
        <v>5760</v>
      </c>
      <c r="F32" s="181">
        <v>597</v>
      </c>
      <c r="G32" s="181">
        <v>696</v>
      </c>
      <c r="H32" s="586">
        <v>1088</v>
      </c>
    </row>
    <row r="33" spans="1:11">
      <c r="A33" s="632"/>
      <c r="B33" s="106" t="s">
        <v>110</v>
      </c>
      <c r="C33" s="159"/>
      <c r="D33" s="181" t="s">
        <v>95</v>
      </c>
      <c r="E33" s="181" t="s">
        <v>95</v>
      </c>
      <c r="F33" s="181" t="s">
        <v>95</v>
      </c>
      <c r="G33" s="181" t="s">
        <v>95</v>
      </c>
      <c r="H33" s="208" t="s">
        <v>95</v>
      </c>
    </row>
    <row r="34" spans="1:11">
      <c r="A34" s="632"/>
      <c r="B34" s="149" t="s">
        <v>111</v>
      </c>
      <c r="C34" s="175"/>
      <c r="D34" s="181" t="s">
        <v>95</v>
      </c>
      <c r="E34" s="181" t="s">
        <v>95</v>
      </c>
      <c r="F34" s="181" t="s">
        <v>95</v>
      </c>
      <c r="G34" s="181" t="s">
        <v>95</v>
      </c>
      <c r="H34" s="208" t="s">
        <v>95</v>
      </c>
    </row>
    <row r="35" spans="1:11">
      <c r="A35" s="649"/>
      <c r="B35" s="106" t="s">
        <v>112</v>
      </c>
      <c r="C35" s="159"/>
      <c r="D35" s="181" t="s">
        <v>95</v>
      </c>
      <c r="E35" s="181" t="s">
        <v>95</v>
      </c>
      <c r="F35" s="181" t="s">
        <v>95</v>
      </c>
      <c r="G35" s="181" t="s">
        <v>95</v>
      </c>
      <c r="H35" s="208" t="s">
        <v>95</v>
      </c>
    </row>
    <row r="36" spans="1:11">
      <c r="A36" s="632"/>
      <c r="B36" s="106" t="s">
        <v>113</v>
      </c>
      <c r="C36" s="159"/>
      <c r="D36" s="181" t="s">
        <v>95</v>
      </c>
      <c r="E36" s="181" t="s">
        <v>95</v>
      </c>
      <c r="F36" s="181" t="s">
        <v>95</v>
      </c>
      <c r="G36" s="181" t="s">
        <v>95</v>
      </c>
      <c r="H36" s="208" t="s">
        <v>95</v>
      </c>
    </row>
    <row r="37" spans="1:11">
      <c r="A37" s="632"/>
      <c r="B37" s="149" t="s">
        <v>114</v>
      </c>
      <c r="C37" s="175"/>
      <c r="D37" s="181" t="s">
        <v>95</v>
      </c>
      <c r="E37" s="181" t="s">
        <v>95</v>
      </c>
      <c r="F37" s="181" t="s">
        <v>95</v>
      </c>
      <c r="G37" s="181" t="s">
        <v>95</v>
      </c>
      <c r="H37" s="208" t="s">
        <v>95</v>
      </c>
    </row>
    <row r="38" spans="1:11">
      <c r="A38" s="632"/>
      <c r="B38" s="106" t="s">
        <v>115</v>
      </c>
      <c r="C38" s="159"/>
      <c r="D38" s="181" t="s">
        <v>95</v>
      </c>
      <c r="E38" s="181" t="s">
        <v>95</v>
      </c>
      <c r="F38" s="181" t="s">
        <v>95</v>
      </c>
      <c r="G38" s="181" t="s">
        <v>95</v>
      </c>
      <c r="H38" s="208" t="s">
        <v>95</v>
      </c>
    </row>
    <row r="39" spans="1:11">
      <c r="A39" s="632"/>
      <c r="B39" s="106" t="s">
        <v>116</v>
      </c>
      <c r="C39" s="159"/>
      <c r="D39" s="181" t="s">
        <v>95</v>
      </c>
      <c r="E39" s="181" t="s">
        <v>95</v>
      </c>
      <c r="F39" s="181" t="s">
        <v>95</v>
      </c>
      <c r="G39" s="181" t="s">
        <v>95</v>
      </c>
      <c r="H39" s="208" t="s">
        <v>95</v>
      </c>
    </row>
    <row r="40" spans="1:11">
      <c r="A40" s="632"/>
      <c r="B40" s="149" t="s">
        <v>117</v>
      </c>
      <c r="C40" s="175"/>
      <c r="D40" s="181" t="s">
        <v>95</v>
      </c>
      <c r="E40" s="181" t="s">
        <v>95</v>
      </c>
      <c r="F40" s="181" t="s">
        <v>95</v>
      </c>
      <c r="G40" s="181" t="s">
        <v>95</v>
      </c>
      <c r="H40" s="208" t="s">
        <v>95</v>
      </c>
    </row>
    <row r="41" spans="1:11">
      <c r="A41" s="632"/>
      <c r="B41" s="149" t="s">
        <v>118</v>
      </c>
      <c r="C41" s="175"/>
      <c r="D41" s="181" t="s">
        <v>95</v>
      </c>
      <c r="E41" s="181" t="s">
        <v>95</v>
      </c>
      <c r="F41" s="181" t="s">
        <v>95</v>
      </c>
      <c r="G41" s="181" t="s">
        <v>95</v>
      </c>
      <c r="H41" s="208" t="s">
        <v>95</v>
      </c>
    </row>
    <row r="42" spans="1:11">
      <c r="A42" s="632"/>
      <c r="B42" s="149" t="s">
        <v>119</v>
      </c>
      <c r="C42" s="175"/>
      <c r="D42" s="389" t="s">
        <v>95</v>
      </c>
      <c r="E42" s="389" t="s">
        <v>95</v>
      </c>
      <c r="F42" s="389" t="s">
        <v>95</v>
      </c>
      <c r="G42" s="389" t="s">
        <v>95</v>
      </c>
      <c r="H42" s="390" t="s">
        <v>95</v>
      </c>
    </row>
    <row r="43" spans="1:11" ht="12.75" thickBot="1">
      <c r="A43" s="651"/>
      <c r="B43" s="151" t="s">
        <v>120</v>
      </c>
      <c r="C43" s="177"/>
      <c r="D43" s="311" t="s">
        <v>95</v>
      </c>
      <c r="E43" s="311" t="s">
        <v>95</v>
      </c>
      <c r="F43" s="311" t="s">
        <v>95</v>
      </c>
      <c r="G43" s="311" t="s">
        <v>95</v>
      </c>
      <c r="H43" s="312" t="s">
        <v>95</v>
      </c>
    </row>
    <row r="44" spans="1:11" s="8" customFormat="1" ht="12" customHeight="1">
      <c r="A44" s="652" t="str">
        <f>Titles!$A$12</f>
        <v>1 Data for 2020, 2021 and 2022 based on 2016 Census Definitions.</v>
      </c>
      <c r="B44" s="79"/>
      <c r="C44" s="356"/>
      <c r="D44" s="317"/>
      <c r="E44" s="51"/>
      <c r="F44" s="317"/>
      <c r="G44" s="317"/>
      <c r="H44" s="357"/>
      <c r="I44" s="221"/>
      <c r="J44" s="221"/>
      <c r="K44" s="299"/>
    </row>
    <row r="45" spans="1:11">
      <c r="A45" s="635" t="s">
        <v>121</v>
      </c>
      <c r="B45" s="304"/>
      <c r="C45" s="304"/>
      <c r="D45" s="304"/>
      <c r="E45" s="349"/>
      <c r="F45" s="304"/>
      <c r="G45" s="304"/>
      <c r="H45" s="304"/>
    </row>
    <row r="46" spans="1:11" s="305" customFormat="1" ht="10.9" customHeight="1">
      <c r="A46" s="653" t="str">
        <f>Titles!$A$10</f>
        <v>Source: CMHC Starts and Completion Survey, Market Absorption Survey</v>
      </c>
      <c r="B46" s="304"/>
      <c r="C46" s="304"/>
      <c r="D46" s="304"/>
      <c r="E46" s="319"/>
      <c r="F46" s="304"/>
      <c r="G46" s="304"/>
      <c r="H46" s="304"/>
    </row>
    <row r="47" spans="1:11" s="305" customFormat="1" ht="10.9" customHeight="1">
      <c r="A47" s="654"/>
    </row>
    <row r="48" spans="1:11" ht="12" customHeight="1">
      <c r="A48" s="655"/>
      <c r="B48" s="84"/>
      <c r="C48" s="84"/>
      <c r="D48" s="162"/>
      <c r="E48" s="319"/>
      <c r="F48" s="162"/>
      <c r="G48" s="185"/>
      <c r="H48" s="84"/>
      <c r="I48" s="10"/>
    </row>
    <row r="49" spans="1:9" ht="9.75" customHeight="1">
      <c r="A49" s="655"/>
      <c r="B49" s="84"/>
      <c r="C49" s="84"/>
      <c r="D49" s="162"/>
      <c r="E49" s="162"/>
      <c r="F49" s="162"/>
      <c r="G49" s="185"/>
      <c r="H49" s="84"/>
      <c r="I49" s="10"/>
    </row>
    <row r="61" spans="1:9">
      <c r="A61" s="652"/>
      <c r="B61" s="77"/>
      <c r="C61" s="356"/>
      <c r="D61" s="357"/>
      <c r="E61" s="357"/>
      <c r="F61" s="51"/>
    </row>
    <row r="62" spans="1:9" ht="15">
      <c r="A62" s="652"/>
      <c r="B62" s="163"/>
      <c r="C62" s="163"/>
      <c r="D62" s="163"/>
      <c r="E62" s="163"/>
      <c r="F62" s="51"/>
    </row>
  </sheetData>
  <phoneticPr fontId="11" type="noConversion"/>
  <pageMargins left="0.78740157480314965" right="0.51181102362204722" top="0.51181102362204722" bottom="0.51181102362204722" header="0.51181102362204722" footer="0.51181102362204722"/>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1"/>
  <sheetViews>
    <sheetView zoomScaleNormal="100" workbookViewId="0"/>
  </sheetViews>
  <sheetFormatPr defaultColWidth="11.5546875" defaultRowHeight="12"/>
  <cols>
    <col min="1" max="1" width="8.77734375" style="619" customWidth="1"/>
    <col min="2" max="2" width="9.21875" style="9" customWidth="1"/>
    <col min="3" max="3" width="8.77734375" style="9" customWidth="1"/>
    <col min="4" max="8" width="9.77734375" style="9" customWidth="1"/>
    <col min="9" max="16384" width="11.5546875" style="9"/>
  </cols>
  <sheetData>
    <row r="1" spans="1:8" s="168" customFormat="1" ht="15.95" customHeight="1">
      <c r="A1" s="642" t="s">
        <v>227</v>
      </c>
      <c r="B1" s="430"/>
      <c r="C1" s="430"/>
      <c r="D1" s="430"/>
      <c r="E1" s="430"/>
      <c r="F1" s="430"/>
      <c r="G1" s="430"/>
      <c r="H1" s="431"/>
    </row>
    <row r="2" spans="1:8" s="168" customFormat="1" ht="15.95" customHeight="1">
      <c r="A2" s="643" t="s">
        <v>153</v>
      </c>
      <c r="B2" s="433"/>
      <c r="C2" s="433"/>
      <c r="D2" s="433"/>
      <c r="E2" s="433"/>
      <c r="F2" s="433"/>
      <c r="G2" s="433"/>
      <c r="H2" s="434"/>
    </row>
    <row r="3" spans="1:8" s="168" customFormat="1" ht="15.95" customHeight="1" thickBot="1">
      <c r="A3" s="644"/>
      <c r="B3" s="471"/>
      <c r="C3" s="471"/>
      <c r="D3" s="471"/>
      <c r="E3" s="471"/>
      <c r="F3" s="471"/>
      <c r="G3" s="471"/>
      <c r="H3" s="472"/>
    </row>
    <row r="4" spans="1:8">
      <c r="A4" s="645"/>
      <c r="B4" s="84"/>
      <c r="C4" s="113"/>
      <c r="D4" s="115"/>
      <c r="E4" s="115"/>
      <c r="F4" s="115"/>
      <c r="G4" s="115"/>
      <c r="H4" s="96"/>
    </row>
    <row r="5" spans="1:8">
      <c r="A5" s="646" t="s">
        <v>140</v>
      </c>
      <c r="B5" s="136"/>
      <c r="C5" s="142"/>
      <c r="D5" s="143" t="s">
        <v>75</v>
      </c>
      <c r="E5" s="143" t="s">
        <v>82</v>
      </c>
      <c r="F5" s="143" t="s">
        <v>85</v>
      </c>
      <c r="G5" s="143" t="s">
        <v>69</v>
      </c>
      <c r="H5" s="144" t="s">
        <v>154</v>
      </c>
    </row>
    <row r="6" spans="1:8" ht="13.5">
      <c r="A6" s="647" t="s">
        <v>127</v>
      </c>
      <c r="B6" s="169"/>
      <c r="C6" s="174"/>
      <c r="D6" s="181">
        <v>6713</v>
      </c>
      <c r="E6" s="181">
        <v>2264</v>
      </c>
      <c r="F6" s="181">
        <v>662</v>
      </c>
      <c r="G6" s="181">
        <v>27274</v>
      </c>
      <c r="H6" s="208">
        <v>3084</v>
      </c>
    </row>
    <row r="7" spans="1:8" ht="13.5">
      <c r="A7" s="648" t="s">
        <v>137</v>
      </c>
      <c r="B7" s="139"/>
      <c r="C7" s="110"/>
      <c r="D7" s="368">
        <v>9389</v>
      </c>
      <c r="E7" s="368">
        <v>2601</v>
      </c>
      <c r="F7" s="368">
        <v>1081</v>
      </c>
      <c r="G7" s="368">
        <v>32343</v>
      </c>
      <c r="H7" s="369">
        <v>3059</v>
      </c>
    </row>
    <row r="8" spans="1:8">
      <c r="A8" s="629">
        <f>Titles!A21</f>
        <v>2020</v>
      </c>
      <c r="B8" s="102" t="s">
        <v>109</v>
      </c>
      <c r="C8" s="158"/>
      <c r="D8" s="181">
        <v>4689.9999999999991</v>
      </c>
      <c r="E8" s="181">
        <v>2724</v>
      </c>
      <c r="F8" s="181">
        <v>305.00000000000006</v>
      </c>
      <c r="G8" s="181">
        <v>28508</v>
      </c>
      <c r="H8" s="208">
        <v>3046.9999999999995</v>
      </c>
    </row>
    <row r="9" spans="1:8">
      <c r="A9" s="632"/>
      <c r="B9" s="106" t="s">
        <v>110</v>
      </c>
      <c r="C9" s="159"/>
      <c r="D9" s="181">
        <v>2514.0000000000005</v>
      </c>
      <c r="E9" s="181">
        <v>754</v>
      </c>
      <c r="F9" s="181">
        <v>527</v>
      </c>
      <c r="G9" s="181">
        <v>19512.999999999996</v>
      </c>
      <c r="H9" s="208">
        <v>5282.9999999999991</v>
      </c>
    </row>
    <row r="10" spans="1:8">
      <c r="A10" s="632"/>
      <c r="B10" s="149" t="s">
        <v>111</v>
      </c>
      <c r="C10" s="175"/>
      <c r="D10" s="181">
        <v>5478</v>
      </c>
      <c r="E10" s="181">
        <v>3452</v>
      </c>
      <c r="F10" s="181">
        <v>215</v>
      </c>
      <c r="G10" s="181">
        <v>17945</v>
      </c>
      <c r="H10" s="208">
        <v>1460</v>
      </c>
    </row>
    <row r="11" spans="1:8">
      <c r="A11" s="649"/>
      <c r="B11" s="106" t="s">
        <v>112</v>
      </c>
      <c r="C11" s="159"/>
      <c r="D11" s="181">
        <v>0</v>
      </c>
      <c r="E11" s="181">
        <v>0</v>
      </c>
      <c r="F11" s="181">
        <v>0</v>
      </c>
      <c r="G11" s="181">
        <v>0</v>
      </c>
      <c r="H11" s="208">
        <v>0</v>
      </c>
    </row>
    <row r="12" spans="1:8">
      <c r="A12" s="632"/>
      <c r="B12" s="106" t="s">
        <v>113</v>
      </c>
      <c r="C12" s="159"/>
      <c r="D12" s="181">
        <v>11509</v>
      </c>
      <c r="E12" s="181">
        <v>1811</v>
      </c>
      <c r="F12" s="181">
        <v>1693</v>
      </c>
      <c r="G12" s="181">
        <v>33168</v>
      </c>
      <c r="H12" s="208">
        <v>3904</v>
      </c>
    </row>
    <row r="13" spans="1:8">
      <c r="A13" s="632"/>
      <c r="B13" s="149" t="s">
        <v>114</v>
      </c>
      <c r="C13" s="175"/>
      <c r="D13" s="181">
        <v>11347.999999999998</v>
      </c>
      <c r="E13" s="181">
        <v>4149</v>
      </c>
      <c r="F13" s="181">
        <v>989</v>
      </c>
      <c r="G13" s="181">
        <v>39518</v>
      </c>
      <c r="H13" s="208">
        <v>3646</v>
      </c>
    </row>
    <row r="14" spans="1:8">
      <c r="A14" s="632"/>
      <c r="B14" s="106" t="s">
        <v>115</v>
      </c>
      <c r="C14" s="159"/>
      <c r="D14" s="181">
        <v>6671</v>
      </c>
      <c r="E14" s="181">
        <v>1229</v>
      </c>
      <c r="F14" s="181">
        <v>909</v>
      </c>
      <c r="G14" s="181">
        <v>35597</v>
      </c>
      <c r="H14" s="208">
        <v>2621</v>
      </c>
    </row>
    <row r="15" spans="1:8">
      <c r="A15" s="632"/>
      <c r="B15" s="106" t="s">
        <v>116</v>
      </c>
      <c r="C15" s="159"/>
      <c r="D15" s="181">
        <v>9582</v>
      </c>
      <c r="E15" s="181">
        <v>1936.0000000000002</v>
      </c>
      <c r="F15" s="181">
        <v>348</v>
      </c>
      <c r="G15" s="181">
        <v>27009</v>
      </c>
      <c r="H15" s="208">
        <v>1870</v>
      </c>
    </row>
    <row r="16" spans="1:8">
      <c r="A16" s="632"/>
      <c r="B16" s="149" t="s">
        <v>117</v>
      </c>
      <c r="C16" s="175"/>
      <c r="D16" s="181">
        <v>8901</v>
      </c>
      <c r="E16" s="181">
        <v>2285</v>
      </c>
      <c r="F16" s="181">
        <v>501</v>
      </c>
      <c r="G16" s="181">
        <v>32695</v>
      </c>
      <c r="H16" s="208">
        <v>4391</v>
      </c>
    </row>
    <row r="17" spans="1:8">
      <c r="A17" s="632"/>
      <c r="B17" s="149" t="s">
        <v>118</v>
      </c>
      <c r="C17" s="175"/>
      <c r="D17" s="181">
        <v>9331</v>
      </c>
      <c r="E17" s="181">
        <v>5633</v>
      </c>
      <c r="F17" s="181">
        <v>955</v>
      </c>
      <c r="G17" s="181">
        <v>24525.000000000004</v>
      </c>
      <c r="H17" s="208">
        <v>1931</v>
      </c>
    </row>
    <row r="18" spans="1:8">
      <c r="A18" s="632"/>
      <c r="B18" s="149" t="s">
        <v>119</v>
      </c>
      <c r="C18" s="175"/>
      <c r="D18" s="181">
        <v>5220.0000000000009</v>
      </c>
      <c r="E18" s="181">
        <v>1534</v>
      </c>
      <c r="F18" s="181">
        <v>858</v>
      </c>
      <c r="G18" s="181">
        <v>36134</v>
      </c>
      <c r="H18" s="208">
        <v>4925.9999999999991</v>
      </c>
    </row>
    <row r="19" spans="1:8">
      <c r="A19" s="646"/>
      <c r="B19" s="139" t="s">
        <v>120</v>
      </c>
      <c r="C19" s="176"/>
      <c r="D19" s="210">
        <v>5443</v>
      </c>
      <c r="E19" s="210">
        <v>1760.0000000000002</v>
      </c>
      <c r="F19" s="210">
        <v>579</v>
      </c>
      <c r="G19" s="210">
        <v>34114.000000000007</v>
      </c>
      <c r="H19" s="211">
        <v>3611</v>
      </c>
    </row>
    <row r="20" spans="1:8">
      <c r="A20" s="650">
        <f>Titles!A22</f>
        <v>2021</v>
      </c>
      <c r="B20" s="102" t="s">
        <v>109</v>
      </c>
      <c r="C20" s="158"/>
      <c r="D20" s="181">
        <v>13654</v>
      </c>
      <c r="E20" s="181">
        <v>2393</v>
      </c>
      <c r="F20" s="181">
        <v>667</v>
      </c>
      <c r="G20" s="181">
        <v>36894.000000000007</v>
      </c>
      <c r="H20" s="208">
        <v>3356</v>
      </c>
    </row>
    <row r="21" spans="1:8">
      <c r="A21" s="632"/>
      <c r="B21" s="106" t="s">
        <v>110</v>
      </c>
      <c r="C21" s="159"/>
      <c r="D21" s="181">
        <v>3744</v>
      </c>
      <c r="E21" s="181">
        <v>3247</v>
      </c>
      <c r="F21" s="181">
        <v>484</v>
      </c>
      <c r="G21" s="181">
        <v>39909</v>
      </c>
      <c r="H21" s="208">
        <v>1593</v>
      </c>
    </row>
    <row r="22" spans="1:8">
      <c r="A22" s="632"/>
      <c r="B22" s="149" t="s">
        <v>111</v>
      </c>
      <c r="C22" s="175"/>
      <c r="D22" s="181">
        <v>7065</v>
      </c>
      <c r="E22" s="181">
        <v>4053</v>
      </c>
      <c r="F22" s="181">
        <v>1285</v>
      </c>
      <c r="G22" s="181">
        <v>30628.999999999996</v>
      </c>
      <c r="H22" s="208">
        <v>2364</v>
      </c>
    </row>
    <row r="23" spans="1:8">
      <c r="A23" s="649"/>
      <c r="B23" s="106" t="s">
        <v>112</v>
      </c>
      <c r="C23" s="159"/>
      <c r="D23" s="181">
        <v>7259</v>
      </c>
      <c r="E23" s="181">
        <v>2807</v>
      </c>
      <c r="F23" s="181">
        <v>828</v>
      </c>
      <c r="G23" s="181">
        <v>39353</v>
      </c>
      <c r="H23" s="208">
        <v>7160</v>
      </c>
    </row>
    <row r="24" spans="1:8">
      <c r="A24" s="632"/>
      <c r="B24" s="106" t="s">
        <v>113</v>
      </c>
      <c r="C24" s="159"/>
      <c r="D24" s="181">
        <v>11472.999999999998</v>
      </c>
      <c r="E24" s="181">
        <v>2370</v>
      </c>
      <c r="F24" s="181">
        <v>872</v>
      </c>
      <c r="G24" s="181">
        <v>27970</v>
      </c>
      <c r="H24" s="208">
        <v>5555.0000000000009</v>
      </c>
    </row>
    <row r="25" spans="1:8">
      <c r="A25" s="632"/>
      <c r="B25" s="149" t="s">
        <v>114</v>
      </c>
      <c r="C25" s="175"/>
      <c r="D25" s="181">
        <v>16965.999999999996</v>
      </c>
      <c r="E25" s="181">
        <v>2615</v>
      </c>
      <c r="F25" s="181">
        <v>1282</v>
      </c>
      <c r="G25" s="181">
        <v>39010.000000000007</v>
      </c>
      <c r="H25" s="208">
        <v>2342</v>
      </c>
    </row>
    <row r="26" spans="1:8">
      <c r="A26" s="632"/>
      <c r="B26" s="106" t="s">
        <v>115</v>
      </c>
      <c r="C26" s="159"/>
      <c r="D26" s="181">
        <v>16655</v>
      </c>
      <c r="E26" s="181">
        <v>1439</v>
      </c>
      <c r="F26" s="181">
        <v>1307.9999999999998</v>
      </c>
      <c r="G26" s="181">
        <v>30528</v>
      </c>
      <c r="H26" s="208">
        <v>1361</v>
      </c>
    </row>
    <row r="27" spans="1:8">
      <c r="A27" s="632"/>
      <c r="B27" s="106" t="s">
        <v>116</v>
      </c>
      <c r="C27" s="159"/>
      <c r="D27" s="181">
        <v>2178</v>
      </c>
      <c r="E27" s="181">
        <v>1879</v>
      </c>
      <c r="F27" s="181">
        <v>437</v>
      </c>
      <c r="G27" s="181">
        <v>26811.999999999996</v>
      </c>
      <c r="H27" s="208">
        <v>742</v>
      </c>
    </row>
    <row r="28" spans="1:8">
      <c r="A28" s="632"/>
      <c r="B28" s="149" t="s">
        <v>117</v>
      </c>
      <c r="C28" s="175"/>
      <c r="D28" s="181">
        <v>9116</v>
      </c>
      <c r="E28" s="181">
        <v>3050.0000000000005</v>
      </c>
      <c r="F28" s="181">
        <v>1695</v>
      </c>
      <c r="G28" s="181">
        <v>34032</v>
      </c>
      <c r="H28" s="208">
        <v>6837.0000000000009</v>
      </c>
    </row>
    <row r="29" spans="1:8">
      <c r="A29" s="632"/>
      <c r="B29" s="149" t="s">
        <v>118</v>
      </c>
      <c r="C29" s="175"/>
      <c r="D29" s="181">
        <v>7947</v>
      </c>
      <c r="E29" s="181">
        <v>3139</v>
      </c>
      <c r="F29" s="181">
        <v>1091</v>
      </c>
      <c r="G29" s="181">
        <v>28298</v>
      </c>
      <c r="H29" s="208">
        <v>3685</v>
      </c>
    </row>
    <row r="30" spans="1:8">
      <c r="A30" s="632"/>
      <c r="B30" s="149" t="s">
        <v>119</v>
      </c>
      <c r="C30" s="175"/>
      <c r="D30" s="389">
        <v>9940</v>
      </c>
      <c r="E30" s="389">
        <v>2762</v>
      </c>
      <c r="F30" s="389">
        <v>1674</v>
      </c>
      <c r="G30" s="389">
        <v>36263</v>
      </c>
      <c r="H30" s="390">
        <v>2385</v>
      </c>
    </row>
    <row r="31" spans="1:8">
      <c r="A31" s="646"/>
      <c r="B31" s="139" t="s">
        <v>120</v>
      </c>
      <c r="C31" s="176"/>
      <c r="D31" s="276">
        <v>8024.0000000000009</v>
      </c>
      <c r="E31" s="276">
        <v>3312</v>
      </c>
      <c r="F31" s="276">
        <v>1806</v>
      </c>
      <c r="G31" s="210">
        <v>22777</v>
      </c>
      <c r="H31" s="211">
        <v>308</v>
      </c>
    </row>
    <row r="32" spans="1:8">
      <c r="A32" s="650">
        <f>Titles!A23</f>
        <v>2022</v>
      </c>
      <c r="B32" s="102" t="s">
        <v>109</v>
      </c>
      <c r="C32" s="158"/>
      <c r="D32" s="181">
        <v>8167.9999999999991</v>
      </c>
      <c r="E32" s="181">
        <v>2292</v>
      </c>
      <c r="F32" s="181">
        <v>562</v>
      </c>
      <c r="G32" s="181">
        <v>26456</v>
      </c>
      <c r="H32" s="208">
        <v>3672</v>
      </c>
    </row>
    <row r="33" spans="1:9">
      <c r="A33" s="632"/>
      <c r="B33" s="106" t="s">
        <v>110</v>
      </c>
      <c r="C33" s="159"/>
      <c r="D33" s="181" t="s">
        <v>95</v>
      </c>
      <c r="E33" s="181" t="s">
        <v>95</v>
      </c>
      <c r="F33" s="181" t="s">
        <v>95</v>
      </c>
      <c r="G33" s="181" t="s">
        <v>95</v>
      </c>
      <c r="H33" s="208" t="s">
        <v>95</v>
      </c>
    </row>
    <row r="34" spans="1:9">
      <c r="A34" s="632"/>
      <c r="B34" s="149" t="s">
        <v>111</v>
      </c>
      <c r="C34" s="175"/>
      <c r="D34" s="181" t="s">
        <v>95</v>
      </c>
      <c r="E34" s="181" t="s">
        <v>95</v>
      </c>
      <c r="F34" s="181" t="s">
        <v>95</v>
      </c>
      <c r="G34" s="181" t="s">
        <v>95</v>
      </c>
      <c r="H34" s="208" t="s">
        <v>95</v>
      </c>
    </row>
    <row r="35" spans="1:9">
      <c r="A35" s="649"/>
      <c r="B35" s="106" t="s">
        <v>112</v>
      </c>
      <c r="C35" s="159"/>
      <c r="D35" s="181" t="s">
        <v>95</v>
      </c>
      <c r="E35" s="181" t="s">
        <v>95</v>
      </c>
      <c r="F35" s="181" t="s">
        <v>95</v>
      </c>
      <c r="G35" s="181" t="s">
        <v>95</v>
      </c>
      <c r="H35" s="208" t="s">
        <v>95</v>
      </c>
    </row>
    <row r="36" spans="1:9">
      <c r="A36" s="632"/>
      <c r="B36" s="106" t="s">
        <v>113</v>
      </c>
      <c r="C36" s="159"/>
      <c r="D36" s="181" t="s">
        <v>95</v>
      </c>
      <c r="E36" s="181" t="s">
        <v>95</v>
      </c>
      <c r="F36" s="181" t="s">
        <v>95</v>
      </c>
      <c r="G36" s="181" t="s">
        <v>95</v>
      </c>
      <c r="H36" s="208" t="s">
        <v>95</v>
      </c>
    </row>
    <row r="37" spans="1:9">
      <c r="A37" s="632"/>
      <c r="B37" s="149" t="s">
        <v>114</v>
      </c>
      <c r="C37" s="175"/>
      <c r="D37" s="181" t="s">
        <v>95</v>
      </c>
      <c r="E37" s="181" t="s">
        <v>95</v>
      </c>
      <c r="F37" s="181" t="s">
        <v>95</v>
      </c>
      <c r="G37" s="181" t="s">
        <v>95</v>
      </c>
      <c r="H37" s="208" t="s">
        <v>95</v>
      </c>
    </row>
    <row r="38" spans="1:9">
      <c r="A38" s="632"/>
      <c r="B38" s="106" t="s">
        <v>115</v>
      </c>
      <c r="C38" s="159"/>
      <c r="D38" s="181" t="s">
        <v>95</v>
      </c>
      <c r="E38" s="181" t="s">
        <v>95</v>
      </c>
      <c r="F38" s="181" t="s">
        <v>95</v>
      </c>
      <c r="G38" s="181" t="s">
        <v>95</v>
      </c>
      <c r="H38" s="208" t="s">
        <v>95</v>
      </c>
    </row>
    <row r="39" spans="1:9">
      <c r="A39" s="632"/>
      <c r="B39" s="106" t="s">
        <v>116</v>
      </c>
      <c r="C39" s="159"/>
      <c r="D39" s="181" t="s">
        <v>95</v>
      </c>
      <c r="E39" s="181" t="s">
        <v>95</v>
      </c>
      <c r="F39" s="181" t="s">
        <v>95</v>
      </c>
      <c r="G39" s="181" t="s">
        <v>95</v>
      </c>
      <c r="H39" s="208" t="s">
        <v>95</v>
      </c>
    </row>
    <row r="40" spans="1:9">
      <c r="A40" s="632"/>
      <c r="B40" s="149" t="s">
        <v>117</v>
      </c>
      <c r="C40" s="175"/>
      <c r="D40" s="181" t="s">
        <v>95</v>
      </c>
      <c r="E40" s="181" t="s">
        <v>95</v>
      </c>
      <c r="F40" s="181" t="s">
        <v>95</v>
      </c>
      <c r="G40" s="181" t="s">
        <v>95</v>
      </c>
      <c r="H40" s="208" t="s">
        <v>95</v>
      </c>
    </row>
    <row r="41" spans="1:9">
      <c r="A41" s="632"/>
      <c r="B41" s="149" t="s">
        <v>118</v>
      </c>
      <c r="C41" s="175"/>
      <c r="D41" s="181" t="s">
        <v>95</v>
      </c>
      <c r="E41" s="181" t="s">
        <v>95</v>
      </c>
      <c r="F41" s="181" t="s">
        <v>95</v>
      </c>
      <c r="G41" s="181" t="s">
        <v>95</v>
      </c>
      <c r="H41" s="208" t="s">
        <v>95</v>
      </c>
    </row>
    <row r="42" spans="1:9">
      <c r="A42" s="632"/>
      <c r="B42" s="149" t="s">
        <v>119</v>
      </c>
      <c r="C42" s="175"/>
      <c r="D42" s="389" t="s">
        <v>95</v>
      </c>
      <c r="E42" s="389" t="s">
        <v>95</v>
      </c>
      <c r="F42" s="389" t="s">
        <v>95</v>
      </c>
      <c r="G42" s="389" t="s">
        <v>95</v>
      </c>
      <c r="H42" s="390" t="s">
        <v>95</v>
      </c>
    </row>
    <row r="43" spans="1:9" ht="12.75" thickBot="1">
      <c r="A43" s="651"/>
      <c r="B43" s="151" t="s">
        <v>120</v>
      </c>
      <c r="C43" s="177"/>
      <c r="D43" s="311" t="s">
        <v>95</v>
      </c>
      <c r="E43" s="206" t="s">
        <v>95</v>
      </c>
      <c r="F43" s="311" t="s">
        <v>95</v>
      </c>
      <c r="G43" s="311" t="s">
        <v>95</v>
      </c>
      <c r="H43" s="312" t="s">
        <v>95</v>
      </c>
    </row>
    <row r="44" spans="1:9">
      <c r="A44" s="652" t="str">
        <f>Titles!$A$12</f>
        <v>1 Data for 2020, 2021 and 2022 based on 2016 Census Definitions.</v>
      </c>
      <c r="B44" s="79"/>
      <c r="C44" s="356"/>
      <c r="D44" s="317"/>
      <c r="E44" s="51"/>
      <c r="F44" s="317"/>
      <c r="G44" s="317"/>
      <c r="H44" s="357"/>
    </row>
    <row r="45" spans="1:9" s="305" customFormat="1" ht="10.9" customHeight="1">
      <c r="A45" s="635" t="s">
        <v>121</v>
      </c>
      <c r="B45" s="304"/>
      <c r="C45" s="304"/>
      <c r="D45" s="304"/>
      <c r="E45" s="349"/>
      <c r="F45" s="304"/>
      <c r="G45" s="304"/>
      <c r="H45" s="304"/>
    </row>
    <row r="46" spans="1:9" s="305" customFormat="1" ht="10.9" customHeight="1">
      <c r="A46" s="653" t="str">
        <f>Titles!$A$10</f>
        <v>Source: CMHC Starts and Completion Survey, Market Absorption Survey</v>
      </c>
      <c r="B46" s="304"/>
      <c r="C46" s="304"/>
      <c r="D46" s="304"/>
      <c r="E46" s="319"/>
      <c r="F46" s="304"/>
      <c r="G46" s="304"/>
      <c r="H46" s="304"/>
    </row>
    <row r="47" spans="1:9" ht="12" customHeight="1">
      <c r="A47" s="655"/>
      <c r="B47" s="84"/>
      <c r="C47" s="84"/>
      <c r="D47" s="162"/>
      <c r="E47" s="319"/>
      <c r="F47" s="162"/>
      <c r="G47" s="185"/>
      <c r="H47" s="84"/>
      <c r="I47" s="10"/>
    </row>
    <row r="48" spans="1:9" ht="9.75" customHeight="1">
      <c r="A48" s="655"/>
      <c r="B48" s="84"/>
      <c r="C48" s="84"/>
      <c r="D48" s="162"/>
      <c r="E48" s="162"/>
      <c r="F48" s="162"/>
      <c r="G48" s="185"/>
      <c r="H48" s="84"/>
      <c r="I48" s="10"/>
    </row>
    <row r="60" spans="1:6">
      <c r="A60" s="652"/>
      <c r="B60" s="77"/>
      <c r="C60" s="356"/>
      <c r="D60" s="357"/>
      <c r="E60" s="357"/>
      <c r="F60" s="51"/>
    </row>
    <row r="61" spans="1:6" ht="15">
      <c r="A61" s="652"/>
      <c r="B61" s="163"/>
      <c r="C61" s="163"/>
      <c r="D61" s="163"/>
      <c r="E61" s="163"/>
      <c r="F61" s="5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61"/>
  <sheetViews>
    <sheetView zoomScaleNormal="100" workbookViewId="0"/>
  </sheetViews>
  <sheetFormatPr defaultColWidth="11.5546875" defaultRowHeight="12"/>
  <cols>
    <col min="1" max="1" width="8.77734375" style="619" customWidth="1"/>
    <col min="2" max="2" width="9.21875" style="9" customWidth="1"/>
    <col min="3" max="3" width="8.77734375" style="9" customWidth="1"/>
    <col min="4" max="9" width="9.77734375" style="9" customWidth="1"/>
    <col min="10" max="16384" width="11.5546875" style="9"/>
  </cols>
  <sheetData>
    <row r="1" spans="1:9" s="168" customFormat="1" ht="15.95" customHeight="1">
      <c r="A1" s="642" t="s">
        <v>155</v>
      </c>
      <c r="B1" s="430"/>
      <c r="C1" s="430"/>
      <c r="D1" s="430"/>
      <c r="E1" s="430"/>
      <c r="F1" s="430"/>
      <c r="G1" s="430"/>
      <c r="H1" s="430"/>
      <c r="I1" s="431"/>
    </row>
    <row r="2" spans="1:9" s="168" customFormat="1" ht="15.95" customHeight="1">
      <c r="A2" s="643" t="s">
        <v>153</v>
      </c>
      <c r="B2" s="433"/>
      <c r="C2" s="433"/>
      <c r="D2" s="433"/>
      <c r="E2" s="433"/>
      <c r="F2" s="433"/>
      <c r="G2" s="433"/>
      <c r="H2" s="433"/>
      <c r="I2" s="434"/>
    </row>
    <row r="3" spans="1:9" s="168" customFormat="1" ht="15.95" customHeight="1" thickBot="1">
      <c r="A3" s="644"/>
      <c r="B3" s="439"/>
      <c r="C3" s="439"/>
      <c r="D3" s="439"/>
      <c r="E3" s="439"/>
      <c r="F3" s="439"/>
      <c r="G3" s="439"/>
      <c r="H3" s="439"/>
      <c r="I3" s="440"/>
    </row>
    <row r="4" spans="1:9">
      <c r="A4" s="645"/>
      <c r="B4" s="84"/>
      <c r="C4" s="113"/>
      <c r="D4" s="115"/>
      <c r="E4" s="115"/>
      <c r="F4" s="115"/>
      <c r="G4" s="115"/>
      <c r="H4" s="115"/>
      <c r="I4" s="96"/>
    </row>
    <row r="5" spans="1:9">
      <c r="A5" s="646" t="s">
        <v>96</v>
      </c>
      <c r="B5" s="136"/>
      <c r="C5" s="142"/>
      <c r="D5" s="143" t="s">
        <v>156</v>
      </c>
      <c r="E5" s="143" t="s">
        <v>64</v>
      </c>
      <c r="F5" s="143" t="s">
        <v>55</v>
      </c>
      <c r="G5" s="143" t="s">
        <v>74</v>
      </c>
      <c r="H5" s="143" t="s">
        <v>70</v>
      </c>
      <c r="I5" s="144" t="s">
        <v>84</v>
      </c>
    </row>
    <row r="6" spans="1:9" ht="13.5">
      <c r="A6" s="647" t="s">
        <v>103</v>
      </c>
      <c r="B6" s="169"/>
      <c r="C6" s="174"/>
      <c r="D6" s="181">
        <v>9950</v>
      </c>
      <c r="E6" s="181">
        <v>1041</v>
      </c>
      <c r="F6" s="181">
        <v>673</v>
      </c>
      <c r="G6" s="181">
        <v>528</v>
      </c>
      <c r="H6" s="181">
        <v>2666</v>
      </c>
      <c r="I6" s="208">
        <v>38587</v>
      </c>
    </row>
    <row r="7" spans="1:9" ht="13.5">
      <c r="A7" s="648" t="s">
        <v>128</v>
      </c>
      <c r="B7" s="139"/>
      <c r="C7" s="110"/>
      <c r="D7" s="368">
        <v>10221</v>
      </c>
      <c r="E7" s="368">
        <v>1371</v>
      </c>
      <c r="F7" s="368">
        <v>524</v>
      </c>
      <c r="G7" s="368">
        <v>624</v>
      </c>
      <c r="H7" s="368">
        <v>3863</v>
      </c>
      <c r="I7" s="369">
        <v>41898</v>
      </c>
    </row>
    <row r="8" spans="1:9">
      <c r="A8" s="629">
        <f>Titles!A21</f>
        <v>2020</v>
      </c>
      <c r="B8" s="102" t="s">
        <v>109</v>
      </c>
      <c r="C8" s="158"/>
      <c r="D8" s="181">
        <v>5929</v>
      </c>
      <c r="E8" s="181">
        <v>310</v>
      </c>
      <c r="F8" s="181">
        <v>2066</v>
      </c>
      <c r="G8" s="181">
        <v>96</v>
      </c>
      <c r="H8" s="181">
        <v>824.00000000000011</v>
      </c>
      <c r="I8" s="208">
        <v>32366.999999999996</v>
      </c>
    </row>
    <row r="9" spans="1:9">
      <c r="A9" s="632"/>
      <c r="B9" s="106" t="s">
        <v>110</v>
      </c>
      <c r="C9" s="159"/>
      <c r="D9" s="181">
        <v>11760.000000000002</v>
      </c>
      <c r="E9" s="181">
        <v>398</v>
      </c>
      <c r="F9" s="181">
        <v>624</v>
      </c>
      <c r="G9" s="181">
        <v>125</v>
      </c>
      <c r="H9" s="181">
        <v>2360.9999999999995</v>
      </c>
      <c r="I9" s="208">
        <v>31331.000000000004</v>
      </c>
    </row>
    <row r="10" spans="1:9">
      <c r="A10" s="632"/>
      <c r="B10" s="149" t="s">
        <v>111</v>
      </c>
      <c r="C10" s="175"/>
      <c r="D10" s="181">
        <v>6849</v>
      </c>
      <c r="E10" s="181">
        <v>380.99999999999994</v>
      </c>
      <c r="F10" s="181">
        <v>438</v>
      </c>
      <c r="G10" s="181">
        <v>1765</v>
      </c>
      <c r="H10" s="181">
        <v>1375</v>
      </c>
      <c r="I10" s="208">
        <v>24461</v>
      </c>
    </row>
    <row r="11" spans="1:9">
      <c r="A11" s="649"/>
      <c r="B11" s="106" t="s">
        <v>112</v>
      </c>
      <c r="C11" s="159"/>
      <c r="D11" s="181">
        <v>10381</v>
      </c>
      <c r="E11" s="181">
        <v>489</v>
      </c>
      <c r="F11" s="181">
        <v>657</v>
      </c>
      <c r="G11" s="181">
        <v>534</v>
      </c>
      <c r="H11" s="181">
        <v>1145</v>
      </c>
      <c r="I11" s="208">
        <v>60732</v>
      </c>
    </row>
    <row r="12" spans="1:9">
      <c r="A12" s="632"/>
      <c r="B12" s="106" t="s">
        <v>113</v>
      </c>
      <c r="C12" s="159"/>
      <c r="D12" s="181">
        <v>7787.0000000000009</v>
      </c>
      <c r="E12" s="181">
        <v>2530</v>
      </c>
      <c r="F12" s="181">
        <v>294.00000000000006</v>
      </c>
      <c r="G12" s="181">
        <v>366</v>
      </c>
      <c r="H12" s="181">
        <v>1880.9999999999998</v>
      </c>
      <c r="I12" s="208">
        <v>29692.999999999996</v>
      </c>
    </row>
    <row r="13" spans="1:9">
      <c r="A13" s="632"/>
      <c r="B13" s="149" t="s">
        <v>114</v>
      </c>
      <c r="C13" s="175"/>
      <c r="D13" s="181">
        <v>7265.9999999999991</v>
      </c>
      <c r="E13" s="181">
        <v>800</v>
      </c>
      <c r="F13" s="181">
        <v>371</v>
      </c>
      <c r="G13" s="181">
        <v>137</v>
      </c>
      <c r="H13" s="181">
        <v>1687</v>
      </c>
      <c r="I13" s="208">
        <v>39891.999999999993</v>
      </c>
    </row>
    <row r="14" spans="1:9">
      <c r="A14" s="632"/>
      <c r="B14" s="106" t="s">
        <v>115</v>
      </c>
      <c r="C14" s="159"/>
      <c r="D14" s="181">
        <v>8019</v>
      </c>
      <c r="E14" s="181">
        <v>1230</v>
      </c>
      <c r="F14" s="181">
        <v>606</v>
      </c>
      <c r="G14" s="181">
        <v>206</v>
      </c>
      <c r="H14" s="181">
        <v>1644.0000000000002</v>
      </c>
      <c r="I14" s="208">
        <v>47772.999999999993</v>
      </c>
    </row>
    <row r="15" spans="1:9">
      <c r="A15" s="632"/>
      <c r="B15" s="106" t="s">
        <v>116</v>
      </c>
      <c r="C15" s="159"/>
      <c r="D15" s="181">
        <v>18860</v>
      </c>
      <c r="E15" s="181">
        <v>960</v>
      </c>
      <c r="F15" s="181">
        <v>430</v>
      </c>
      <c r="G15" s="181">
        <v>1043</v>
      </c>
      <c r="H15" s="181">
        <v>8576</v>
      </c>
      <c r="I15" s="208">
        <v>61774</v>
      </c>
    </row>
    <row r="16" spans="1:9">
      <c r="A16" s="632"/>
      <c r="B16" s="149" t="s">
        <v>117</v>
      </c>
      <c r="C16" s="175"/>
      <c r="D16" s="181">
        <v>12899.999999999998</v>
      </c>
      <c r="E16" s="181">
        <v>2623</v>
      </c>
      <c r="F16" s="181">
        <v>594.00000000000011</v>
      </c>
      <c r="G16" s="181">
        <v>198.99999999999997</v>
      </c>
      <c r="H16" s="181">
        <v>3640</v>
      </c>
      <c r="I16" s="208">
        <v>33171</v>
      </c>
    </row>
    <row r="17" spans="1:9">
      <c r="A17" s="632"/>
      <c r="B17" s="149" t="s">
        <v>118</v>
      </c>
      <c r="C17" s="175"/>
      <c r="D17" s="181">
        <v>8437</v>
      </c>
      <c r="E17" s="181">
        <v>930.99999999999989</v>
      </c>
      <c r="F17" s="181">
        <v>1233</v>
      </c>
      <c r="G17" s="181">
        <v>1168</v>
      </c>
      <c r="H17" s="181">
        <v>3845.9999999999995</v>
      </c>
      <c r="I17" s="208">
        <v>36284</v>
      </c>
    </row>
    <row r="18" spans="1:9">
      <c r="A18" s="632"/>
      <c r="B18" s="149" t="s">
        <v>119</v>
      </c>
      <c r="C18" s="175"/>
      <c r="D18" s="389">
        <v>12578</v>
      </c>
      <c r="E18" s="389">
        <v>1176</v>
      </c>
      <c r="F18" s="389">
        <v>551</v>
      </c>
      <c r="G18" s="389">
        <v>499</v>
      </c>
      <c r="H18" s="389">
        <v>2734</v>
      </c>
      <c r="I18" s="390">
        <v>34415.000000000007</v>
      </c>
    </row>
    <row r="19" spans="1:9">
      <c r="A19" s="646"/>
      <c r="B19" s="139" t="s">
        <v>120</v>
      </c>
      <c r="C19" s="176"/>
      <c r="D19" s="276">
        <v>9425.9999999999982</v>
      </c>
      <c r="E19" s="276">
        <v>699.00000000000011</v>
      </c>
      <c r="F19" s="276">
        <v>626</v>
      </c>
      <c r="G19" s="276">
        <v>284</v>
      </c>
      <c r="H19" s="276">
        <v>2280.9999999999995</v>
      </c>
      <c r="I19" s="310">
        <v>31654</v>
      </c>
    </row>
    <row r="20" spans="1:9">
      <c r="A20" s="650">
        <f>Titles!A22</f>
        <v>2021</v>
      </c>
      <c r="B20" s="102" t="s">
        <v>109</v>
      </c>
      <c r="C20" s="158"/>
      <c r="D20" s="181">
        <v>7359</v>
      </c>
      <c r="E20" s="181">
        <v>1521</v>
      </c>
      <c r="F20" s="181">
        <v>332.99999999999994</v>
      </c>
      <c r="G20" s="181">
        <v>454</v>
      </c>
      <c r="H20" s="181">
        <v>2157</v>
      </c>
      <c r="I20" s="208">
        <v>36774</v>
      </c>
    </row>
    <row r="21" spans="1:9">
      <c r="A21" s="632"/>
      <c r="B21" s="106" t="s">
        <v>110</v>
      </c>
      <c r="C21" s="159"/>
      <c r="D21" s="181">
        <v>11062.000000000002</v>
      </c>
      <c r="E21" s="181">
        <v>577</v>
      </c>
      <c r="F21" s="181">
        <v>654</v>
      </c>
      <c r="G21" s="181">
        <v>1982</v>
      </c>
      <c r="H21" s="181">
        <v>4447.9999999999991</v>
      </c>
      <c r="I21" s="208">
        <v>24380.000000000004</v>
      </c>
    </row>
    <row r="22" spans="1:9">
      <c r="A22" s="632"/>
      <c r="B22" s="149" t="s">
        <v>111</v>
      </c>
      <c r="C22" s="175"/>
      <c r="D22" s="181">
        <v>12983</v>
      </c>
      <c r="E22" s="181">
        <v>3113</v>
      </c>
      <c r="F22" s="181">
        <v>522</v>
      </c>
      <c r="G22" s="181">
        <v>372</v>
      </c>
      <c r="H22" s="181">
        <v>5513</v>
      </c>
      <c r="I22" s="208">
        <v>63077</v>
      </c>
    </row>
    <row r="23" spans="1:9">
      <c r="A23" s="649"/>
      <c r="B23" s="106" t="s">
        <v>112</v>
      </c>
      <c r="C23" s="159"/>
      <c r="D23" s="181">
        <v>11997</v>
      </c>
      <c r="E23" s="181">
        <v>661</v>
      </c>
      <c r="F23" s="181">
        <v>733.00000000000011</v>
      </c>
      <c r="G23" s="181">
        <v>246</v>
      </c>
      <c r="H23" s="181">
        <v>3257</v>
      </c>
      <c r="I23" s="208">
        <v>33442</v>
      </c>
    </row>
    <row r="24" spans="1:9">
      <c r="A24" s="632"/>
      <c r="B24" s="106" t="s">
        <v>113</v>
      </c>
      <c r="C24" s="159"/>
      <c r="D24" s="181">
        <v>14318.999999999998</v>
      </c>
      <c r="E24" s="181">
        <v>608.00000000000011</v>
      </c>
      <c r="F24" s="181">
        <v>619</v>
      </c>
      <c r="G24" s="181">
        <v>271</v>
      </c>
      <c r="H24" s="181">
        <v>9491</v>
      </c>
      <c r="I24" s="208">
        <v>30776.000000000004</v>
      </c>
    </row>
    <row r="25" spans="1:9">
      <c r="A25" s="632"/>
      <c r="B25" s="149" t="s">
        <v>114</v>
      </c>
      <c r="C25" s="175"/>
      <c r="D25" s="181">
        <v>6574</v>
      </c>
      <c r="E25" s="181">
        <v>563</v>
      </c>
      <c r="F25" s="181">
        <v>446</v>
      </c>
      <c r="G25" s="181">
        <v>235</v>
      </c>
      <c r="H25" s="181">
        <v>4728</v>
      </c>
      <c r="I25" s="208">
        <v>35921</v>
      </c>
    </row>
    <row r="26" spans="1:9">
      <c r="A26" s="632"/>
      <c r="B26" s="106" t="s">
        <v>115</v>
      </c>
      <c r="C26" s="159"/>
      <c r="D26" s="181">
        <v>6966</v>
      </c>
      <c r="E26" s="181">
        <v>572.00000000000011</v>
      </c>
      <c r="F26" s="181">
        <v>424</v>
      </c>
      <c r="G26" s="181">
        <v>420</v>
      </c>
      <c r="H26" s="181">
        <v>3351</v>
      </c>
      <c r="I26" s="208">
        <v>46294</v>
      </c>
    </row>
    <row r="27" spans="1:9">
      <c r="A27" s="632"/>
      <c r="B27" s="106" t="s">
        <v>116</v>
      </c>
      <c r="C27" s="159"/>
      <c r="D27" s="181">
        <v>9940.0000000000018</v>
      </c>
      <c r="E27" s="181">
        <v>623</v>
      </c>
      <c r="F27" s="181">
        <v>1015.0000000000001</v>
      </c>
      <c r="G27" s="181">
        <v>2277</v>
      </c>
      <c r="H27" s="181">
        <v>3286.0000000000005</v>
      </c>
      <c r="I27" s="208">
        <v>46472</v>
      </c>
    </row>
    <row r="28" spans="1:9">
      <c r="A28" s="632"/>
      <c r="B28" s="149" t="s">
        <v>117</v>
      </c>
      <c r="C28" s="175"/>
      <c r="D28" s="181">
        <v>8868</v>
      </c>
      <c r="E28" s="181">
        <v>324</v>
      </c>
      <c r="F28" s="181">
        <v>368</v>
      </c>
      <c r="G28" s="181">
        <v>295</v>
      </c>
      <c r="H28" s="181">
        <v>3105</v>
      </c>
      <c r="I28" s="208">
        <v>55221</v>
      </c>
    </row>
    <row r="29" spans="1:9">
      <c r="A29" s="632"/>
      <c r="B29" s="149" t="s">
        <v>118</v>
      </c>
      <c r="C29" s="175"/>
      <c r="D29" s="181">
        <v>13971</v>
      </c>
      <c r="E29" s="181">
        <v>692</v>
      </c>
      <c r="F29" s="181">
        <v>514</v>
      </c>
      <c r="G29" s="181">
        <v>148</v>
      </c>
      <c r="H29" s="181">
        <v>4242</v>
      </c>
      <c r="I29" s="208">
        <v>31856</v>
      </c>
    </row>
    <row r="30" spans="1:9">
      <c r="A30" s="632"/>
      <c r="B30" s="149" t="s">
        <v>119</v>
      </c>
      <c r="C30" s="175"/>
      <c r="D30" s="181">
        <v>16094.999999999998</v>
      </c>
      <c r="E30" s="181">
        <v>6800</v>
      </c>
      <c r="F30" s="181">
        <v>383.00000000000006</v>
      </c>
      <c r="G30" s="181">
        <v>339</v>
      </c>
      <c r="H30" s="181">
        <v>2217</v>
      </c>
      <c r="I30" s="208">
        <v>70833</v>
      </c>
    </row>
    <row r="31" spans="1:9">
      <c r="A31" s="646"/>
      <c r="B31" s="139" t="s">
        <v>120</v>
      </c>
      <c r="C31" s="176"/>
      <c r="D31" s="210">
        <v>4667.0000000000009</v>
      </c>
      <c r="E31" s="210">
        <v>597</v>
      </c>
      <c r="F31" s="210">
        <v>405</v>
      </c>
      <c r="G31" s="210">
        <v>436</v>
      </c>
      <c r="H31" s="210">
        <v>818</v>
      </c>
      <c r="I31" s="211">
        <v>29820.999999999996</v>
      </c>
    </row>
    <row r="32" spans="1:9">
      <c r="A32" s="650">
        <f>Titles!A23</f>
        <v>2022</v>
      </c>
      <c r="B32" s="102" t="s">
        <v>109</v>
      </c>
      <c r="C32" s="158"/>
      <c r="D32" s="181">
        <v>5981</v>
      </c>
      <c r="E32" s="181">
        <v>887</v>
      </c>
      <c r="F32" s="181">
        <v>347.00000000000006</v>
      </c>
      <c r="G32" s="181">
        <v>285</v>
      </c>
      <c r="H32" s="181">
        <v>1224</v>
      </c>
      <c r="I32" s="208">
        <v>21714</v>
      </c>
    </row>
    <row r="33" spans="1:10">
      <c r="A33" s="632"/>
      <c r="B33" s="106" t="s">
        <v>110</v>
      </c>
      <c r="C33" s="159"/>
      <c r="D33" s="181" t="s">
        <v>95</v>
      </c>
      <c r="E33" s="181" t="s">
        <v>95</v>
      </c>
      <c r="F33" s="181" t="s">
        <v>95</v>
      </c>
      <c r="G33" s="181" t="s">
        <v>95</v>
      </c>
      <c r="H33" s="181" t="s">
        <v>95</v>
      </c>
      <c r="I33" s="208" t="s">
        <v>95</v>
      </c>
    </row>
    <row r="34" spans="1:10">
      <c r="A34" s="632"/>
      <c r="B34" s="149" t="s">
        <v>111</v>
      </c>
      <c r="C34" s="175"/>
      <c r="D34" s="181" t="s">
        <v>95</v>
      </c>
      <c r="E34" s="181" t="s">
        <v>95</v>
      </c>
      <c r="F34" s="181" t="s">
        <v>95</v>
      </c>
      <c r="G34" s="181" t="s">
        <v>95</v>
      </c>
      <c r="H34" s="181" t="s">
        <v>95</v>
      </c>
      <c r="I34" s="208" t="s">
        <v>95</v>
      </c>
    </row>
    <row r="35" spans="1:10">
      <c r="A35" s="649"/>
      <c r="B35" s="106" t="s">
        <v>112</v>
      </c>
      <c r="C35" s="159"/>
      <c r="D35" s="181" t="s">
        <v>95</v>
      </c>
      <c r="E35" s="181" t="s">
        <v>95</v>
      </c>
      <c r="F35" s="181" t="s">
        <v>95</v>
      </c>
      <c r="G35" s="181" t="s">
        <v>95</v>
      </c>
      <c r="H35" s="181" t="s">
        <v>95</v>
      </c>
      <c r="I35" s="208" t="s">
        <v>95</v>
      </c>
    </row>
    <row r="36" spans="1:10">
      <c r="A36" s="632"/>
      <c r="B36" s="106" t="s">
        <v>113</v>
      </c>
      <c r="C36" s="159"/>
      <c r="D36" s="181" t="s">
        <v>95</v>
      </c>
      <c r="E36" s="181" t="s">
        <v>95</v>
      </c>
      <c r="F36" s="181" t="s">
        <v>95</v>
      </c>
      <c r="G36" s="181" t="s">
        <v>95</v>
      </c>
      <c r="H36" s="181" t="s">
        <v>95</v>
      </c>
      <c r="I36" s="208" t="s">
        <v>95</v>
      </c>
    </row>
    <row r="37" spans="1:10">
      <c r="A37" s="632"/>
      <c r="B37" s="149" t="s">
        <v>114</v>
      </c>
      <c r="C37" s="175"/>
      <c r="D37" s="181" t="s">
        <v>95</v>
      </c>
      <c r="E37" s="181" t="s">
        <v>95</v>
      </c>
      <c r="F37" s="181" t="s">
        <v>95</v>
      </c>
      <c r="G37" s="181" t="s">
        <v>95</v>
      </c>
      <c r="H37" s="181" t="s">
        <v>95</v>
      </c>
      <c r="I37" s="208" t="s">
        <v>95</v>
      </c>
    </row>
    <row r="38" spans="1:10">
      <c r="A38" s="632"/>
      <c r="B38" s="106" t="s">
        <v>115</v>
      </c>
      <c r="C38" s="159"/>
      <c r="D38" s="181" t="s">
        <v>95</v>
      </c>
      <c r="E38" s="181" t="s">
        <v>95</v>
      </c>
      <c r="F38" s="181" t="s">
        <v>95</v>
      </c>
      <c r="G38" s="181" t="s">
        <v>95</v>
      </c>
      <c r="H38" s="181" t="s">
        <v>95</v>
      </c>
      <c r="I38" s="208" t="s">
        <v>95</v>
      </c>
    </row>
    <row r="39" spans="1:10">
      <c r="A39" s="632"/>
      <c r="B39" s="106" t="s">
        <v>116</v>
      </c>
      <c r="C39" s="159"/>
      <c r="D39" s="181" t="s">
        <v>95</v>
      </c>
      <c r="E39" s="181" t="s">
        <v>95</v>
      </c>
      <c r="F39" s="181" t="s">
        <v>95</v>
      </c>
      <c r="G39" s="181" t="s">
        <v>95</v>
      </c>
      <c r="H39" s="181" t="s">
        <v>95</v>
      </c>
      <c r="I39" s="208" t="s">
        <v>95</v>
      </c>
    </row>
    <row r="40" spans="1:10">
      <c r="A40" s="632"/>
      <c r="B40" s="149" t="s">
        <v>117</v>
      </c>
      <c r="C40" s="175"/>
      <c r="D40" s="181" t="s">
        <v>95</v>
      </c>
      <c r="E40" s="181" t="s">
        <v>95</v>
      </c>
      <c r="F40" s="181" t="s">
        <v>95</v>
      </c>
      <c r="G40" s="181" t="s">
        <v>95</v>
      </c>
      <c r="H40" s="181" t="s">
        <v>95</v>
      </c>
      <c r="I40" s="208" t="s">
        <v>95</v>
      </c>
    </row>
    <row r="41" spans="1:10">
      <c r="A41" s="632"/>
      <c r="B41" s="149" t="s">
        <v>118</v>
      </c>
      <c r="C41" s="175"/>
      <c r="D41" s="181" t="s">
        <v>95</v>
      </c>
      <c r="E41" s="181" t="s">
        <v>95</v>
      </c>
      <c r="F41" s="181" t="s">
        <v>95</v>
      </c>
      <c r="G41" s="181" t="s">
        <v>95</v>
      </c>
      <c r="H41" s="181" t="s">
        <v>95</v>
      </c>
      <c r="I41" s="208" t="s">
        <v>95</v>
      </c>
    </row>
    <row r="42" spans="1:10">
      <c r="A42" s="632"/>
      <c r="B42" s="149" t="s">
        <v>119</v>
      </c>
      <c r="C42" s="175"/>
      <c r="D42" s="389" t="s">
        <v>95</v>
      </c>
      <c r="E42" s="389" t="s">
        <v>95</v>
      </c>
      <c r="F42" s="389" t="s">
        <v>95</v>
      </c>
      <c r="G42" s="389" t="s">
        <v>95</v>
      </c>
      <c r="H42" s="389" t="s">
        <v>95</v>
      </c>
      <c r="I42" s="390" t="s">
        <v>95</v>
      </c>
    </row>
    <row r="43" spans="1:10" ht="12.75" thickBot="1">
      <c r="A43" s="651"/>
      <c r="B43" s="151" t="s">
        <v>120</v>
      </c>
      <c r="C43" s="177"/>
      <c r="D43" s="311" t="s">
        <v>95</v>
      </c>
      <c r="E43" s="311" t="s">
        <v>95</v>
      </c>
      <c r="F43" s="311" t="s">
        <v>95</v>
      </c>
      <c r="G43" s="311" t="s">
        <v>95</v>
      </c>
      <c r="H43" s="311" t="s">
        <v>95</v>
      </c>
      <c r="I43" s="312" t="s">
        <v>95</v>
      </c>
    </row>
    <row r="44" spans="1:10">
      <c r="A44" s="652" t="str">
        <f>Titles!$A$12</f>
        <v>1 Data for 2020, 2021 and 2022 based on 2016 Census Definitions.</v>
      </c>
      <c r="B44" s="79"/>
      <c r="C44" s="356"/>
      <c r="D44" s="317"/>
      <c r="E44" s="181" t="s">
        <v>95</v>
      </c>
      <c r="F44" s="51"/>
      <c r="G44" s="317"/>
      <c r="H44" s="317"/>
    </row>
    <row r="45" spans="1:10" s="305" customFormat="1">
      <c r="A45" s="635" t="s">
        <v>121</v>
      </c>
      <c r="B45" s="304"/>
      <c r="C45" s="304"/>
      <c r="D45" s="304"/>
      <c r="E45" s="181" t="s">
        <v>95</v>
      </c>
      <c r="F45" s="349"/>
      <c r="G45" s="304"/>
      <c r="H45" s="304"/>
    </row>
    <row r="46" spans="1:10" s="305" customFormat="1">
      <c r="A46" s="653" t="str">
        <f>Titles!$A$10</f>
        <v>Source: CMHC Starts and Completion Survey, Market Absorption Survey</v>
      </c>
      <c r="B46" s="304"/>
      <c r="C46" s="304"/>
      <c r="D46" s="304"/>
      <c r="E46" s="181" t="s">
        <v>95</v>
      </c>
      <c r="F46" s="319"/>
      <c r="G46" s="304"/>
      <c r="H46" s="304"/>
    </row>
    <row r="47" spans="1:10" ht="12" customHeight="1">
      <c r="A47" s="655"/>
      <c r="B47" s="84"/>
      <c r="C47" s="84"/>
      <c r="D47" s="162"/>
      <c r="E47" s="162"/>
      <c r="F47" s="162"/>
      <c r="G47" s="162"/>
      <c r="H47" s="185"/>
      <c r="I47" s="84"/>
      <c r="J47" s="10"/>
    </row>
    <row r="48" spans="1:10" ht="9.75" customHeight="1">
      <c r="A48" s="655"/>
      <c r="B48" s="84"/>
      <c r="C48" s="84"/>
      <c r="D48" s="162"/>
      <c r="E48" s="162"/>
      <c r="F48" s="162"/>
      <c r="G48" s="162"/>
      <c r="H48" s="185"/>
      <c r="I48" s="84"/>
      <c r="J48" s="10"/>
    </row>
    <row r="60" spans="1:7">
      <c r="A60" s="652"/>
      <c r="B60" s="77"/>
      <c r="C60" s="356"/>
      <c r="D60" s="357"/>
      <c r="E60" s="357"/>
      <c r="F60" s="357"/>
      <c r="G60" s="51"/>
    </row>
    <row r="61" spans="1:7" ht="15">
      <c r="A61" s="652"/>
      <c r="B61" s="163"/>
      <c r="C61" s="163"/>
      <c r="D61" s="163"/>
      <c r="E61" s="163"/>
      <c r="F61" s="163"/>
      <c r="G61" s="51"/>
    </row>
  </sheetData>
  <pageMargins left="0.7" right="0.7" top="0.75" bottom="0.75" header="0.3" footer="0.3"/>
  <pageSetup scale="88"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62"/>
  <sheetViews>
    <sheetView zoomScaleNormal="100" workbookViewId="0"/>
  </sheetViews>
  <sheetFormatPr defaultColWidth="11.5546875" defaultRowHeight="12"/>
  <cols>
    <col min="1" max="1" width="8.77734375" style="619" customWidth="1"/>
    <col min="2" max="2" width="9.21875" style="9" customWidth="1"/>
    <col min="3" max="3" width="8.77734375" style="9" customWidth="1"/>
    <col min="4" max="8" width="9.77734375" style="9" customWidth="1"/>
    <col min="9" max="16384" width="11.5546875" style="9"/>
  </cols>
  <sheetData>
    <row r="1" spans="1:8" s="168" customFormat="1" ht="15.95" customHeight="1">
      <c r="A1" s="642" t="s">
        <v>157</v>
      </c>
      <c r="B1" s="430"/>
      <c r="C1" s="430"/>
      <c r="D1" s="430"/>
      <c r="E1" s="430"/>
      <c r="F1" s="430"/>
      <c r="G1" s="430"/>
      <c r="H1" s="431"/>
    </row>
    <row r="2" spans="1:8" s="168" customFormat="1" ht="15.95" customHeight="1">
      <c r="A2" s="643" t="s">
        <v>153</v>
      </c>
      <c r="B2" s="433"/>
      <c r="C2" s="433"/>
      <c r="D2" s="433"/>
      <c r="E2" s="433"/>
      <c r="F2" s="433"/>
      <c r="G2" s="433"/>
      <c r="H2" s="434"/>
    </row>
    <row r="3" spans="1:8" s="168" customFormat="1" ht="15.95" customHeight="1" thickBot="1">
      <c r="A3" s="644"/>
      <c r="B3" s="471"/>
      <c r="C3" s="471"/>
      <c r="D3" s="471"/>
      <c r="E3" s="471"/>
      <c r="F3" s="471"/>
      <c r="G3" s="471"/>
      <c r="H3" s="472"/>
    </row>
    <row r="4" spans="1:8" ht="38.25" customHeight="1">
      <c r="A4" s="645"/>
      <c r="B4" s="84"/>
      <c r="C4" s="113"/>
      <c r="D4" s="481" t="s">
        <v>62</v>
      </c>
      <c r="E4" s="481" t="s">
        <v>158</v>
      </c>
      <c r="F4" s="481" t="s">
        <v>65</v>
      </c>
      <c r="G4" s="481" t="s">
        <v>56</v>
      </c>
      <c r="H4" s="583" t="s">
        <v>60</v>
      </c>
    </row>
    <row r="5" spans="1:8">
      <c r="A5" s="646" t="s">
        <v>140</v>
      </c>
      <c r="B5" s="136"/>
      <c r="C5" s="142"/>
      <c r="D5" s="482"/>
      <c r="E5" s="482"/>
      <c r="F5" s="482"/>
      <c r="G5" s="482"/>
      <c r="H5" s="584"/>
    </row>
    <row r="6" spans="1:8" ht="13.5">
      <c r="A6" s="647" t="s">
        <v>103</v>
      </c>
      <c r="B6" s="169"/>
      <c r="C6" s="174"/>
      <c r="D6" s="181">
        <v>3431</v>
      </c>
      <c r="E6" s="181">
        <v>2466</v>
      </c>
      <c r="F6" s="181">
        <v>3749</v>
      </c>
      <c r="G6" s="181">
        <v>1188</v>
      </c>
      <c r="H6" s="208">
        <v>584</v>
      </c>
    </row>
    <row r="7" spans="1:8" ht="13.5">
      <c r="A7" s="648" t="s">
        <v>137</v>
      </c>
      <c r="B7" s="139"/>
      <c r="C7" s="110"/>
      <c r="D7" s="368">
        <v>4187</v>
      </c>
      <c r="E7" s="368">
        <v>2635</v>
      </c>
      <c r="F7" s="368">
        <v>5602</v>
      </c>
      <c r="G7" s="368">
        <v>1307</v>
      </c>
      <c r="H7" s="369">
        <v>766</v>
      </c>
    </row>
    <row r="8" spans="1:8">
      <c r="A8" s="629">
        <f>Titles!A21</f>
        <v>2020</v>
      </c>
      <c r="B8" s="102" t="s">
        <v>109</v>
      </c>
      <c r="C8" s="158"/>
      <c r="D8" s="181">
        <v>1700</v>
      </c>
      <c r="E8" s="181">
        <v>2115.9999999999995</v>
      </c>
      <c r="F8" s="181">
        <v>4730</v>
      </c>
      <c r="G8" s="181">
        <v>536.99999999999989</v>
      </c>
      <c r="H8" s="208">
        <v>668</v>
      </c>
    </row>
    <row r="9" spans="1:8">
      <c r="A9" s="632"/>
      <c r="B9" s="106" t="s">
        <v>110</v>
      </c>
      <c r="C9" s="159"/>
      <c r="D9" s="181">
        <v>7073</v>
      </c>
      <c r="E9" s="181">
        <v>2729</v>
      </c>
      <c r="F9" s="181">
        <v>3678</v>
      </c>
      <c r="G9" s="181">
        <v>486</v>
      </c>
      <c r="H9" s="208">
        <v>137</v>
      </c>
    </row>
    <row r="10" spans="1:8">
      <c r="A10" s="632"/>
      <c r="B10" s="149" t="s">
        <v>111</v>
      </c>
      <c r="C10" s="175"/>
      <c r="D10" s="181">
        <v>1448</v>
      </c>
      <c r="E10" s="181">
        <v>1523</v>
      </c>
      <c r="F10" s="181">
        <v>5377.0000000000009</v>
      </c>
      <c r="G10" s="181">
        <v>808.99999999999989</v>
      </c>
      <c r="H10" s="208">
        <v>1451</v>
      </c>
    </row>
    <row r="11" spans="1:8">
      <c r="A11" s="649"/>
      <c r="B11" s="106" t="s">
        <v>112</v>
      </c>
      <c r="C11" s="159"/>
      <c r="D11" s="181">
        <v>892</v>
      </c>
      <c r="E11" s="181">
        <v>1399</v>
      </c>
      <c r="F11" s="181">
        <v>1065</v>
      </c>
      <c r="G11" s="181">
        <v>2025</v>
      </c>
      <c r="H11" s="208">
        <v>242</v>
      </c>
    </row>
    <row r="12" spans="1:8">
      <c r="A12" s="632"/>
      <c r="B12" s="106" t="s">
        <v>113</v>
      </c>
      <c r="C12" s="159"/>
      <c r="D12" s="181">
        <v>1212</v>
      </c>
      <c r="E12" s="181">
        <v>1293</v>
      </c>
      <c r="F12" s="181">
        <v>1569.9999999999998</v>
      </c>
      <c r="G12" s="181">
        <v>675.99999999999989</v>
      </c>
      <c r="H12" s="208">
        <v>249</v>
      </c>
    </row>
    <row r="13" spans="1:8">
      <c r="A13" s="632"/>
      <c r="B13" s="149" t="s">
        <v>114</v>
      </c>
      <c r="C13" s="175"/>
      <c r="D13" s="181">
        <v>2726</v>
      </c>
      <c r="E13" s="181">
        <v>4365</v>
      </c>
      <c r="F13" s="181">
        <v>7417</v>
      </c>
      <c r="G13" s="181">
        <v>902</v>
      </c>
      <c r="H13" s="208">
        <v>258</v>
      </c>
    </row>
    <row r="14" spans="1:8">
      <c r="A14" s="632"/>
      <c r="B14" s="106" t="s">
        <v>115</v>
      </c>
      <c r="C14" s="159"/>
      <c r="D14" s="181">
        <v>6947</v>
      </c>
      <c r="E14" s="181">
        <v>3100</v>
      </c>
      <c r="F14" s="181">
        <v>2296.9999999999995</v>
      </c>
      <c r="G14" s="181">
        <v>1214</v>
      </c>
      <c r="H14" s="208">
        <v>211</v>
      </c>
    </row>
    <row r="15" spans="1:8">
      <c r="A15" s="632"/>
      <c r="B15" s="106" t="s">
        <v>116</v>
      </c>
      <c r="C15" s="159"/>
      <c r="D15" s="181">
        <v>3544</v>
      </c>
      <c r="E15" s="181">
        <v>2266</v>
      </c>
      <c r="F15" s="181">
        <v>2332.9999999999995</v>
      </c>
      <c r="G15" s="181">
        <v>1444</v>
      </c>
      <c r="H15" s="208">
        <v>182</v>
      </c>
    </row>
    <row r="16" spans="1:8">
      <c r="A16" s="632"/>
      <c r="B16" s="149" t="s">
        <v>117</v>
      </c>
      <c r="C16" s="175"/>
      <c r="D16" s="181">
        <v>2708.9999999999995</v>
      </c>
      <c r="E16" s="181">
        <v>1786</v>
      </c>
      <c r="F16" s="181">
        <v>7740</v>
      </c>
      <c r="G16" s="181">
        <v>1139</v>
      </c>
      <c r="H16" s="208">
        <v>235</v>
      </c>
    </row>
    <row r="17" spans="1:8">
      <c r="A17" s="632"/>
      <c r="B17" s="149" t="s">
        <v>118</v>
      </c>
      <c r="C17" s="175"/>
      <c r="D17" s="181">
        <v>6202</v>
      </c>
      <c r="E17" s="181">
        <v>3690</v>
      </c>
      <c r="F17" s="181">
        <v>2913.9999999999995</v>
      </c>
      <c r="G17" s="181">
        <v>1577.9999999999998</v>
      </c>
      <c r="H17" s="208">
        <v>1670</v>
      </c>
    </row>
    <row r="18" spans="1:8">
      <c r="A18" s="632"/>
      <c r="B18" s="149" t="s">
        <v>119</v>
      </c>
      <c r="C18" s="175"/>
      <c r="D18" s="181">
        <v>2478</v>
      </c>
      <c r="E18" s="181">
        <v>2351</v>
      </c>
      <c r="F18" s="181">
        <v>2207.9999999999995</v>
      </c>
      <c r="G18" s="181">
        <v>1684.9999999999998</v>
      </c>
      <c r="H18" s="208">
        <v>438.99999999999994</v>
      </c>
    </row>
    <row r="19" spans="1:8">
      <c r="A19" s="646"/>
      <c r="B19" s="139" t="s">
        <v>120</v>
      </c>
      <c r="C19" s="176"/>
      <c r="D19" s="210">
        <v>4147</v>
      </c>
      <c r="E19" s="210">
        <v>2953</v>
      </c>
      <c r="F19" s="210">
        <v>3679.0000000000005</v>
      </c>
      <c r="G19" s="210">
        <v>1483</v>
      </c>
      <c r="H19" s="211">
        <v>1364</v>
      </c>
    </row>
    <row r="20" spans="1:8">
      <c r="A20" s="650">
        <f>Titles!A22</f>
        <v>2021</v>
      </c>
      <c r="B20" s="102" t="s">
        <v>109</v>
      </c>
      <c r="C20" s="158"/>
      <c r="D20" s="181">
        <v>2418</v>
      </c>
      <c r="E20" s="181">
        <v>2421.9999999999995</v>
      </c>
      <c r="F20" s="181">
        <v>10358</v>
      </c>
      <c r="G20" s="181">
        <v>2239</v>
      </c>
      <c r="H20" s="208">
        <v>307</v>
      </c>
    </row>
    <row r="21" spans="1:8">
      <c r="A21" s="632"/>
      <c r="B21" s="106" t="s">
        <v>110</v>
      </c>
      <c r="C21" s="159"/>
      <c r="D21" s="181">
        <v>7973</v>
      </c>
      <c r="E21" s="181">
        <v>2094.9999999999995</v>
      </c>
      <c r="F21" s="181">
        <v>1258</v>
      </c>
      <c r="G21" s="181">
        <v>1256</v>
      </c>
      <c r="H21" s="208">
        <v>852</v>
      </c>
    </row>
    <row r="22" spans="1:8">
      <c r="A22" s="632"/>
      <c r="B22" s="149" t="s">
        <v>111</v>
      </c>
      <c r="C22" s="175"/>
      <c r="D22" s="181">
        <v>1587</v>
      </c>
      <c r="E22" s="181">
        <v>3732</v>
      </c>
      <c r="F22" s="181">
        <v>4401</v>
      </c>
      <c r="G22" s="181">
        <v>419.00000000000006</v>
      </c>
      <c r="H22" s="208">
        <v>322</v>
      </c>
    </row>
    <row r="23" spans="1:8">
      <c r="A23" s="649"/>
      <c r="B23" s="106" t="s">
        <v>112</v>
      </c>
      <c r="C23" s="159"/>
      <c r="D23" s="181">
        <v>6275</v>
      </c>
      <c r="E23" s="181">
        <v>2545.0000000000005</v>
      </c>
      <c r="F23" s="181">
        <v>10742.999999999998</v>
      </c>
      <c r="G23" s="181">
        <v>535.99999999999989</v>
      </c>
      <c r="H23" s="208">
        <v>1673</v>
      </c>
    </row>
    <row r="24" spans="1:8">
      <c r="A24" s="632"/>
      <c r="B24" s="106" t="s">
        <v>113</v>
      </c>
      <c r="C24" s="159"/>
      <c r="D24" s="181">
        <v>3972</v>
      </c>
      <c r="E24" s="181">
        <v>3397.9999999999995</v>
      </c>
      <c r="F24" s="181">
        <v>6425</v>
      </c>
      <c r="G24" s="181">
        <v>1106</v>
      </c>
      <c r="H24" s="208">
        <v>219.00000000000003</v>
      </c>
    </row>
    <row r="25" spans="1:8">
      <c r="A25" s="632"/>
      <c r="B25" s="149" t="s">
        <v>114</v>
      </c>
      <c r="C25" s="175"/>
      <c r="D25" s="181">
        <v>4780</v>
      </c>
      <c r="E25" s="181">
        <v>1666.9999999999998</v>
      </c>
      <c r="F25" s="181">
        <v>3118</v>
      </c>
      <c r="G25" s="181">
        <v>373</v>
      </c>
      <c r="H25" s="208">
        <v>2128</v>
      </c>
    </row>
    <row r="26" spans="1:8">
      <c r="A26" s="632"/>
      <c r="B26" s="106" t="s">
        <v>115</v>
      </c>
      <c r="C26" s="159"/>
      <c r="D26" s="181">
        <v>2909</v>
      </c>
      <c r="E26" s="181">
        <v>2232</v>
      </c>
      <c r="F26" s="181">
        <v>6000.9999999999991</v>
      </c>
      <c r="G26" s="181">
        <v>117</v>
      </c>
      <c r="H26" s="208">
        <v>2082</v>
      </c>
    </row>
    <row r="27" spans="1:8">
      <c r="A27" s="632"/>
      <c r="B27" s="106" t="s">
        <v>116</v>
      </c>
      <c r="C27" s="159"/>
      <c r="D27" s="181">
        <v>8229</v>
      </c>
      <c r="E27" s="181">
        <v>2132</v>
      </c>
      <c r="F27" s="181">
        <v>5551</v>
      </c>
      <c r="G27" s="181">
        <v>2819</v>
      </c>
      <c r="H27" s="208">
        <v>321.99999999999994</v>
      </c>
    </row>
    <row r="28" spans="1:8">
      <c r="A28" s="632"/>
      <c r="B28" s="149" t="s">
        <v>117</v>
      </c>
      <c r="C28" s="175"/>
      <c r="D28" s="181">
        <v>954</v>
      </c>
      <c r="E28" s="181">
        <v>3997</v>
      </c>
      <c r="F28" s="181">
        <v>2706</v>
      </c>
      <c r="G28" s="181">
        <v>115</v>
      </c>
      <c r="H28" s="208">
        <v>202</v>
      </c>
    </row>
    <row r="29" spans="1:8">
      <c r="A29" s="632"/>
      <c r="B29" s="149" t="s">
        <v>118</v>
      </c>
      <c r="C29" s="175"/>
      <c r="D29" s="181">
        <v>1033.9999999999998</v>
      </c>
      <c r="E29" s="181">
        <v>3258</v>
      </c>
      <c r="F29" s="181">
        <v>7253</v>
      </c>
      <c r="G29" s="181">
        <v>241</v>
      </c>
      <c r="H29" s="208">
        <v>210.00000000000003</v>
      </c>
    </row>
    <row r="30" spans="1:8">
      <c r="A30" s="632"/>
      <c r="B30" s="149" t="s">
        <v>119</v>
      </c>
      <c r="C30" s="175"/>
      <c r="D30" s="181">
        <v>6545</v>
      </c>
      <c r="E30" s="181">
        <v>2628</v>
      </c>
      <c r="F30" s="181">
        <v>3200</v>
      </c>
      <c r="G30" s="181">
        <v>4441</v>
      </c>
      <c r="H30" s="208">
        <v>437</v>
      </c>
    </row>
    <row r="31" spans="1:8">
      <c r="A31" s="646"/>
      <c r="B31" s="139" t="s">
        <v>120</v>
      </c>
      <c r="C31" s="176"/>
      <c r="D31" s="210">
        <v>3839.0000000000005</v>
      </c>
      <c r="E31" s="210">
        <v>2002.0000000000002</v>
      </c>
      <c r="F31" s="210">
        <v>6290.0000000000009</v>
      </c>
      <c r="G31" s="210">
        <v>2516</v>
      </c>
      <c r="H31" s="211">
        <v>513</v>
      </c>
    </row>
    <row r="32" spans="1:8">
      <c r="A32" s="650">
        <f>Titles!A23</f>
        <v>2022</v>
      </c>
      <c r="B32" s="102" t="s">
        <v>109</v>
      </c>
      <c r="C32" s="158"/>
      <c r="D32" s="181">
        <v>1577</v>
      </c>
      <c r="E32" s="181">
        <v>2066</v>
      </c>
      <c r="F32" s="181">
        <v>1414.0000000000002</v>
      </c>
      <c r="G32" s="181">
        <v>1250</v>
      </c>
      <c r="H32" s="208">
        <v>383</v>
      </c>
    </row>
    <row r="33" spans="1:9">
      <c r="A33" s="632"/>
      <c r="B33" s="106" t="s">
        <v>110</v>
      </c>
      <c r="C33" s="159"/>
      <c r="D33" s="181" t="s">
        <v>95</v>
      </c>
      <c r="E33" s="181" t="s">
        <v>95</v>
      </c>
      <c r="F33" s="181" t="s">
        <v>95</v>
      </c>
      <c r="G33" s="181" t="s">
        <v>95</v>
      </c>
      <c r="H33" s="208" t="s">
        <v>95</v>
      </c>
    </row>
    <row r="34" spans="1:9">
      <c r="A34" s="632"/>
      <c r="B34" s="149" t="s">
        <v>111</v>
      </c>
      <c r="C34" s="175"/>
      <c r="D34" s="181" t="s">
        <v>95</v>
      </c>
      <c r="E34" s="181" t="s">
        <v>95</v>
      </c>
      <c r="F34" s="181" t="s">
        <v>95</v>
      </c>
      <c r="G34" s="181" t="s">
        <v>95</v>
      </c>
      <c r="H34" s="208" t="s">
        <v>95</v>
      </c>
    </row>
    <row r="35" spans="1:9">
      <c r="A35" s="649"/>
      <c r="B35" s="106" t="s">
        <v>112</v>
      </c>
      <c r="C35" s="159"/>
      <c r="D35" s="181" t="s">
        <v>95</v>
      </c>
      <c r="E35" s="181" t="s">
        <v>95</v>
      </c>
      <c r="F35" s="181" t="s">
        <v>95</v>
      </c>
      <c r="G35" s="181" t="s">
        <v>95</v>
      </c>
      <c r="H35" s="208" t="s">
        <v>95</v>
      </c>
    </row>
    <row r="36" spans="1:9">
      <c r="A36" s="632"/>
      <c r="B36" s="106" t="s">
        <v>113</v>
      </c>
      <c r="C36" s="159"/>
      <c r="D36" s="181" t="s">
        <v>95</v>
      </c>
      <c r="E36" s="181" t="s">
        <v>95</v>
      </c>
      <c r="F36" s="181" t="s">
        <v>95</v>
      </c>
      <c r="G36" s="181" t="s">
        <v>95</v>
      </c>
      <c r="H36" s="208" t="s">
        <v>95</v>
      </c>
    </row>
    <row r="37" spans="1:9">
      <c r="A37" s="632"/>
      <c r="B37" s="149" t="s">
        <v>114</v>
      </c>
      <c r="C37" s="175"/>
      <c r="D37" s="181" t="s">
        <v>95</v>
      </c>
      <c r="E37" s="181" t="s">
        <v>95</v>
      </c>
      <c r="F37" s="181" t="s">
        <v>95</v>
      </c>
      <c r="G37" s="181" t="s">
        <v>95</v>
      </c>
      <c r="H37" s="208" t="s">
        <v>95</v>
      </c>
    </row>
    <row r="38" spans="1:9">
      <c r="A38" s="632"/>
      <c r="B38" s="106" t="s">
        <v>115</v>
      </c>
      <c r="C38" s="159"/>
      <c r="D38" s="181" t="s">
        <v>95</v>
      </c>
      <c r="E38" s="181" t="s">
        <v>95</v>
      </c>
      <c r="F38" s="181" t="s">
        <v>95</v>
      </c>
      <c r="G38" s="181" t="s">
        <v>95</v>
      </c>
      <c r="H38" s="208" t="s">
        <v>95</v>
      </c>
    </row>
    <row r="39" spans="1:9">
      <c r="A39" s="632"/>
      <c r="B39" s="106" t="s">
        <v>116</v>
      </c>
      <c r="C39" s="159"/>
      <c r="D39" s="181" t="s">
        <v>95</v>
      </c>
      <c r="E39" s="181" t="s">
        <v>95</v>
      </c>
      <c r="F39" s="181" t="s">
        <v>95</v>
      </c>
      <c r="G39" s="181" t="s">
        <v>95</v>
      </c>
      <c r="H39" s="208" t="s">
        <v>95</v>
      </c>
    </row>
    <row r="40" spans="1:9">
      <c r="A40" s="632"/>
      <c r="B40" s="149" t="s">
        <v>117</v>
      </c>
      <c r="C40" s="175"/>
      <c r="D40" s="181" t="s">
        <v>95</v>
      </c>
      <c r="E40" s="181" t="s">
        <v>95</v>
      </c>
      <c r="F40" s="181" t="s">
        <v>95</v>
      </c>
      <c r="G40" s="181" t="s">
        <v>95</v>
      </c>
      <c r="H40" s="208" t="s">
        <v>95</v>
      </c>
    </row>
    <row r="41" spans="1:9">
      <c r="A41" s="632"/>
      <c r="B41" s="149" t="s">
        <v>118</v>
      </c>
      <c r="C41" s="175"/>
      <c r="D41" s="181" t="s">
        <v>95</v>
      </c>
      <c r="E41" s="181" t="s">
        <v>95</v>
      </c>
      <c r="F41" s="181" t="s">
        <v>95</v>
      </c>
      <c r="G41" s="181" t="s">
        <v>95</v>
      </c>
      <c r="H41" s="208" t="s">
        <v>95</v>
      </c>
    </row>
    <row r="42" spans="1:9">
      <c r="A42" s="632"/>
      <c r="B42" s="149" t="s">
        <v>119</v>
      </c>
      <c r="C42" s="175"/>
      <c r="D42" s="389" t="s">
        <v>95</v>
      </c>
      <c r="E42" s="389" t="s">
        <v>95</v>
      </c>
      <c r="F42" s="389" t="s">
        <v>95</v>
      </c>
      <c r="G42" s="389" t="s">
        <v>95</v>
      </c>
      <c r="H42" s="390" t="s">
        <v>95</v>
      </c>
    </row>
    <row r="43" spans="1:9" ht="12.75" thickBot="1">
      <c r="A43" s="651"/>
      <c r="B43" s="151" t="s">
        <v>120</v>
      </c>
      <c r="C43" s="177"/>
      <c r="D43" s="311" t="s">
        <v>95</v>
      </c>
      <c r="E43" s="311" t="s">
        <v>95</v>
      </c>
      <c r="F43" s="311" t="s">
        <v>95</v>
      </c>
      <c r="G43" s="311" t="s">
        <v>95</v>
      </c>
      <c r="H43" s="312" t="s">
        <v>95</v>
      </c>
    </row>
    <row r="44" spans="1:9">
      <c r="A44" s="652" t="str">
        <f>Titles!$A$12</f>
        <v>1 Data for 2020, 2021 and 2022 based on 2016 Census Definitions.</v>
      </c>
      <c r="B44" s="79"/>
      <c r="C44" s="356"/>
      <c r="D44" s="317"/>
      <c r="E44" s="51"/>
      <c r="F44" s="317"/>
      <c r="G44" s="317"/>
      <c r="H44" s="357"/>
    </row>
    <row r="45" spans="1:9" s="305" customFormat="1" ht="10.9" customHeight="1">
      <c r="A45" s="635" t="s">
        <v>121</v>
      </c>
      <c r="B45" s="304"/>
      <c r="C45" s="304"/>
      <c r="D45" s="304"/>
      <c r="E45" s="349"/>
      <c r="F45" s="304"/>
      <c r="G45" s="304"/>
      <c r="H45" s="304"/>
    </row>
    <row r="46" spans="1:9" s="305" customFormat="1" ht="10.9" customHeight="1">
      <c r="A46" s="653" t="str">
        <f>Titles!$A$10</f>
        <v>Source: CMHC Starts and Completion Survey, Market Absorption Survey</v>
      </c>
      <c r="B46" s="304"/>
      <c r="C46" s="304"/>
      <c r="D46" s="304"/>
      <c r="E46" s="319"/>
      <c r="F46" s="304"/>
      <c r="G46" s="304"/>
      <c r="H46" s="304"/>
    </row>
    <row r="47" spans="1:9" ht="12" customHeight="1">
      <c r="A47" s="655"/>
      <c r="B47" s="84"/>
      <c r="C47" s="84"/>
      <c r="D47" s="162"/>
      <c r="E47" s="162"/>
      <c r="F47" s="162"/>
      <c r="G47" s="185"/>
      <c r="H47" s="84"/>
      <c r="I47" s="10"/>
    </row>
    <row r="49" spans="1:9" ht="9.75" customHeight="1">
      <c r="I49" s="10"/>
    </row>
    <row r="52" spans="1:9">
      <c r="A52" s="652"/>
      <c r="B52" s="77"/>
      <c r="C52" s="359"/>
      <c r="D52" s="84"/>
      <c r="E52" s="51"/>
    </row>
    <row r="53" spans="1:9">
      <c r="A53" s="652"/>
      <c r="B53" s="84"/>
      <c r="C53" s="84"/>
      <c r="D53" s="298"/>
      <c r="E53" s="51"/>
    </row>
    <row r="61" spans="1:9">
      <c r="A61" s="652"/>
      <c r="B61" s="77"/>
      <c r="C61" s="356"/>
      <c r="D61" s="357"/>
      <c r="E61" s="357"/>
      <c r="F61" s="51"/>
    </row>
    <row r="62" spans="1:9" ht="15">
      <c r="A62" s="652"/>
      <c r="B62" s="163"/>
      <c r="C62" s="163"/>
      <c r="D62" s="163"/>
      <c r="E62" s="163"/>
      <c r="F62" s="51"/>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62"/>
  <sheetViews>
    <sheetView zoomScaleNormal="100" workbookViewId="0"/>
  </sheetViews>
  <sheetFormatPr defaultColWidth="11.5546875" defaultRowHeight="12"/>
  <cols>
    <col min="1" max="1" width="8.33203125" style="619" customWidth="1"/>
    <col min="2" max="2" width="9.21875" style="9" customWidth="1"/>
    <col min="3" max="3" width="8.77734375" style="9" customWidth="1"/>
    <col min="4" max="6" width="9.77734375" style="9" customWidth="1"/>
    <col min="7" max="7" width="10" style="9" customWidth="1"/>
    <col min="8" max="8" width="9.77734375" style="9" customWidth="1"/>
    <col min="9" max="16384" width="11.5546875" style="9"/>
  </cols>
  <sheetData>
    <row r="1" spans="1:8" s="168" customFormat="1" ht="15.95" customHeight="1">
      <c r="A1" s="642" t="s">
        <v>159</v>
      </c>
      <c r="B1" s="430"/>
      <c r="C1" s="430"/>
      <c r="D1" s="430"/>
      <c r="E1" s="430"/>
      <c r="F1" s="430"/>
      <c r="G1" s="430"/>
      <c r="H1" s="431"/>
    </row>
    <row r="2" spans="1:8" s="168" customFormat="1" ht="15.95" customHeight="1">
      <c r="A2" s="643" t="s">
        <v>153</v>
      </c>
      <c r="B2" s="433"/>
      <c r="C2" s="433"/>
      <c r="D2" s="433"/>
      <c r="E2" s="433"/>
      <c r="F2" s="433"/>
      <c r="G2" s="433"/>
      <c r="H2" s="434"/>
    </row>
    <row r="3" spans="1:8" s="168" customFormat="1" ht="15.95" customHeight="1" thickBot="1">
      <c r="A3" s="644"/>
      <c r="B3" s="471"/>
      <c r="C3" s="471"/>
      <c r="D3" s="471"/>
      <c r="E3" s="471"/>
      <c r="F3" s="471"/>
      <c r="G3" s="471"/>
      <c r="H3" s="472"/>
    </row>
    <row r="4" spans="1:8" ht="26.25" customHeight="1">
      <c r="A4" s="656" t="s">
        <v>96</v>
      </c>
      <c r="B4" s="84"/>
      <c r="C4" s="113"/>
      <c r="D4" s="87" t="s">
        <v>67</v>
      </c>
      <c r="E4" s="87" t="s">
        <v>88</v>
      </c>
      <c r="F4" s="87" t="s">
        <v>54</v>
      </c>
      <c r="G4" s="481" t="s">
        <v>59</v>
      </c>
      <c r="H4" s="543" t="s">
        <v>83</v>
      </c>
    </row>
    <row r="5" spans="1:8">
      <c r="A5" s="657"/>
      <c r="B5" s="582"/>
      <c r="C5" s="142"/>
      <c r="D5" s="142"/>
      <c r="E5" s="142"/>
      <c r="F5" s="142"/>
      <c r="G5" s="482"/>
      <c r="H5" s="310"/>
    </row>
    <row r="6" spans="1:8" ht="13.5">
      <c r="A6" s="647" t="s">
        <v>160</v>
      </c>
      <c r="B6" s="126"/>
      <c r="C6" s="174"/>
      <c r="D6" s="181">
        <v>4262</v>
      </c>
      <c r="E6" s="181">
        <v>1555</v>
      </c>
      <c r="F6" s="181">
        <v>1165</v>
      </c>
      <c r="G6" s="181">
        <v>218</v>
      </c>
      <c r="H6" s="208">
        <v>152</v>
      </c>
    </row>
    <row r="7" spans="1:8" ht="13.5">
      <c r="A7" s="648" t="s">
        <v>137</v>
      </c>
      <c r="B7" s="139"/>
      <c r="C7" s="110"/>
      <c r="D7" s="368">
        <v>5592</v>
      </c>
      <c r="E7" s="577">
        <v>1458</v>
      </c>
      <c r="F7" s="577">
        <v>2225</v>
      </c>
      <c r="G7" s="577">
        <v>434</v>
      </c>
      <c r="H7" s="578">
        <v>193</v>
      </c>
    </row>
    <row r="8" spans="1:8">
      <c r="A8" s="629">
        <f>Titles!A21</f>
        <v>2020</v>
      </c>
      <c r="B8" s="102" t="s">
        <v>109</v>
      </c>
      <c r="C8" s="158"/>
      <c r="D8" s="181">
        <v>4886</v>
      </c>
      <c r="E8" s="181">
        <v>266.99999999999994</v>
      </c>
      <c r="F8" s="181">
        <v>333.99999999999994</v>
      </c>
      <c r="G8" s="181">
        <v>4</v>
      </c>
      <c r="H8" s="208">
        <v>87</v>
      </c>
    </row>
    <row r="9" spans="1:8">
      <c r="A9" s="632"/>
      <c r="B9" s="106" t="s">
        <v>110</v>
      </c>
      <c r="C9" s="159"/>
      <c r="D9" s="181">
        <v>2643</v>
      </c>
      <c r="E9" s="181">
        <v>1067.0000000000002</v>
      </c>
      <c r="F9" s="181">
        <v>1899</v>
      </c>
      <c r="G9" s="181">
        <v>118</v>
      </c>
      <c r="H9" s="208">
        <v>97</v>
      </c>
    </row>
    <row r="10" spans="1:8">
      <c r="A10" s="632"/>
      <c r="B10" s="149" t="s">
        <v>111</v>
      </c>
      <c r="C10" s="175"/>
      <c r="D10" s="181">
        <v>4314</v>
      </c>
      <c r="E10" s="181">
        <v>2697.9999999999995</v>
      </c>
      <c r="F10" s="181">
        <v>893</v>
      </c>
      <c r="G10" s="181">
        <v>143.00000000000003</v>
      </c>
      <c r="H10" s="208">
        <v>2909</v>
      </c>
    </row>
    <row r="11" spans="1:8">
      <c r="A11" s="649"/>
      <c r="B11" s="106" t="s">
        <v>112</v>
      </c>
      <c r="C11" s="159"/>
      <c r="D11" s="181">
        <v>3357</v>
      </c>
      <c r="E11" s="181">
        <v>796</v>
      </c>
      <c r="F11" s="181">
        <v>999</v>
      </c>
      <c r="G11" s="181">
        <v>279</v>
      </c>
      <c r="H11" s="208">
        <v>6</v>
      </c>
    </row>
    <row r="12" spans="1:8">
      <c r="A12" s="632"/>
      <c r="B12" s="106" t="s">
        <v>113</v>
      </c>
      <c r="C12" s="159"/>
      <c r="D12" s="181">
        <v>1577</v>
      </c>
      <c r="E12" s="181">
        <v>807.00000000000011</v>
      </c>
      <c r="F12" s="181">
        <v>1046</v>
      </c>
      <c r="G12" s="181">
        <v>61</v>
      </c>
      <c r="H12" s="208">
        <v>340.99999999999994</v>
      </c>
    </row>
    <row r="13" spans="1:8">
      <c r="A13" s="632"/>
      <c r="B13" s="149" t="s">
        <v>114</v>
      </c>
      <c r="C13" s="175"/>
      <c r="D13" s="181">
        <v>2780</v>
      </c>
      <c r="E13" s="181">
        <v>1821.9999999999998</v>
      </c>
      <c r="F13" s="181">
        <v>2976</v>
      </c>
      <c r="G13" s="181">
        <v>189</v>
      </c>
      <c r="H13" s="208">
        <v>358</v>
      </c>
    </row>
    <row r="14" spans="1:8">
      <c r="A14" s="632"/>
      <c r="B14" s="106" t="s">
        <v>115</v>
      </c>
      <c r="C14" s="159"/>
      <c r="D14" s="181">
        <v>3219.0000000000005</v>
      </c>
      <c r="E14" s="181">
        <v>957</v>
      </c>
      <c r="F14" s="181">
        <v>419.00000000000006</v>
      </c>
      <c r="G14" s="181">
        <v>248</v>
      </c>
      <c r="H14" s="208">
        <v>160.99999999999997</v>
      </c>
    </row>
    <row r="15" spans="1:8">
      <c r="A15" s="632"/>
      <c r="B15" s="106" t="s">
        <v>116</v>
      </c>
      <c r="C15" s="159"/>
      <c r="D15" s="181">
        <v>2467</v>
      </c>
      <c r="E15" s="181">
        <v>1900</v>
      </c>
      <c r="F15" s="181">
        <v>532</v>
      </c>
      <c r="G15" s="181">
        <v>282</v>
      </c>
      <c r="H15" s="208">
        <v>33</v>
      </c>
    </row>
    <row r="16" spans="1:8">
      <c r="A16" s="632"/>
      <c r="B16" s="149" t="s">
        <v>117</v>
      </c>
      <c r="C16" s="175"/>
      <c r="D16" s="181">
        <v>4564</v>
      </c>
      <c r="E16" s="181">
        <v>2408.0000000000005</v>
      </c>
      <c r="F16" s="181">
        <v>769</v>
      </c>
      <c r="G16" s="181">
        <v>190</v>
      </c>
      <c r="H16" s="208">
        <v>109.99999999999999</v>
      </c>
    </row>
    <row r="17" spans="1:8">
      <c r="A17" s="632"/>
      <c r="B17" s="149" t="s">
        <v>118</v>
      </c>
      <c r="C17" s="175"/>
      <c r="D17" s="181">
        <v>3486</v>
      </c>
      <c r="E17" s="181">
        <v>2161</v>
      </c>
      <c r="F17" s="181">
        <v>3718</v>
      </c>
      <c r="G17" s="181">
        <v>504</v>
      </c>
      <c r="H17" s="208">
        <v>190</v>
      </c>
    </row>
    <row r="18" spans="1:8">
      <c r="A18" s="632"/>
      <c r="B18" s="149" t="s">
        <v>119</v>
      </c>
      <c r="C18" s="175"/>
      <c r="D18" s="181">
        <v>15288.999999999998</v>
      </c>
      <c r="E18" s="181">
        <v>2760</v>
      </c>
      <c r="F18" s="181">
        <v>960.00000000000011</v>
      </c>
      <c r="G18" s="181">
        <v>350.00000000000006</v>
      </c>
      <c r="H18" s="208">
        <v>222</v>
      </c>
    </row>
    <row r="19" spans="1:8">
      <c r="A19" s="646"/>
      <c r="B19" s="139" t="s">
        <v>120</v>
      </c>
      <c r="C19" s="176"/>
      <c r="D19" s="579">
        <v>2877</v>
      </c>
      <c r="E19" s="579">
        <v>1343.9999999999998</v>
      </c>
      <c r="F19" s="579">
        <v>528</v>
      </c>
      <c r="G19" s="579">
        <v>197</v>
      </c>
      <c r="H19" s="580">
        <v>15</v>
      </c>
    </row>
    <row r="20" spans="1:8">
      <c r="A20" s="650">
        <f>Titles!A22</f>
        <v>2021</v>
      </c>
      <c r="B20" s="102" t="s">
        <v>109</v>
      </c>
      <c r="C20" s="158"/>
      <c r="D20" s="181">
        <v>3939</v>
      </c>
      <c r="E20" s="181">
        <v>1924</v>
      </c>
      <c r="F20" s="181">
        <v>3364</v>
      </c>
      <c r="G20" s="181">
        <v>492</v>
      </c>
      <c r="H20" s="208">
        <v>88</v>
      </c>
    </row>
    <row r="21" spans="1:8">
      <c r="A21" s="632"/>
      <c r="B21" s="106" t="s">
        <v>110</v>
      </c>
      <c r="C21" s="159"/>
      <c r="D21" s="181">
        <v>9152.0000000000018</v>
      </c>
      <c r="E21" s="181">
        <v>968</v>
      </c>
      <c r="F21" s="181">
        <v>925</v>
      </c>
      <c r="G21" s="181">
        <v>141</v>
      </c>
      <c r="H21" s="208">
        <v>95</v>
      </c>
    </row>
    <row r="22" spans="1:8">
      <c r="A22" s="632"/>
      <c r="B22" s="149" t="s">
        <v>111</v>
      </c>
      <c r="C22" s="175"/>
      <c r="D22" s="181">
        <v>3428</v>
      </c>
      <c r="E22" s="181">
        <v>803.99999999999989</v>
      </c>
      <c r="F22" s="181">
        <v>529</v>
      </c>
      <c r="G22" s="181">
        <v>4400</v>
      </c>
      <c r="H22" s="208">
        <v>1006.9999999999999</v>
      </c>
    </row>
    <row r="23" spans="1:8">
      <c r="A23" s="649"/>
      <c r="B23" s="106" t="s">
        <v>112</v>
      </c>
      <c r="C23" s="159"/>
      <c r="D23" s="181">
        <v>8674</v>
      </c>
      <c r="E23" s="181">
        <v>2166</v>
      </c>
      <c r="F23" s="181">
        <v>2149</v>
      </c>
      <c r="G23" s="181">
        <v>860</v>
      </c>
      <c r="H23" s="208">
        <v>584.00000000000011</v>
      </c>
    </row>
    <row r="24" spans="1:8">
      <c r="A24" s="632"/>
      <c r="B24" s="106" t="s">
        <v>113</v>
      </c>
      <c r="C24" s="159"/>
      <c r="D24" s="181">
        <v>6253</v>
      </c>
      <c r="E24" s="181">
        <v>2689</v>
      </c>
      <c r="F24" s="181">
        <v>2499</v>
      </c>
      <c r="G24" s="181">
        <v>632</v>
      </c>
      <c r="H24" s="208">
        <v>334</v>
      </c>
    </row>
    <row r="25" spans="1:8">
      <c r="A25" s="632"/>
      <c r="B25" s="149" t="s">
        <v>114</v>
      </c>
      <c r="C25" s="175"/>
      <c r="D25" s="181">
        <v>10519</v>
      </c>
      <c r="E25" s="181">
        <v>1702</v>
      </c>
      <c r="F25" s="181">
        <v>1091</v>
      </c>
      <c r="G25" s="181">
        <v>423.00000000000006</v>
      </c>
      <c r="H25" s="208">
        <v>83</v>
      </c>
    </row>
    <row r="26" spans="1:8">
      <c r="A26" s="632"/>
      <c r="B26" s="106" t="s">
        <v>115</v>
      </c>
      <c r="C26" s="159"/>
      <c r="D26" s="181">
        <v>6752.0000000000009</v>
      </c>
      <c r="E26" s="181">
        <v>1014.9999999999999</v>
      </c>
      <c r="F26" s="181">
        <v>3472</v>
      </c>
      <c r="G26" s="181">
        <v>440.99999999999994</v>
      </c>
      <c r="H26" s="208">
        <v>853</v>
      </c>
    </row>
    <row r="27" spans="1:8">
      <c r="A27" s="632"/>
      <c r="B27" s="106" t="s">
        <v>116</v>
      </c>
      <c r="C27" s="159"/>
      <c r="D27" s="181">
        <v>4555.0000000000009</v>
      </c>
      <c r="E27" s="181">
        <v>1488.9999999999998</v>
      </c>
      <c r="F27" s="181">
        <v>3577</v>
      </c>
      <c r="G27" s="181">
        <v>70</v>
      </c>
      <c r="H27" s="208">
        <v>69</v>
      </c>
    </row>
    <row r="28" spans="1:8">
      <c r="A28" s="632"/>
      <c r="B28" s="149" t="s">
        <v>117</v>
      </c>
      <c r="C28" s="175"/>
      <c r="D28" s="181">
        <v>4966</v>
      </c>
      <c r="E28" s="181">
        <v>736</v>
      </c>
      <c r="F28" s="181">
        <v>2356</v>
      </c>
      <c r="G28" s="181">
        <v>2028</v>
      </c>
      <c r="H28" s="208">
        <v>113</v>
      </c>
    </row>
    <row r="29" spans="1:8">
      <c r="A29" s="632"/>
      <c r="B29" s="149" t="s">
        <v>118</v>
      </c>
      <c r="C29" s="175"/>
      <c r="D29" s="181">
        <v>2896</v>
      </c>
      <c r="E29" s="181">
        <v>897</v>
      </c>
      <c r="F29" s="181">
        <v>2629</v>
      </c>
      <c r="G29" s="181">
        <v>292</v>
      </c>
      <c r="H29" s="208">
        <v>76</v>
      </c>
    </row>
    <row r="30" spans="1:8">
      <c r="A30" s="632"/>
      <c r="B30" s="149" t="s">
        <v>119</v>
      </c>
      <c r="C30" s="175"/>
      <c r="D30" s="181">
        <v>3503</v>
      </c>
      <c r="E30" s="181">
        <v>1871</v>
      </c>
      <c r="F30" s="181">
        <v>2267</v>
      </c>
      <c r="G30" s="181">
        <v>295.00000000000006</v>
      </c>
      <c r="H30" s="208">
        <v>188</v>
      </c>
    </row>
    <row r="31" spans="1:8">
      <c r="A31" s="646"/>
      <c r="B31" s="139" t="s">
        <v>120</v>
      </c>
      <c r="C31" s="581"/>
      <c r="D31" s="579">
        <v>3205</v>
      </c>
      <c r="E31" s="579">
        <v>1238</v>
      </c>
      <c r="F31" s="579">
        <v>1938</v>
      </c>
      <c r="G31" s="579">
        <v>183</v>
      </c>
      <c r="H31" s="580">
        <v>156</v>
      </c>
    </row>
    <row r="32" spans="1:8">
      <c r="A32" s="650">
        <f>Titles!A23</f>
        <v>2022</v>
      </c>
      <c r="B32" s="102" t="s">
        <v>109</v>
      </c>
      <c r="C32" s="160"/>
      <c r="D32" s="181">
        <v>5144</v>
      </c>
      <c r="E32" s="181">
        <v>1612</v>
      </c>
      <c r="F32" s="181">
        <v>1445</v>
      </c>
      <c r="G32" s="181">
        <v>188</v>
      </c>
      <c r="H32" s="208">
        <v>154</v>
      </c>
    </row>
    <row r="33" spans="1:11">
      <c r="A33" s="632"/>
      <c r="B33" s="106" t="s">
        <v>110</v>
      </c>
      <c r="C33" s="159"/>
      <c r="D33" s="181" t="s">
        <v>95</v>
      </c>
      <c r="E33" s="181" t="s">
        <v>95</v>
      </c>
      <c r="F33" s="181" t="s">
        <v>95</v>
      </c>
      <c r="G33" s="181" t="s">
        <v>95</v>
      </c>
      <c r="H33" s="208" t="s">
        <v>95</v>
      </c>
    </row>
    <row r="34" spans="1:11">
      <c r="A34" s="632"/>
      <c r="B34" s="149" t="s">
        <v>111</v>
      </c>
      <c r="C34" s="175"/>
      <c r="D34" s="181" t="s">
        <v>95</v>
      </c>
      <c r="E34" s="181" t="s">
        <v>95</v>
      </c>
      <c r="F34" s="181" t="s">
        <v>95</v>
      </c>
      <c r="G34" s="181" t="s">
        <v>95</v>
      </c>
      <c r="H34" s="208" t="s">
        <v>95</v>
      </c>
    </row>
    <row r="35" spans="1:11">
      <c r="A35" s="649"/>
      <c r="B35" s="106" t="s">
        <v>112</v>
      </c>
      <c r="C35" s="159"/>
      <c r="D35" s="181" t="s">
        <v>95</v>
      </c>
      <c r="E35" s="181" t="s">
        <v>95</v>
      </c>
      <c r="F35" s="181" t="s">
        <v>95</v>
      </c>
      <c r="G35" s="181" t="s">
        <v>95</v>
      </c>
      <c r="H35" s="208" t="s">
        <v>95</v>
      </c>
    </row>
    <row r="36" spans="1:11">
      <c r="A36" s="632"/>
      <c r="B36" s="106" t="s">
        <v>113</v>
      </c>
      <c r="C36" s="159"/>
      <c r="D36" s="181" t="s">
        <v>95</v>
      </c>
      <c r="E36" s="181" t="s">
        <v>95</v>
      </c>
      <c r="F36" s="181" t="s">
        <v>95</v>
      </c>
      <c r="G36" s="181" t="s">
        <v>95</v>
      </c>
      <c r="H36" s="208" t="s">
        <v>95</v>
      </c>
    </row>
    <row r="37" spans="1:11">
      <c r="A37" s="632"/>
      <c r="B37" s="149" t="s">
        <v>114</v>
      </c>
      <c r="C37" s="175"/>
      <c r="D37" s="181" t="s">
        <v>95</v>
      </c>
      <c r="E37" s="181" t="s">
        <v>95</v>
      </c>
      <c r="F37" s="181" t="s">
        <v>95</v>
      </c>
      <c r="G37" s="181" t="s">
        <v>95</v>
      </c>
      <c r="H37" s="208" t="s">
        <v>95</v>
      </c>
    </row>
    <row r="38" spans="1:11">
      <c r="A38" s="632"/>
      <c r="B38" s="106" t="s">
        <v>115</v>
      </c>
      <c r="C38" s="159"/>
      <c r="D38" s="181" t="s">
        <v>95</v>
      </c>
      <c r="E38" s="181" t="s">
        <v>95</v>
      </c>
      <c r="F38" s="181" t="s">
        <v>95</v>
      </c>
      <c r="G38" s="181" t="s">
        <v>95</v>
      </c>
      <c r="H38" s="208" t="s">
        <v>95</v>
      </c>
    </row>
    <row r="39" spans="1:11">
      <c r="A39" s="632"/>
      <c r="B39" s="106" t="s">
        <v>116</v>
      </c>
      <c r="C39" s="159"/>
      <c r="D39" s="181" t="s">
        <v>95</v>
      </c>
      <c r="E39" s="181" t="s">
        <v>95</v>
      </c>
      <c r="F39" s="181" t="s">
        <v>95</v>
      </c>
      <c r="G39" s="181" t="s">
        <v>95</v>
      </c>
      <c r="H39" s="208" t="s">
        <v>95</v>
      </c>
    </row>
    <row r="40" spans="1:11">
      <c r="A40" s="632"/>
      <c r="B40" s="149" t="s">
        <v>117</v>
      </c>
      <c r="C40" s="175"/>
      <c r="D40" s="181" t="s">
        <v>95</v>
      </c>
      <c r="E40" s="181" t="s">
        <v>95</v>
      </c>
      <c r="F40" s="181" t="s">
        <v>95</v>
      </c>
      <c r="G40" s="181" t="s">
        <v>95</v>
      </c>
      <c r="H40" s="208" t="s">
        <v>95</v>
      </c>
    </row>
    <row r="41" spans="1:11">
      <c r="A41" s="632"/>
      <c r="B41" s="149" t="s">
        <v>118</v>
      </c>
      <c r="C41" s="175"/>
      <c r="D41" s="181" t="s">
        <v>95</v>
      </c>
      <c r="E41" s="181" t="s">
        <v>95</v>
      </c>
      <c r="F41" s="181" t="s">
        <v>95</v>
      </c>
      <c r="G41" s="181" t="s">
        <v>95</v>
      </c>
      <c r="H41" s="208" t="s">
        <v>95</v>
      </c>
    </row>
    <row r="42" spans="1:11">
      <c r="A42" s="632"/>
      <c r="B42" s="149" t="s">
        <v>119</v>
      </c>
      <c r="C42" s="175"/>
      <c r="D42" s="389" t="s">
        <v>95</v>
      </c>
      <c r="E42" s="389" t="s">
        <v>95</v>
      </c>
      <c r="F42" s="389" t="s">
        <v>95</v>
      </c>
      <c r="G42" s="389" t="s">
        <v>95</v>
      </c>
      <c r="H42" s="390" t="s">
        <v>95</v>
      </c>
    </row>
    <row r="43" spans="1:11" ht="12.75" thickBot="1">
      <c r="A43" s="651"/>
      <c r="B43" s="151" t="s">
        <v>120</v>
      </c>
      <c r="C43" s="177"/>
      <c r="D43" s="311" t="s">
        <v>95</v>
      </c>
      <c r="E43" s="311" t="s">
        <v>95</v>
      </c>
      <c r="F43" s="311" t="s">
        <v>95</v>
      </c>
      <c r="G43" s="311" t="s">
        <v>95</v>
      </c>
      <c r="H43" s="312" t="s">
        <v>95</v>
      </c>
    </row>
    <row r="44" spans="1:11" s="8" customFormat="1" ht="12" customHeight="1">
      <c r="A44" s="652" t="str">
        <f>Titles!$A$12</f>
        <v>1 Data for 2020, 2021 and 2022 based on 2016 Census Definitions.</v>
      </c>
      <c r="B44" s="79"/>
      <c r="C44" s="356"/>
      <c r="D44" s="317"/>
      <c r="E44" s="51"/>
      <c r="F44" s="317"/>
      <c r="G44" s="317"/>
      <c r="H44" s="357"/>
      <c r="I44" s="221"/>
      <c r="J44" s="221"/>
      <c r="K44" s="299"/>
    </row>
    <row r="45" spans="1:11">
      <c r="A45" s="635" t="s">
        <v>121</v>
      </c>
      <c r="B45" s="304"/>
      <c r="C45" s="304"/>
      <c r="D45" s="304"/>
      <c r="E45" s="349"/>
      <c r="F45" s="304"/>
      <c r="G45" s="304"/>
      <c r="H45" s="304"/>
    </row>
    <row r="46" spans="1:11" s="305" customFormat="1" ht="10.9" customHeight="1">
      <c r="A46" s="653" t="str">
        <f>Titles!$A$10</f>
        <v>Source: CMHC Starts and Completion Survey, Market Absorption Survey</v>
      </c>
      <c r="B46" s="304"/>
      <c r="C46" s="304"/>
      <c r="D46" s="304"/>
      <c r="E46" s="319"/>
      <c r="F46" s="304"/>
      <c r="G46" s="304"/>
      <c r="H46" s="304"/>
    </row>
    <row r="47" spans="1:11" s="305" customFormat="1" ht="10.9" customHeight="1">
      <c r="A47" s="654"/>
    </row>
    <row r="48" spans="1:11" ht="12" customHeight="1">
      <c r="A48" s="655"/>
      <c r="B48" s="84"/>
      <c r="C48" s="84"/>
      <c r="D48" s="162"/>
      <c r="E48" s="162"/>
      <c r="F48" s="162"/>
      <c r="G48" s="185"/>
      <c r="H48" s="84"/>
      <c r="I48" s="10"/>
    </row>
    <row r="49" spans="1:9" ht="9.75" customHeight="1">
      <c r="I49" s="10"/>
    </row>
    <row r="61" spans="1:9">
      <c r="A61" s="652"/>
      <c r="B61" s="77"/>
      <c r="C61" s="356"/>
      <c r="D61" s="357"/>
      <c r="E61" s="357"/>
      <c r="F61" s="51"/>
    </row>
    <row r="62" spans="1:9" ht="15">
      <c r="A62" s="652"/>
      <c r="B62" s="163"/>
      <c r="C62" s="163"/>
      <c r="D62" s="163"/>
      <c r="E62" s="163"/>
      <c r="F62" s="51"/>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62"/>
  <sheetViews>
    <sheetView zoomScaleNormal="100" workbookViewId="0"/>
  </sheetViews>
  <sheetFormatPr defaultColWidth="11.5546875" defaultRowHeight="12"/>
  <cols>
    <col min="1" max="1" width="8.77734375" style="619" customWidth="1"/>
    <col min="2" max="2" width="9.21875" style="9" customWidth="1"/>
    <col min="3" max="3" width="8.77734375" style="9" customWidth="1"/>
    <col min="4" max="8" width="9.77734375" style="9" customWidth="1"/>
    <col min="9" max="16384" width="11.5546875" style="9"/>
  </cols>
  <sheetData>
    <row r="1" spans="1:8" s="168" customFormat="1" ht="15.95" customHeight="1">
      <c r="A1" s="642" t="s">
        <v>161</v>
      </c>
      <c r="B1" s="430"/>
      <c r="C1" s="430"/>
      <c r="D1" s="430"/>
      <c r="E1" s="430"/>
      <c r="F1" s="430"/>
      <c r="G1" s="430"/>
      <c r="H1" s="431"/>
    </row>
    <row r="2" spans="1:8" s="168" customFormat="1" ht="15.95" customHeight="1">
      <c r="A2" s="643" t="s">
        <v>153</v>
      </c>
      <c r="B2" s="433"/>
      <c r="C2" s="433"/>
      <c r="D2" s="433"/>
      <c r="E2" s="433"/>
      <c r="F2" s="433"/>
      <c r="G2" s="433"/>
      <c r="H2" s="434"/>
    </row>
    <row r="3" spans="1:8" s="168" customFormat="1" ht="15.95" customHeight="1" thickBot="1">
      <c r="A3" s="644"/>
      <c r="B3" s="471"/>
      <c r="C3" s="471"/>
      <c r="D3" s="471"/>
      <c r="E3" s="471"/>
      <c r="F3" s="471"/>
      <c r="G3" s="471"/>
      <c r="H3" s="472"/>
    </row>
    <row r="4" spans="1:8">
      <c r="A4" s="645"/>
      <c r="B4" s="84"/>
      <c r="C4" s="113"/>
      <c r="D4" s="115"/>
      <c r="E4" s="115"/>
      <c r="F4" s="115"/>
      <c r="G4" s="115"/>
      <c r="H4" s="96"/>
    </row>
    <row r="5" spans="1:8">
      <c r="A5" s="646" t="s">
        <v>140</v>
      </c>
      <c r="B5" s="136"/>
      <c r="C5" s="142"/>
      <c r="D5" s="143" t="s">
        <v>89</v>
      </c>
      <c r="E5" s="143" t="s">
        <v>76</v>
      </c>
      <c r="F5" s="143" t="s">
        <v>81</v>
      </c>
      <c r="G5" s="143" t="s">
        <v>66</v>
      </c>
      <c r="H5" s="144" t="s">
        <v>57</v>
      </c>
    </row>
    <row r="6" spans="1:8" ht="13.5">
      <c r="A6" s="647" t="s">
        <v>103</v>
      </c>
      <c r="B6" s="169"/>
      <c r="C6" s="174"/>
      <c r="D6" s="181">
        <v>5040</v>
      </c>
      <c r="E6" s="181">
        <v>766</v>
      </c>
      <c r="F6" s="181">
        <v>1909</v>
      </c>
      <c r="G6" s="181">
        <v>499</v>
      </c>
      <c r="H6" s="208">
        <v>9235</v>
      </c>
    </row>
    <row r="7" spans="1:8" ht="13.5">
      <c r="A7" s="648" t="s">
        <v>128</v>
      </c>
      <c r="B7" s="139"/>
      <c r="C7" s="110"/>
      <c r="D7" s="368">
        <v>5694</v>
      </c>
      <c r="E7" s="368">
        <v>983</v>
      </c>
      <c r="F7" s="368">
        <v>2640</v>
      </c>
      <c r="G7" s="368">
        <v>639</v>
      </c>
      <c r="H7" s="369">
        <v>15017</v>
      </c>
    </row>
    <row r="8" spans="1:8">
      <c r="A8" s="629">
        <f>Titles!A21</f>
        <v>2020</v>
      </c>
      <c r="B8" s="102" t="s">
        <v>109</v>
      </c>
      <c r="C8" s="158"/>
      <c r="D8" s="181">
        <v>6096</v>
      </c>
      <c r="E8" s="181">
        <v>840.00000000000011</v>
      </c>
      <c r="F8" s="181">
        <v>2248</v>
      </c>
      <c r="G8" s="181">
        <v>305</v>
      </c>
      <c r="H8" s="208">
        <v>8377</v>
      </c>
    </row>
    <row r="9" spans="1:8">
      <c r="A9" s="632"/>
      <c r="B9" s="106" t="s">
        <v>110</v>
      </c>
      <c r="C9" s="159"/>
      <c r="D9" s="181">
        <v>4119</v>
      </c>
      <c r="E9" s="181">
        <v>827</v>
      </c>
      <c r="F9" s="181">
        <v>923.99999999999989</v>
      </c>
      <c r="G9" s="181">
        <v>364.00000000000006</v>
      </c>
      <c r="H9" s="208">
        <v>8567</v>
      </c>
    </row>
    <row r="10" spans="1:8">
      <c r="A10" s="632"/>
      <c r="B10" s="149" t="s">
        <v>111</v>
      </c>
      <c r="C10" s="175"/>
      <c r="D10" s="181">
        <v>4486</v>
      </c>
      <c r="E10" s="181">
        <v>266</v>
      </c>
      <c r="F10" s="181">
        <v>1216.0000000000002</v>
      </c>
      <c r="G10" s="181">
        <v>524</v>
      </c>
      <c r="H10" s="208">
        <v>12776</v>
      </c>
    </row>
    <row r="11" spans="1:8">
      <c r="A11" s="649"/>
      <c r="B11" s="106" t="s">
        <v>112</v>
      </c>
      <c r="C11" s="159"/>
      <c r="D11" s="181">
        <v>5561.9999999999991</v>
      </c>
      <c r="E11" s="181">
        <v>1012</v>
      </c>
      <c r="F11" s="181">
        <v>1185</v>
      </c>
      <c r="G11" s="181">
        <v>262</v>
      </c>
      <c r="H11" s="208">
        <v>6625</v>
      </c>
    </row>
    <row r="12" spans="1:8">
      <c r="A12" s="632"/>
      <c r="B12" s="106" t="s">
        <v>113</v>
      </c>
      <c r="C12" s="159"/>
      <c r="D12" s="181">
        <v>2897.9999999999995</v>
      </c>
      <c r="E12" s="181">
        <v>536.99999999999989</v>
      </c>
      <c r="F12" s="181">
        <v>1161</v>
      </c>
      <c r="G12" s="181">
        <v>224.99999999999997</v>
      </c>
      <c r="H12" s="208">
        <v>8323</v>
      </c>
    </row>
    <row r="13" spans="1:8">
      <c r="A13" s="632"/>
      <c r="B13" s="149" t="s">
        <v>114</v>
      </c>
      <c r="C13" s="175"/>
      <c r="D13" s="181">
        <v>6358</v>
      </c>
      <c r="E13" s="181">
        <v>271</v>
      </c>
      <c r="F13" s="181">
        <v>1934.9999999999998</v>
      </c>
      <c r="G13" s="181">
        <v>1036</v>
      </c>
      <c r="H13" s="208">
        <v>4907.9999999999991</v>
      </c>
    </row>
    <row r="14" spans="1:8">
      <c r="A14" s="632"/>
      <c r="B14" s="106" t="s">
        <v>115</v>
      </c>
      <c r="C14" s="159"/>
      <c r="D14" s="181">
        <v>5518</v>
      </c>
      <c r="E14" s="181">
        <v>927.99999999999989</v>
      </c>
      <c r="F14" s="181">
        <v>6869</v>
      </c>
      <c r="G14" s="181">
        <v>1140.0000000000002</v>
      </c>
      <c r="H14" s="208">
        <v>8841.0000000000018</v>
      </c>
    </row>
    <row r="15" spans="1:8">
      <c r="A15" s="632"/>
      <c r="B15" s="106" t="s">
        <v>116</v>
      </c>
      <c r="C15" s="159"/>
      <c r="D15" s="181">
        <v>3800</v>
      </c>
      <c r="E15" s="181">
        <v>942</v>
      </c>
      <c r="F15" s="181">
        <v>1302</v>
      </c>
      <c r="G15" s="181">
        <v>391</v>
      </c>
      <c r="H15" s="208">
        <v>8652.0000000000018</v>
      </c>
    </row>
    <row r="16" spans="1:8">
      <c r="A16" s="632"/>
      <c r="B16" s="149" t="s">
        <v>117</v>
      </c>
      <c r="C16" s="175"/>
      <c r="D16" s="181">
        <v>2588</v>
      </c>
      <c r="E16" s="181">
        <v>599.00000000000011</v>
      </c>
      <c r="F16" s="181">
        <v>983</v>
      </c>
      <c r="G16" s="181">
        <v>475</v>
      </c>
      <c r="H16" s="208">
        <v>11997</v>
      </c>
    </row>
    <row r="17" spans="1:8">
      <c r="A17" s="632"/>
      <c r="B17" s="149" t="s">
        <v>118</v>
      </c>
      <c r="C17" s="175"/>
      <c r="D17" s="181">
        <v>7167.9999999999991</v>
      </c>
      <c r="E17" s="181">
        <v>466.99999999999994</v>
      </c>
      <c r="F17" s="181">
        <v>1494.9999999999998</v>
      </c>
      <c r="G17" s="181">
        <v>405</v>
      </c>
      <c r="H17" s="208">
        <v>11742.999999999998</v>
      </c>
    </row>
    <row r="18" spans="1:8">
      <c r="A18" s="632"/>
      <c r="B18" s="149" t="s">
        <v>119</v>
      </c>
      <c r="C18" s="175"/>
      <c r="D18" s="181">
        <v>8250</v>
      </c>
      <c r="E18" s="181">
        <v>1440.9999999999998</v>
      </c>
      <c r="F18" s="181">
        <v>1565</v>
      </c>
      <c r="G18" s="181">
        <v>415</v>
      </c>
      <c r="H18" s="208">
        <v>11157</v>
      </c>
    </row>
    <row r="19" spans="1:8">
      <c r="A19" s="646"/>
      <c r="B19" s="139" t="s">
        <v>120</v>
      </c>
      <c r="C19" s="602"/>
      <c r="D19" s="136">
        <v>4107</v>
      </c>
      <c r="E19" s="672">
        <v>1144.0000000000002</v>
      </c>
      <c r="F19" s="673">
        <v>1823.0000000000002</v>
      </c>
      <c r="G19" s="674">
        <v>456</v>
      </c>
      <c r="H19" s="675">
        <v>9920</v>
      </c>
    </row>
    <row r="20" spans="1:8">
      <c r="A20" s="650">
        <f>Titles!A22</f>
        <v>2021</v>
      </c>
      <c r="B20" s="102" t="s">
        <v>109</v>
      </c>
      <c r="C20" s="158"/>
      <c r="D20" s="181">
        <v>7644</v>
      </c>
      <c r="E20" s="181">
        <v>616</v>
      </c>
      <c r="F20" s="181">
        <v>3567.9999999999995</v>
      </c>
      <c r="G20" s="181">
        <v>470</v>
      </c>
      <c r="H20" s="208">
        <v>14355</v>
      </c>
    </row>
    <row r="21" spans="1:8">
      <c r="A21" s="632"/>
      <c r="B21" s="106" t="s">
        <v>110</v>
      </c>
      <c r="C21" s="159"/>
      <c r="D21" s="181">
        <v>5743</v>
      </c>
      <c r="E21" s="181">
        <v>1258</v>
      </c>
      <c r="F21" s="181">
        <v>1753</v>
      </c>
      <c r="G21" s="181">
        <v>1681</v>
      </c>
      <c r="H21" s="208">
        <v>8652.0000000000018</v>
      </c>
    </row>
    <row r="22" spans="1:8">
      <c r="A22" s="632"/>
      <c r="B22" s="149" t="s">
        <v>111</v>
      </c>
      <c r="C22" s="175"/>
      <c r="D22" s="181">
        <v>3535</v>
      </c>
      <c r="E22" s="181">
        <v>1235</v>
      </c>
      <c r="F22" s="181">
        <v>4362</v>
      </c>
      <c r="G22" s="181">
        <v>604</v>
      </c>
      <c r="H22" s="208">
        <v>14005</v>
      </c>
    </row>
    <row r="23" spans="1:8">
      <c r="A23" s="649"/>
      <c r="B23" s="106" t="s">
        <v>112</v>
      </c>
      <c r="C23" s="159"/>
      <c r="D23" s="181">
        <v>4350</v>
      </c>
      <c r="E23" s="181">
        <v>810</v>
      </c>
      <c r="F23" s="181">
        <v>4139</v>
      </c>
      <c r="G23" s="181">
        <v>683</v>
      </c>
      <c r="H23" s="208">
        <v>14925.999999999998</v>
      </c>
    </row>
    <row r="24" spans="1:8">
      <c r="A24" s="632"/>
      <c r="B24" s="106" t="s">
        <v>113</v>
      </c>
      <c r="C24" s="159"/>
      <c r="D24" s="181">
        <v>5724</v>
      </c>
      <c r="E24" s="181">
        <v>763.99999999999989</v>
      </c>
      <c r="F24" s="181">
        <v>4278.0000000000009</v>
      </c>
      <c r="G24" s="181">
        <v>600.00000000000011</v>
      </c>
      <c r="H24" s="208">
        <v>18352</v>
      </c>
    </row>
    <row r="25" spans="1:8">
      <c r="A25" s="632"/>
      <c r="B25" s="149" t="s">
        <v>114</v>
      </c>
      <c r="C25" s="175"/>
      <c r="D25" s="181">
        <v>8004</v>
      </c>
      <c r="E25" s="181">
        <v>926.99999999999989</v>
      </c>
      <c r="F25" s="181">
        <v>2111</v>
      </c>
      <c r="G25" s="181">
        <v>485</v>
      </c>
      <c r="H25" s="208">
        <v>13647</v>
      </c>
    </row>
    <row r="26" spans="1:8">
      <c r="A26" s="632"/>
      <c r="B26" s="106" t="s">
        <v>115</v>
      </c>
      <c r="C26" s="159"/>
      <c r="D26" s="181">
        <v>4873</v>
      </c>
      <c r="E26" s="181">
        <v>659</v>
      </c>
      <c r="F26" s="181">
        <v>1365.9999999999998</v>
      </c>
      <c r="G26" s="181">
        <v>742</v>
      </c>
      <c r="H26" s="208">
        <v>16886</v>
      </c>
    </row>
    <row r="27" spans="1:8">
      <c r="A27" s="632"/>
      <c r="B27" s="106" t="s">
        <v>116</v>
      </c>
      <c r="C27" s="159"/>
      <c r="D27" s="181">
        <v>5670</v>
      </c>
      <c r="E27" s="181">
        <v>586</v>
      </c>
      <c r="F27" s="181">
        <v>1167</v>
      </c>
      <c r="G27" s="181">
        <v>535</v>
      </c>
      <c r="H27" s="208">
        <v>12846</v>
      </c>
    </row>
    <row r="28" spans="1:8">
      <c r="A28" s="632"/>
      <c r="B28" s="149" t="s">
        <v>117</v>
      </c>
      <c r="C28" s="175"/>
      <c r="D28" s="181">
        <v>7955</v>
      </c>
      <c r="E28" s="181">
        <v>978</v>
      </c>
      <c r="F28" s="181">
        <v>5377</v>
      </c>
      <c r="G28" s="181">
        <v>290</v>
      </c>
      <c r="H28" s="208">
        <v>11697</v>
      </c>
    </row>
    <row r="29" spans="1:8">
      <c r="A29" s="632"/>
      <c r="B29" s="149" t="s">
        <v>118</v>
      </c>
      <c r="C29" s="175"/>
      <c r="D29" s="181">
        <v>3676</v>
      </c>
      <c r="E29" s="181">
        <v>848.00000000000011</v>
      </c>
      <c r="F29" s="181">
        <v>1291</v>
      </c>
      <c r="G29" s="181">
        <v>506</v>
      </c>
      <c r="H29" s="208">
        <v>15014</v>
      </c>
    </row>
    <row r="30" spans="1:8">
      <c r="A30" s="632"/>
      <c r="B30" s="149" t="s">
        <v>119</v>
      </c>
      <c r="C30" s="175"/>
      <c r="D30" s="181">
        <v>4709.0000000000009</v>
      </c>
      <c r="E30" s="181">
        <v>1974</v>
      </c>
      <c r="F30" s="181">
        <v>1247</v>
      </c>
      <c r="G30" s="181">
        <v>620</v>
      </c>
      <c r="H30" s="208">
        <v>25933.999999999996</v>
      </c>
    </row>
    <row r="31" spans="1:8">
      <c r="A31" s="646"/>
      <c r="B31" s="139" t="s">
        <v>120</v>
      </c>
      <c r="C31" s="602"/>
      <c r="D31" s="673">
        <v>6103</v>
      </c>
      <c r="E31" s="676">
        <v>1054</v>
      </c>
      <c r="F31" s="673">
        <v>1757.9999999999998</v>
      </c>
      <c r="G31" s="136">
        <v>491</v>
      </c>
      <c r="H31" s="580">
        <v>13565.999999999998</v>
      </c>
    </row>
    <row r="32" spans="1:8">
      <c r="A32" s="650">
        <f>Titles!A23</f>
        <v>2022</v>
      </c>
      <c r="B32" s="102" t="s">
        <v>109</v>
      </c>
      <c r="C32" s="158"/>
      <c r="D32" s="181">
        <v>6327.9999999999991</v>
      </c>
      <c r="E32" s="181">
        <v>755</v>
      </c>
      <c r="F32" s="181">
        <v>886</v>
      </c>
      <c r="G32" s="181">
        <v>1924</v>
      </c>
      <c r="H32" s="208">
        <v>7545.9999999999991</v>
      </c>
    </row>
    <row r="33" spans="1:11">
      <c r="A33" s="632"/>
      <c r="B33" s="106" t="s">
        <v>110</v>
      </c>
      <c r="C33" s="159"/>
      <c r="D33" s="181" t="s">
        <v>95</v>
      </c>
      <c r="E33" s="181" t="s">
        <v>95</v>
      </c>
      <c r="F33" s="181" t="s">
        <v>95</v>
      </c>
      <c r="G33" s="181" t="s">
        <v>95</v>
      </c>
      <c r="H33" s="208" t="s">
        <v>95</v>
      </c>
    </row>
    <row r="34" spans="1:11">
      <c r="A34" s="632"/>
      <c r="B34" s="149" t="s">
        <v>111</v>
      </c>
      <c r="C34" s="175"/>
      <c r="D34" s="181" t="s">
        <v>95</v>
      </c>
      <c r="E34" s="181" t="s">
        <v>95</v>
      </c>
      <c r="F34" s="181" t="s">
        <v>95</v>
      </c>
      <c r="G34" s="181" t="s">
        <v>95</v>
      </c>
      <c r="H34" s="208" t="s">
        <v>95</v>
      </c>
    </row>
    <row r="35" spans="1:11">
      <c r="A35" s="649"/>
      <c r="B35" s="106" t="s">
        <v>112</v>
      </c>
      <c r="C35" s="159"/>
      <c r="D35" s="181" t="s">
        <v>95</v>
      </c>
      <c r="E35" s="181" t="s">
        <v>95</v>
      </c>
      <c r="F35" s="181" t="s">
        <v>95</v>
      </c>
      <c r="G35" s="181" t="s">
        <v>95</v>
      </c>
      <c r="H35" s="208" t="s">
        <v>95</v>
      </c>
    </row>
    <row r="36" spans="1:11">
      <c r="A36" s="632"/>
      <c r="B36" s="106" t="s">
        <v>113</v>
      </c>
      <c r="C36" s="159"/>
      <c r="D36" s="181" t="s">
        <v>95</v>
      </c>
      <c r="E36" s="181" t="s">
        <v>95</v>
      </c>
      <c r="F36" s="181" t="s">
        <v>95</v>
      </c>
      <c r="G36" s="181" t="s">
        <v>95</v>
      </c>
      <c r="H36" s="208" t="s">
        <v>95</v>
      </c>
    </row>
    <row r="37" spans="1:11">
      <c r="A37" s="632"/>
      <c r="B37" s="149" t="s">
        <v>114</v>
      </c>
      <c r="C37" s="175"/>
      <c r="D37" s="181" t="s">
        <v>95</v>
      </c>
      <c r="E37" s="181" t="s">
        <v>95</v>
      </c>
      <c r="F37" s="181" t="s">
        <v>95</v>
      </c>
      <c r="G37" s="181" t="s">
        <v>95</v>
      </c>
      <c r="H37" s="208" t="s">
        <v>95</v>
      </c>
    </row>
    <row r="38" spans="1:11">
      <c r="A38" s="632"/>
      <c r="B38" s="106" t="s">
        <v>115</v>
      </c>
      <c r="C38" s="159"/>
      <c r="D38" s="181" t="s">
        <v>95</v>
      </c>
      <c r="E38" s="181" t="s">
        <v>95</v>
      </c>
      <c r="F38" s="181" t="s">
        <v>95</v>
      </c>
      <c r="G38" s="181" t="s">
        <v>95</v>
      </c>
      <c r="H38" s="208" t="s">
        <v>95</v>
      </c>
    </row>
    <row r="39" spans="1:11">
      <c r="A39" s="632"/>
      <c r="B39" s="106" t="s">
        <v>116</v>
      </c>
      <c r="C39" s="159"/>
      <c r="D39" s="181" t="s">
        <v>95</v>
      </c>
      <c r="E39" s="181" t="s">
        <v>95</v>
      </c>
      <c r="F39" s="181" t="s">
        <v>95</v>
      </c>
      <c r="G39" s="181" t="s">
        <v>95</v>
      </c>
      <c r="H39" s="208" t="s">
        <v>95</v>
      </c>
    </row>
    <row r="40" spans="1:11">
      <c r="A40" s="632"/>
      <c r="B40" s="149" t="s">
        <v>117</v>
      </c>
      <c r="C40" s="175"/>
      <c r="D40" s="181" t="s">
        <v>95</v>
      </c>
      <c r="E40" s="181" t="s">
        <v>95</v>
      </c>
      <c r="F40" s="181" t="s">
        <v>95</v>
      </c>
      <c r="G40" s="181" t="s">
        <v>95</v>
      </c>
      <c r="H40" s="208" t="s">
        <v>95</v>
      </c>
    </row>
    <row r="41" spans="1:11">
      <c r="A41" s="632"/>
      <c r="B41" s="149" t="s">
        <v>118</v>
      </c>
      <c r="C41" s="175"/>
      <c r="D41" s="181" t="s">
        <v>95</v>
      </c>
      <c r="E41" s="181" t="s">
        <v>95</v>
      </c>
      <c r="F41" s="181" t="s">
        <v>95</v>
      </c>
      <c r="G41" s="181" t="s">
        <v>95</v>
      </c>
      <c r="H41" s="208" t="s">
        <v>95</v>
      </c>
    </row>
    <row r="42" spans="1:11">
      <c r="A42" s="632"/>
      <c r="B42" s="149" t="s">
        <v>119</v>
      </c>
      <c r="C42" s="175"/>
      <c r="D42" s="389" t="s">
        <v>95</v>
      </c>
      <c r="E42" s="389" t="s">
        <v>95</v>
      </c>
      <c r="F42" s="389" t="s">
        <v>95</v>
      </c>
      <c r="G42" s="389" t="s">
        <v>95</v>
      </c>
      <c r="H42" s="390" t="s">
        <v>95</v>
      </c>
    </row>
    <row r="43" spans="1:11" ht="12.75" thickBot="1">
      <c r="A43" s="651"/>
      <c r="B43" s="151" t="s">
        <v>120</v>
      </c>
      <c r="C43" s="177"/>
      <c r="D43" s="311" t="s">
        <v>95</v>
      </c>
      <c r="E43" s="311" t="s">
        <v>95</v>
      </c>
      <c r="F43" s="311" t="s">
        <v>95</v>
      </c>
      <c r="G43" s="311" t="s">
        <v>95</v>
      </c>
      <c r="H43" s="312" t="s">
        <v>95</v>
      </c>
    </row>
    <row r="44" spans="1:11" s="8" customFormat="1" ht="12" customHeight="1">
      <c r="A44" s="652" t="str">
        <f>Titles!$A$12</f>
        <v>1 Data for 2020, 2021 and 2022 based on 2016 Census Definitions.</v>
      </c>
      <c r="B44" s="79"/>
      <c r="C44" s="356"/>
      <c r="D44" s="317"/>
      <c r="E44" s="51"/>
      <c r="F44" s="317"/>
      <c r="G44" s="317"/>
      <c r="H44" s="357"/>
      <c r="I44" s="9"/>
      <c r="J44" s="221"/>
      <c r="K44" s="299"/>
    </row>
    <row r="45" spans="1:11">
      <c r="A45" s="635" t="s">
        <v>121</v>
      </c>
      <c r="B45" s="304"/>
      <c r="C45" s="304"/>
      <c r="D45" s="304"/>
      <c r="E45" s="349"/>
      <c r="F45" s="304"/>
      <c r="G45" s="304"/>
      <c r="H45" s="304"/>
      <c r="I45" s="305"/>
    </row>
    <row r="46" spans="1:11" s="305" customFormat="1" ht="10.9" customHeight="1">
      <c r="A46" s="653" t="str">
        <f>Titles!$A$10</f>
        <v>Source: CMHC Starts and Completion Survey, Market Absorption Survey</v>
      </c>
      <c r="B46" s="304"/>
      <c r="C46" s="304"/>
      <c r="D46" s="304"/>
      <c r="E46" s="319"/>
      <c r="F46" s="304"/>
      <c r="G46" s="304"/>
      <c r="H46" s="304"/>
    </row>
    <row r="47" spans="1:11" s="305" customFormat="1" ht="10.9" customHeight="1">
      <c r="A47" s="654"/>
    </row>
    <row r="48" spans="1:11" ht="12" customHeight="1">
      <c r="A48" s="655"/>
      <c r="B48" s="84"/>
      <c r="C48" s="84"/>
      <c r="D48" s="162"/>
      <c r="E48" s="162"/>
      <c r="F48" s="162"/>
      <c r="G48" s="185"/>
      <c r="H48" s="84"/>
      <c r="I48" s="10"/>
    </row>
    <row r="49" spans="1:9" ht="9.75" customHeight="1">
      <c r="I49" s="10"/>
    </row>
    <row r="61" spans="1:9">
      <c r="A61" s="652"/>
      <c r="B61" s="77"/>
      <c r="C61" s="356"/>
      <c r="D61" s="357"/>
      <c r="E61" s="357"/>
      <c r="F61" s="51"/>
    </row>
    <row r="62" spans="1:9" ht="15">
      <c r="A62" s="652"/>
      <c r="B62" s="163"/>
      <c r="C62" s="163"/>
      <c r="D62" s="163"/>
      <c r="E62" s="163"/>
      <c r="F62" s="51"/>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62"/>
  <sheetViews>
    <sheetView zoomScaleNormal="100" workbookViewId="0"/>
  </sheetViews>
  <sheetFormatPr defaultColWidth="11.5546875" defaultRowHeight="12"/>
  <cols>
    <col min="1" max="1" width="8.77734375" style="619" customWidth="1"/>
    <col min="2" max="2" width="9.21875" style="9" customWidth="1"/>
    <col min="3" max="4" width="8.77734375" style="9" customWidth="1"/>
    <col min="5" max="8" width="11" style="9" customWidth="1"/>
    <col min="9" max="16384" width="11.5546875" style="9"/>
  </cols>
  <sheetData>
    <row r="1" spans="1:9" s="168" customFormat="1" ht="15.95" customHeight="1">
      <c r="A1" s="642" t="s">
        <v>162</v>
      </c>
      <c r="B1" s="430"/>
      <c r="C1" s="430"/>
      <c r="D1" s="430"/>
      <c r="E1" s="430"/>
      <c r="F1" s="430"/>
      <c r="G1" s="430"/>
      <c r="H1" s="431"/>
    </row>
    <row r="2" spans="1:9" s="168" customFormat="1" ht="15.95" customHeight="1">
      <c r="A2" s="643" t="s">
        <v>153</v>
      </c>
      <c r="B2" s="433"/>
      <c r="C2" s="433"/>
      <c r="D2" s="433"/>
      <c r="E2" s="433"/>
      <c r="F2" s="433"/>
      <c r="G2" s="433"/>
      <c r="H2" s="434"/>
    </row>
    <row r="3" spans="1:9" s="168" customFormat="1" ht="15.95" customHeight="1" thickBot="1">
      <c r="A3" s="644"/>
      <c r="B3" s="471"/>
      <c r="C3" s="471"/>
      <c r="D3" s="471"/>
      <c r="E3" s="471"/>
      <c r="F3" s="471"/>
      <c r="G3" s="471"/>
      <c r="H3" s="472"/>
    </row>
    <row r="4" spans="1:9" ht="23.25" customHeight="1">
      <c r="A4" s="645"/>
      <c r="B4" s="84"/>
      <c r="C4" s="113"/>
      <c r="D4" s="87" t="s">
        <v>58</v>
      </c>
      <c r="E4" s="87" t="s">
        <v>63</v>
      </c>
      <c r="F4" s="481" t="s">
        <v>53</v>
      </c>
      <c r="G4" s="87" t="s">
        <v>86</v>
      </c>
      <c r="H4" s="677" t="s">
        <v>87</v>
      </c>
    </row>
    <row r="5" spans="1:9">
      <c r="A5" s="646" t="s">
        <v>140</v>
      </c>
      <c r="B5" s="136"/>
      <c r="C5" s="142"/>
      <c r="D5" s="110"/>
      <c r="E5" s="110"/>
      <c r="F5" s="482"/>
      <c r="G5" s="110"/>
      <c r="H5" s="369"/>
    </row>
    <row r="6" spans="1:9" ht="13.5">
      <c r="A6" s="647" t="s">
        <v>103</v>
      </c>
      <c r="B6" s="169"/>
      <c r="C6" s="174"/>
      <c r="D6" s="181">
        <v>11512</v>
      </c>
      <c r="E6" s="181">
        <v>1794</v>
      </c>
      <c r="F6" s="181">
        <v>1110</v>
      </c>
      <c r="G6" s="181">
        <v>22371</v>
      </c>
      <c r="H6" s="208">
        <v>3209</v>
      </c>
    </row>
    <row r="7" spans="1:9" ht="13.5">
      <c r="A7" s="648" t="s">
        <v>128</v>
      </c>
      <c r="B7" s="139"/>
      <c r="C7" s="110"/>
      <c r="D7" s="368">
        <v>12546</v>
      </c>
      <c r="E7" s="368">
        <v>3266</v>
      </c>
      <c r="F7" s="368">
        <v>1078</v>
      </c>
      <c r="G7" s="368">
        <v>26013</v>
      </c>
      <c r="H7" s="369">
        <v>4809</v>
      </c>
    </row>
    <row r="8" spans="1:9">
      <c r="A8" s="629">
        <f>Titles!A21</f>
        <v>2020</v>
      </c>
      <c r="B8" s="102" t="s">
        <v>109</v>
      </c>
      <c r="C8" s="158"/>
      <c r="D8" s="181">
        <v>9091</v>
      </c>
      <c r="E8" s="181">
        <v>1556</v>
      </c>
      <c r="F8" s="181">
        <v>2997</v>
      </c>
      <c r="G8" s="181">
        <v>13008.999999999998</v>
      </c>
      <c r="H8" s="208">
        <v>664</v>
      </c>
    </row>
    <row r="9" spans="1:9">
      <c r="A9" s="632"/>
      <c r="B9" s="106" t="s">
        <v>110</v>
      </c>
      <c r="C9" s="159"/>
      <c r="D9" s="181">
        <v>8023</v>
      </c>
      <c r="E9" s="181">
        <v>3786</v>
      </c>
      <c r="F9" s="181">
        <v>2719.0000000000005</v>
      </c>
      <c r="G9" s="181">
        <v>20662</v>
      </c>
      <c r="H9" s="208">
        <v>5913</v>
      </c>
    </row>
    <row r="10" spans="1:9">
      <c r="A10" s="632"/>
      <c r="B10" s="149" t="s">
        <v>111</v>
      </c>
      <c r="C10" s="175"/>
      <c r="D10" s="181">
        <v>15646</v>
      </c>
      <c r="E10" s="181">
        <v>1437</v>
      </c>
      <c r="F10" s="181">
        <v>633</v>
      </c>
      <c r="G10" s="181">
        <v>21046</v>
      </c>
      <c r="H10" s="208">
        <v>1212</v>
      </c>
      <c r="I10" s="308"/>
    </row>
    <row r="11" spans="1:9">
      <c r="A11" s="649"/>
      <c r="B11" s="106" t="s">
        <v>112</v>
      </c>
      <c r="C11" s="159"/>
      <c r="D11" s="181">
        <v>14209.999999999998</v>
      </c>
      <c r="E11" s="181">
        <v>606</v>
      </c>
      <c r="F11" s="181">
        <v>496</v>
      </c>
      <c r="G11" s="181">
        <v>15061</v>
      </c>
      <c r="H11" s="208">
        <v>5539</v>
      </c>
    </row>
    <row r="12" spans="1:9">
      <c r="A12" s="632"/>
      <c r="B12" s="106" t="s">
        <v>113</v>
      </c>
      <c r="C12" s="159"/>
      <c r="D12" s="181">
        <v>7755</v>
      </c>
      <c r="E12" s="181">
        <v>1831.9999999999998</v>
      </c>
      <c r="F12" s="181">
        <v>507</v>
      </c>
      <c r="G12" s="181">
        <v>24970.999999999996</v>
      </c>
      <c r="H12" s="208">
        <v>3092</v>
      </c>
    </row>
    <row r="13" spans="1:9">
      <c r="A13" s="632"/>
      <c r="B13" s="149" t="s">
        <v>114</v>
      </c>
      <c r="C13" s="175"/>
      <c r="D13" s="181">
        <v>7189</v>
      </c>
      <c r="E13" s="181">
        <v>2799.0000000000005</v>
      </c>
      <c r="F13" s="181">
        <v>585</v>
      </c>
      <c r="G13" s="181">
        <v>23468</v>
      </c>
      <c r="H13" s="208">
        <v>2325</v>
      </c>
    </row>
    <row r="14" spans="1:9">
      <c r="A14" s="632"/>
      <c r="B14" s="106" t="s">
        <v>115</v>
      </c>
      <c r="C14" s="159"/>
      <c r="D14" s="181">
        <v>10869</v>
      </c>
      <c r="E14" s="181">
        <v>3474</v>
      </c>
      <c r="F14" s="181">
        <v>500</v>
      </c>
      <c r="G14" s="181">
        <v>24387</v>
      </c>
      <c r="H14" s="208">
        <v>4183</v>
      </c>
    </row>
    <row r="15" spans="1:9">
      <c r="A15" s="632"/>
      <c r="B15" s="106" t="s">
        <v>116</v>
      </c>
      <c r="C15" s="159"/>
      <c r="D15" s="181">
        <v>9387</v>
      </c>
      <c r="E15" s="181">
        <v>2652</v>
      </c>
      <c r="F15" s="181">
        <v>1454.9999999999998</v>
      </c>
      <c r="G15" s="181">
        <v>29732.999999999996</v>
      </c>
      <c r="H15" s="208">
        <v>2765</v>
      </c>
    </row>
    <row r="16" spans="1:9">
      <c r="A16" s="632"/>
      <c r="B16" s="149" t="s">
        <v>117</v>
      </c>
      <c r="C16" s="175"/>
      <c r="D16" s="181">
        <v>10432</v>
      </c>
      <c r="E16" s="181">
        <v>1095</v>
      </c>
      <c r="F16" s="181">
        <v>1055</v>
      </c>
      <c r="G16" s="181">
        <v>21424.999999999996</v>
      </c>
      <c r="H16" s="208">
        <v>2364</v>
      </c>
    </row>
    <row r="17" spans="1:8">
      <c r="A17" s="632"/>
      <c r="B17" s="149" t="s">
        <v>118</v>
      </c>
      <c r="C17" s="175"/>
      <c r="D17" s="181">
        <v>17421</v>
      </c>
      <c r="E17" s="181">
        <v>1269.0000000000002</v>
      </c>
      <c r="F17" s="181">
        <v>1425</v>
      </c>
      <c r="G17" s="181">
        <v>15213.000000000002</v>
      </c>
      <c r="H17" s="208">
        <v>3421.0000000000005</v>
      </c>
    </row>
    <row r="18" spans="1:8">
      <c r="A18" s="632"/>
      <c r="B18" s="149" t="s">
        <v>119</v>
      </c>
      <c r="C18" s="175"/>
      <c r="D18" s="181">
        <v>11773</v>
      </c>
      <c r="E18" s="181">
        <v>1218</v>
      </c>
      <c r="F18" s="181">
        <v>364.00000000000006</v>
      </c>
      <c r="G18" s="181">
        <v>33275.999999999993</v>
      </c>
      <c r="H18" s="208">
        <v>2783</v>
      </c>
    </row>
    <row r="19" spans="1:8">
      <c r="A19" s="646"/>
      <c r="B19" s="139" t="s">
        <v>120</v>
      </c>
      <c r="C19" s="602"/>
      <c r="D19" s="673">
        <v>16861</v>
      </c>
      <c r="E19" s="676">
        <v>0</v>
      </c>
      <c r="F19" s="673">
        <v>516</v>
      </c>
      <c r="G19" s="676">
        <v>26263</v>
      </c>
      <c r="H19" s="675">
        <v>4238</v>
      </c>
    </row>
    <row r="20" spans="1:8">
      <c r="A20" s="650">
        <f>Titles!A22</f>
        <v>2021</v>
      </c>
      <c r="B20" s="102" t="s">
        <v>109</v>
      </c>
      <c r="C20" s="158"/>
      <c r="D20" s="181">
        <v>10944</v>
      </c>
      <c r="E20" s="181">
        <v>1221</v>
      </c>
      <c r="F20" s="181">
        <v>997</v>
      </c>
      <c r="G20" s="181">
        <v>17713</v>
      </c>
      <c r="H20" s="208">
        <v>2856</v>
      </c>
    </row>
    <row r="21" spans="1:8">
      <c r="A21" s="632"/>
      <c r="B21" s="106" t="s">
        <v>110</v>
      </c>
      <c r="C21" s="159"/>
      <c r="D21" s="181">
        <v>12489</v>
      </c>
      <c r="E21" s="181">
        <v>3025</v>
      </c>
      <c r="F21" s="181">
        <v>2009.0000000000005</v>
      </c>
      <c r="G21" s="181">
        <v>27692</v>
      </c>
      <c r="H21" s="208">
        <v>2036</v>
      </c>
    </row>
    <row r="22" spans="1:8">
      <c r="A22" s="632"/>
      <c r="B22" s="149" t="s">
        <v>111</v>
      </c>
      <c r="C22" s="175"/>
      <c r="D22" s="181">
        <v>9998</v>
      </c>
      <c r="E22" s="181">
        <v>3051</v>
      </c>
      <c r="F22" s="181">
        <v>789</v>
      </c>
      <c r="G22" s="181">
        <v>44909</v>
      </c>
      <c r="H22" s="208">
        <v>7231</v>
      </c>
    </row>
    <row r="23" spans="1:8">
      <c r="A23" s="649"/>
      <c r="B23" s="106" t="s">
        <v>112</v>
      </c>
      <c r="C23" s="159"/>
      <c r="D23" s="181">
        <v>14142.999999999998</v>
      </c>
      <c r="E23" s="181">
        <v>1526</v>
      </c>
      <c r="F23" s="181">
        <v>653</v>
      </c>
      <c r="G23" s="181">
        <v>19078</v>
      </c>
      <c r="H23" s="208">
        <v>4180</v>
      </c>
    </row>
    <row r="24" spans="1:8">
      <c r="A24" s="632"/>
      <c r="B24" s="106" t="s">
        <v>113</v>
      </c>
      <c r="C24" s="159"/>
      <c r="D24" s="181">
        <v>12340</v>
      </c>
      <c r="E24" s="181">
        <v>1101.9999999999998</v>
      </c>
      <c r="F24" s="181">
        <v>605</v>
      </c>
      <c r="G24" s="181">
        <v>30552.999999999996</v>
      </c>
      <c r="H24" s="208">
        <v>2304</v>
      </c>
    </row>
    <row r="25" spans="1:8">
      <c r="A25" s="632"/>
      <c r="B25" s="149" t="s">
        <v>114</v>
      </c>
      <c r="C25" s="175"/>
      <c r="D25" s="181">
        <v>12341.999999999998</v>
      </c>
      <c r="E25" s="181">
        <v>3258</v>
      </c>
      <c r="F25" s="181">
        <v>1691</v>
      </c>
      <c r="G25" s="181">
        <v>44965.999999999993</v>
      </c>
      <c r="H25" s="208">
        <v>4099</v>
      </c>
    </row>
    <row r="26" spans="1:8">
      <c r="A26" s="632"/>
      <c r="B26" s="106" t="s">
        <v>115</v>
      </c>
      <c r="C26" s="159"/>
      <c r="D26" s="181">
        <v>11288</v>
      </c>
      <c r="E26" s="181">
        <v>5454</v>
      </c>
      <c r="F26" s="181">
        <v>502</v>
      </c>
      <c r="G26" s="181">
        <v>24444</v>
      </c>
      <c r="H26" s="208">
        <v>7214</v>
      </c>
    </row>
    <row r="27" spans="1:8">
      <c r="A27" s="632"/>
      <c r="B27" s="106" t="s">
        <v>116</v>
      </c>
      <c r="C27" s="159"/>
      <c r="D27" s="181">
        <v>14586</v>
      </c>
      <c r="E27" s="181">
        <v>5385</v>
      </c>
      <c r="F27" s="181">
        <v>572.00000000000011</v>
      </c>
      <c r="G27" s="181">
        <v>22413</v>
      </c>
      <c r="H27" s="208">
        <v>6975.0000000000009</v>
      </c>
    </row>
    <row r="28" spans="1:8">
      <c r="A28" s="632"/>
      <c r="B28" s="149" t="s">
        <v>117</v>
      </c>
      <c r="C28" s="175"/>
      <c r="D28" s="181">
        <v>10681.999999999998</v>
      </c>
      <c r="E28" s="181">
        <v>2485.9999999999995</v>
      </c>
      <c r="F28" s="181">
        <v>1473.9999999999998</v>
      </c>
      <c r="G28" s="181">
        <v>14169</v>
      </c>
      <c r="H28" s="208">
        <v>4970.0000000000009</v>
      </c>
    </row>
    <row r="29" spans="1:8">
      <c r="A29" s="632"/>
      <c r="B29" s="149" t="s">
        <v>118</v>
      </c>
      <c r="C29" s="175"/>
      <c r="D29" s="181">
        <v>17372.999999999996</v>
      </c>
      <c r="E29" s="181">
        <v>1155.0000000000002</v>
      </c>
      <c r="F29" s="181">
        <v>820</v>
      </c>
      <c r="G29" s="181">
        <v>21169</v>
      </c>
      <c r="H29" s="208">
        <v>3991</v>
      </c>
    </row>
    <row r="30" spans="1:8">
      <c r="A30" s="632"/>
      <c r="B30" s="149" t="s">
        <v>119</v>
      </c>
      <c r="C30" s="175"/>
      <c r="D30" s="181">
        <v>11396</v>
      </c>
      <c r="E30" s="181">
        <v>4715</v>
      </c>
      <c r="F30" s="181">
        <v>652</v>
      </c>
      <c r="G30" s="181">
        <v>18924</v>
      </c>
      <c r="H30" s="208">
        <v>4205.9999999999991</v>
      </c>
    </row>
    <row r="31" spans="1:8">
      <c r="A31" s="646"/>
      <c r="B31" s="139" t="s">
        <v>120</v>
      </c>
      <c r="C31" s="602"/>
      <c r="D31" s="673">
        <v>12804</v>
      </c>
      <c r="E31" s="676">
        <v>6672</v>
      </c>
      <c r="F31" s="673">
        <v>2192</v>
      </c>
      <c r="G31" s="673">
        <v>26589</v>
      </c>
      <c r="H31" s="675">
        <v>7820</v>
      </c>
    </row>
    <row r="32" spans="1:8">
      <c r="A32" s="650">
        <f>Titles!A23</f>
        <v>2022</v>
      </c>
      <c r="B32" s="102" t="s">
        <v>109</v>
      </c>
      <c r="C32" s="158"/>
      <c r="D32" s="181">
        <v>11776</v>
      </c>
      <c r="E32" s="181">
        <v>1488</v>
      </c>
      <c r="F32" s="181">
        <v>2046.0000000000002</v>
      </c>
      <c r="G32" s="181">
        <v>22192</v>
      </c>
      <c r="H32" s="208">
        <v>3676</v>
      </c>
    </row>
    <row r="33" spans="1:11">
      <c r="A33" s="632"/>
      <c r="B33" s="106" t="s">
        <v>110</v>
      </c>
      <c r="C33" s="159"/>
      <c r="D33" s="181" t="s">
        <v>95</v>
      </c>
      <c r="E33" s="181" t="s">
        <v>95</v>
      </c>
      <c r="F33" s="181" t="s">
        <v>95</v>
      </c>
      <c r="G33" s="181" t="s">
        <v>95</v>
      </c>
      <c r="H33" s="208" t="s">
        <v>95</v>
      </c>
    </row>
    <row r="34" spans="1:11">
      <c r="A34" s="632"/>
      <c r="B34" s="149" t="s">
        <v>111</v>
      </c>
      <c r="C34" s="175"/>
      <c r="D34" s="181" t="s">
        <v>95</v>
      </c>
      <c r="E34" s="181" t="s">
        <v>95</v>
      </c>
      <c r="F34" s="181" t="s">
        <v>95</v>
      </c>
      <c r="G34" s="181" t="s">
        <v>95</v>
      </c>
      <c r="H34" s="208" t="s">
        <v>95</v>
      </c>
    </row>
    <row r="35" spans="1:11">
      <c r="A35" s="649"/>
      <c r="B35" s="106" t="s">
        <v>112</v>
      </c>
      <c r="C35" s="159"/>
      <c r="D35" s="181" t="s">
        <v>95</v>
      </c>
      <c r="E35" s="181" t="s">
        <v>95</v>
      </c>
      <c r="F35" s="181" t="s">
        <v>95</v>
      </c>
      <c r="G35" s="181" t="s">
        <v>95</v>
      </c>
      <c r="H35" s="208" t="s">
        <v>95</v>
      </c>
    </row>
    <row r="36" spans="1:11">
      <c r="A36" s="632"/>
      <c r="B36" s="106" t="s">
        <v>113</v>
      </c>
      <c r="C36" s="159"/>
      <c r="D36" s="181" t="s">
        <v>95</v>
      </c>
      <c r="E36" s="181" t="s">
        <v>95</v>
      </c>
      <c r="F36" s="181" t="s">
        <v>95</v>
      </c>
      <c r="G36" s="181" t="s">
        <v>95</v>
      </c>
      <c r="H36" s="208" t="s">
        <v>95</v>
      </c>
    </row>
    <row r="37" spans="1:11">
      <c r="A37" s="632"/>
      <c r="B37" s="149" t="s">
        <v>114</v>
      </c>
      <c r="C37" s="175"/>
      <c r="D37" s="181" t="s">
        <v>95</v>
      </c>
      <c r="E37" s="181" t="s">
        <v>95</v>
      </c>
      <c r="F37" s="181" t="s">
        <v>95</v>
      </c>
      <c r="G37" s="181" t="s">
        <v>95</v>
      </c>
      <c r="H37" s="208" t="s">
        <v>95</v>
      </c>
    </row>
    <row r="38" spans="1:11">
      <c r="A38" s="632"/>
      <c r="B38" s="106" t="s">
        <v>115</v>
      </c>
      <c r="C38" s="159"/>
      <c r="D38" s="181" t="s">
        <v>95</v>
      </c>
      <c r="E38" s="181" t="s">
        <v>95</v>
      </c>
      <c r="F38" s="181" t="s">
        <v>95</v>
      </c>
      <c r="G38" s="181" t="s">
        <v>95</v>
      </c>
      <c r="H38" s="208" t="s">
        <v>95</v>
      </c>
    </row>
    <row r="39" spans="1:11">
      <c r="A39" s="632"/>
      <c r="B39" s="106" t="s">
        <v>116</v>
      </c>
      <c r="C39" s="159"/>
      <c r="D39" s="181" t="s">
        <v>95</v>
      </c>
      <c r="E39" s="181" t="s">
        <v>95</v>
      </c>
      <c r="F39" s="181" t="s">
        <v>95</v>
      </c>
      <c r="G39" s="181" t="s">
        <v>95</v>
      </c>
      <c r="H39" s="208" t="s">
        <v>95</v>
      </c>
    </row>
    <row r="40" spans="1:11">
      <c r="A40" s="632"/>
      <c r="B40" s="149" t="s">
        <v>117</v>
      </c>
      <c r="C40" s="175"/>
      <c r="D40" s="181" t="s">
        <v>95</v>
      </c>
      <c r="E40" s="181" t="s">
        <v>95</v>
      </c>
      <c r="F40" s="181" t="s">
        <v>95</v>
      </c>
      <c r="G40" s="181" t="s">
        <v>95</v>
      </c>
      <c r="H40" s="208" t="s">
        <v>95</v>
      </c>
    </row>
    <row r="41" spans="1:11">
      <c r="A41" s="632"/>
      <c r="B41" s="149" t="s">
        <v>118</v>
      </c>
      <c r="C41" s="175"/>
      <c r="D41" s="181" t="s">
        <v>95</v>
      </c>
      <c r="E41" s="181" t="s">
        <v>95</v>
      </c>
      <c r="F41" s="181" t="s">
        <v>95</v>
      </c>
      <c r="G41" s="181" t="s">
        <v>95</v>
      </c>
      <c r="H41" s="208" t="s">
        <v>95</v>
      </c>
    </row>
    <row r="42" spans="1:11">
      <c r="A42" s="632"/>
      <c r="B42" s="149" t="s">
        <v>119</v>
      </c>
      <c r="C42" s="175"/>
      <c r="D42" s="181" t="s">
        <v>95</v>
      </c>
      <c r="E42" s="181" t="s">
        <v>95</v>
      </c>
      <c r="F42" s="181" t="s">
        <v>95</v>
      </c>
      <c r="G42" s="181" t="s">
        <v>95</v>
      </c>
      <c r="H42" s="208" t="s">
        <v>95</v>
      </c>
    </row>
    <row r="43" spans="1:11" ht="13.5" customHeight="1" thickBot="1">
      <c r="A43" s="651"/>
      <c r="B43" s="151" t="s">
        <v>120</v>
      </c>
      <c r="C43" s="177"/>
      <c r="D43" s="206" t="s">
        <v>95</v>
      </c>
      <c r="E43" s="206" t="s">
        <v>95</v>
      </c>
      <c r="F43" s="206" t="s">
        <v>95</v>
      </c>
      <c r="G43" s="206" t="s">
        <v>95</v>
      </c>
      <c r="H43" s="209" t="s">
        <v>95</v>
      </c>
    </row>
    <row r="44" spans="1:11" s="180" customFormat="1" ht="12" customHeight="1">
      <c r="A44" s="652" t="str">
        <f>Titles!$A$12</f>
        <v>1 Data for 2020, 2021 and 2022 based on 2016 Census Definitions.</v>
      </c>
      <c r="B44" s="380"/>
      <c r="C44" s="380"/>
      <c r="D44" s="380"/>
      <c r="E44" s="353"/>
      <c r="G44" s="380"/>
      <c r="H44" s="381"/>
      <c r="I44" s="380"/>
      <c r="J44" s="380"/>
      <c r="K44" s="296"/>
    </row>
    <row r="45" spans="1:11" s="180" customFormat="1" ht="15" customHeight="1">
      <c r="A45" s="652" t="s">
        <v>163</v>
      </c>
      <c r="B45" s="382"/>
      <c r="C45" s="383"/>
      <c r="D45" s="384"/>
      <c r="E45" s="51"/>
      <c r="F45" s="384"/>
      <c r="G45" s="384"/>
      <c r="H45" s="385"/>
    </row>
    <row r="46" spans="1:11" s="386" customFormat="1" ht="13.5" customHeight="1">
      <c r="A46" s="653" t="str">
        <f>Titles!$A$10</f>
        <v>Source: CMHC Starts and Completion Survey, Market Absorption Survey</v>
      </c>
      <c r="B46" s="306"/>
      <c r="C46" s="306"/>
      <c r="D46" s="306"/>
      <c r="E46" s="319"/>
      <c r="F46" s="306"/>
      <c r="G46" s="306"/>
      <c r="H46" s="306"/>
    </row>
    <row r="47" spans="1:11" s="305" customFormat="1" ht="10.9" customHeight="1">
      <c r="A47" s="653"/>
      <c r="B47" s="304"/>
      <c r="C47" s="304"/>
      <c r="D47" s="304"/>
      <c r="E47" s="319"/>
      <c r="F47" s="304"/>
      <c r="G47" s="304"/>
      <c r="H47" s="304"/>
    </row>
    <row r="48" spans="1:11" ht="12" customHeight="1">
      <c r="A48" s="655"/>
      <c r="B48" s="84"/>
      <c r="C48" s="84"/>
      <c r="D48" s="84"/>
      <c r="E48" s="162"/>
      <c r="G48" s="162"/>
      <c r="H48" s="84"/>
      <c r="I48" s="10"/>
    </row>
    <row r="49" spans="1:9" ht="9.75" customHeight="1">
      <c r="I49" s="10"/>
    </row>
    <row r="61" spans="1:9">
      <c r="A61" s="652"/>
      <c r="B61" s="77"/>
      <c r="C61" s="356"/>
      <c r="D61" s="356"/>
      <c r="E61" s="357"/>
      <c r="F61" s="357"/>
      <c r="G61" s="51"/>
    </row>
    <row r="62" spans="1:9" ht="15">
      <c r="A62" s="652"/>
      <c r="B62" s="163"/>
      <c r="C62" s="163"/>
      <c r="D62" s="163"/>
      <c r="E62" s="163"/>
      <c r="F62" s="163"/>
      <c r="G62" s="51"/>
    </row>
  </sheetData>
  <pageMargins left="0.7" right="0.7" top="0.75" bottom="0.75" header="0.3" footer="0.3"/>
  <pageSetup scale="9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60"/>
  <sheetViews>
    <sheetView showGridLines="0" zoomScaleNormal="100" workbookViewId="0"/>
  </sheetViews>
  <sheetFormatPr defaultColWidth="11.5546875" defaultRowHeight="12"/>
  <cols>
    <col min="1" max="1" width="14.77734375" style="9" customWidth="1"/>
    <col min="2" max="3" width="10.77734375" style="9" customWidth="1"/>
    <col min="4" max="6" width="12.77734375" style="9" customWidth="1"/>
    <col min="7" max="16384" width="11.5546875" style="9"/>
  </cols>
  <sheetData>
    <row r="1" spans="1:6" s="8" customFormat="1" ht="15.95" customHeight="1">
      <c r="A1" s="429" t="s">
        <v>164</v>
      </c>
      <c r="B1" s="430"/>
      <c r="C1" s="430"/>
      <c r="D1" s="430"/>
      <c r="E1" s="430"/>
      <c r="F1" s="431"/>
    </row>
    <row r="2" spans="1:6" s="8" customFormat="1" ht="15.95" customHeight="1">
      <c r="A2" s="432" t="s">
        <v>153</v>
      </c>
      <c r="B2" s="433"/>
      <c r="C2" s="433"/>
      <c r="D2" s="433"/>
      <c r="E2" s="433"/>
      <c r="F2" s="434"/>
    </row>
    <row r="3" spans="1:6" s="8" customFormat="1" ht="15.95" customHeight="1" thickBot="1">
      <c r="A3" s="438"/>
      <c r="B3" s="471"/>
      <c r="C3" s="471"/>
      <c r="D3" s="471"/>
      <c r="E3" s="471"/>
      <c r="F3" s="472"/>
    </row>
    <row r="4" spans="1:6">
      <c r="A4" s="112"/>
      <c r="B4" s="86"/>
      <c r="C4" s="113"/>
      <c r="D4" s="115"/>
      <c r="E4" s="115"/>
      <c r="F4" s="116"/>
    </row>
    <row r="5" spans="1:6">
      <c r="A5" s="141" t="s">
        <v>140</v>
      </c>
      <c r="B5" s="136"/>
      <c r="C5" s="142"/>
      <c r="D5" s="143" t="s">
        <v>69</v>
      </c>
      <c r="E5" s="143" t="s">
        <v>84</v>
      </c>
      <c r="F5" s="144" t="s">
        <v>86</v>
      </c>
    </row>
    <row r="6" spans="1:6">
      <c r="A6" s="671">
        <f>Titles!A23</f>
        <v>2022</v>
      </c>
      <c r="B6" s="84"/>
      <c r="C6" s="94"/>
      <c r="D6" s="309"/>
      <c r="E6" s="309"/>
      <c r="F6" s="313"/>
    </row>
    <row r="7" spans="1:6">
      <c r="A7" s="125" t="s">
        <v>129</v>
      </c>
      <c r="B7" s="129" t="s">
        <v>109</v>
      </c>
      <c r="C7" s="160"/>
      <c r="D7" s="181">
        <v>2525</v>
      </c>
      <c r="E7" s="181">
        <v>7734</v>
      </c>
      <c r="F7" s="208">
        <v>2800</v>
      </c>
    </row>
    <row r="8" spans="1:6">
      <c r="A8" s="182"/>
      <c r="B8" s="106" t="s">
        <v>110</v>
      </c>
      <c r="C8" s="159"/>
      <c r="D8" s="181" t="s">
        <v>95</v>
      </c>
      <c r="E8" s="181" t="s">
        <v>95</v>
      </c>
      <c r="F8" s="208" t="s">
        <v>95</v>
      </c>
    </row>
    <row r="9" spans="1:6">
      <c r="A9" s="183"/>
      <c r="B9" s="149" t="s">
        <v>111</v>
      </c>
      <c r="C9" s="175"/>
      <c r="D9" s="181" t="s">
        <v>95</v>
      </c>
      <c r="E9" s="181" t="s">
        <v>95</v>
      </c>
      <c r="F9" s="208" t="s">
        <v>95</v>
      </c>
    </row>
    <row r="10" spans="1:6">
      <c r="A10" s="184"/>
      <c r="B10" s="106" t="s">
        <v>112</v>
      </c>
      <c r="C10" s="159"/>
      <c r="D10" s="181" t="s">
        <v>95</v>
      </c>
      <c r="E10" s="181" t="s">
        <v>95</v>
      </c>
      <c r="F10" s="208" t="s">
        <v>95</v>
      </c>
    </row>
    <row r="11" spans="1:6">
      <c r="A11" s="105"/>
      <c r="B11" s="106" t="s">
        <v>113</v>
      </c>
      <c r="C11" s="159"/>
      <c r="D11" s="181" t="s">
        <v>95</v>
      </c>
      <c r="E11" s="181" t="s">
        <v>95</v>
      </c>
      <c r="F11" s="208" t="s">
        <v>95</v>
      </c>
    </row>
    <row r="12" spans="1:6">
      <c r="A12" s="183"/>
      <c r="B12" s="149" t="s">
        <v>114</v>
      </c>
      <c r="C12" s="175"/>
      <c r="D12" s="181" t="s">
        <v>95</v>
      </c>
      <c r="E12" s="181" t="s">
        <v>95</v>
      </c>
      <c r="F12" s="208" t="s">
        <v>95</v>
      </c>
    </row>
    <row r="13" spans="1:6">
      <c r="A13" s="148"/>
      <c r="B13" s="106" t="s">
        <v>115</v>
      </c>
      <c r="C13" s="159"/>
      <c r="D13" s="181" t="s">
        <v>95</v>
      </c>
      <c r="E13" s="181" t="s">
        <v>95</v>
      </c>
      <c r="F13" s="208" t="s">
        <v>95</v>
      </c>
    </row>
    <row r="14" spans="1:6">
      <c r="A14" s="105"/>
      <c r="B14" s="106" t="s">
        <v>116</v>
      </c>
      <c r="C14" s="159"/>
      <c r="D14" s="181" t="s">
        <v>95</v>
      </c>
      <c r="E14" s="181" t="s">
        <v>95</v>
      </c>
      <c r="F14" s="208" t="s">
        <v>95</v>
      </c>
    </row>
    <row r="15" spans="1:6">
      <c r="A15" s="105"/>
      <c r="B15" s="149" t="s">
        <v>117</v>
      </c>
      <c r="C15" s="175"/>
      <c r="D15" s="181" t="s">
        <v>95</v>
      </c>
      <c r="E15" s="181" t="s">
        <v>95</v>
      </c>
      <c r="F15" s="208" t="s">
        <v>95</v>
      </c>
    </row>
    <row r="16" spans="1:6">
      <c r="A16" s="105"/>
      <c r="B16" s="149" t="s">
        <v>118</v>
      </c>
      <c r="C16" s="175"/>
      <c r="D16" s="181" t="s">
        <v>95</v>
      </c>
      <c r="E16" s="181" t="s">
        <v>95</v>
      </c>
      <c r="F16" s="208" t="s">
        <v>95</v>
      </c>
    </row>
    <row r="17" spans="1:6">
      <c r="A17" s="105"/>
      <c r="B17" s="149" t="s">
        <v>119</v>
      </c>
      <c r="C17" s="175"/>
      <c r="D17" s="181" t="s">
        <v>95</v>
      </c>
      <c r="E17" s="181" t="s">
        <v>95</v>
      </c>
      <c r="F17" s="208" t="s">
        <v>95</v>
      </c>
    </row>
    <row r="18" spans="1:6">
      <c r="A18" s="179"/>
      <c r="B18" s="139" t="s">
        <v>120</v>
      </c>
      <c r="C18" s="176"/>
      <c r="D18" s="276" t="s">
        <v>95</v>
      </c>
      <c r="E18" s="276" t="s">
        <v>95</v>
      </c>
      <c r="F18" s="208" t="s">
        <v>95</v>
      </c>
    </row>
    <row r="19" spans="1:6">
      <c r="A19" s="125" t="s">
        <v>35</v>
      </c>
      <c r="B19" s="129" t="s">
        <v>109</v>
      </c>
      <c r="C19" s="160"/>
      <c r="D19" s="275">
        <v>23931</v>
      </c>
      <c r="E19" s="275">
        <v>13980</v>
      </c>
      <c r="F19" s="207">
        <v>19392</v>
      </c>
    </row>
    <row r="20" spans="1:6">
      <c r="A20" s="182"/>
      <c r="B20" s="106" t="s">
        <v>110</v>
      </c>
      <c r="C20" s="159"/>
      <c r="D20" s="181" t="s">
        <v>95</v>
      </c>
      <c r="E20" s="181" t="s">
        <v>95</v>
      </c>
      <c r="F20" s="208" t="s">
        <v>95</v>
      </c>
    </row>
    <row r="21" spans="1:6">
      <c r="A21" s="183"/>
      <c r="B21" s="149" t="s">
        <v>111</v>
      </c>
      <c r="C21" s="175"/>
      <c r="D21" s="181" t="s">
        <v>95</v>
      </c>
      <c r="E21" s="181" t="s">
        <v>95</v>
      </c>
      <c r="F21" s="208" t="s">
        <v>95</v>
      </c>
    </row>
    <row r="22" spans="1:6">
      <c r="A22" s="184"/>
      <c r="B22" s="106" t="s">
        <v>112</v>
      </c>
      <c r="C22" s="159"/>
      <c r="D22" s="181" t="s">
        <v>95</v>
      </c>
      <c r="E22" s="181" t="s">
        <v>95</v>
      </c>
      <c r="F22" s="208" t="s">
        <v>95</v>
      </c>
    </row>
    <row r="23" spans="1:6">
      <c r="A23" s="105"/>
      <c r="B23" s="106" t="s">
        <v>113</v>
      </c>
      <c r="C23" s="159"/>
      <c r="D23" s="181" t="s">
        <v>95</v>
      </c>
      <c r="E23" s="181" t="s">
        <v>95</v>
      </c>
      <c r="F23" s="208" t="s">
        <v>95</v>
      </c>
    </row>
    <row r="24" spans="1:6">
      <c r="A24" s="183"/>
      <c r="B24" s="149" t="s">
        <v>114</v>
      </c>
      <c r="C24" s="175"/>
      <c r="D24" s="181" t="s">
        <v>95</v>
      </c>
      <c r="E24" s="181" t="s">
        <v>95</v>
      </c>
      <c r="F24" s="208" t="s">
        <v>95</v>
      </c>
    </row>
    <row r="25" spans="1:6">
      <c r="A25" s="148"/>
      <c r="B25" s="106" t="s">
        <v>115</v>
      </c>
      <c r="C25" s="159"/>
      <c r="D25" s="181" t="s">
        <v>95</v>
      </c>
      <c r="E25" s="181" t="s">
        <v>95</v>
      </c>
      <c r="F25" s="208" t="s">
        <v>95</v>
      </c>
    </row>
    <row r="26" spans="1:6">
      <c r="A26" s="105"/>
      <c r="B26" s="106" t="s">
        <v>116</v>
      </c>
      <c r="C26" s="159"/>
      <c r="D26" s="181" t="s">
        <v>95</v>
      </c>
      <c r="E26" s="181" t="s">
        <v>95</v>
      </c>
      <c r="F26" s="208" t="s">
        <v>95</v>
      </c>
    </row>
    <row r="27" spans="1:6">
      <c r="A27" s="105"/>
      <c r="B27" s="149" t="s">
        <v>117</v>
      </c>
      <c r="C27" s="175"/>
      <c r="D27" s="181" t="s">
        <v>95</v>
      </c>
      <c r="E27" s="181" t="s">
        <v>95</v>
      </c>
      <c r="F27" s="208" t="s">
        <v>95</v>
      </c>
    </row>
    <row r="28" spans="1:6">
      <c r="A28" s="105"/>
      <c r="B28" s="149" t="s">
        <v>118</v>
      </c>
      <c r="C28" s="175"/>
      <c r="D28" s="181" t="s">
        <v>95</v>
      </c>
      <c r="E28" s="181" t="s">
        <v>95</v>
      </c>
      <c r="F28" s="208" t="s">
        <v>95</v>
      </c>
    </row>
    <row r="29" spans="1:6">
      <c r="A29" s="105"/>
      <c r="B29" s="149" t="s">
        <v>119</v>
      </c>
      <c r="C29" s="175"/>
      <c r="D29" s="181" t="s">
        <v>95</v>
      </c>
      <c r="E29" s="181" t="s">
        <v>95</v>
      </c>
      <c r="F29" s="208" t="s">
        <v>95</v>
      </c>
    </row>
    <row r="30" spans="1:6">
      <c r="A30" s="179"/>
      <c r="B30" s="139" t="s">
        <v>120</v>
      </c>
      <c r="C30" s="176"/>
      <c r="D30" s="276" t="s">
        <v>95</v>
      </c>
      <c r="E30" s="276" t="s">
        <v>95</v>
      </c>
      <c r="F30" s="310" t="s">
        <v>95</v>
      </c>
    </row>
    <row r="31" spans="1:6">
      <c r="A31" s="125" t="s">
        <v>36</v>
      </c>
      <c r="B31" s="129" t="s">
        <v>109</v>
      </c>
      <c r="C31" s="160"/>
      <c r="D31" s="275">
        <v>26456</v>
      </c>
      <c r="E31" s="275">
        <v>21714</v>
      </c>
      <c r="F31" s="207">
        <v>22192</v>
      </c>
    </row>
    <row r="32" spans="1:6">
      <c r="A32" s="182"/>
      <c r="B32" s="106" t="s">
        <v>110</v>
      </c>
      <c r="C32" s="159"/>
      <c r="D32" s="181" t="s">
        <v>95</v>
      </c>
      <c r="E32" s="181" t="s">
        <v>95</v>
      </c>
      <c r="F32" s="208" t="s">
        <v>95</v>
      </c>
    </row>
    <row r="33" spans="1:8">
      <c r="A33" s="183"/>
      <c r="B33" s="149" t="s">
        <v>111</v>
      </c>
      <c r="C33" s="175"/>
      <c r="D33" s="181" t="s">
        <v>95</v>
      </c>
      <c r="E33" s="181" t="s">
        <v>95</v>
      </c>
      <c r="F33" s="208" t="s">
        <v>95</v>
      </c>
    </row>
    <row r="34" spans="1:8">
      <c r="A34" s="184"/>
      <c r="B34" s="106" t="s">
        <v>112</v>
      </c>
      <c r="C34" s="159"/>
      <c r="D34" s="181" t="s">
        <v>95</v>
      </c>
      <c r="E34" s="181" t="s">
        <v>95</v>
      </c>
      <c r="F34" s="208" t="s">
        <v>95</v>
      </c>
    </row>
    <row r="35" spans="1:8">
      <c r="A35" s="105"/>
      <c r="B35" s="106" t="s">
        <v>113</v>
      </c>
      <c r="C35" s="159"/>
      <c r="D35" s="181" t="s">
        <v>95</v>
      </c>
      <c r="E35" s="181" t="s">
        <v>95</v>
      </c>
      <c r="F35" s="208" t="s">
        <v>95</v>
      </c>
    </row>
    <row r="36" spans="1:8">
      <c r="A36" s="183"/>
      <c r="B36" s="149" t="s">
        <v>114</v>
      </c>
      <c r="C36" s="175"/>
      <c r="D36" s="181" t="s">
        <v>95</v>
      </c>
      <c r="E36" s="181" t="s">
        <v>95</v>
      </c>
      <c r="F36" s="208" t="s">
        <v>95</v>
      </c>
    </row>
    <row r="37" spans="1:8">
      <c r="A37" s="148"/>
      <c r="B37" s="106" t="s">
        <v>115</v>
      </c>
      <c r="C37" s="159"/>
      <c r="D37" s="181" t="s">
        <v>95</v>
      </c>
      <c r="E37" s="181" t="s">
        <v>95</v>
      </c>
      <c r="F37" s="208" t="s">
        <v>95</v>
      </c>
    </row>
    <row r="38" spans="1:8">
      <c r="A38" s="105"/>
      <c r="B38" s="106" t="s">
        <v>116</v>
      </c>
      <c r="C38" s="159"/>
      <c r="D38" s="181" t="s">
        <v>95</v>
      </c>
      <c r="E38" s="181" t="s">
        <v>95</v>
      </c>
      <c r="F38" s="208" t="s">
        <v>95</v>
      </c>
    </row>
    <row r="39" spans="1:8">
      <c r="A39" s="105"/>
      <c r="B39" s="149" t="s">
        <v>117</v>
      </c>
      <c r="C39" s="175"/>
      <c r="D39" s="181" t="s">
        <v>95</v>
      </c>
      <c r="E39" s="181" t="s">
        <v>95</v>
      </c>
      <c r="F39" s="208" t="s">
        <v>95</v>
      </c>
    </row>
    <row r="40" spans="1:8">
      <c r="A40" s="105"/>
      <c r="B40" s="149" t="s">
        <v>118</v>
      </c>
      <c r="C40" s="175"/>
      <c r="D40" s="181" t="s">
        <v>95</v>
      </c>
      <c r="E40" s="181" t="s">
        <v>95</v>
      </c>
      <c r="F40" s="208" t="s">
        <v>95</v>
      </c>
    </row>
    <row r="41" spans="1:8">
      <c r="A41" s="105"/>
      <c r="B41" s="149" t="s">
        <v>119</v>
      </c>
      <c r="C41" s="175"/>
      <c r="D41" s="181" t="s">
        <v>95</v>
      </c>
      <c r="E41" s="181" t="s">
        <v>95</v>
      </c>
      <c r="F41" s="208" t="s">
        <v>95</v>
      </c>
    </row>
    <row r="42" spans="1:8" ht="12.75" thickBot="1">
      <c r="A42" s="178"/>
      <c r="B42" s="151" t="s">
        <v>120</v>
      </c>
      <c r="C42" s="177"/>
      <c r="D42" s="311" t="s">
        <v>95</v>
      </c>
      <c r="E42" s="311" t="s">
        <v>95</v>
      </c>
      <c r="F42" s="312" t="s">
        <v>95</v>
      </c>
    </row>
    <row r="43" spans="1:8" ht="12" customHeight="1">
      <c r="A43" s="50" t="str">
        <f>Titles!$A$14</f>
        <v>2022  based on 2016 Census Definitions.</v>
      </c>
      <c r="B43" s="84"/>
      <c r="C43" s="84"/>
      <c r="D43" s="51"/>
      <c r="F43" s="298"/>
      <c r="G43" s="185"/>
      <c r="H43" s="84"/>
    </row>
    <row r="44" spans="1:8" ht="12" customHeight="1">
      <c r="A44" s="85" t="str">
        <f>Titles!$A$10</f>
        <v>Source: CMHC Starts and Completion Survey, Market Absorption Survey</v>
      </c>
      <c r="B44" s="84"/>
      <c r="C44" s="84"/>
      <c r="D44" s="162"/>
      <c r="E44" s="84"/>
      <c r="F44" s="84"/>
    </row>
    <row r="45" spans="1:8">
      <c r="D45" s="180"/>
    </row>
    <row r="59" spans="1:6">
      <c r="A59" s="50"/>
      <c r="B59" s="77"/>
      <c r="C59" s="356"/>
      <c r="D59" s="357"/>
      <c r="E59" s="357"/>
      <c r="F59" s="51"/>
    </row>
    <row r="60" spans="1:6" ht="15">
      <c r="A60" s="50"/>
      <c r="B60" s="163"/>
      <c r="C60" s="163"/>
      <c r="D60" s="163"/>
      <c r="E60" s="163"/>
      <c r="F60" s="51"/>
    </row>
  </sheetData>
  <phoneticPr fontId="11" type="noConversion"/>
  <pageMargins left="0.78740157480314965" right="0.51181102362204722" top="0.51181102362204722" bottom="0.51181102362204722" header="0.51181102362204722" footer="0.51181102362204722"/>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47"/>
  <sheetViews>
    <sheetView showGridLines="0" zoomScaleNormal="100" workbookViewId="0"/>
  </sheetViews>
  <sheetFormatPr defaultColWidth="11.5546875" defaultRowHeight="12"/>
  <cols>
    <col min="1" max="1" width="4.77734375" style="619" customWidth="1"/>
    <col min="2" max="3" width="7.21875" style="9" customWidth="1"/>
    <col min="4" max="5" width="9.77734375" style="9" customWidth="1"/>
    <col min="6" max="6" width="8.77734375" style="9" customWidth="1"/>
    <col min="7" max="8" width="9.77734375" style="9" customWidth="1"/>
    <col min="9" max="9" width="8.77734375" style="9" customWidth="1"/>
    <col min="10" max="16384" width="11.5546875" style="9"/>
  </cols>
  <sheetData>
    <row r="1" spans="1:9" s="8" customFormat="1" ht="16.5" customHeight="1">
      <c r="A1" s="660" t="s">
        <v>165</v>
      </c>
      <c r="B1" s="445"/>
      <c r="C1" s="445"/>
      <c r="D1" s="445"/>
      <c r="E1" s="445"/>
      <c r="F1" s="445"/>
      <c r="G1" s="445"/>
      <c r="H1" s="445"/>
      <c r="I1" s="446"/>
    </row>
    <row r="2" spans="1:9" s="8" customFormat="1" ht="16.5" customHeight="1">
      <c r="A2" s="661" t="s">
        <v>166</v>
      </c>
      <c r="B2" s="447"/>
      <c r="C2" s="447"/>
      <c r="D2" s="447"/>
      <c r="E2" s="447"/>
      <c r="F2" s="447"/>
      <c r="G2" s="447"/>
      <c r="H2" s="447"/>
      <c r="I2" s="448"/>
    </row>
    <row r="3" spans="1:9" s="8" customFormat="1" ht="18.75">
      <c r="A3" s="661" t="s">
        <v>167</v>
      </c>
      <c r="B3" s="449"/>
      <c r="C3" s="449"/>
      <c r="D3" s="449"/>
      <c r="E3" s="449"/>
      <c r="F3" s="449"/>
      <c r="G3" s="449"/>
      <c r="H3" s="449"/>
      <c r="I3" s="450"/>
    </row>
    <row r="4" spans="1:9" s="8" customFormat="1" ht="15.75" thickBot="1">
      <c r="A4" s="662"/>
      <c r="B4" s="479"/>
      <c r="C4" s="479"/>
      <c r="D4" s="479"/>
      <c r="E4" s="479"/>
      <c r="F4" s="479"/>
      <c r="G4" s="479"/>
      <c r="H4" s="479"/>
      <c r="I4" s="480"/>
    </row>
    <row r="5" spans="1:9">
      <c r="A5" s="648"/>
      <c r="B5" s="84"/>
      <c r="C5" s="113"/>
      <c r="D5" s="483" t="s">
        <v>168</v>
      </c>
      <c r="E5" s="404"/>
      <c r="F5" s="405"/>
      <c r="G5" s="484" t="s">
        <v>169</v>
      </c>
      <c r="H5" s="406"/>
      <c r="I5" s="407"/>
    </row>
    <row r="6" spans="1:9" ht="12" customHeight="1">
      <c r="A6" s="648"/>
      <c r="B6" s="84"/>
      <c r="C6" s="94"/>
      <c r="D6" s="485"/>
      <c r="E6" s="484"/>
      <c r="F6" s="486"/>
      <c r="G6" s="487"/>
      <c r="H6" s="488"/>
      <c r="I6" s="489"/>
    </row>
    <row r="7" spans="1:9" ht="12" customHeight="1">
      <c r="A7" s="648"/>
      <c r="B7" s="84"/>
      <c r="C7" s="94"/>
      <c r="D7" s="490"/>
      <c r="E7" s="491"/>
      <c r="F7" s="335"/>
      <c r="G7" s="490"/>
      <c r="H7" s="491"/>
      <c r="I7" s="492"/>
    </row>
    <row r="8" spans="1:9" ht="12" customHeight="1">
      <c r="A8" s="658" t="s">
        <v>96</v>
      </c>
      <c r="B8" s="84"/>
      <c r="C8" s="94"/>
      <c r="D8" s="321" t="s">
        <v>170</v>
      </c>
      <c r="E8" s="320" t="s">
        <v>171</v>
      </c>
      <c r="F8" s="321" t="s">
        <v>172</v>
      </c>
      <c r="G8" s="321" t="s">
        <v>173</v>
      </c>
      <c r="H8" s="320" t="s">
        <v>171</v>
      </c>
      <c r="I8" s="322" t="s">
        <v>172</v>
      </c>
    </row>
    <row r="9" spans="1:9" ht="12" customHeight="1">
      <c r="A9" s="645"/>
      <c r="B9" s="84"/>
      <c r="C9" s="94"/>
      <c r="D9" s="321" t="s">
        <v>174</v>
      </c>
      <c r="E9" s="321" t="s">
        <v>175</v>
      </c>
      <c r="F9" s="321" t="s">
        <v>176</v>
      </c>
      <c r="G9" s="321" t="s">
        <v>177</v>
      </c>
      <c r="H9" s="321" t="s">
        <v>175</v>
      </c>
      <c r="I9" s="322" t="s">
        <v>176</v>
      </c>
    </row>
    <row r="10" spans="1:9" ht="12.75" customHeight="1">
      <c r="A10" s="645"/>
      <c r="B10" s="84"/>
      <c r="C10" s="94"/>
      <c r="E10" s="321" t="s">
        <v>178</v>
      </c>
      <c r="F10" s="94"/>
      <c r="H10" s="321" t="s">
        <v>178</v>
      </c>
      <c r="I10" s="395"/>
    </row>
    <row r="11" spans="1:9" ht="12" customHeight="1">
      <c r="A11" s="663">
        <f>Titles!A22</f>
        <v>2021</v>
      </c>
      <c r="B11" s="323" t="s">
        <v>105</v>
      </c>
      <c r="C11" s="324"/>
      <c r="D11" s="338">
        <v>70</v>
      </c>
      <c r="E11" s="338">
        <v>8047</v>
      </c>
      <c r="F11" s="338">
        <v>34361</v>
      </c>
      <c r="G11" s="338">
        <v>81</v>
      </c>
      <c r="H11" s="338">
        <v>8135</v>
      </c>
      <c r="I11" s="594">
        <v>144727</v>
      </c>
    </row>
    <row r="12" spans="1:9" ht="12" customHeight="1">
      <c r="A12" s="659"/>
      <c r="B12" s="325" t="s">
        <v>106</v>
      </c>
      <c r="C12" s="326"/>
      <c r="D12" s="339">
        <v>72</v>
      </c>
      <c r="E12" s="339">
        <v>7578</v>
      </c>
      <c r="F12" s="339">
        <v>35349</v>
      </c>
      <c r="G12" s="339">
        <v>85</v>
      </c>
      <c r="H12" s="340">
        <v>7244</v>
      </c>
      <c r="I12" s="341">
        <v>220941</v>
      </c>
    </row>
    <row r="13" spans="1:9" ht="12" customHeight="1">
      <c r="A13" s="659"/>
      <c r="B13" s="327" t="s">
        <v>107</v>
      </c>
      <c r="C13" s="326"/>
      <c r="D13" s="340">
        <v>76</v>
      </c>
      <c r="E13" s="340">
        <v>6525</v>
      </c>
      <c r="F13" s="340">
        <v>35586</v>
      </c>
      <c r="G13" s="340">
        <v>86</v>
      </c>
      <c r="H13" s="340">
        <v>6771</v>
      </c>
      <c r="I13" s="341">
        <v>148238</v>
      </c>
    </row>
    <row r="14" spans="1:9" ht="12" customHeight="1">
      <c r="A14" s="664"/>
      <c r="B14" s="328" t="s">
        <v>108</v>
      </c>
      <c r="C14" s="329"/>
      <c r="D14" s="342">
        <v>81</v>
      </c>
      <c r="E14" s="343">
        <v>5374</v>
      </c>
      <c r="F14" s="343">
        <v>37654</v>
      </c>
      <c r="G14" s="342">
        <v>84</v>
      </c>
      <c r="H14" s="343">
        <v>6529</v>
      </c>
      <c r="I14" s="344">
        <v>150117</v>
      </c>
    </row>
    <row r="15" spans="1:9" ht="12" customHeight="1">
      <c r="A15" s="663">
        <f>Titles!A23</f>
        <v>2022</v>
      </c>
      <c r="B15" s="323" t="s">
        <v>105</v>
      </c>
      <c r="C15" s="324"/>
      <c r="D15" s="338"/>
      <c r="E15" s="339"/>
      <c r="F15" s="340"/>
      <c r="G15" s="338"/>
      <c r="H15" s="340"/>
      <c r="I15" s="341"/>
    </row>
    <row r="16" spans="1:9" ht="12" customHeight="1">
      <c r="A16" s="659"/>
      <c r="B16" s="325" t="s">
        <v>106</v>
      </c>
      <c r="C16" s="326"/>
      <c r="D16" s="339"/>
      <c r="E16" s="339"/>
      <c r="F16" s="339"/>
      <c r="G16" s="339"/>
      <c r="H16" s="340"/>
      <c r="I16" s="341"/>
    </row>
    <row r="17" spans="1:9" ht="12" customHeight="1">
      <c r="A17" s="659"/>
      <c r="B17" s="327" t="s">
        <v>107</v>
      </c>
      <c r="C17" s="326"/>
      <c r="D17" s="340"/>
      <c r="E17" s="340"/>
      <c r="F17" s="340"/>
      <c r="G17" s="340"/>
      <c r="H17" s="340"/>
      <c r="I17" s="341"/>
    </row>
    <row r="18" spans="1:9" ht="12" customHeight="1">
      <c r="A18" s="664"/>
      <c r="B18" s="328" t="s">
        <v>108</v>
      </c>
      <c r="C18" s="329"/>
      <c r="D18" s="342"/>
      <c r="E18" s="343"/>
      <c r="F18" s="343"/>
      <c r="G18" s="342"/>
      <c r="H18" s="343"/>
      <c r="I18" s="344"/>
    </row>
    <row r="19" spans="1:9" ht="12" customHeight="1">
      <c r="A19" s="663">
        <f>Titles!A22</f>
        <v>2021</v>
      </c>
      <c r="B19" s="323" t="s">
        <v>109</v>
      </c>
      <c r="C19" s="330"/>
      <c r="D19" s="345">
        <v>72</v>
      </c>
      <c r="E19" s="345">
        <v>8164</v>
      </c>
      <c r="F19" s="345">
        <v>34817</v>
      </c>
      <c r="G19" s="345">
        <v>87</v>
      </c>
      <c r="H19" s="345">
        <v>8317</v>
      </c>
      <c r="I19" s="346">
        <v>144856</v>
      </c>
    </row>
    <row r="20" spans="1:9" ht="12" customHeight="1">
      <c r="A20" s="659"/>
      <c r="B20" s="325" t="s">
        <v>110</v>
      </c>
      <c r="C20" s="331"/>
      <c r="D20" s="340">
        <v>70</v>
      </c>
      <c r="E20" s="340">
        <v>8218</v>
      </c>
      <c r="F20" s="340">
        <v>34112</v>
      </c>
      <c r="G20" s="340">
        <v>77</v>
      </c>
      <c r="H20" s="340">
        <v>8376</v>
      </c>
      <c r="I20" s="341">
        <v>144967</v>
      </c>
    </row>
    <row r="21" spans="1:9" ht="12" customHeight="1">
      <c r="A21" s="659"/>
      <c r="B21" s="332" t="s">
        <v>111</v>
      </c>
      <c r="C21" s="333"/>
      <c r="D21" s="340">
        <v>66</v>
      </c>
      <c r="E21" s="339">
        <v>8047</v>
      </c>
      <c r="F21" s="340">
        <v>34361</v>
      </c>
      <c r="G21" s="340">
        <v>77</v>
      </c>
      <c r="H21" s="340">
        <v>8135</v>
      </c>
      <c r="I21" s="341">
        <v>144727</v>
      </c>
    </row>
    <row r="22" spans="1:9" ht="12" customHeight="1">
      <c r="A22" s="665"/>
      <c r="B22" s="325" t="s">
        <v>112</v>
      </c>
      <c r="C22" s="331"/>
      <c r="D22" s="340">
        <v>77</v>
      </c>
      <c r="E22" s="339">
        <v>7770</v>
      </c>
      <c r="F22" s="340">
        <v>33741</v>
      </c>
      <c r="G22" s="340">
        <v>87</v>
      </c>
      <c r="H22" s="340">
        <v>8023</v>
      </c>
      <c r="I22" s="341">
        <v>144107</v>
      </c>
    </row>
    <row r="23" spans="1:9" ht="12" customHeight="1">
      <c r="A23" s="659"/>
      <c r="B23" s="325" t="s">
        <v>113</v>
      </c>
      <c r="C23" s="331"/>
      <c r="D23" s="340">
        <v>70</v>
      </c>
      <c r="E23" s="339">
        <v>7584</v>
      </c>
      <c r="F23" s="340">
        <v>34457</v>
      </c>
      <c r="G23" s="340">
        <v>87</v>
      </c>
      <c r="H23" s="340">
        <v>7406</v>
      </c>
      <c r="I23" s="341">
        <v>144265</v>
      </c>
    </row>
    <row r="24" spans="1:9" ht="12" customHeight="1">
      <c r="A24" s="659"/>
      <c r="B24" s="332" t="s">
        <v>114</v>
      </c>
      <c r="C24" s="333"/>
      <c r="D24" s="339">
        <v>71</v>
      </c>
      <c r="E24" s="339">
        <v>7578</v>
      </c>
      <c r="F24" s="339">
        <v>35349</v>
      </c>
      <c r="G24" s="339">
        <v>81</v>
      </c>
      <c r="H24" s="340">
        <v>7244</v>
      </c>
      <c r="I24" s="341">
        <v>220941</v>
      </c>
    </row>
    <row r="25" spans="1:9" ht="12" customHeight="1">
      <c r="A25" s="659"/>
      <c r="B25" s="325" t="s">
        <v>115</v>
      </c>
      <c r="C25" s="331"/>
      <c r="D25" s="340">
        <v>77</v>
      </c>
      <c r="E25" s="340">
        <v>7055</v>
      </c>
      <c r="F25" s="340">
        <v>35162</v>
      </c>
      <c r="G25" s="340">
        <v>86</v>
      </c>
      <c r="H25" s="340">
        <v>7117</v>
      </c>
      <c r="I25" s="341">
        <v>146207</v>
      </c>
    </row>
    <row r="26" spans="1:9" ht="12" customHeight="1">
      <c r="A26" s="659"/>
      <c r="B26" s="325" t="s">
        <v>116</v>
      </c>
      <c r="C26" s="331"/>
      <c r="D26" s="340">
        <v>76</v>
      </c>
      <c r="E26" s="340">
        <v>6813</v>
      </c>
      <c r="F26" s="340">
        <v>35273</v>
      </c>
      <c r="G26" s="340">
        <v>88</v>
      </c>
      <c r="H26" s="340">
        <v>7128</v>
      </c>
      <c r="I26" s="341">
        <v>148237</v>
      </c>
    </row>
    <row r="27" spans="1:9" ht="12" customHeight="1">
      <c r="A27" s="659"/>
      <c r="B27" s="332" t="s">
        <v>117</v>
      </c>
      <c r="C27" s="333"/>
      <c r="D27" s="340">
        <v>74</v>
      </c>
      <c r="E27" s="340">
        <v>6525</v>
      </c>
      <c r="F27" s="340">
        <v>35586</v>
      </c>
      <c r="G27" s="340">
        <v>84</v>
      </c>
      <c r="H27" s="340">
        <v>6771</v>
      </c>
      <c r="I27" s="341">
        <v>148238</v>
      </c>
    </row>
    <row r="28" spans="1:9" ht="12" customHeight="1">
      <c r="A28" s="659"/>
      <c r="B28" s="332" t="s">
        <v>118</v>
      </c>
      <c r="C28" s="333"/>
      <c r="D28" s="340">
        <v>78</v>
      </c>
      <c r="E28" s="340">
        <v>6102</v>
      </c>
      <c r="F28" s="340">
        <v>36690</v>
      </c>
      <c r="G28" s="340">
        <v>85</v>
      </c>
      <c r="H28" s="340">
        <v>6638</v>
      </c>
      <c r="I28" s="593">
        <v>148673</v>
      </c>
    </row>
    <row r="29" spans="1:9" ht="12" customHeight="1">
      <c r="A29" s="659"/>
      <c r="B29" s="332" t="s">
        <v>119</v>
      </c>
      <c r="C29" s="333"/>
      <c r="D29" s="340">
        <v>82</v>
      </c>
      <c r="E29" s="340">
        <v>5720</v>
      </c>
      <c r="F29" s="340">
        <v>37754</v>
      </c>
      <c r="G29" s="340">
        <v>83</v>
      </c>
      <c r="H29" s="340">
        <v>6623</v>
      </c>
      <c r="I29" s="341">
        <v>149883</v>
      </c>
    </row>
    <row r="30" spans="1:9" ht="12" customHeight="1">
      <c r="A30" s="664"/>
      <c r="B30" s="334" t="s">
        <v>120</v>
      </c>
      <c r="C30" s="335"/>
      <c r="D30" s="545">
        <v>84</v>
      </c>
      <c r="E30" s="545">
        <v>5374</v>
      </c>
      <c r="F30" s="545">
        <v>37654</v>
      </c>
      <c r="G30" s="545">
        <v>85</v>
      </c>
      <c r="H30" s="545">
        <v>6529</v>
      </c>
      <c r="I30" s="546">
        <v>150117</v>
      </c>
    </row>
    <row r="31" spans="1:9" ht="12" customHeight="1">
      <c r="A31" s="663">
        <f>Titles!A23</f>
        <v>2022</v>
      </c>
      <c r="B31" s="323" t="s">
        <v>109</v>
      </c>
      <c r="C31" s="330"/>
      <c r="D31" s="345">
        <v>84</v>
      </c>
      <c r="E31" s="406">
        <v>3968</v>
      </c>
      <c r="F31" s="345">
        <v>45050</v>
      </c>
      <c r="G31" s="345">
        <v>93</v>
      </c>
      <c r="H31" s="345">
        <v>3998</v>
      </c>
      <c r="I31" s="346">
        <v>154811</v>
      </c>
    </row>
    <row r="32" spans="1:9" ht="12" customHeight="1">
      <c r="A32" s="659"/>
      <c r="B32" s="325" t="s">
        <v>110</v>
      </c>
      <c r="C32" s="331"/>
      <c r="D32" s="340"/>
      <c r="E32" s="340"/>
      <c r="F32" s="340"/>
      <c r="G32" s="340"/>
      <c r="H32" s="340"/>
      <c r="I32" s="341"/>
    </row>
    <row r="33" spans="1:9" ht="12" customHeight="1">
      <c r="A33" s="659"/>
      <c r="B33" s="332" t="s">
        <v>111</v>
      </c>
      <c r="C33" s="333"/>
      <c r="D33" s="340"/>
      <c r="E33" s="339"/>
      <c r="F33" s="340"/>
      <c r="G33" s="340"/>
      <c r="H33" s="340"/>
      <c r="I33" s="341"/>
    </row>
    <row r="34" spans="1:9" ht="12" customHeight="1">
      <c r="A34" s="665"/>
      <c r="B34" s="325" t="s">
        <v>112</v>
      </c>
      <c r="C34" s="331"/>
      <c r="D34" s="340"/>
      <c r="E34" s="339"/>
      <c r="F34" s="340"/>
      <c r="G34" s="340"/>
      <c r="H34" s="340"/>
      <c r="I34" s="341"/>
    </row>
    <row r="35" spans="1:9" ht="12" customHeight="1">
      <c r="A35" s="659"/>
      <c r="B35" s="325" t="s">
        <v>113</v>
      </c>
      <c r="C35" s="331"/>
      <c r="D35" s="340"/>
      <c r="E35" s="339"/>
      <c r="F35" s="340"/>
      <c r="G35" s="340"/>
      <c r="H35" s="340"/>
      <c r="I35" s="341"/>
    </row>
    <row r="36" spans="1:9" ht="12" customHeight="1">
      <c r="A36" s="659"/>
      <c r="B36" s="332" t="s">
        <v>114</v>
      </c>
      <c r="C36" s="333"/>
      <c r="D36" s="339"/>
      <c r="E36" s="339"/>
      <c r="F36" s="339"/>
      <c r="G36" s="339"/>
      <c r="H36" s="340"/>
      <c r="I36" s="341"/>
    </row>
    <row r="37" spans="1:9" ht="12" customHeight="1">
      <c r="A37" s="659"/>
      <c r="B37" s="325" t="s">
        <v>115</v>
      </c>
      <c r="C37" s="331"/>
      <c r="D37" s="340"/>
      <c r="E37" s="340"/>
      <c r="F37" s="340"/>
      <c r="G37" s="340"/>
      <c r="H37" s="340"/>
      <c r="I37" s="341"/>
    </row>
    <row r="38" spans="1:9" ht="12" customHeight="1">
      <c r="A38" s="659"/>
      <c r="B38" s="325" t="s">
        <v>116</v>
      </c>
      <c r="C38" s="331"/>
      <c r="D38" s="340"/>
      <c r="E38" s="340"/>
      <c r="F38" s="340"/>
      <c r="G38" s="340"/>
      <c r="H38" s="340"/>
      <c r="I38" s="341"/>
    </row>
    <row r="39" spans="1:9" ht="12" customHeight="1">
      <c r="A39" s="659"/>
      <c r="B39" s="332" t="s">
        <v>117</v>
      </c>
      <c r="C39" s="333"/>
      <c r="D39" s="340"/>
      <c r="E39" s="340"/>
      <c r="F39" s="340"/>
      <c r="G39" s="340"/>
      <c r="H39" s="340"/>
      <c r="I39" s="341"/>
    </row>
    <row r="40" spans="1:9" ht="12" customHeight="1">
      <c r="A40" s="659"/>
      <c r="B40" s="332" t="s">
        <v>118</v>
      </c>
      <c r="C40" s="333"/>
      <c r="D40" s="340"/>
      <c r="E40" s="340"/>
      <c r="F40" s="340"/>
      <c r="G40" s="340"/>
      <c r="H40" s="340"/>
      <c r="I40" s="593"/>
    </row>
    <row r="41" spans="1:9" ht="12" customHeight="1">
      <c r="A41" s="659"/>
      <c r="B41" s="332" t="s">
        <v>119</v>
      </c>
      <c r="C41" s="333"/>
      <c r="D41" s="340"/>
      <c r="E41" s="340"/>
      <c r="F41" s="340"/>
      <c r="G41" s="340"/>
      <c r="H41" s="340"/>
      <c r="I41" s="341"/>
    </row>
    <row r="42" spans="1:9" ht="12" customHeight="1" thickBot="1">
      <c r="A42" s="666"/>
      <c r="B42" s="336" t="s">
        <v>120</v>
      </c>
      <c r="C42" s="337"/>
      <c r="D42" s="347"/>
      <c r="E42" s="347"/>
      <c r="F42" s="347"/>
      <c r="G42" s="347"/>
      <c r="H42" s="347"/>
      <c r="I42" s="348"/>
    </row>
    <row r="43" spans="1:9" ht="12" customHeight="1">
      <c r="A43" s="652" t="str">
        <f>Titles!$A$8</f>
        <v>Data for  2021 and  2022  based on 2016 Census Definitions.</v>
      </c>
      <c r="B43" s="84"/>
      <c r="C43" s="84"/>
      <c r="D43" s="298"/>
      <c r="F43" s="51"/>
      <c r="G43" s="298"/>
      <c r="H43" s="185"/>
      <c r="I43" s="358"/>
    </row>
    <row r="44" spans="1:9" ht="12" customHeight="1">
      <c r="A44" s="652" t="s">
        <v>179</v>
      </c>
      <c r="B44" s="84"/>
      <c r="C44" s="84"/>
      <c r="D44" s="298"/>
      <c r="F44" s="51"/>
      <c r="G44" s="298"/>
      <c r="H44" s="185"/>
      <c r="I44" s="84"/>
    </row>
    <row r="45" spans="1:9" s="378" customFormat="1" ht="12" customHeight="1">
      <c r="A45" s="652" t="str">
        <f>Titles!$A$10</f>
        <v>Source: CMHC Starts and Completion Survey, Market Absorption Survey</v>
      </c>
      <c r="B45" s="377"/>
      <c r="C45" s="377"/>
      <c r="D45" s="387"/>
      <c r="E45" s="387"/>
      <c r="F45" s="162"/>
      <c r="G45" s="377"/>
      <c r="H45" s="377"/>
      <c r="I45" s="377"/>
    </row>
    <row r="46" spans="1:9" ht="12" customHeight="1">
      <c r="A46" s="667"/>
      <c r="B46" s="360"/>
      <c r="C46" s="360"/>
      <c r="D46" s="361"/>
      <c r="E46" s="361"/>
      <c r="F46" s="362"/>
      <c r="G46" s="314"/>
      <c r="H46" s="84"/>
      <c r="I46" s="84"/>
    </row>
    <row r="47" spans="1:9" ht="9.75" customHeight="1"/>
  </sheetData>
  <phoneticPr fontId="11" type="noConversion"/>
  <pageMargins left="0.78740157480314965" right="0.51181102362204722" top="0.51181102362204722" bottom="0.51181102362204722" header="0.51181102362204722" footer="0.51181102362204722"/>
  <pageSetup orientation="portrait" r:id="rId1"/>
  <headerFooter alignWithMargins="0"/>
  <ignoredErrors>
    <ignoredError sqref="J15:IV15" numberStoredAsText="1"/>
    <ignoredError sqref="A45"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abSelected="1" workbookViewId="0"/>
  </sheetViews>
  <sheetFormatPr defaultColWidth="6.77734375" defaultRowHeight="15"/>
  <cols>
    <col min="1" max="1" width="3.21875" style="517" customWidth="1"/>
    <col min="2" max="2" width="121.5546875" style="529" customWidth="1"/>
    <col min="3" max="3" width="9.44140625" style="517" customWidth="1"/>
    <col min="4" max="4" width="3.109375" style="748" customWidth="1"/>
    <col min="5" max="5" width="6.77734375" style="517" customWidth="1"/>
    <col min="6" max="16384" width="6.77734375" style="517"/>
  </cols>
  <sheetData>
    <row r="1" spans="1:5" ht="15" customHeight="1">
      <c r="A1" s="514"/>
      <c r="B1" s="515" t="s">
        <v>9</v>
      </c>
      <c r="C1" s="516"/>
      <c r="E1" s="748"/>
    </row>
    <row r="2" spans="1:5" ht="31.5" customHeight="1">
      <c r="A2" s="518"/>
      <c r="B2" s="519" t="s">
        <v>10</v>
      </c>
      <c r="C2" s="519"/>
      <c r="E2" s="748"/>
    </row>
    <row r="3" spans="1:5" s="521" customFormat="1" ht="18" customHeight="1">
      <c r="A3" s="520"/>
      <c r="B3" s="516"/>
      <c r="C3" s="516"/>
      <c r="D3" s="749"/>
      <c r="E3" s="749"/>
    </row>
    <row r="4" spans="1:5">
      <c r="A4" s="518"/>
      <c r="B4" s="522" t="s">
        <v>11</v>
      </c>
      <c r="E4" s="748"/>
    </row>
    <row r="5" spans="1:5">
      <c r="A5" s="518"/>
      <c r="B5" s="522" t="s">
        <v>12</v>
      </c>
      <c r="E5" s="748"/>
    </row>
    <row r="6" spans="1:5">
      <c r="A6" s="518"/>
      <c r="B6" s="523"/>
      <c r="E6" s="748"/>
    </row>
    <row r="7" spans="1:5">
      <c r="A7" s="518"/>
      <c r="B7" s="523" t="s">
        <v>13</v>
      </c>
      <c r="E7" s="748"/>
    </row>
    <row r="8" spans="1:5">
      <c r="A8" s="518"/>
      <c r="B8" s="524" t="s">
        <v>14</v>
      </c>
      <c r="E8" s="748"/>
    </row>
    <row r="9" spans="1:5">
      <c r="A9" s="518"/>
      <c r="B9" s="524"/>
      <c r="E9" s="748"/>
    </row>
    <row r="10" spans="1:5" ht="15.75">
      <c r="A10" s="518"/>
      <c r="B10" s="525" t="s">
        <v>15</v>
      </c>
      <c r="E10" s="748"/>
    </row>
    <row r="11" spans="1:5">
      <c r="A11" s="518"/>
      <c r="B11" s="524"/>
      <c r="E11" s="748"/>
    </row>
    <row r="12" spans="1:5" ht="15" customHeight="1">
      <c r="A12" s="518"/>
      <c r="B12" s="525" t="s">
        <v>16</v>
      </c>
      <c r="E12" s="748"/>
    </row>
    <row r="13" spans="1:5">
      <c r="A13" s="518"/>
      <c r="B13" s="526"/>
      <c r="E13" s="748"/>
    </row>
    <row r="14" spans="1:5" ht="14.45" customHeight="1">
      <c r="B14" s="525" t="s">
        <v>17</v>
      </c>
      <c r="E14" s="748"/>
    </row>
    <row r="15" spans="1:5">
      <c r="B15" s="526"/>
      <c r="E15" s="748"/>
    </row>
    <row r="16" spans="1:5" ht="15" customHeight="1">
      <c r="B16" s="525" t="s">
        <v>18</v>
      </c>
      <c r="E16" s="748"/>
    </row>
    <row r="17" spans="2:5" ht="15" customHeight="1">
      <c r="B17" s="527"/>
      <c r="E17" s="748"/>
    </row>
    <row r="18" spans="2:5" ht="15" customHeight="1">
      <c r="B18" s="525" t="s">
        <v>19</v>
      </c>
      <c r="E18" s="748"/>
    </row>
    <row r="19" spans="2:5" ht="15" customHeight="1">
      <c r="B19" s="527"/>
      <c r="E19" s="748"/>
    </row>
    <row r="20" spans="2:5" ht="15" customHeight="1">
      <c r="B20" s="525" t="s">
        <v>20</v>
      </c>
      <c r="E20" s="748"/>
    </row>
    <row r="21" spans="2:5" ht="15" customHeight="1">
      <c r="B21" s="527"/>
      <c r="E21" s="748"/>
    </row>
    <row r="22" spans="2:5" ht="15" customHeight="1">
      <c r="B22" s="525" t="s">
        <v>21</v>
      </c>
      <c r="E22" s="748"/>
    </row>
    <row r="23" spans="2:5" ht="15" customHeight="1">
      <c r="B23" s="527"/>
      <c r="E23" s="748"/>
    </row>
    <row r="24" spans="2:5" ht="15" customHeight="1">
      <c r="B24" s="525" t="s">
        <v>22</v>
      </c>
      <c r="E24" s="748"/>
    </row>
    <row r="25" spans="2:5" ht="15" customHeight="1">
      <c r="B25" s="527"/>
      <c r="E25" s="748"/>
    </row>
    <row r="26" spans="2:5" ht="15" customHeight="1">
      <c r="B26" s="528" t="s">
        <v>23</v>
      </c>
      <c r="E26" s="748"/>
    </row>
    <row r="27" spans="2:5" ht="15" customHeight="1">
      <c r="B27" s="527"/>
      <c r="E27" s="748"/>
    </row>
    <row r="28" spans="2:5" ht="15" customHeight="1">
      <c r="B28" s="525" t="s">
        <v>24</v>
      </c>
      <c r="E28" s="748"/>
    </row>
    <row r="29" spans="2:5" ht="15" customHeight="1">
      <c r="B29" s="527"/>
      <c r="E29" s="748"/>
    </row>
    <row r="30" spans="2:5" ht="15" customHeight="1">
      <c r="B30" s="539" t="s">
        <v>25</v>
      </c>
      <c r="E30" s="748"/>
    </row>
    <row r="31" spans="2:5" ht="15" customHeight="1">
      <c r="B31" s="540"/>
      <c r="E31" s="748"/>
    </row>
    <row r="32" spans="2:5" ht="15" customHeight="1">
      <c r="B32" s="540" t="s">
        <v>26</v>
      </c>
      <c r="E32" s="748"/>
    </row>
    <row r="33" spans="1:5" ht="15" customHeight="1">
      <c r="B33" s="540"/>
      <c r="E33" s="748"/>
    </row>
    <row r="34" spans="1:5" ht="15" customHeight="1">
      <c r="B34" s="540" t="s">
        <v>27</v>
      </c>
      <c r="E34" s="748"/>
    </row>
    <row r="35" spans="1:5" ht="15" customHeight="1">
      <c r="B35" s="540"/>
      <c r="E35" s="748"/>
    </row>
    <row r="36" spans="1:5" ht="15" customHeight="1">
      <c r="B36" s="525" t="s">
        <v>28</v>
      </c>
      <c r="E36" s="748"/>
    </row>
    <row r="37" spans="1:5" ht="15" customHeight="1">
      <c r="B37" s="527"/>
      <c r="E37" s="748"/>
    </row>
    <row r="38" spans="1:5" ht="15" customHeight="1">
      <c r="B38" s="525" t="s">
        <v>29</v>
      </c>
      <c r="E38" s="748"/>
    </row>
    <row r="39" spans="1:5" ht="15" customHeight="1">
      <c r="B39" s="527"/>
      <c r="E39" s="748"/>
    </row>
    <row r="40" spans="1:5" ht="15" customHeight="1">
      <c r="B40" s="525" t="s">
        <v>30</v>
      </c>
      <c r="E40" s="748"/>
    </row>
    <row r="41" spans="1:5">
      <c r="A41" s="748"/>
      <c r="B41" s="750"/>
      <c r="C41" s="748"/>
    </row>
  </sheetData>
  <hyperlinks>
    <hyperlink ref="B12" location="'Table 1'!Print_Area" display="Table 1: Housing Start Data in Centres 10,000 Population and Over" xr:uid="{00000000-0004-0000-0100-000000000000}"/>
    <hyperlink ref="B14" location="'Table 2'!A1" display="Table 2: Housing Start Data in Centres 10,000 Population and Over (Cumulative)" xr:uid="{00000000-0004-0000-0100-000001000000}"/>
    <hyperlink ref="B16" location="'Table 3'!A1" display="Table 3: Dwelling Starts in Urban Centres and Canada, Seasonally Adjusted at Annual Rates " xr:uid="{00000000-0004-0000-0100-000002000000}"/>
    <hyperlink ref="B18" location="'Table 4'!A1" display="Table 4: Dwelling Starts in Urban Centres, by Region, Seasonally Adjusted at Annual Rates " xr:uid="{00000000-0004-0000-0100-000003000000}"/>
    <hyperlink ref="B20" location="'Table 5'!A1" display="Table 5: Dwelling Starts in Urban Centres,  by Region, Seasonally Adjusted at Annual Rates " xr:uid="{00000000-0004-0000-0100-000004000000}"/>
    <hyperlink ref="B22" location="'Table 6'!A1" display="Table 6: Dwelling Starts in Urban Centres, Atlantic Provinces, Seasonally Adjusted at Annual Rates " xr:uid="{00000000-0004-0000-0100-000005000000}"/>
    <hyperlink ref="B24" location="'Table 7'!A1" display="Table 7: Dwelling Starts in Urban Centres, Prairie Provinces, Seasonally Adjusted at Annual Rates" xr:uid="{00000000-0004-0000-0100-000006000000}"/>
    <hyperlink ref="B26" location="'Table 8'!A1" display="Table 8 to Table 15: Dwelling Starts - Seasonally Adjusted at Annual Rates" xr:uid="{00000000-0004-0000-0100-000007000000}"/>
    <hyperlink ref="B36" location="'Survey Coverage'!A1" display="Survey Coverage" xr:uid="{00000000-0004-0000-0100-000008000000}"/>
    <hyperlink ref="B38" location="Definitions!A1" display="Concepts and Definitions " xr:uid="{00000000-0004-0000-0100-000009000000}"/>
    <hyperlink ref="B40" location="'Type of Dwelling'!A1" display="Type of Dwelling" xr:uid="{00000000-0004-0000-0100-00000A000000}"/>
    <hyperlink ref="B28" location="'Table 16'!Print_Area" display="Table 16: Absorption of Homeowner and Condominium Units by Dwelling Type,in Metropolitan Areas, Large Urban Centres and Census Agglomerations" xr:uid="{00000000-0004-0000-0100-00000B000000}"/>
    <hyperlink ref="B30" location="'Tables 17-18'!Print_Area" display="Table 17-18: Dwelling Starts in Urban Centres and Canada, Seasonally Adjusted at Annual Rates" xr:uid="{00000000-0004-0000-0100-00000C000000}"/>
    <hyperlink ref="B32" location="'Tables 19-20'!Print_Area" display="Table 19-20: Dwelling Starts in Canada1, Atlantic Provinces, Seasonally Adjusted at Annual Rates" xr:uid="{00000000-0004-0000-0100-00000D000000}"/>
    <hyperlink ref="B34" location="Symbols!A1" display="Symbols  " xr:uid="{00000000-0004-0000-0100-00000E000000}"/>
    <hyperlink ref="B10" location="Notes!A1" display="Note to readers " xr:uid="{00000000-0004-0000-0100-00000F000000}"/>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O57"/>
  <sheetViews>
    <sheetView showGridLines="0" zoomScaleNormal="100" workbookViewId="0"/>
  </sheetViews>
  <sheetFormatPr defaultColWidth="11.5546875" defaultRowHeight="15"/>
  <cols>
    <col min="1" max="1" width="4.21875" customWidth="1"/>
    <col min="2" max="2" width="8.5546875" customWidth="1"/>
    <col min="3" max="3" width="8.44140625" customWidth="1"/>
    <col min="4" max="4" width="7.33203125" customWidth="1"/>
    <col min="5" max="5" width="6.21875" customWidth="1"/>
    <col min="6" max="6" width="6.88671875" customWidth="1"/>
    <col min="7" max="7" width="7.33203125" customWidth="1"/>
    <col min="8" max="8" width="6.33203125" customWidth="1"/>
    <col min="9" max="9" width="6.21875" customWidth="1"/>
    <col min="10" max="10" width="7.33203125" customWidth="1"/>
    <col min="11" max="11" width="6.21875" customWidth="1"/>
    <col min="12" max="12" width="6.33203125" customWidth="1"/>
    <col min="13" max="13" width="7.6640625" customWidth="1"/>
  </cols>
  <sheetData>
    <row r="1" spans="1:12" ht="15.95" customHeight="1">
      <c r="A1" s="420" t="s">
        <v>180</v>
      </c>
      <c r="B1" s="421"/>
      <c r="C1" s="421"/>
      <c r="D1" s="421"/>
      <c r="E1" s="421"/>
      <c r="F1" s="421"/>
      <c r="G1" s="421"/>
      <c r="H1" s="421"/>
      <c r="I1" s="421"/>
      <c r="J1" s="421"/>
      <c r="K1" s="421"/>
      <c r="L1" s="422"/>
    </row>
    <row r="2" spans="1:12" ht="15.95" customHeight="1">
      <c r="A2" s="423" t="s">
        <v>181</v>
      </c>
      <c r="B2" s="424"/>
      <c r="C2" s="424"/>
      <c r="D2" s="424"/>
      <c r="E2" s="424"/>
      <c r="F2" s="424"/>
      <c r="G2" s="424"/>
      <c r="H2" s="424"/>
      <c r="I2" s="424"/>
      <c r="J2" s="424"/>
      <c r="K2" s="424"/>
      <c r="L2" s="425"/>
    </row>
    <row r="3" spans="1:12" ht="15.95" customHeight="1">
      <c r="A3" s="493"/>
      <c r="B3" s="494"/>
      <c r="C3" s="495"/>
      <c r="D3" s="495"/>
      <c r="E3" s="495"/>
      <c r="F3" s="495"/>
      <c r="G3" s="495"/>
      <c r="H3" s="495"/>
      <c r="I3" s="495"/>
      <c r="J3" s="495"/>
      <c r="K3" s="495"/>
      <c r="L3" s="496"/>
    </row>
    <row r="4" spans="1:12" ht="15.95" customHeight="1" thickBot="1">
      <c r="A4" s="497"/>
      <c r="B4" s="498"/>
      <c r="C4" s="499"/>
      <c r="D4" s="499"/>
      <c r="E4" s="499"/>
      <c r="F4" s="499"/>
      <c r="G4" s="499"/>
      <c r="H4" s="499"/>
      <c r="I4" s="499"/>
      <c r="J4" s="499"/>
      <c r="K4" s="499"/>
      <c r="L4" s="500"/>
    </row>
    <row r="5" spans="1:12" ht="12" customHeight="1">
      <c r="A5" s="47"/>
      <c r="B5" s="69"/>
      <c r="C5" s="53"/>
      <c r="D5" s="454" t="s">
        <v>182</v>
      </c>
      <c r="E5" s="455"/>
      <c r="F5" s="456"/>
      <c r="G5" s="454" t="s">
        <v>183</v>
      </c>
      <c r="H5" s="455"/>
      <c r="I5" s="456"/>
      <c r="J5" s="454" t="s">
        <v>51</v>
      </c>
      <c r="K5" s="455"/>
      <c r="L5" s="457"/>
    </row>
    <row r="6" spans="1:12" ht="12" customHeight="1">
      <c r="A6" s="47"/>
      <c r="B6" s="69"/>
      <c r="C6" s="53"/>
      <c r="D6" s="454" t="s">
        <v>184</v>
      </c>
      <c r="E6" s="351"/>
      <c r="F6" s="501"/>
      <c r="G6" s="454"/>
      <c r="H6" s="455"/>
      <c r="I6" s="456"/>
      <c r="J6" s="397"/>
      <c r="K6" s="49"/>
      <c r="L6" s="398"/>
    </row>
    <row r="7" spans="1:12" ht="24.75" customHeight="1">
      <c r="A7" s="45" t="s">
        <v>140</v>
      </c>
      <c r="B7" s="221"/>
      <c r="C7" s="53"/>
      <c r="D7" s="502"/>
      <c r="E7" s="503"/>
      <c r="F7" s="504"/>
      <c r="G7" s="458"/>
      <c r="H7" s="459"/>
      <c r="I7" s="460"/>
      <c r="L7" s="396"/>
    </row>
    <row r="8" spans="1:12" ht="12" customHeight="1">
      <c r="A8" s="45"/>
      <c r="B8" s="221"/>
      <c r="C8" s="53"/>
      <c r="D8" s="215" t="s">
        <v>97</v>
      </c>
      <c r="E8" s="218" t="s">
        <v>98</v>
      </c>
      <c r="F8" s="399" t="s">
        <v>36</v>
      </c>
      <c r="G8" s="215" t="s">
        <v>97</v>
      </c>
      <c r="H8" s="218" t="s">
        <v>98</v>
      </c>
      <c r="I8" s="399" t="s">
        <v>36</v>
      </c>
      <c r="J8" s="215" t="s">
        <v>97</v>
      </c>
      <c r="K8" s="215" t="s">
        <v>98</v>
      </c>
      <c r="L8" s="401" t="s">
        <v>36</v>
      </c>
    </row>
    <row r="9" spans="1:12" ht="12" customHeight="1">
      <c r="A9" s="45"/>
      <c r="B9" s="221"/>
      <c r="C9" s="53"/>
      <c r="D9" s="216" t="s">
        <v>100</v>
      </c>
      <c r="E9" s="218" t="s">
        <v>101</v>
      </c>
      <c r="F9" s="400"/>
      <c r="G9" s="216" t="s">
        <v>100</v>
      </c>
      <c r="H9" s="218" t="s">
        <v>101</v>
      </c>
      <c r="I9" s="400"/>
      <c r="J9" s="216" t="s">
        <v>100</v>
      </c>
      <c r="K9" s="218" t="s">
        <v>101</v>
      </c>
      <c r="L9" s="219"/>
    </row>
    <row r="10" spans="1:12" ht="12" customHeight="1">
      <c r="A10" s="45"/>
      <c r="B10" s="221"/>
      <c r="C10" s="53"/>
      <c r="D10" s="217"/>
      <c r="E10" s="218"/>
      <c r="F10" s="214"/>
      <c r="G10" s="217"/>
      <c r="H10" s="218"/>
      <c r="I10" s="214"/>
      <c r="J10" s="217"/>
      <c r="L10" s="219"/>
    </row>
    <row r="11" spans="1:12" ht="12" customHeight="1">
      <c r="A11" s="45"/>
      <c r="B11" s="221"/>
      <c r="C11" s="53"/>
      <c r="D11" s="217"/>
      <c r="E11" s="218"/>
      <c r="F11" s="214"/>
      <c r="G11" s="217"/>
      <c r="H11" s="218"/>
      <c r="I11" s="214"/>
      <c r="J11" s="217"/>
      <c r="L11" s="219"/>
    </row>
    <row r="12" spans="1:12" ht="12" customHeight="1">
      <c r="A12" s="48"/>
      <c r="B12" s="222"/>
      <c r="C12" s="54"/>
      <c r="D12" s="213"/>
      <c r="E12" s="213"/>
      <c r="G12" s="213"/>
      <c r="H12" s="213"/>
      <c r="J12" s="213"/>
      <c r="K12" s="213"/>
      <c r="L12" s="219"/>
    </row>
    <row r="13" spans="1:12" ht="12" customHeight="1">
      <c r="A13" s="279" t="s">
        <v>146</v>
      </c>
      <c r="B13" s="280" t="s">
        <v>105</v>
      </c>
      <c r="C13" s="281"/>
      <c r="D13" s="17" t="s">
        <v>95</v>
      </c>
      <c r="E13" s="17" t="s">
        <v>95</v>
      </c>
      <c r="F13" s="37" t="s">
        <v>95</v>
      </c>
      <c r="G13" s="17" t="s">
        <v>95</v>
      </c>
      <c r="H13" s="17" t="s">
        <v>95</v>
      </c>
      <c r="I13" s="17" t="s">
        <v>95</v>
      </c>
      <c r="J13" s="17" t="str">
        <f t="shared" ref="J13:K16" si="0">IF(OR(D13="",G13=""),"",D13+G13)</f>
        <v/>
      </c>
      <c r="K13" s="17" t="str">
        <f t="shared" si="0"/>
        <v/>
      </c>
      <c r="L13" s="220" t="str">
        <f>IF(J13="","",J13+K13)</f>
        <v/>
      </c>
    </row>
    <row r="14" spans="1:12" ht="12" customHeight="1">
      <c r="A14" s="282"/>
      <c r="B14" s="283" t="s">
        <v>106</v>
      </c>
      <c r="C14" s="284"/>
      <c r="D14" s="23" t="s">
        <v>95</v>
      </c>
      <c r="E14" s="23" t="s">
        <v>95</v>
      </c>
      <c r="F14" s="38" t="s">
        <v>95</v>
      </c>
      <c r="G14" s="23" t="s">
        <v>95</v>
      </c>
      <c r="H14" s="24" t="s">
        <v>95</v>
      </c>
      <c r="I14" s="223" t="s">
        <v>95</v>
      </c>
      <c r="J14" s="24" t="str">
        <f t="shared" si="0"/>
        <v/>
      </c>
      <c r="K14" s="24" t="str">
        <f t="shared" si="0"/>
        <v/>
      </c>
      <c r="L14" s="26" t="str">
        <f>IF(J14="","",J14+K14)</f>
        <v/>
      </c>
    </row>
    <row r="15" spans="1:12" ht="12" customHeight="1">
      <c r="A15" s="282"/>
      <c r="B15" s="283" t="s">
        <v>107</v>
      </c>
      <c r="C15" s="284"/>
      <c r="D15" s="23" t="s">
        <v>95</v>
      </c>
      <c r="E15" s="23" t="s">
        <v>95</v>
      </c>
      <c r="F15" s="38" t="s">
        <v>95</v>
      </c>
      <c r="G15" s="23" t="s">
        <v>95</v>
      </c>
      <c r="H15" s="24" t="s">
        <v>95</v>
      </c>
      <c r="I15" s="223" t="s">
        <v>95</v>
      </c>
      <c r="J15" s="24" t="str">
        <f t="shared" si="0"/>
        <v/>
      </c>
      <c r="K15" s="24" t="str">
        <f t="shared" si="0"/>
        <v/>
      </c>
      <c r="L15" s="26" t="str">
        <f>IF(J15="","",J15+K15)</f>
        <v/>
      </c>
    </row>
    <row r="16" spans="1:12" ht="12" customHeight="1">
      <c r="A16" s="285"/>
      <c r="B16" s="286" t="s">
        <v>108</v>
      </c>
      <c r="C16" s="287"/>
      <c r="D16" s="224" t="s">
        <v>95</v>
      </c>
      <c r="E16" s="224" t="s">
        <v>95</v>
      </c>
      <c r="F16" s="38" t="s">
        <v>95</v>
      </c>
      <c r="G16" s="224" t="s">
        <v>95</v>
      </c>
      <c r="H16" s="225" t="s">
        <v>95</v>
      </c>
      <c r="I16" s="261" t="s">
        <v>95</v>
      </c>
      <c r="J16" s="225" t="str">
        <f t="shared" si="0"/>
        <v/>
      </c>
      <c r="K16" s="225" t="str">
        <f t="shared" si="0"/>
        <v/>
      </c>
      <c r="L16" s="262" t="str">
        <f>IF(J16="","",J16+K16)</f>
        <v/>
      </c>
    </row>
    <row r="17" spans="1:12" ht="12" customHeight="1">
      <c r="A17" s="670">
        <f>Titles!A23</f>
        <v>2022</v>
      </c>
      <c r="B17" s="280" t="s">
        <v>109</v>
      </c>
      <c r="C17" s="281"/>
      <c r="D17" s="37">
        <v>60096</v>
      </c>
      <c r="E17" s="37">
        <v>144332</v>
      </c>
      <c r="F17" s="37">
        <v>204428</v>
      </c>
      <c r="G17" s="263"/>
      <c r="H17" s="267"/>
      <c r="I17" s="37">
        <v>26326</v>
      </c>
      <c r="J17" s="263"/>
      <c r="K17" s="263"/>
      <c r="L17" s="20">
        <f>IF(F17="","",F17+I17)</f>
        <v>230754</v>
      </c>
    </row>
    <row r="18" spans="1:12" ht="12" customHeight="1">
      <c r="A18" s="282"/>
      <c r="B18" s="283" t="s">
        <v>110</v>
      </c>
      <c r="C18" s="284"/>
      <c r="D18" s="38" t="s">
        <v>95</v>
      </c>
      <c r="E18" s="38" t="s">
        <v>95</v>
      </c>
      <c r="F18" s="38" t="s">
        <v>95</v>
      </c>
      <c r="G18" s="264"/>
      <c r="H18" s="268"/>
      <c r="I18" s="38" t="s">
        <v>95</v>
      </c>
      <c r="J18" s="264"/>
      <c r="K18" s="264"/>
      <c r="L18" s="26" t="str">
        <f>IF(F18="","",F18+I18)</f>
        <v/>
      </c>
    </row>
    <row r="19" spans="1:12" ht="12" customHeight="1">
      <c r="A19" s="282"/>
      <c r="B19" s="283" t="s">
        <v>111</v>
      </c>
      <c r="C19" s="284"/>
      <c r="D19" s="38" t="s">
        <v>95</v>
      </c>
      <c r="E19" s="38" t="s">
        <v>95</v>
      </c>
      <c r="F19" s="38" t="s">
        <v>95</v>
      </c>
      <c r="G19" s="264"/>
      <c r="H19" s="268"/>
      <c r="I19" s="38" t="s">
        <v>95</v>
      </c>
      <c r="J19" s="264"/>
      <c r="K19" s="264"/>
      <c r="L19" s="26" t="str">
        <f t="shared" ref="L19:L27" si="1">IF(F19="","",F19+I19)</f>
        <v/>
      </c>
    </row>
    <row r="20" spans="1:12" ht="12" customHeight="1">
      <c r="A20" s="282"/>
      <c r="B20" s="283" t="s">
        <v>112</v>
      </c>
      <c r="C20" s="284"/>
      <c r="D20" s="38" t="s">
        <v>95</v>
      </c>
      <c r="E20" s="38" t="s">
        <v>95</v>
      </c>
      <c r="F20" s="38" t="s">
        <v>95</v>
      </c>
      <c r="G20" s="264"/>
      <c r="H20" s="268"/>
      <c r="I20" s="38" t="s">
        <v>95</v>
      </c>
      <c r="J20" s="264"/>
      <c r="K20" s="264"/>
      <c r="L20" s="26" t="str">
        <f t="shared" si="1"/>
        <v/>
      </c>
    </row>
    <row r="21" spans="1:12" ht="12" customHeight="1">
      <c r="A21" s="282"/>
      <c r="B21" s="283" t="s">
        <v>113</v>
      </c>
      <c r="C21" s="284"/>
      <c r="D21" s="38" t="s">
        <v>95</v>
      </c>
      <c r="E21" s="38" t="s">
        <v>95</v>
      </c>
      <c r="F21" s="38" t="s">
        <v>95</v>
      </c>
      <c r="G21" s="264"/>
      <c r="H21" s="268"/>
      <c r="I21" s="38" t="s">
        <v>95</v>
      </c>
      <c r="J21" s="264"/>
      <c r="K21" s="264"/>
      <c r="L21" s="26" t="str">
        <f t="shared" si="1"/>
        <v/>
      </c>
    </row>
    <row r="22" spans="1:12" ht="12" customHeight="1">
      <c r="A22" s="282"/>
      <c r="B22" s="283" t="s">
        <v>114</v>
      </c>
      <c r="C22" s="284"/>
      <c r="D22" s="38" t="s">
        <v>95</v>
      </c>
      <c r="E22" s="38" t="s">
        <v>95</v>
      </c>
      <c r="F22" s="38" t="s">
        <v>95</v>
      </c>
      <c r="G22" s="264"/>
      <c r="H22" s="268"/>
      <c r="I22" s="38" t="s">
        <v>95</v>
      </c>
      <c r="J22" s="265"/>
      <c r="K22" s="265"/>
      <c r="L22" s="26" t="str">
        <f t="shared" si="1"/>
        <v/>
      </c>
    </row>
    <row r="23" spans="1:12" ht="12" customHeight="1">
      <c r="A23" s="282"/>
      <c r="B23" s="283" t="s">
        <v>115</v>
      </c>
      <c r="C23" s="284"/>
      <c r="D23" s="38" t="s">
        <v>95</v>
      </c>
      <c r="E23" s="38" t="s">
        <v>95</v>
      </c>
      <c r="F23" s="38" t="s">
        <v>95</v>
      </c>
      <c r="G23" s="264"/>
      <c r="H23" s="268"/>
      <c r="I23" s="38" t="s">
        <v>95</v>
      </c>
      <c r="J23" s="265"/>
      <c r="K23" s="265"/>
      <c r="L23" s="26" t="str">
        <f t="shared" si="1"/>
        <v/>
      </c>
    </row>
    <row r="24" spans="1:12" ht="12" customHeight="1">
      <c r="A24" s="282"/>
      <c r="B24" s="283" t="s">
        <v>116</v>
      </c>
      <c r="C24" s="284"/>
      <c r="D24" s="38" t="s">
        <v>95</v>
      </c>
      <c r="E24" s="38" t="s">
        <v>95</v>
      </c>
      <c r="F24" s="38" t="s">
        <v>95</v>
      </c>
      <c r="G24" s="264"/>
      <c r="H24" s="268"/>
      <c r="I24" s="38" t="s">
        <v>95</v>
      </c>
      <c r="J24" s="264"/>
      <c r="K24" s="264"/>
      <c r="L24" s="26" t="str">
        <f t="shared" si="1"/>
        <v/>
      </c>
    </row>
    <row r="25" spans="1:12" ht="12" customHeight="1">
      <c r="A25" s="282"/>
      <c r="B25" s="283" t="s">
        <v>117</v>
      </c>
      <c r="C25" s="284"/>
      <c r="D25" s="38" t="s">
        <v>95</v>
      </c>
      <c r="E25" s="38" t="s">
        <v>95</v>
      </c>
      <c r="F25" s="38" t="s">
        <v>95</v>
      </c>
      <c r="G25" s="264"/>
      <c r="H25" s="268"/>
      <c r="I25" s="38" t="s">
        <v>95</v>
      </c>
      <c r="J25" s="264"/>
      <c r="K25" s="264"/>
      <c r="L25" s="26" t="str">
        <f t="shared" si="1"/>
        <v/>
      </c>
    </row>
    <row r="26" spans="1:12" ht="12" customHeight="1">
      <c r="A26" s="282"/>
      <c r="B26" s="283" t="s">
        <v>118</v>
      </c>
      <c r="C26" s="284"/>
      <c r="D26" s="38" t="s">
        <v>95</v>
      </c>
      <c r="E26" s="38" t="s">
        <v>95</v>
      </c>
      <c r="F26" s="38" t="s">
        <v>95</v>
      </c>
      <c r="G26" s="264"/>
      <c r="H26" s="268"/>
      <c r="I26" s="38" t="s">
        <v>95</v>
      </c>
      <c r="J26" s="265"/>
      <c r="K26" s="265"/>
      <c r="L26" s="26" t="str">
        <f t="shared" si="1"/>
        <v/>
      </c>
    </row>
    <row r="27" spans="1:12" ht="12" customHeight="1">
      <c r="A27" s="282"/>
      <c r="B27" s="283" t="s">
        <v>119</v>
      </c>
      <c r="C27" s="284"/>
      <c r="D27" s="38" t="s">
        <v>95</v>
      </c>
      <c r="E27" s="38" t="s">
        <v>95</v>
      </c>
      <c r="F27" s="38" t="s">
        <v>95</v>
      </c>
      <c r="G27" s="264"/>
      <c r="H27" s="268"/>
      <c r="I27" s="38" t="s">
        <v>95</v>
      </c>
      <c r="J27" s="264"/>
      <c r="K27" s="264"/>
      <c r="L27" s="26" t="str">
        <f t="shared" si="1"/>
        <v/>
      </c>
    </row>
    <row r="28" spans="1:12" ht="12" customHeight="1" thickBot="1">
      <c r="A28" s="288"/>
      <c r="B28" s="289" t="s">
        <v>120</v>
      </c>
      <c r="C28" s="290"/>
      <c r="D28" s="226" t="s">
        <v>95</v>
      </c>
      <c r="E28" s="227" t="s">
        <v>95</v>
      </c>
      <c r="F28" s="227" t="s">
        <v>95</v>
      </c>
      <c r="G28" s="266"/>
      <c r="H28" s="269"/>
      <c r="I28" s="227" t="s">
        <v>95</v>
      </c>
      <c r="J28" s="266"/>
      <c r="K28" s="266"/>
      <c r="L28" s="229" t="str">
        <f>IF(F28="","",F28+I28)</f>
        <v/>
      </c>
    </row>
    <row r="29" spans="1:12" ht="12" customHeight="1">
      <c r="A29" s="230"/>
      <c r="B29" s="163"/>
      <c r="C29" s="163"/>
      <c r="D29" s="163"/>
      <c r="E29" s="163"/>
      <c r="F29" s="231"/>
      <c r="G29" s="163"/>
      <c r="H29" s="163"/>
      <c r="I29" s="163"/>
    </row>
    <row r="30" spans="1:12" ht="12" customHeight="1">
      <c r="A30" s="85"/>
      <c r="B30" s="163"/>
      <c r="C30" s="163"/>
      <c r="D30" s="163"/>
      <c r="E30" s="163"/>
      <c r="F30" s="162"/>
      <c r="G30" s="163"/>
      <c r="H30" s="163"/>
      <c r="I30" s="163"/>
    </row>
    <row r="32" spans="1:12" ht="15.75" thickBot="1"/>
    <row r="33" spans="1:15" ht="15.75" customHeight="1">
      <c r="A33" s="420" t="s">
        <v>185</v>
      </c>
      <c r="B33" s="421"/>
      <c r="C33" s="421"/>
      <c r="D33" s="421"/>
      <c r="E33" s="421"/>
      <c r="F33" s="421"/>
      <c r="G33" s="421"/>
      <c r="H33" s="421"/>
      <c r="I33" s="422"/>
      <c r="J33" s="235"/>
      <c r="K33" s="212"/>
      <c r="L33" s="212"/>
    </row>
    <row r="34" spans="1:15" ht="15.75" customHeight="1">
      <c r="A34" s="423" t="s">
        <v>186</v>
      </c>
      <c r="B34" s="424"/>
      <c r="C34" s="424"/>
      <c r="D34" s="424"/>
      <c r="E34" s="424"/>
      <c r="F34" s="424"/>
      <c r="G34" s="424"/>
      <c r="H34" s="424"/>
      <c r="I34" s="425"/>
      <c r="J34" s="235"/>
      <c r="K34" s="212"/>
      <c r="L34" s="212"/>
    </row>
    <row r="35" spans="1:15" ht="15.75" customHeight="1">
      <c r="A35" s="423" t="s">
        <v>187</v>
      </c>
      <c r="B35" s="424"/>
      <c r="C35" s="424"/>
      <c r="D35" s="424"/>
      <c r="E35" s="424"/>
      <c r="F35" s="424"/>
      <c r="G35" s="424"/>
      <c r="H35" s="424"/>
      <c r="I35" s="425"/>
      <c r="J35" s="235"/>
      <c r="K35" s="212"/>
      <c r="L35" s="212"/>
    </row>
    <row r="36" spans="1:15" ht="15.75" customHeight="1">
      <c r="A36" s="493"/>
      <c r="B36" s="469"/>
      <c r="C36" s="469"/>
      <c r="D36" s="469"/>
      <c r="E36" s="469"/>
      <c r="F36" s="469"/>
      <c r="G36" s="469"/>
      <c r="H36" s="469"/>
      <c r="I36" s="470"/>
      <c r="J36" s="235"/>
      <c r="K36" s="212"/>
      <c r="L36" s="212"/>
    </row>
    <row r="37" spans="1:15" ht="15.75" customHeight="1" thickBot="1">
      <c r="A37" s="497"/>
      <c r="B37" s="499"/>
      <c r="C37" s="499"/>
      <c r="D37" s="499"/>
      <c r="E37" s="499"/>
      <c r="F37" s="499"/>
      <c r="G37" s="499"/>
      <c r="H37" s="499"/>
      <c r="I37" s="500"/>
      <c r="J37" s="235"/>
      <c r="K37" s="212"/>
      <c r="L37" s="212"/>
      <c r="O37" s="240"/>
    </row>
    <row r="38" spans="1:15" ht="12" customHeight="1">
      <c r="A38" s="45" t="s">
        <v>140</v>
      </c>
      <c r="B38" s="60"/>
      <c r="C38" s="31"/>
      <c r="D38" s="244" t="s">
        <v>43</v>
      </c>
      <c r="E38" s="244" t="s">
        <v>75</v>
      </c>
      <c r="F38" s="244" t="s">
        <v>125</v>
      </c>
      <c r="G38" s="244" t="s">
        <v>49</v>
      </c>
      <c r="H38" s="244" t="s">
        <v>188</v>
      </c>
      <c r="I38" s="408" t="s">
        <v>36</v>
      </c>
      <c r="J38" s="60"/>
      <c r="K38" s="60"/>
      <c r="L38" s="60"/>
    </row>
    <row r="39" spans="1:15" ht="12" customHeight="1">
      <c r="A39" s="48"/>
      <c r="B39" s="222"/>
      <c r="C39" s="232"/>
      <c r="D39" s="213"/>
      <c r="E39" s="213"/>
      <c r="F39" s="213"/>
      <c r="G39" s="213"/>
      <c r="H39" s="213"/>
      <c r="I39" s="409"/>
      <c r="J39" s="237"/>
      <c r="K39" s="239"/>
      <c r="L39" s="238"/>
    </row>
    <row r="40" spans="1:15" ht="12" customHeight="1">
      <c r="A40" s="279" t="s">
        <v>103</v>
      </c>
      <c r="B40" s="280"/>
      <c r="C40" s="281"/>
      <c r="D40" s="38">
        <v>10273</v>
      </c>
      <c r="E40" s="38">
        <v>54066</v>
      </c>
      <c r="F40" s="38">
        <v>81305</v>
      </c>
      <c r="G40" s="23">
        <v>34424</v>
      </c>
      <c r="H40" s="24">
        <v>37734</v>
      </c>
      <c r="I40" s="233">
        <v>217802</v>
      </c>
      <c r="J40" s="27"/>
      <c r="K40" s="60"/>
      <c r="L40" s="61"/>
    </row>
    <row r="41" spans="1:15" ht="12" customHeight="1">
      <c r="A41" s="291" t="s">
        <v>128</v>
      </c>
      <c r="B41" s="292"/>
      <c r="C41" s="293"/>
      <c r="D41" s="371">
        <v>12085</v>
      </c>
      <c r="E41" s="372">
        <v>67810</v>
      </c>
      <c r="F41" s="372">
        <v>99566</v>
      </c>
      <c r="G41" s="371">
        <v>44130</v>
      </c>
      <c r="H41" s="373">
        <v>47607</v>
      </c>
      <c r="I41" s="370">
        <v>271198</v>
      </c>
      <c r="J41" s="27"/>
      <c r="K41" s="60"/>
      <c r="L41" s="61"/>
    </row>
    <row r="42" spans="1:15" ht="12" customHeight="1">
      <c r="A42" s="668">
        <f>Titles!A22</f>
        <v>2021</v>
      </c>
      <c r="B42" s="294" t="s">
        <v>105</v>
      </c>
      <c r="C42" s="295"/>
      <c r="D42" s="241">
        <v>12567</v>
      </c>
      <c r="E42" s="241">
        <v>81014</v>
      </c>
      <c r="F42" s="241">
        <v>101476</v>
      </c>
      <c r="G42" s="236">
        <v>40790</v>
      </c>
      <c r="H42" s="242">
        <v>52970.000000000007</v>
      </c>
      <c r="I42" s="243">
        <f>IF(D42="","",SUM(D42:H42))</f>
        <v>288817</v>
      </c>
      <c r="J42" s="27"/>
      <c r="K42" s="60"/>
      <c r="L42" s="61"/>
    </row>
    <row r="43" spans="1:15" ht="12" customHeight="1">
      <c r="A43" s="282"/>
      <c r="B43" s="283" t="s">
        <v>106</v>
      </c>
      <c r="C43" s="284"/>
      <c r="D43" s="38">
        <v>12176.000000000002</v>
      </c>
      <c r="E43" s="38">
        <v>70876</v>
      </c>
      <c r="F43" s="38">
        <v>98532</v>
      </c>
      <c r="G43" s="23">
        <v>46378.000000000007</v>
      </c>
      <c r="H43" s="24">
        <v>49909</v>
      </c>
      <c r="I43" s="233">
        <f>IF(D43="","",SUM(D43:H43))</f>
        <v>277871</v>
      </c>
      <c r="J43" s="27"/>
      <c r="K43" s="60"/>
      <c r="L43" s="61"/>
    </row>
    <row r="44" spans="1:15" ht="12" customHeight="1">
      <c r="A44" s="282"/>
      <c r="B44" s="283" t="s">
        <v>107</v>
      </c>
      <c r="C44" s="284"/>
      <c r="D44" s="38">
        <v>9989</v>
      </c>
      <c r="E44" s="38">
        <v>62503</v>
      </c>
      <c r="F44" s="38">
        <v>102950</v>
      </c>
      <c r="G44" s="23">
        <v>42334.999999999993</v>
      </c>
      <c r="H44" s="24">
        <v>45393</v>
      </c>
      <c r="I44" s="233">
        <f t="shared" ref="I44:I49" si="2">IF(D44="","",SUM(D44:H44))</f>
        <v>263170</v>
      </c>
      <c r="J44" s="27"/>
      <c r="K44" s="60"/>
      <c r="L44" s="61"/>
    </row>
    <row r="45" spans="1:15" ht="12" customHeight="1">
      <c r="A45" s="282"/>
      <c r="B45" s="283" t="s">
        <v>108</v>
      </c>
      <c r="C45" s="284"/>
      <c r="D45" s="38">
        <v>15120</v>
      </c>
      <c r="E45" s="38">
        <v>62954.000000000007</v>
      </c>
      <c r="F45" s="38">
        <v>95972.000000000015</v>
      </c>
      <c r="G45" s="23">
        <v>47141</v>
      </c>
      <c r="H45" s="24">
        <v>42739.999999999993</v>
      </c>
      <c r="I45" s="233">
        <f t="shared" si="2"/>
        <v>263927</v>
      </c>
      <c r="J45" s="27"/>
      <c r="K45" s="60"/>
      <c r="L45" s="61"/>
      <c r="M45" s="61"/>
    </row>
    <row r="46" spans="1:15" ht="12" customHeight="1">
      <c r="A46" s="282"/>
      <c r="B46" s="283"/>
      <c r="C46" s="284"/>
      <c r="D46" s="38"/>
      <c r="E46" s="38"/>
      <c r="F46" s="38"/>
      <c r="G46" s="23"/>
      <c r="H46" s="24"/>
      <c r="I46" s="233"/>
      <c r="J46" s="27"/>
      <c r="K46" s="60"/>
      <c r="L46" s="61"/>
    </row>
    <row r="47" spans="1:15" ht="12" customHeight="1">
      <c r="A47" s="669">
        <f>Titles!A23</f>
        <v>2022</v>
      </c>
      <c r="B47" s="294" t="s">
        <v>105</v>
      </c>
      <c r="C47" s="295"/>
      <c r="D47" s="38" t="s">
        <v>95</v>
      </c>
      <c r="E47" s="38" t="s">
        <v>95</v>
      </c>
      <c r="F47" s="38" t="s">
        <v>95</v>
      </c>
      <c r="G47" s="23" t="s">
        <v>95</v>
      </c>
      <c r="H47" s="24" t="s">
        <v>95</v>
      </c>
      <c r="I47" s="233" t="str">
        <f t="shared" si="2"/>
        <v/>
      </c>
      <c r="J47" s="27"/>
      <c r="K47" s="60"/>
      <c r="L47" s="61"/>
    </row>
    <row r="48" spans="1:15" ht="12" customHeight="1">
      <c r="A48" s="282"/>
      <c r="B48" s="283" t="s">
        <v>106</v>
      </c>
      <c r="C48" s="284"/>
      <c r="D48" s="38" t="s">
        <v>95</v>
      </c>
      <c r="E48" s="38" t="s">
        <v>95</v>
      </c>
      <c r="F48" s="38" t="s">
        <v>95</v>
      </c>
      <c r="G48" s="23" t="s">
        <v>95</v>
      </c>
      <c r="H48" s="24" t="s">
        <v>95</v>
      </c>
      <c r="I48" s="233" t="str">
        <f t="shared" si="2"/>
        <v/>
      </c>
      <c r="J48" s="27"/>
      <c r="K48" s="60"/>
      <c r="L48" s="61"/>
    </row>
    <row r="49" spans="1:12" ht="12" customHeight="1">
      <c r="A49" s="282"/>
      <c r="B49" s="283" t="s">
        <v>107</v>
      </c>
      <c r="C49" s="284"/>
      <c r="D49" s="38" t="s">
        <v>95</v>
      </c>
      <c r="E49" s="38" t="s">
        <v>95</v>
      </c>
      <c r="F49" s="38" t="s">
        <v>95</v>
      </c>
      <c r="G49" s="23" t="s">
        <v>95</v>
      </c>
      <c r="H49" s="24" t="s">
        <v>95</v>
      </c>
      <c r="I49" s="233" t="str">
        <f t="shared" si="2"/>
        <v/>
      </c>
      <c r="J49" s="27"/>
      <c r="K49" s="60"/>
      <c r="L49" s="61"/>
    </row>
    <row r="50" spans="1:12" ht="12" customHeight="1" thickBot="1">
      <c r="A50" s="288"/>
      <c r="B50" s="289" t="s">
        <v>108</v>
      </c>
      <c r="C50" s="290"/>
      <c r="D50" s="226" t="s">
        <v>95</v>
      </c>
      <c r="E50" s="227" t="s">
        <v>95</v>
      </c>
      <c r="F50" s="227" t="s">
        <v>95</v>
      </c>
      <c r="G50" s="226" t="s">
        <v>95</v>
      </c>
      <c r="H50" s="228" t="s">
        <v>95</v>
      </c>
      <c r="I50" s="234" t="str">
        <f>IF(D50="","",SUM(D50:H50))</f>
        <v/>
      </c>
      <c r="J50" s="27"/>
      <c r="K50" s="60"/>
      <c r="L50" s="61"/>
    </row>
    <row r="51" spans="1:12" ht="1.9" customHeight="1">
      <c r="A51" s="221"/>
      <c r="B51" s="221"/>
      <c r="C51" s="315"/>
      <c r="D51" s="60"/>
      <c r="E51" s="61"/>
      <c r="F51" s="61"/>
      <c r="G51" s="60"/>
      <c r="H51" s="316"/>
      <c r="I51" s="61"/>
      <c r="J51" s="60"/>
      <c r="K51" s="60"/>
      <c r="L51" s="61"/>
    </row>
    <row r="52" spans="1:12" s="8" customFormat="1" ht="12" customHeight="1">
      <c r="A52" s="352" t="str">
        <f>Titles!$A$12</f>
        <v>1 Data for 2020, 2021 and 2022 based on 2016 Census Definitions.</v>
      </c>
      <c r="B52" s="221"/>
      <c r="C52" s="221"/>
      <c r="D52" s="221"/>
      <c r="E52" s="353"/>
      <c r="G52" s="221"/>
      <c r="H52" s="363"/>
      <c r="I52" s="221"/>
      <c r="J52" s="221"/>
      <c r="K52" s="299"/>
    </row>
    <row r="53" spans="1:12" s="9" customFormat="1" ht="12">
      <c r="A53" s="350" t="s">
        <v>121</v>
      </c>
      <c r="B53" s="79"/>
      <c r="C53" s="356"/>
      <c r="D53" s="317"/>
      <c r="E53" s="51"/>
      <c r="F53" s="317"/>
      <c r="G53" s="317"/>
      <c r="H53" s="357"/>
    </row>
    <row r="54" spans="1:12" s="305" customFormat="1" ht="10.9" customHeight="1">
      <c r="A54" s="318" t="s">
        <v>189</v>
      </c>
      <c r="B54" s="304"/>
      <c r="C54" s="304"/>
      <c r="D54" s="304"/>
      <c r="E54" s="349"/>
      <c r="F54" s="304"/>
      <c r="G54" s="304"/>
      <c r="H54" s="304"/>
    </row>
    <row r="55" spans="1:12" s="305" customFormat="1" ht="10.9" customHeight="1">
      <c r="B55" s="304"/>
      <c r="C55" s="304"/>
      <c r="D55" s="304"/>
      <c r="E55" s="319"/>
      <c r="F55" s="304"/>
      <c r="G55" s="304"/>
      <c r="H55" s="304"/>
    </row>
    <row r="56" spans="1:12" s="9" customFormat="1" ht="9.75" customHeight="1">
      <c r="A56" s="85"/>
      <c r="B56" s="163"/>
      <c r="C56" s="163"/>
      <c r="D56" s="163"/>
      <c r="E56" s="162"/>
      <c r="F56"/>
      <c r="G56" s="163"/>
      <c r="H56" s="163"/>
      <c r="I56" s="163"/>
    </row>
    <row r="57" spans="1:12" ht="9.75" customHeight="1"/>
  </sheetData>
  <phoneticPr fontId="11" type="noConversion"/>
  <pageMargins left="0.51181102362204722" right="0.51181102362204722" top="0.51181102362204722" bottom="0.51181102362204722" header="0.31496062992125984" footer="0.31496062992125984"/>
  <pageSetup scale="98" orientation="portrait" r:id="rId1"/>
  <headerFooter alignWithMargins="0"/>
  <ignoredErrors>
    <ignoredError sqref="J19:L28 H46:I46 J13:L13 J14:L16 J17:L17 J18:L18 I42 I43 I44:I45 I48:I50 I47 G17:H17 G28:H28 D46:G46 G18:H18 G19:H19 G20:H20 G21:H21 G22:H22 G23:H23 G24:H24 G25:H25 G26:H26 G27:H27" unlockedFormula="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41"/>
  <sheetViews>
    <sheetView showGridLines="0" zoomScaleNormal="100" workbookViewId="0"/>
  </sheetViews>
  <sheetFormatPr defaultColWidth="11.5546875" defaultRowHeight="15"/>
  <cols>
    <col min="1" max="1" width="4.77734375" customWidth="1"/>
    <col min="2" max="3" width="8.33203125" customWidth="1"/>
    <col min="4" max="4" width="9.77734375" customWidth="1"/>
    <col min="5" max="5" width="10.21875" customWidth="1"/>
    <col min="6" max="6" width="10.77734375" customWidth="1"/>
    <col min="7" max="7" width="12.77734375" customWidth="1"/>
    <col min="8" max="8" width="9.77734375" customWidth="1"/>
  </cols>
  <sheetData>
    <row r="1" spans="1:8" ht="15.95" customHeight="1">
      <c r="A1" s="429" t="s">
        <v>190</v>
      </c>
      <c r="B1" s="430"/>
      <c r="C1" s="430"/>
      <c r="D1" s="430"/>
      <c r="E1" s="430"/>
      <c r="F1" s="430"/>
      <c r="G1" s="430"/>
      <c r="H1" s="431"/>
    </row>
    <row r="2" spans="1:8" ht="15.95" customHeight="1">
      <c r="A2" s="432" t="s">
        <v>191</v>
      </c>
      <c r="B2" s="433"/>
      <c r="C2" s="433"/>
      <c r="D2" s="433"/>
      <c r="E2" s="433"/>
      <c r="F2" s="433"/>
      <c r="G2" s="433"/>
      <c r="H2" s="434"/>
    </row>
    <row r="3" spans="1:8" ht="31.5" customHeight="1" thickBot="1">
      <c r="A3" s="505"/>
      <c r="B3" s="506"/>
      <c r="C3" s="506"/>
      <c r="D3" s="506"/>
      <c r="E3" s="506"/>
      <c r="F3" s="506"/>
      <c r="G3" s="506"/>
      <c r="H3" s="507"/>
    </row>
    <row r="4" spans="1:8" ht="12" customHeight="1">
      <c r="A4" s="112"/>
      <c r="B4" s="86"/>
      <c r="C4" s="113"/>
      <c r="D4" s="89" t="s">
        <v>141</v>
      </c>
      <c r="E4" s="114" t="s">
        <v>142</v>
      </c>
      <c r="F4" s="89" t="s">
        <v>143</v>
      </c>
      <c r="G4" s="89" t="s">
        <v>144</v>
      </c>
      <c r="H4" s="95" t="s">
        <v>36</v>
      </c>
    </row>
    <row r="5" spans="1:8" ht="12" customHeight="1">
      <c r="A5" s="76"/>
      <c r="B5" s="84"/>
      <c r="C5" s="94"/>
      <c r="D5" s="90"/>
      <c r="E5" s="89" t="s">
        <v>145</v>
      </c>
      <c r="F5" s="90"/>
      <c r="G5" s="89"/>
      <c r="H5" s="403"/>
    </row>
    <row r="6" spans="1:8" ht="12" customHeight="1">
      <c r="A6" s="76"/>
      <c r="B6" s="84"/>
      <c r="C6" s="94"/>
      <c r="D6" s="402"/>
      <c r="E6" s="90"/>
      <c r="F6" s="402"/>
      <c r="G6" s="89"/>
      <c r="H6" s="96"/>
    </row>
    <row r="7" spans="1:8" ht="12" customHeight="1">
      <c r="A7" s="141" t="s">
        <v>140</v>
      </c>
      <c r="B7" s="136"/>
      <c r="C7" s="142"/>
      <c r="D7" s="142"/>
      <c r="E7" s="140"/>
      <c r="F7" s="142"/>
      <c r="G7" s="140"/>
      <c r="H7" s="144"/>
    </row>
    <row r="8" spans="1:8" ht="12" customHeight="1">
      <c r="A8" s="125" t="s">
        <v>103</v>
      </c>
      <c r="B8" s="145"/>
      <c r="C8" s="170"/>
      <c r="D8" s="366">
        <v>763</v>
      </c>
      <c r="E8" s="366">
        <v>1162</v>
      </c>
      <c r="F8" s="366">
        <v>4865</v>
      </c>
      <c r="G8" s="366">
        <v>3483</v>
      </c>
      <c r="H8" s="600">
        <v>10273</v>
      </c>
    </row>
    <row r="9" spans="1:8" ht="12" customHeight="1">
      <c r="A9" s="78" t="s">
        <v>128</v>
      </c>
      <c r="B9" s="84"/>
      <c r="C9" s="94"/>
      <c r="D9" s="366">
        <v>1021</v>
      </c>
      <c r="E9" s="366">
        <v>1260</v>
      </c>
      <c r="F9" s="366">
        <v>5975</v>
      </c>
      <c r="G9" s="366">
        <v>3829</v>
      </c>
      <c r="H9" s="374">
        <v>12085</v>
      </c>
    </row>
    <row r="10" spans="1:8" ht="12" customHeight="1">
      <c r="A10" s="101">
        <f>Titles!A22</f>
        <v>2021</v>
      </c>
      <c r="B10" s="146" t="s">
        <v>105</v>
      </c>
      <c r="C10" s="154"/>
      <c r="D10" s="103">
        <v>1467</v>
      </c>
      <c r="E10" s="103">
        <v>1281</v>
      </c>
      <c r="F10" s="103">
        <v>5508</v>
      </c>
      <c r="G10" s="103">
        <v>4311</v>
      </c>
      <c r="H10" s="201">
        <f t="shared" ref="H10:H17" si="0">IF(D10="","",SUM(D10:G10))</f>
        <v>12567</v>
      </c>
    </row>
    <row r="11" spans="1:8" ht="12" customHeight="1">
      <c r="A11" s="111"/>
      <c r="B11" s="131" t="s">
        <v>106</v>
      </c>
      <c r="C11" s="155"/>
      <c r="D11" s="107">
        <v>1184.0000000000002</v>
      </c>
      <c r="E11" s="107">
        <v>1486</v>
      </c>
      <c r="F11" s="107">
        <v>5117.9999999999991</v>
      </c>
      <c r="G11" s="107">
        <v>4388</v>
      </c>
      <c r="H11" s="202">
        <f t="shared" si="0"/>
        <v>12176</v>
      </c>
    </row>
    <row r="12" spans="1:8" ht="12" customHeight="1">
      <c r="A12" s="111"/>
      <c r="B12" s="131" t="s">
        <v>107</v>
      </c>
      <c r="C12" s="155"/>
      <c r="D12" s="107">
        <v>839.00000000000023</v>
      </c>
      <c r="E12" s="107">
        <v>1226</v>
      </c>
      <c r="F12" s="107">
        <v>4172.0000000000009</v>
      </c>
      <c r="G12" s="107">
        <v>3752</v>
      </c>
      <c r="H12" s="202">
        <f t="shared" si="0"/>
        <v>9989</v>
      </c>
    </row>
    <row r="13" spans="1:8" ht="12" customHeight="1">
      <c r="A13" s="141"/>
      <c r="B13" s="147" t="s">
        <v>108</v>
      </c>
      <c r="C13" s="171"/>
      <c r="D13" s="107">
        <v>1025.0000000000002</v>
      </c>
      <c r="E13" s="107">
        <v>1328</v>
      </c>
      <c r="F13" s="107">
        <v>8991</v>
      </c>
      <c r="G13" s="107">
        <v>3776</v>
      </c>
      <c r="H13" s="202">
        <f t="shared" si="0"/>
        <v>15120</v>
      </c>
    </row>
    <row r="14" spans="1:8" ht="12" customHeight="1">
      <c r="A14" s="101">
        <f>Titles!A23</f>
        <v>2022</v>
      </c>
      <c r="B14" s="146" t="s">
        <v>105</v>
      </c>
      <c r="C14" s="154"/>
      <c r="D14" s="103" t="s">
        <v>95</v>
      </c>
      <c r="E14" s="103" t="s">
        <v>95</v>
      </c>
      <c r="F14" s="103" t="s">
        <v>95</v>
      </c>
      <c r="G14" s="103" t="s">
        <v>95</v>
      </c>
      <c r="H14" s="201" t="str">
        <f t="shared" si="0"/>
        <v/>
      </c>
    </row>
    <row r="15" spans="1:8" ht="12" customHeight="1">
      <c r="A15" s="111"/>
      <c r="B15" s="131" t="s">
        <v>106</v>
      </c>
      <c r="C15" s="155"/>
      <c r="D15" s="107" t="s">
        <v>95</v>
      </c>
      <c r="E15" s="107" t="s">
        <v>95</v>
      </c>
      <c r="F15" s="107" t="s">
        <v>95</v>
      </c>
      <c r="G15" s="107" t="s">
        <v>95</v>
      </c>
      <c r="H15" s="202" t="str">
        <f t="shared" si="0"/>
        <v/>
      </c>
    </row>
    <row r="16" spans="1:8" ht="12" customHeight="1">
      <c r="A16" s="111"/>
      <c r="B16" s="131" t="s">
        <v>107</v>
      </c>
      <c r="C16" s="155"/>
      <c r="D16" s="107" t="s">
        <v>95</v>
      </c>
      <c r="E16" s="107" t="s">
        <v>95</v>
      </c>
      <c r="F16" s="107" t="s">
        <v>95</v>
      </c>
      <c r="G16" s="107" t="s">
        <v>95</v>
      </c>
      <c r="H16" s="202" t="str">
        <f t="shared" si="0"/>
        <v/>
      </c>
    </row>
    <row r="17" spans="1:9" ht="12" customHeight="1" thickBot="1">
      <c r="A17" s="246"/>
      <c r="B17" s="247" t="s">
        <v>108</v>
      </c>
      <c r="C17" s="248"/>
      <c r="D17" s="193" t="s">
        <v>95</v>
      </c>
      <c r="E17" s="193" t="s">
        <v>95</v>
      </c>
      <c r="F17" s="193" t="s">
        <v>95</v>
      </c>
      <c r="G17" s="193" t="s">
        <v>95</v>
      </c>
      <c r="H17" s="204" t="str">
        <f t="shared" si="0"/>
        <v/>
      </c>
    </row>
    <row r="18" spans="1:9" ht="12" customHeight="1">
      <c r="A18" s="251"/>
      <c r="B18" s="80"/>
      <c r="C18" s="245"/>
      <c r="D18" s="245"/>
      <c r="E18" s="245"/>
      <c r="F18" s="245"/>
      <c r="G18" s="245"/>
      <c r="H18" s="245"/>
    </row>
    <row r="19" spans="1:9" ht="12" customHeight="1">
      <c r="A19" s="80"/>
      <c r="B19" s="80"/>
      <c r="C19" s="245"/>
      <c r="D19" s="245"/>
      <c r="E19" s="245"/>
      <c r="F19" s="245"/>
      <c r="G19" s="245"/>
      <c r="H19" s="245"/>
    </row>
    <row r="20" spans="1:9" ht="12" customHeight="1">
      <c r="A20" s="80"/>
      <c r="B20" s="80"/>
      <c r="C20" s="245"/>
      <c r="D20" s="245"/>
      <c r="E20" s="245"/>
      <c r="F20" s="245"/>
      <c r="G20" s="245"/>
      <c r="H20" s="245"/>
    </row>
    <row r="21" spans="1:9" ht="12" customHeight="1" thickBot="1">
      <c r="A21" s="252"/>
      <c r="B21" s="80"/>
      <c r="C21" s="245"/>
      <c r="D21" s="245"/>
      <c r="E21" s="245"/>
      <c r="F21" s="245"/>
      <c r="G21" s="245"/>
      <c r="H21" s="245"/>
    </row>
    <row r="22" spans="1:9" ht="15.95" customHeight="1">
      <c r="A22" s="429" t="s">
        <v>192</v>
      </c>
      <c r="B22" s="430"/>
      <c r="C22" s="430"/>
      <c r="D22" s="430"/>
      <c r="E22" s="430"/>
      <c r="F22" s="430"/>
      <c r="G22" s="431"/>
      <c r="H22" s="249"/>
    </row>
    <row r="23" spans="1:9" ht="15.95" customHeight="1">
      <c r="A23" s="432" t="s">
        <v>193</v>
      </c>
      <c r="B23" s="433"/>
      <c r="C23" s="433"/>
      <c r="D23" s="433"/>
      <c r="E23" s="433"/>
      <c r="F23" s="433"/>
      <c r="G23" s="434"/>
      <c r="H23" s="249"/>
    </row>
    <row r="24" spans="1:9" ht="15.95" customHeight="1">
      <c r="A24" s="432" t="s">
        <v>187</v>
      </c>
      <c r="B24" s="433"/>
      <c r="C24" s="433"/>
      <c r="D24" s="433"/>
      <c r="E24" s="433"/>
      <c r="F24" s="433"/>
      <c r="G24" s="434"/>
      <c r="H24" s="249"/>
    </row>
    <row r="25" spans="1:9" ht="15.95" customHeight="1">
      <c r="A25" s="435"/>
      <c r="B25" s="449"/>
      <c r="C25" s="449"/>
      <c r="D25" s="449"/>
      <c r="E25" s="449"/>
      <c r="F25" s="449"/>
      <c r="G25" s="450"/>
      <c r="H25" s="249"/>
    </row>
    <row r="26" spans="1:9" ht="15.95" customHeight="1" thickBot="1">
      <c r="A26" s="438"/>
      <c r="B26" s="508"/>
      <c r="C26" s="508"/>
      <c r="D26" s="508"/>
      <c r="E26" s="508"/>
      <c r="F26" s="508"/>
      <c r="G26" s="509"/>
      <c r="H26" s="250"/>
    </row>
    <row r="27" spans="1:9" ht="12" customHeight="1">
      <c r="A27" s="141" t="s">
        <v>140</v>
      </c>
      <c r="B27" s="86"/>
      <c r="C27" s="113"/>
      <c r="D27" s="278" t="s">
        <v>149</v>
      </c>
      <c r="E27" s="278" t="s">
        <v>150</v>
      </c>
      <c r="F27" s="278" t="s">
        <v>151</v>
      </c>
      <c r="G27" s="595" t="s">
        <v>36</v>
      </c>
      <c r="H27" s="245"/>
    </row>
    <row r="28" spans="1:9" ht="12" customHeight="1">
      <c r="A28" s="125" t="s">
        <v>103</v>
      </c>
      <c r="B28" s="145"/>
      <c r="C28" s="170"/>
      <c r="D28" s="366">
        <v>7314</v>
      </c>
      <c r="E28" s="366">
        <v>3087</v>
      </c>
      <c r="F28" s="366">
        <v>24023</v>
      </c>
      <c r="G28" s="596">
        <v>34424</v>
      </c>
      <c r="H28" s="245"/>
    </row>
    <row r="29" spans="1:9" ht="12" customHeight="1">
      <c r="A29" s="78" t="s">
        <v>128</v>
      </c>
      <c r="B29" s="84"/>
      <c r="C29" s="94"/>
      <c r="D29" s="366">
        <v>8023</v>
      </c>
      <c r="E29" s="366">
        <v>4172</v>
      </c>
      <c r="F29" s="366">
        <v>31935</v>
      </c>
      <c r="G29" s="596">
        <v>44130</v>
      </c>
      <c r="H29" s="245"/>
      <c r="I29" s="245"/>
    </row>
    <row r="30" spans="1:9" ht="12" customHeight="1">
      <c r="A30" s="101">
        <f>Titles!A22</f>
        <v>2021</v>
      </c>
      <c r="B30" s="146" t="s">
        <v>105</v>
      </c>
      <c r="C30" s="154"/>
      <c r="D30" s="103">
        <v>7794.0000000000009</v>
      </c>
      <c r="E30" s="103">
        <v>4933</v>
      </c>
      <c r="F30" s="103">
        <v>28063.000000000004</v>
      </c>
      <c r="G30" s="597">
        <f t="shared" ref="G30:G37" si="1">IF(F30="","",SUM(D30:F30))</f>
        <v>40790</v>
      </c>
      <c r="H30" s="245"/>
    </row>
    <row r="31" spans="1:9" ht="12" customHeight="1">
      <c r="A31" s="270"/>
      <c r="B31" s="131" t="s">
        <v>106</v>
      </c>
      <c r="C31" s="155"/>
      <c r="D31" s="107">
        <v>8643</v>
      </c>
      <c r="E31" s="107">
        <v>4709.0000000000009</v>
      </c>
      <c r="F31" s="107">
        <v>33026</v>
      </c>
      <c r="G31" s="598">
        <f t="shared" si="1"/>
        <v>46378</v>
      </c>
      <c r="H31" s="163"/>
    </row>
    <row r="32" spans="1:9" ht="12" customHeight="1">
      <c r="A32" s="270"/>
      <c r="B32" s="131" t="s">
        <v>107</v>
      </c>
      <c r="C32" s="155"/>
      <c r="D32" s="107">
        <v>8466.9999999999982</v>
      </c>
      <c r="E32" s="107">
        <v>3888.0000000000005</v>
      </c>
      <c r="F32" s="107">
        <v>29979.999999999996</v>
      </c>
      <c r="G32" s="598">
        <f t="shared" si="1"/>
        <v>42334.999999999993</v>
      </c>
      <c r="H32" s="163"/>
    </row>
    <row r="33" spans="1:11" ht="12" customHeight="1">
      <c r="A33" s="271"/>
      <c r="B33" s="147" t="s">
        <v>108</v>
      </c>
      <c r="C33" s="171"/>
      <c r="D33" s="107">
        <v>7227</v>
      </c>
      <c r="E33" s="107">
        <v>3384</v>
      </c>
      <c r="F33" s="107">
        <v>36530</v>
      </c>
      <c r="G33" s="598">
        <f t="shared" si="1"/>
        <v>47141</v>
      </c>
      <c r="H33" s="163"/>
    </row>
    <row r="34" spans="1:11" ht="12" customHeight="1">
      <c r="A34" s="101">
        <f>Titles!A23</f>
        <v>2022</v>
      </c>
      <c r="B34" s="146" t="s">
        <v>105</v>
      </c>
      <c r="C34" s="154"/>
      <c r="D34" s="103" t="s">
        <v>95</v>
      </c>
      <c r="E34" s="103" t="s">
        <v>95</v>
      </c>
      <c r="F34" s="103" t="s">
        <v>95</v>
      </c>
      <c r="G34" s="597" t="str">
        <f t="shared" si="1"/>
        <v/>
      </c>
    </row>
    <row r="35" spans="1:11" ht="12" customHeight="1">
      <c r="A35" s="111"/>
      <c r="B35" s="131" t="s">
        <v>106</v>
      </c>
      <c r="C35" s="155"/>
      <c r="D35" s="107" t="s">
        <v>95</v>
      </c>
      <c r="E35" s="107" t="s">
        <v>95</v>
      </c>
      <c r="F35" s="107" t="s">
        <v>95</v>
      </c>
      <c r="G35" s="598" t="str">
        <f t="shared" si="1"/>
        <v/>
      </c>
    </row>
    <row r="36" spans="1:11" ht="12" customHeight="1">
      <c r="A36" s="111"/>
      <c r="B36" s="131" t="s">
        <v>107</v>
      </c>
      <c r="C36" s="155"/>
      <c r="D36" s="107" t="s">
        <v>95</v>
      </c>
      <c r="E36" s="107" t="s">
        <v>95</v>
      </c>
      <c r="F36" s="107" t="s">
        <v>95</v>
      </c>
      <c r="G36" s="598" t="str">
        <f t="shared" si="1"/>
        <v/>
      </c>
    </row>
    <row r="37" spans="1:11" ht="12" customHeight="1" thickBot="1">
      <c r="A37" s="246"/>
      <c r="B37" s="247" t="s">
        <v>108</v>
      </c>
      <c r="C37" s="248"/>
      <c r="D37" s="193" t="s">
        <v>95</v>
      </c>
      <c r="E37" s="193" t="s">
        <v>95</v>
      </c>
      <c r="F37" s="193" t="s">
        <v>95</v>
      </c>
      <c r="G37" s="599" t="str">
        <f t="shared" si="1"/>
        <v/>
      </c>
    </row>
    <row r="38" spans="1:11" s="8" customFormat="1" ht="12" customHeight="1">
      <c r="A38" s="352" t="str">
        <f>+Titles!A12</f>
        <v>1 Data for 2020, 2021 and 2022 based on 2016 Census Definitions.</v>
      </c>
      <c r="B38" s="221"/>
      <c r="C38" s="221"/>
      <c r="D38" s="221"/>
      <c r="E38" s="353"/>
      <c r="G38" s="221"/>
      <c r="H38" s="363"/>
      <c r="I38" s="221"/>
      <c r="J38" s="221"/>
      <c r="K38" s="299"/>
    </row>
    <row r="39" spans="1:11" s="305" customFormat="1" ht="10.9" customHeight="1">
      <c r="A39" s="318" t="str">
        <f>+Titles!A10</f>
        <v>Source: CMHC Starts and Completion Survey, Market Absorption Survey</v>
      </c>
      <c r="B39" s="304"/>
      <c r="C39" s="304"/>
      <c r="D39" s="304"/>
      <c r="E39" s="319"/>
      <c r="F39" s="304"/>
      <c r="G39" s="304"/>
      <c r="H39" s="304"/>
    </row>
    <row r="40" spans="1:11" ht="12" customHeight="1">
      <c r="A40" s="85"/>
      <c r="B40" s="163"/>
      <c r="C40" s="163"/>
      <c r="D40" s="163"/>
      <c r="E40" s="162"/>
      <c r="G40" s="163"/>
      <c r="H40" s="84"/>
      <c r="I40" s="84"/>
    </row>
    <row r="41" spans="1:11" ht="9.75" customHeight="1">
      <c r="H41" s="163"/>
      <c r="I41" s="163"/>
    </row>
  </sheetData>
  <phoneticPr fontId="11" type="noConversion"/>
  <pageMargins left="0.78740157480314965" right="0.51181102362204722" top="0.51181102362204722" bottom="0.51181102362204722" header="0.51181102362204722" footer="0.51181102362204722"/>
  <pageSetup orientation="portrait" r:id="rId1"/>
  <headerFooter alignWithMargins="0"/>
  <ignoredErrors>
    <ignoredError sqref="A15:A17 A11:A13 A31:A33" numberStoredAsText="1"/>
    <ignoredError sqref="G30:G37 H17 H10 H11 H12 H13 H14 H15 H16" unlockedFormula="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7"/>
  <sheetViews>
    <sheetView workbookViewId="0"/>
  </sheetViews>
  <sheetFormatPr defaultColWidth="8.88671875" defaultRowHeight="15"/>
  <cols>
    <col min="1" max="16384" width="8.88671875" style="517"/>
  </cols>
  <sheetData>
    <row r="1" spans="1:1" ht="18.75">
      <c r="A1" s="530" t="s">
        <v>194</v>
      </c>
    </row>
    <row r="3" spans="1:1">
      <c r="A3" s="517" t="s">
        <v>195</v>
      </c>
    </row>
    <row r="4" spans="1:1">
      <c r="A4" s="531" t="s">
        <v>196</v>
      </c>
    </row>
    <row r="5" spans="1:1">
      <c r="A5" s="531" t="s">
        <v>197</v>
      </c>
    </row>
    <row r="6" spans="1:1">
      <c r="A6" s="531" t="s">
        <v>198</v>
      </c>
    </row>
    <row r="7" spans="1:1">
      <c r="A7" s="517" t="s">
        <v>199</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5"/>
  <sheetViews>
    <sheetView workbookViewId="0"/>
  </sheetViews>
  <sheetFormatPr defaultColWidth="8.88671875" defaultRowHeight="15"/>
  <cols>
    <col min="1" max="1" width="98.88671875" style="517" customWidth="1"/>
    <col min="2" max="16384" width="8.88671875" style="517"/>
  </cols>
  <sheetData>
    <row r="1" spans="1:1" ht="18.75">
      <c r="A1" s="530" t="s">
        <v>200</v>
      </c>
    </row>
    <row r="2" spans="1:1" ht="135">
      <c r="A2" s="529" t="s">
        <v>201</v>
      </c>
    </row>
    <row r="3" spans="1:1">
      <c r="A3" s="529"/>
    </row>
    <row r="4" spans="1:1" ht="60">
      <c r="A4" s="529" t="s">
        <v>202</v>
      </c>
    </row>
    <row r="5" spans="1:1">
      <c r="A5" s="517" t="s">
        <v>203</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21"/>
  <sheetViews>
    <sheetView workbookViewId="0"/>
  </sheetViews>
  <sheetFormatPr defaultColWidth="8.88671875" defaultRowHeight="14.25"/>
  <cols>
    <col min="1" max="1" width="198.88671875" style="536" bestFit="1" customWidth="1"/>
    <col min="2" max="16384" width="8.88671875" style="536"/>
  </cols>
  <sheetData>
    <row r="1" spans="1:1" ht="23.25" customHeight="1">
      <c r="A1" s="530" t="s">
        <v>204</v>
      </c>
    </row>
    <row r="2" spans="1:1" ht="40.5" customHeight="1">
      <c r="A2" s="537" t="s">
        <v>205</v>
      </c>
    </row>
    <row r="3" spans="1:1" ht="40.5" customHeight="1">
      <c r="A3" s="537" t="s">
        <v>206</v>
      </c>
    </row>
    <row r="4" spans="1:1">
      <c r="A4" s="469" t="s">
        <v>207</v>
      </c>
    </row>
    <row r="5" spans="1:1">
      <c r="A5" s="469"/>
    </row>
    <row r="6" spans="1:1" ht="29.25">
      <c r="A6" s="537" t="s">
        <v>208</v>
      </c>
    </row>
    <row r="7" spans="1:1">
      <c r="A7" s="469"/>
    </row>
    <row r="8" spans="1:1" ht="15">
      <c r="A8" s="469" t="s">
        <v>209</v>
      </c>
    </row>
    <row r="9" spans="1:1">
      <c r="A9" s="469"/>
    </row>
    <row r="10" spans="1:1" ht="15">
      <c r="A10" s="469" t="s">
        <v>210</v>
      </c>
    </row>
    <row r="11" spans="1:1" ht="60.75" customHeight="1">
      <c r="A11" s="537" t="s">
        <v>211</v>
      </c>
    </row>
    <row r="12" spans="1:1" ht="15">
      <c r="A12" s="469" t="s">
        <v>212</v>
      </c>
    </row>
    <row r="13" spans="1:1">
      <c r="A13" s="469"/>
    </row>
    <row r="14" spans="1:1" ht="15">
      <c r="A14" s="469" t="s">
        <v>213</v>
      </c>
    </row>
    <row r="15" spans="1:1">
      <c r="A15" s="469"/>
    </row>
    <row r="16" spans="1:1" ht="15">
      <c r="A16" s="469" t="s">
        <v>214</v>
      </c>
    </row>
    <row r="17" spans="1:1">
      <c r="A17" s="469"/>
    </row>
    <row r="18" spans="1:1" ht="42.75" customHeight="1">
      <c r="A18" s="537" t="s">
        <v>215</v>
      </c>
    </row>
    <row r="20" spans="1:1" ht="15">
      <c r="A20" s="535" t="s">
        <v>216</v>
      </c>
    </row>
    <row r="21" spans="1:1" ht="28.5">
      <c r="A21" s="538" t="s">
        <v>217</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6"/>
  <sheetViews>
    <sheetView workbookViewId="0">
      <selection activeCell="N12" sqref="N12"/>
    </sheetView>
  </sheetViews>
  <sheetFormatPr defaultColWidth="8.88671875" defaultRowHeight="15"/>
  <cols>
    <col min="1" max="16384" width="8.88671875" style="517"/>
  </cols>
  <sheetData>
    <row r="1" spans="1:1" ht="18.75">
      <c r="A1" s="530" t="s">
        <v>218</v>
      </c>
    </row>
    <row r="2" spans="1:1" s="536" customFormat="1" ht="14.25">
      <c r="A2" s="536" t="s">
        <v>219</v>
      </c>
    </row>
    <row r="3" spans="1:1" s="536" customFormat="1">
      <c r="A3" s="536" t="s">
        <v>220</v>
      </c>
    </row>
    <row r="4" spans="1:1" s="536" customFormat="1">
      <c r="A4" s="536" t="s">
        <v>221</v>
      </c>
    </row>
    <row r="5" spans="1:1" s="536" customFormat="1">
      <c r="A5" s="536" t="s">
        <v>222</v>
      </c>
    </row>
    <row r="6" spans="1:1" s="536" customFormat="1">
      <c r="A6" s="536" t="s">
        <v>223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5EC86-6945-4E1E-AE75-900197288781}">
  <dimension ref="A1:A5"/>
  <sheetViews>
    <sheetView workbookViewId="0"/>
  </sheetViews>
  <sheetFormatPr defaultColWidth="8.88671875" defaultRowHeight="15"/>
  <cols>
    <col min="1" max="1" width="129.6640625" style="517" customWidth="1"/>
    <col min="2" max="2" width="8.88671875" style="517" customWidth="1"/>
    <col min="3" max="16384" width="8.88671875" style="517"/>
  </cols>
  <sheetData>
    <row r="1" spans="1:1">
      <c r="A1" s="532" t="s">
        <v>31</v>
      </c>
    </row>
    <row r="2" spans="1:1" ht="42.75" customHeight="1">
      <c r="A2" s="533" t="s">
        <v>224</v>
      </c>
    </row>
    <row r="3" spans="1:1">
      <c r="A3" s="534" t="s">
        <v>225</v>
      </c>
    </row>
    <row r="5" spans="1:1" ht="15.75">
      <c r="A5" s="747" t="s">
        <v>226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19"/>
  <sheetViews>
    <sheetView zoomScale="85" zoomScaleNormal="85" workbookViewId="0"/>
  </sheetViews>
  <sheetFormatPr defaultColWidth="9.6640625" defaultRowHeight="15"/>
  <cols>
    <col min="1" max="3" width="7.6640625" style="6" customWidth="1"/>
    <col min="4" max="4" width="7.6640625" style="696" customWidth="1"/>
    <col min="5" max="5" width="4.6640625" style="696" customWidth="1"/>
    <col min="6" max="7" width="7.6640625" style="696" customWidth="1"/>
    <col min="8" max="8" width="4.88671875" style="696" customWidth="1"/>
    <col min="9" max="10" width="7.6640625" style="696" customWidth="1"/>
    <col min="11" max="11" width="4.6640625" style="6" customWidth="1"/>
    <col min="12" max="16384" width="9.6640625" style="6"/>
  </cols>
  <sheetData>
    <row r="1" spans="1:256" ht="15.95" customHeight="1">
      <c r="A1" s="420" t="s">
        <v>32</v>
      </c>
      <c r="B1" s="421"/>
      <c r="C1" s="421"/>
      <c r="D1" s="678"/>
      <c r="E1" s="678"/>
      <c r="F1" s="678"/>
      <c r="G1" s="678"/>
      <c r="H1" s="678"/>
      <c r="I1" s="678"/>
      <c r="J1" s="678"/>
      <c r="K1" s="422"/>
      <c r="L1" s="1"/>
      <c r="M1" s="1"/>
      <c r="N1" s="1"/>
      <c r="O1" s="1"/>
      <c r="P1" s="1"/>
      <c r="Q1" s="1"/>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row>
    <row r="2" spans="1:256" ht="15.95" customHeight="1">
      <c r="A2" s="423" t="str">
        <f>Titles!A2</f>
        <v>Housing Start Data in Centres 10,000 Population and Over</v>
      </c>
      <c r="B2" s="424"/>
      <c r="C2" s="424"/>
      <c r="D2" s="679"/>
      <c r="E2" s="679"/>
      <c r="F2" s="679"/>
      <c r="G2" s="679"/>
      <c r="H2" s="679"/>
      <c r="I2" s="679"/>
      <c r="J2" s="679"/>
      <c r="K2" s="425"/>
      <c r="L2" s="1"/>
      <c r="M2" s="1"/>
      <c r="N2" s="1"/>
      <c r="O2" s="1"/>
      <c r="P2" s="1"/>
      <c r="Q2" s="1"/>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row>
    <row r="3" spans="1:256" ht="15.95" customHeight="1">
      <c r="A3" s="451"/>
      <c r="B3" s="452"/>
      <c r="C3" s="452"/>
      <c r="D3" s="680"/>
      <c r="E3" s="680"/>
      <c r="F3" s="680"/>
      <c r="G3" s="680"/>
      <c r="H3" s="680"/>
      <c r="I3" s="680"/>
      <c r="J3" s="680"/>
      <c r="K3" s="453"/>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row>
    <row r="4" spans="1:256" ht="15.95" customHeight="1" thickBot="1">
      <c r="A4" s="426" t="str">
        <f>Titles!A4</f>
        <v>January 2021 - 2022</v>
      </c>
      <c r="B4" s="427"/>
      <c r="C4" s="427"/>
      <c r="D4" s="681"/>
      <c r="E4" s="681"/>
      <c r="F4" s="681"/>
      <c r="G4" s="681"/>
      <c r="H4" s="681"/>
      <c r="I4" s="681"/>
      <c r="J4" s="681"/>
      <c r="K4" s="428"/>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row>
    <row r="5" spans="1:256" ht="11.1" customHeight="1">
      <c r="A5" s="45" t="s">
        <v>33</v>
      </c>
      <c r="B5" s="53"/>
      <c r="C5" s="733" t="s">
        <v>34</v>
      </c>
      <c r="D5" s="734"/>
      <c r="E5" s="735"/>
      <c r="F5" s="741" t="s">
        <v>35</v>
      </c>
      <c r="G5" s="742"/>
      <c r="H5" s="743"/>
      <c r="I5" s="733" t="s">
        <v>36</v>
      </c>
      <c r="J5" s="734"/>
      <c r="K5" s="739"/>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row>
    <row r="6" spans="1:256" ht="11.1" customHeight="1">
      <c r="A6" s="46" t="s">
        <v>37</v>
      </c>
      <c r="B6" s="53"/>
      <c r="C6" s="736"/>
      <c r="D6" s="737"/>
      <c r="E6" s="738"/>
      <c r="F6" s="744"/>
      <c r="G6" s="745"/>
      <c r="H6" s="746"/>
      <c r="I6" s="736"/>
      <c r="J6" s="737"/>
      <c r="K6" s="740"/>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row>
    <row r="7" spans="1:256" ht="12" customHeight="1">
      <c r="A7" s="410"/>
      <c r="B7" s="54"/>
      <c r="C7" s="11">
        <f>Titles!A22</f>
        <v>2021</v>
      </c>
      <c r="D7" s="682">
        <f>Titles!A23</f>
        <v>2022</v>
      </c>
      <c r="E7" s="712" t="s">
        <v>38</v>
      </c>
      <c r="F7" s="682">
        <f>Titles!A22</f>
        <v>2021</v>
      </c>
      <c r="G7" s="682">
        <f>Titles!A23</f>
        <v>2022</v>
      </c>
      <c r="H7" s="712" t="s">
        <v>38</v>
      </c>
      <c r="I7" s="682">
        <f>Titles!A22</f>
        <v>2021</v>
      </c>
      <c r="J7" s="682">
        <f>Titles!A23</f>
        <v>2022</v>
      </c>
      <c r="K7" s="13" t="s">
        <v>38</v>
      </c>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row>
    <row r="8" spans="1:256" ht="11.85" customHeight="1">
      <c r="A8" s="15" t="s">
        <v>39</v>
      </c>
      <c r="B8" s="16"/>
      <c r="C8" s="17">
        <v>23</v>
      </c>
      <c r="D8" s="683">
        <v>41</v>
      </c>
      <c r="E8" s="713">
        <f>IF(C8=D8,"-",IF((C8=0),"##",IF(ABS((D8/C8-1)*100)&gt;=500,"##",(D8/C8-1)*100)))</f>
        <v>78.260869565217376</v>
      </c>
      <c r="F8" s="683">
        <v>14</v>
      </c>
      <c r="G8" s="697">
        <v>2</v>
      </c>
      <c r="H8" s="713">
        <f t="shared" ref="H8:H20" si="0">IF(F8=G8,"-",IF((F8=0),"##",IF(ABS((G8/F8-1)*100)&gt;=500,"##",(G8/F8-1)*100)))</f>
        <v>-85.714285714285722</v>
      </c>
      <c r="I8" s="683">
        <f>C8+F8</f>
        <v>37</v>
      </c>
      <c r="J8" s="701">
        <f>D8+G8</f>
        <v>43</v>
      </c>
      <c r="K8" s="254">
        <f t="shared" ref="K8:K20" si="1">IF(I8=J8,"-",IF((I8=0),"##",IF(ABS((J8/I8-1)*100)&gt;=500,"##",(J8/I8-1)*100)))</f>
        <v>16.216216216216207</v>
      </c>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row>
    <row r="9" spans="1:256" ht="11.85" customHeight="1">
      <c r="A9" s="21" t="s">
        <v>40</v>
      </c>
      <c r="B9" s="22"/>
      <c r="C9" s="23">
        <v>30</v>
      </c>
      <c r="D9" s="684">
        <v>6</v>
      </c>
      <c r="E9" s="714">
        <f t="shared" ref="E9:E20" si="2">IF(C9=D9,"-",IF((C9=0),"##",IF(ABS((D9/C9-1)*100)&gt;=500,"##",(D9/C9-1)*100)))</f>
        <v>-80</v>
      </c>
      <c r="F9" s="684">
        <v>16</v>
      </c>
      <c r="G9" s="698">
        <v>7</v>
      </c>
      <c r="H9" s="714">
        <f t="shared" si="0"/>
        <v>-56.25</v>
      </c>
      <c r="I9" s="684">
        <f t="shared" ref="I9:I20" si="3">C9+F9</f>
        <v>46</v>
      </c>
      <c r="J9" s="702">
        <f t="shared" ref="J9:J20" si="4">D9+G9</f>
        <v>13</v>
      </c>
      <c r="K9" s="255">
        <f t="shared" si="1"/>
        <v>-71.739130434782624</v>
      </c>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row>
    <row r="10" spans="1:256" ht="11.85" customHeight="1">
      <c r="A10" s="21" t="s">
        <v>41</v>
      </c>
      <c r="B10" s="22"/>
      <c r="C10" s="23">
        <v>144</v>
      </c>
      <c r="D10" s="684">
        <v>100</v>
      </c>
      <c r="E10" s="714">
        <f t="shared" si="2"/>
        <v>-30.555555555555557</v>
      </c>
      <c r="F10" s="684">
        <v>330</v>
      </c>
      <c r="G10" s="698">
        <v>451</v>
      </c>
      <c r="H10" s="714">
        <f t="shared" si="0"/>
        <v>36.666666666666671</v>
      </c>
      <c r="I10" s="684">
        <f t="shared" si="3"/>
        <v>474</v>
      </c>
      <c r="J10" s="702">
        <f t="shared" si="4"/>
        <v>551</v>
      </c>
      <c r="K10" s="255">
        <f t="shared" si="1"/>
        <v>16.244725738396614</v>
      </c>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row>
    <row r="11" spans="1:256" ht="11.85" customHeight="1">
      <c r="A11" s="21" t="s">
        <v>42</v>
      </c>
      <c r="B11" s="22"/>
      <c r="C11" s="23">
        <v>34</v>
      </c>
      <c r="D11" s="684">
        <v>25</v>
      </c>
      <c r="E11" s="714">
        <f t="shared" si="2"/>
        <v>-26.470588235294112</v>
      </c>
      <c r="F11" s="684">
        <v>103</v>
      </c>
      <c r="G11" s="698">
        <v>69</v>
      </c>
      <c r="H11" s="714">
        <f t="shared" si="0"/>
        <v>-33.009708737864074</v>
      </c>
      <c r="I11" s="684">
        <f t="shared" si="3"/>
        <v>137</v>
      </c>
      <c r="J11" s="702">
        <f t="shared" si="4"/>
        <v>94</v>
      </c>
      <c r="K11" s="255">
        <f t="shared" si="1"/>
        <v>-31.386861313868607</v>
      </c>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row>
    <row r="12" spans="1:256" ht="11.85" customHeight="1">
      <c r="A12" s="21" t="s">
        <v>43</v>
      </c>
      <c r="B12" s="22"/>
      <c r="C12" s="23">
        <f>SUM(C8:C11)</f>
        <v>231</v>
      </c>
      <c r="D12" s="684">
        <f>SUM(D8:D11)</f>
        <v>172</v>
      </c>
      <c r="E12" s="714">
        <f t="shared" si="2"/>
        <v>-25.541125541125542</v>
      </c>
      <c r="F12" s="684">
        <f>SUM(F8:F11)</f>
        <v>463</v>
      </c>
      <c r="G12" s="698">
        <f>SUM(G8:G11)</f>
        <v>529</v>
      </c>
      <c r="H12" s="714">
        <f t="shared" si="0"/>
        <v>14.254859611231097</v>
      </c>
      <c r="I12" s="684">
        <f t="shared" si="3"/>
        <v>694</v>
      </c>
      <c r="J12" s="702">
        <f t="shared" si="4"/>
        <v>701</v>
      </c>
      <c r="K12" s="255">
        <f t="shared" si="1"/>
        <v>1.008645533141217</v>
      </c>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row>
    <row r="13" spans="1:256" ht="11.85" customHeight="1">
      <c r="A13" s="21" t="s">
        <v>44</v>
      </c>
      <c r="B13" s="22"/>
      <c r="C13" s="23">
        <v>587</v>
      </c>
      <c r="D13" s="684">
        <v>378</v>
      </c>
      <c r="E13" s="714">
        <f t="shared" si="2"/>
        <v>-35.604770017035783</v>
      </c>
      <c r="F13" s="684">
        <v>3922</v>
      </c>
      <c r="G13" s="698">
        <v>3284</v>
      </c>
      <c r="H13" s="714">
        <f t="shared" si="0"/>
        <v>-16.267210606833249</v>
      </c>
      <c r="I13" s="684">
        <f t="shared" si="3"/>
        <v>4509</v>
      </c>
      <c r="J13" s="702">
        <f t="shared" si="4"/>
        <v>3662</v>
      </c>
      <c r="K13" s="255">
        <f t="shared" si="1"/>
        <v>-18.784652916389444</v>
      </c>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row>
    <row r="14" spans="1:256" ht="11.85" customHeight="1">
      <c r="A14" s="21" t="s">
        <v>45</v>
      </c>
      <c r="B14" s="22"/>
      <c r="C14" s="23">
        <v>1457</v>
      </c>
      <c r="D14" s="684">
        <v>1307</v>
      </c>
      <c r="E14" s="714">
        <f t="shared" si="2"/>
        <v>-10.295126973232671</v>
      </c>
      <c r="F14" s="684">
        <v>4848</v>
      </c>
      <c r="G14" s="698">
        <v>2365</v>
      </c>
      <c r="H14" s="714">
        <f t="shared" si="0"/>
        <v>-51.21699669966997</v>
      </c>
      <c r="I14" s="684">
        <f t="shared" si="3"/>
        <v>6305</v>
      </c>
      <c r="J14" s="702">
        <f t="shared" si="4"/>
        <v>3672</v>
      </c>
      <c r="K14" s="255">
        <f t="shared" si="1"/>
        <v>-41.760507533703404</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row>
    <row r="15" spans="1:256" ht="11.85" customHeight="1">
      <c r="A15" s="21" t="s">
        <v>46</v>
      </c>
      <c r="B15" s="22"/>
      <c r="C15" s="23">
        <v>130</v>
      </c>
      <c r="D15" s="684">
        <v>135</v>
      </c>
      <c r="E15" s="714">
        <f t="shared" si="2"/>
        <v>3.8461538461538547</v>
      </c>
      <c r="F15" s="684">
        <v>542</v>
      </c>
      <c r="G15" s="698">
        <v>427</v>
      </c>
      <c r="H15" s="714">
        <f t="shared" si="0"/>
        <v>-21.217712177121772</v>
      </c>
      <c r="I15" s="684">
        <f t="shared" si="3"/>
        <v>672</v>
      </c>
      <c r="J15" s="702">
        <f t="shared" si="4"/>
        <v>562</v>
      </c>
      <c r="K15" s="255">
        <f t="shared" si="1"/>
        <v>-16.369047619047617</v>
      </c>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row>
    <row r="16" spans="1:256" ht="11.85" customHeight="1">
      <c r="A16" s="21" t="s">
        <v>47</v>
      </c>
      <c r="B16" s="22"/>
      <c r="C16" s="23">
        <v>71</v>
      </c>
      <c r="D16" s="684">
        <v>61</v>
      </c>
      <c r="E16" s="714">
        <f t="shared" si="2"/>
        <v>-14.084507042253524</v>
      </c>
      <c r="F16" s="684">
        <v>244</v>
      </c>
      <c r="G16" s="698">
        <v>61</v>
      </c>
      <c r="H16" s="714">
        <f t="shared" si="0"/>
        <v>-75</v>
      </c>
      <c r="I16" s="684">
        <f t="shared" si="3"/>
        <v>315</v>
      </c>
      <c r="J16" s="702">
        <f t="shared" si="4"/>
        <v>122</v>
      </c>
      <c r="K16" s="255">
        <f t="shared" si="1"/>
        <v>-61.269841269841272</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row>
    <row r="17" spans="1:256" ht="11.85" customHeight="1">
      <c r="A17" s="21" t="s">
        <v>48</v>
      </c>
      <c r="B17" s="22"/>
      <c r="C17" s="23">
        <v>816</v>
      </c>
      <c r="D17" s="684">
        <v>575</v>
      </c>
      <c r="E17" s="714">
        <f t="shared" si="2"/>
        <v>-29.53431372549019</v>
      </c>
      <c r="F17" s="684">
        <v>1250</v>
      </c>
      <c r="G17" s="698">
        <v>1200</v>
      </c>
      <c r="H17" s="714">
        <f t="shared" si="0"/>
        <v>-4.0000000000000036</v>
      </c>
      <c r="I17" s="684">
        <f t="shared" si="3"/>
        <v>2066</v>
      </c>
      <c r="J17" s="702">
        <f t="shared" si="4"/>
        <v>1775</v>
      </c>
      <c r="K17" s="255">
        <f t="shared" si="1"/>
        <v>-14.085188770571156</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row>
    <row r="18" spans="1:256" ht="11.85" customHeight="1">
      <c r="A18" s="21" t="s">
        <v>49</v>
      </c>
      <c r="B18" s="22"/>
      <c r="C18" s="23">
        <f>SUM(C15:C17)</f>
        <v>1017</v>
      </c>
      <c r="D18" s="684">
        <f>SUM(D15:D17)</f>
        <v>771</v>
      </c>
      <c r="E18" s="714">
        <f t="shared" si="2"/>
        <v>-24.188790560471972</v>
      </c>
      <c r="F18" s="684">
        <f>SUM(F15:F17)</f>
        <v>2036</v>
      </c>
      <c r="G18" s="698">
        <f>SUM(G15:G17)</f>
        <v>1688</v>
      </c>
      <c r="H18" s="714">
        <f t="shared" si="0"/>
        <v>-17.092337917485267</v>
      </c>
      <c r="I18" s="684">
        <f t="shared" si="3"/>
        <v>3053</v>
      </c>
      <c r="J18" s="702">
        <f t="shared" si="4"/>
        <v>2459</v>
      </c>
      <c r="K18" s="255">
        <f t="shared" si="1"/>
        <v>-19.456272518833938</v>
      </c>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row>
    <row r="19" spans="1:256" ht="11.85" customHeight="1">
      <c r="A19" s="27" t="s">
        <v>50</v>
      </c>
      <c r="B19" s="28"/>
      <c r="C19" s="29">
        <v>614</v>
      </c>
      <c r="D19" s="685">
        <v>407</v>
      </c>
      <c r="E19" s="715">
        <f t="shared" si="2"/>
        <v>-33.713355048859938</v>
      </c>
      <c r="F19" s="685">
        <v>1946</v>
      </c>
      <c r="G19" s="699">
        <v>2319</v>
      </c>
      <c r="H19" s="715">
        <f t="shared" si="0"/>
        <v>19.167523124357654</v>
      </c>
      <c r="I19" s="685">
        <f t="shared" si="3"/>
        <v>2560</v>
      </c>
      <c r="J19" s="703">
        <f t="shared" si="4"/>
        <v>2726</v>
      </c>
      <c r="K19" s="256">
        <f t="shared" si="1"/>
        <v>6.4843750000000089</v>
      </c>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row>
    <row r="20" spans="1:256" ht="13.5" customHeight="1">
      <c r="A20" s="33" t="s">
        <v>51</v>
      </c>
      <c r="B20" s="34"/>
      <c r="C20" s="35">
        <f>SUM(C12:C14,C18:C19)</f>
        <v>3906</v>
      </c>
      <c r="D20" s="686">
        <f>SUM(D12:D14,D18:D19)</f>
        <v>3035</v>
      </c>
      <c r="E20" s="716">
        <f t="shared" si="2"/>
        <v>-22.299027137736815</v>
      </c>
      <c r="F20" s="686">
        <f>SUM(F12:F14,F18:F19)</f>
        <v>13215</v>
      </c>
      <c r="G20" s="686">
        <f>SUM(G12:G14,G18:G19)</f>
        <v>10185</v>
      </c>
      <c r="H20" s="716">
        <f t="shared" si="0"/>
        <v>-22.928490351872878</v>
      </c>
      <c r="I20" s="686">
        <f t="shared" si="3"/>
        <v>17121</v>
      </c>
      <c r="J20" s="686">
        <f t="shared" si="4"/>
        <v>13220</v>
      </c>
      <c r="K20" s="257">
        <f t="shared" si="1"/>
        <v>-22.784884060510478</v>
      </c>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row>
    <row r="21" spans="1:256" ht="12" customHeight="1">
      <c r="A21" s="45" t="s">
        <v>52</v>
      </c>
      <c r="B21" s="186"/>
      <c r="C21" s="69"/>
      <c r="D21" s="687"/>
      <c r="E21" s="717"/>
      <c r="F21" s="687"/>
      <c r="G21" s="687"/>
      <c r="H21" s="717"/>
      <c r="I21" s="687"/>
      <c r="J21" s="687"/>
      <c r="K21" s="258"/>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row>
    <row r="22" spans="1:256" ht="12" customHeight="1">
      <c r="A22" s="46"/>
      <c r="B22" s="186"/>
      <c r="C22" s="69"/>
      <c r="D22" s="687"/>
      <c r="E22" s="717"/>
      <c r="F22" s="687"/>
      <c r="G22" s="687"/>
      <c r="H22" s="717"/>
      <c r="I22" s="687"/>
      <c r="J22" s="687"/>
      <c r="K22" s="258"/>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row>
    <row r="23" spans="1:256" ht="11.85" customHeight="1">
      <c r="A23" s="15" t="s">
        <v>53</v>
      </c>
      <c r="B23" s="19"/>
      <c r="C23" s="37">
        <v>21</v>
      </c>
      <c r="D23" s="688">
        <v>6</v>
      </c>
      <c r="E23" s="713">
        <f t="shared" ref="E23:E60" si="5">IF(C23=D23,"-",IF((C23=0),"##",IF(ABS((D23/C23-1)*100)&gt;=500,"##",(D23/C23-1)*100)))</f>
        <v>-71.428571428571431</v>
      </c>
      <c r="F23" s="683">
        <v>53</v>
      </c>
      <c r="G23" s="697">
        <v>161</v>
      </c>
      <c r="H23" s="713">
        <f t="shared" ref="H23:H60" si="6">IF(F23=G23,"-",IF((F23=0),"##",IF(ABS((G23/F23-1)*100)&gt;=500,"##",(G23/F23-1)*100)))</f>
        <v>203.77358490566039</v>
      </c>
      <c r="I23" s="683">
        <f t="shared" ref="I23:I60" si="7">C23+F23</f>
        <v>74</v>
      </c>
      <c r="J23" s="683">
        <f t="shared" ref="I23:J60" si="8">D23+G23</f>
        <v>167</v>
      </c>
      <c r="K23" s="259">
        <f t="shared" ref="K23:K60" si="9">IF(I23=J23,"-",IF((I23=0),"##",IF(ABS((J23/I23-1)*100)&gt;=500,"##",(J23/I23-1)*100)))</f>
        <v>125.67567567567566</v>
      </c>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row>
    <row r="24" spans="1:256" ht="11.85" customHeight="1">
      <c r="A24" s="21" t="s">
        <v>54</v>
      </c>
      <c r="B24" s="25"/>
      <c r="C24" s="38">
        <v>31</v>
      </c>
      <c r="D24" s="689">
        <v>54</v>
      </c>
      <c r="E24" s="718">
        <f t="shared" si="5"/>
        <v>74.193548387096769</v>
      </c>
      <c r="F24" s="684">
        <v>221</v>
      </c>
      <c r="G24" s="698">
        <v>23</v>
      </c>
      <c r="H24" s="718">
        <f t="shared" si="6"/>
        <v>-89.592760180995484</v>
      </c>
      <c r="I24" s="684">
        <f t="shared" si="7"/>
        <v>252</v>
      </c>
      <c r="J24" s="684">
        <f t="shared" si="8"/>
        <v>77</v>
      </c>
      <c r="K24" s="255">
        <f t="shared" si="9"/>
        <v>-69.444444444444443</v>
      </c>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row>
    <row r="25" spans="1:256" ht="11.85" customHeight="1">
      <c r="A25" s="21" t="s">
        <v>55</v>
      </c>
      <c r="B25" s="25"/>
      <c r="C25" s="38">
        <v>7</v>
      </c>
      <c r="D25" s="689">
        <v>12</v>
      </c>
      <c r="E25" s="718">
        <f t="shared" si="5"/>
        <v>71.428571428571416</v>
      </c>
      <c r="F25" s="689">
        <v>14</v>
      </c>
      <c r="G25" s="698">
        <v>6</v>
      </c>
      <c r="H25" s="718">
        <f t="shared" si="6"/>
        <v>-57.142857142857139</v>
      </c>
      <c r="I25" s="689">
        <f t="shared" si="8"/>
        <v>21</v>
      </c>
      <c r="J25" s="684">
        <f t="shared" si="8"/>
        <v>18</v>
      </c>
      <c r="K25" s="253">
        <f t="shared" si="9"/>
        <v>-14.28571428571429</v>
      </c>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row>
    <row r="26" spans="1:256" ht="11.85" customHeight="1">
      <c r="A26" s="704" t="s">
        <v>56</v>
      </c>
      <c r="B26" s="702"/>
      <c r="C26" s="38">
        <v>13</v>
      </c>
      <c r="D26" s="689">
        <v>34</v>
      </c>
      <c r="E26" s="718">
        <f t="shared" si="5"/>
        <v>161.53846153846155</v>
      </c>
      <c r="F26" s="684">
        <v>150</v>
      </c>
      <c r="G26" s="698">
        <v>0</v>
      </c>
      <c r="H26" s="718">
        <f t="shared" si="6"/>
        <v>-100</v>
      </c>
      <c r="I26" s="684">
        <f t="shared" si="7"/>
        <v>163</v>
      </c>
      <c r="J26" s="684">
        <f t="shared" si="8"/>
        <v>34</v>
      </c>
      <c r="K26" s="255">
        <f t="shared" si="9"/>
        <v>-79.141104294478524</v>
      </c>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row>
    <row r="27" spans="1:256" ht="11.85" customHeight="1">
      <c r="A27" s="704" t="s">
        <v>57</v>
      </c>
      <c r="B27" s="702"/>
      <c r="C27" s="23">
        <v>344</v>
      </c>
      <c r="D27" s="689">
        <v>258</v>
      </c>
      <c r="E27" s="718">
        <f t="shared" si="5"/>
        <v>-25</v>
      </c>
      <c r="F27" s="684">
        <v>778</v>
      </c>
      <c r="G27" s="698">
        <v>303</v>
      </c>
      <c r="H27" s="718">
        <f t="shared" si="6"/>
        <v>-61.053984575835472</v>
      </c>
      <c r="I27" s="684">
        <f t="shared" si="7"/>
        <v>1122</v>
      </c>
      <c r="J27" s="684">
        <f t="shared" si="8"/>
        <v>561</v>
      </c>
      <c r="K27" s="255">
        <f t="shared" si="9"/>
        <v>-50</v>
      </c>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row>
    <row r="28" spans="1:256" ht="11.85" customHeight="1">
      <c r="A28" s="704" t="s">
        <v>58</v>
      </c>
      <c r="B28" s="702"/>
      <c r="C28" s="23">
        <v>369</v>
      </c>
      <c r="D28" s="689">
        <v>227</v>
      </c>
      <c r="E28" s="718">
        <f t="shared" si="5"/>
        <v>-38.482384823848236</v>
      </c>
      <c r="F28" s="684">
        <v>433</v>
      </c>
      <c r="G28" s="698">
        <v>682</v>
      </c>
      <c r="H28" s="718">
        <f t="shared" si="6"/>
        <v>57.505773672055426</v>
      </c>
      <c r="I28" s="684">
        <f t="shared" si="7"/>
        <v>802</v>
      </c>
      <c r="J28" s="684">
        <f t="shared" si="8"/>
        <v>909</v>
      </c>
      <c r="K28" s="255">
        <f t="shared" si="9"/>
        <v>13.341645885286791</v>
      </c>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row>
    <row r="29" spans="1:256" ht="11.85" customHeight="1">
      <c r="A29" s="704" t="s">
        <v>59</v>
      </c>
      <c r="B29" s="702"/>
      <c r="C29" s="38">
        <v>9</v>
      </c>
      <c r="D29" s="689">
        <v>4</v>
      </c>
      <c r="E29" s="718">
        <f t="shared" si="5"/>
        <v>-55.555555555555557</v>
      </c>
      <c r="F29" s="684">
        <v>0</v>
      </c>
      <c r="G29" s="698">
        <v>1</v>
      </c>
      <c r="H29" s="718" t="str">
        <f t="shared" si="6"/>
        <v>##</v>
      </c>
      <c r="I29" s="689">
        <f t="shared" si="7"/>
        <v>9</v>
      </c>
      <c r="J29" s="689">
        <f t="shared" si="8"/>
        <v>5</v>
      </c>
      <c r="K29" s="255">
        <f t="shared" si="9"/>
        <v>-44.444444444444443</v>
      </c>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row>
    <row r="30" spans="1:256" ht="11.85" customHeight="1">
      <c r="A30" s="704" t="s">
        <v>60</v>
      </c>
      <c r="B30" s="702"/>
      <c r="C30" s="38">
        <v>15</v>
      </c>
      <c r="D30" s="689">
        <v>14</v>
      </c>
      <c r="E30" s="718">
        <f t="shared" si="5"/>
        <v>-6.6666666666666652</v>
      </c>
      <c r="F30" s="684">
        <v>2</v>
      </c>
      <c r="G30" s="698">
        <v>12</v>
      </c>
      <c r="H30" s="718" t="str">
        <f t="shared" si="6"/>
        <v>##</v>
      </c>
      <c r="I30" s="689">
        <f t="shared" si="7"/>
        <v>17</v>
      </c>
      <c r="J30" s="689">
        <f t="shared" si="8"/>
        <v>26</v>
      </c>
      <c r="K30" s="255">
        <f t="shared" si="9"/>
        <v>52.941176470588225</v>
      </c>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row>
    <row r="31" spans="1:256" ht="11.85" customHeight="1">
      <c r="A31" s="704" t="s">
        <v>61</v>
      </c>
      <c r="B31" s="702"/>
      <c r="C31" s="23">
        <v>88</v>
      </c>
      <c r="D31" s="689">
        <v>52</v>
      </c>
      <c r="E31" s="718">
        <f t="shared" si="5"/>
        <v>-40.909090909090907</v>
      </c>
      <c r="F31" s="684">
        <v>291</v>
      </c>
      <c r="G31" s="698">
        <v>422</v>
      </c>
      <c r="H31" s="718">
        <f t="shared" si="6"/>
        <v>45.017182130584189</v>
      </c>
      <c r="I31" s="684">
        <f t="shared" si="7"/>
        <v>379</v>
      </c>
      <c r="J31" s="684">
        <f t="shared" si="8"/>
        <v>474</v>
      </c>
      <c r="K31" s="255">
        <f t="shared" si="9"/>
        <v>25.065963060686023</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row>
    <row r="32" spans="1:256" ht="11.85" customHeight="1">
      <c r="A32" s="704" t="s">
        <v>62</v>
      </c>
      <c r="B32" s="702"/>
      <c r="C32" s="23">
        <v>73</v>
      </c>
      <c r="D32" s="689">
        <v>41</v>
      </c>
      <c r="E32" s="718">
        <f t="shared" si="5"/>
        <v>-43.835616438356162</v>
      </c>
      <c r="F32" s="684">
        <v>116</v>
      </c>
      <c r="G32" s="698">
        <v>85</v>
      </c>
      <c r="H32" s="718">
        <f t="shared" si="6"/>
        <v>-26.724137931034488</v>
      </c>
      <c r="I32" s="684">
        <f t="shared" si="7"/>
        <v>189</v>
      </c>
      <c r="J32" s="684">
        <f t="shared" si="8"/>
        <v>126</v>
      </c>
      <c r="K32" s="255">
        <f t="shared" si="9"/>
        <v>-33.333333333333336</v>
      </c>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row>
    <row r="33" spans="1:256" ht="11.85" customHeight="1">
      <c r="A33" s="704" t="s">
        <v>63</v>
      </c>
      <c r="B33" s="702"/>
      <c r="C33" s="38">
        <v>46</v>
      </c>
      <c r="D33" s="689">
        <v>40</v>
      </c>
      <c r="E33" s="718">
        <f t="shared" si="5"/>
        <v>-13.043478260869568</v>
      </c>
      <c r="F33" s="684">
        <v>31</v>
      </c>
      <c r="G33" s="698">
        <v>47</v>
      </c>
      <c r="H33" s="718">
        <f t="shared" si="6"/>
        <v>51.612903225806448</v>
      </c>
      <c r="I33" s="689">
        <f t="shared" si="7"/>
        <v>77</v>
      </c>
      <c r="J33" s="689">
        <f t="shared" si="8"/>
        <v>87</v>
      </c>
      <c r="K33" s="255">
        <f t="shared" si="9"/>
        <v>12.987012987012992</v>
      </c>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row>
    <row r="34" spans="1:256" ht="11.85" customHeight="1">
      <c r="A34" s="704" t="s">
        <v>64</v>
      </c>
      <c r="B34" s="702"/>
      <c r="C34" s="23">
        <v>7</v>
      </c>
      <c r="D34" s="689">
        <v>29</v>
      </c>
      <c r="E34" s="718">
        <f t="shared" si="5"/>
        <v>314.28571428571433</v>
      </c>
      <c r="F34" s="684">
        <v>106</v>
      </c>
      <c r="G34" s="698">
        <v>0</v>
      </c>
      <c r="H34" s="718">
        <f t="shared" si="6"/>
        <v>-100</v>
      </c>
      <c r="I34" s="684">
        <f t="shared" si="7"/>
        <v>113</v>
      </c>
      <c r="J34" s="684">
        <f t="shared" si="8"/>
        <v>29</v>
      </c>
      <c r="K34" s="255">
        <f t="shared" si="9"/>
        <v>-74.336283185840713</v>
      </c>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row>
    <row r="35" spans="1:256" ht="36.75" customHeight="1">
      <c r="A35" s="705" t="s">
        <v>65</v>
      </c>
      <c r="B35" s="706"/>
      <c r="C35" s="23">
        <v>64</v>
      </c>
      <c r="D35" s="689">
        <v>28</v>
      </c>
      <c r="E35" s="718">
        <f t="shared" si="5"/>
        <v>-56.25</v>
      </c>
      <c r="F35" s="684">
        <v>779</v>
      </c>
      <c r="G35" s="698">
        <v>79</v>
      </c>
      <c r="H35" s="718">
        <f t="shared" si="6"/>
        <v>-89.858793324775348</v>
      </c>
      <c r="I35" s="684">
        <f t="shared" si="7"/>
        <v>843</v>
      </c>
      <c r="J35" s="684">
        <f t="shared" si="8"/>
        <v>107</v>
      </c>
      <c r="K35" s="255">
        <f t="shared" si="9"/>
        <v>-87.307236061684463</v>
      </c>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row>
    <row r="36" spans="1:256" ht="11.85" customHeight="1">
      <c r="A36" s="707" t="s">
        <v>66</v>
      </c>
      <c r="B36" s="708"/>
      <c r="C36" s="38">
        <v>23</v>
      </c>
      <c r="D36" s="689">
        <v>10</v>
      </c>
      <c r="E36" s="718">
        <f t="shared" si="5"/>
        <v>-56.521739130434788</v>
      </c>
      <c r="F36" s="689">
        <v>8</v>
      </c>
      <c r="G36" s="698">
        <v>145</v>
      </c>
      <c r="H36" s="718" t="str">
        <f t="shared" si="6"/>
        <v>##</v>
      </c>
      <c r="I36" s="689">
        <f t="shared" si="7"/>
        <v>31</v>
      </c>
      <c r="J36" s="684">
        <f t="shared" si="8"/>
        <v>155</v>
      </c>
      <c r="K36" s="591">
        <f t="shared" si="9"/>
        <v>400</v>
      </c>
      <c r="L36" s="59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row>
    <row r="37" spans="1:256" ht="11.85" customHeight="1">
      <c r="A37" s="704" t="s">
        <v>67</v>
      </c>
      <c r="B37" s="702"/>
      <c r="C37" s="23">
        <v>161</v>
      </c>
      <c r="D37" s="689">
        <v>92</v>
      </c>
      <c r="E37" s="718">
        <f t="shared" si="5"/>
        <v>-42.857142857142861</v>
      </c>
      <c r="F37" s="684">
        <v>34</v>
      </c>
      <c r="G37" s="698">
        <v>266</v>
      </c>
      <c r="H37" s="718" t="str">
        <f t="shared" si="6"/>
        <v>##</v>
      </c>
      <c r="I37" s="684">
        <f t="shared" si="7"/>
        <v>195</v>
      </c>
      <c r="J37" s="684">
        <f t="shared" si="8"/>
        <v>358</v>
      </c>
      <c r="K37" s="255">
        <f t="shared" si="9"/>
        <v>83.589743589743577</v>
      </c>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row>
    <row r="38" spans="1:256" ht="11.85" customHeight="1">
      <c r="A38" s="704" t="s">
        <v>68</v>
      </c>
      <c r="B38" s="702"/>
      <c r="C38" s="38">
        <v>4</v>
      </c>
      <c r="D38" s="689">
        <v>6</v>
      </c>
      <c r="E38" s="718">
        <f t="shared" si="5"/>
        <v>50</v>
      </c>
      <c r="F38" s="684">
        <v>98</v>
      </c>
      <c r="G38" s="698">
        <v>20</v>
      </c>
      <c r="H38" s="718">
        <f t="shared" si="6"/>
        <v>-79.591836734693871</v>
      </c>
      <c r="I38" s="689">
        <f t="shared" si="7"/>
        <v>102</v>
      </c>
      <c r="J38" s="689">
        <f t="shared" si="8"/>
        <v>26</v>
      </c>
      <c r="K38" s="255">
        <f t="shared" si="9"/>
        <v>-74.509803921568633</v>
      </c>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row>
    <row r="39" spans="1:256" ht="11.85" customHeight="1">
      <c r="A39" s="704" t="s">
        <v>69</v>
      </c>
      <c r="B39" s="702"/>
      <c r="C39" s="23">
        <v>231</v>
      </c>
      <c r="D39" s="689">
        <v>87</v>
      </c>
      <c r="E39" s="718">
        <f t="shared" si="5"/>
        <v>-62.337662337662337</v>
      </c>
      <c r="F39" s="684">
        <v>2322</v>
      </c>
      <c r="G39" s="698">
        <v>1918</v>
      </c>
      <c r="H39" s="718">
        <f t="shared" si="6"/>
        <v>-17.39879414298019</v>
      </c>
      <c r="I39" s="684">
        <f t="shared" si="7"/>
        <v>2553</v>
      </c>
      <c r="J39" s="684">
        <f t="shared" si="8"/>
        <v>2005</v>
      </c>
      <c r="K39" s="255">
        <f t="shared" si="9"/>
        <v>-21.464943204073638</v>
      </c>
      <c r="L39" s="7"/>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row>
    <row r="40" spans="1:256" ht="11.85" customHeight="1">
      <c r="A40" s="704" t="s">
        <v>70</v>
      </c>
      <c r="B40" s="702"/>
      <c r="C40" s="23">
        <v>65</v>
      </c>
      <c r="D40" s="689">
        <v>36</v>
      </c>
      <c r="E40" s="718">
        <f t="shared" si="5"/>
        <v>-44.615384615384613</v>
      </c>
      <c r="F40" s="684">
        <v>33</v>
      </c>
      <c r="G40" s="698">
        <v>31</v>
      </c>
      <c r="H40" s="718">
        <f t="shared" si="6"/>
        <v>-6.0606060606060552</v>
      </c>
      <c r="I40" s="684">
        <f t="shared" si="7"/>
        <v>98</v>
      </c>
      <c r="J40" s="684">
        <f t="shared" si="8"/>
        <v>67</v>
      </c>
      <c r="K40" s="255">
        <f t="shared" si="9"/>
        <v>-31.632653061224492</v>
      </c>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row>
    <row r="41" spans="1:256" ht="11.85" customHeight="1">
      <c r="A41" s="704" t="s">
        <v>71</v>
      </c>
      <c r="B41" s="702"/>
      <c r="C41" s="38">
        <f>SUM(C42:C43)</f>
        <v>218</v>
      </c>
      <c r="D41" s="689">
        <f>SUM(D42:D43)</f>
        <v>171</v>
      </c>
      <c r="E41" s="718">
        <f t="shared" si="5"/>
        <v>-21.559633027522938</v>
      </c>
      <c r="F41" s="684">
        <f>SUM(F42:F43)</f>
        <v>443</v>
      </c>
      <c r="G41" s="698">
        <f>SUM(G42:G43)</f>
        <v>469</v>
      </c>
      <c r="H41" s="718">
        <f t="shared" si="6"/>
        <v>5.8690744920993243</v>
      </c>
      <c r="I41" s="684">
        <f t="shared" si="7"/>
        <v>661</v>
      </c>
      <c r="J41" s="684">
        <f t="shared" si="8"/>
        <v>640</v>
      </c>
      <c r="K41" s="255">
        <f t="shared" si="9"/>
        <v>-3.17700453857791</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row>
    <row r="42" spans="1:256" ht="11.85" customHeight="1">
      <c r="A42" s="704" t="s">
        <v>72</v>
      </c>
      <c r="B42" s="702"/>
      <c r="C42" s="39">
        <v>86</v>
      </c>
      <c r="D42" s="689">
        <v>60</v>
      </c>
      <c r="E42" s="718">
        <f t="shared" si="5"/>
        <v>-30.232558139534881</v>
      </c>
      <c r="F42" s="684">
        <v>125</v>
      </c>
      <c r="G42" s="698">
        <v>221</v>
      </c>
      <c r="H42" s="718">
        <f t="shared" si="6"/>
        <v>76.8</v>
      </c>
      <c r="I42" s="710">
        <f t="shared" si="7"/>
        <v>211</v>
      </c>
      <c r="J42" s="684">
        <f t="shared" si="8"/>
        <v>281</v>
      </c>
      <c r="K42" s="255">
        <f t="shared" si="9"/>
        <v>33.175355450236978</v>
      </c>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row>
    <row r="43" spans="1:256" ht="11.85" customHeight="1">
      <c r="A43" s="704" t="s">
        <v>73</v>
      </c>
      <c r="B43" s="702"/>
      <c r="C43" s="23">
        <v>132</v>
      </c>
      <c r="D43" s="689">
        <v>111</v>
      </c>
      <c r="E43" s="718">
        <f t="shared" si="5"/>
        <v>-15.909090909090907</v>
      </c>
      <c r="F43" s="684">
        <v>318</v>
      </c>
      <c r="G43" s="698">
        <v>248</v>
      </c>
      <c r="H43" s="718">
        <f t="shared" si="6"/>
        <v>-22.012578616352197</v>
      </c>
      <c r="I43" s="684">
        <f t="shared" si="7"/>
        <v>450</v>
      </c>
      <c r="J43" s="684">
        <f t="shared" si="8"/>
        <v>359</v>
      </c>
      <c r="K43" s="255">
        <f t="shared" si="9"/>
        <v>-20.222222222222218</v>
      </c>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row>
    <row r="44" spans="1:256" ht="11.85" customHeight="1">
      <c r="A44" s="704" t="s">
        <v>74</v>
      </c>
      <c r="B44" s="702"/>
      <c r="C44" s="38">
        <v>19</v>
      </c>
      <c r="D44" s="689">
        <v>11</v>
      </c>
      <c r="E44" s="718">
        <f t="shared" si="5"/>
        <v>-42.105263157894733</v>
      </c>
      <c r="F44" s="684">
        <v>0</v>
      </c>
      <c r="G44" s="698">
        <v>0</v>
      </c>
      <c r="H44" s="718" t="str">
        <f t="shared" si="6"/>
        <v>-</v>
      </c>
      <c r="I44" s="689">
        <f t="shared" si="7"/>
        <v>19</v>
      </c>
      <c r="J44" s="689">
        <f t="shared" si="8"/>
        <v>11</v>
      </c>
      <c r="K44" s="255">
        <f t="shared" si="9"/>
        <v>-42.105263157894733</v>
      </c>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row>
    <row r="45" spans="1:256" ht="11.85" customHeight="1">
      <c r="A45" s="704" t="s">
        <v>75</v>
      </c>
      <c r="B45" s="702"/>
      <c r="C45" s="23">
        <v>80</v>
      </c>
      <c r="D45" s="689">
        <v>57</v>
      </c>
      <c r="E45" s="718">
        <f t="shared" si="5"/>
        <v>-28.749999999999996</v>
      </c>
      <c r="F45" s="684">
        <v>916</v>
      </c>
      <c r="G45" s="698">
        <v>545</v>
      </c>
      <c r="H45" s="718">
        <f t="shared" si="6"/>
        <v>-40.502183406113531</v>
      </c>
      <c r="I45" s="684">
        <f t="shared" si="7"/>
        <v>996</v>
      </c>
      <c r="J45" s="684">
        <f t="shared" si="8"/>
        <v>602</v>
      </c>
      <c r="K45" s="255">
        <f t="shared" si="9"/>
        <v>-39.558232931726913</v>
      </c>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row>
    <row r="46" spans="1:256" ht="11.85" customHeight="1">
      <c r="A46" s="704" t="s">
        <v>76</v>
      </c>
      <c r="B46" s="702"/>
      <c r="C46" s="23">
        <v>20</v>
      </c>
      <c r="D46" s="689">
        <v>31</v>
      </c>
      <c r="E46" s="718">
        <f t="shared" si="5"/>
        <v>55.000000000000007</v>
      </c>
      <c r="F46" s="684">
        <v>30</v>
      </c>
      <c r="G46" s="698">
        <v>30</v>
      </c>
      <c r="H46" s="718" t="str">
        <f t="shared" si="6"/>
        <v>-</v>
      </c>
      <c r="I46" s="684">
        <f t="shared" si="7"/>
        <v>50</v>
      </c>
      <c r="J46" s="684">
        <f t="shared" si="8"/>
        <v>61</v>
      </c>
      <c r="K46" s="255">
        <f t="shared" si="9"/>
        <v>21.999999999999996</v>
      </c>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row>
    <row r="47" spans="1:256" ht="11.85" customHeight="1">
      <c r="A47" s="704" t="s">
        <v>77</v>
      </c>
      <c r="B47" s="702"/>
      <c r="C47" s="23">
        <v>24</v>
      </c>
      <c r="D47" s="689">
        <v>18</v>
      </c>
      <c r="E47" s="718">
        <f t="shared" si="5"/>
        <v>-25</v>
      </c>
      <c r="F47" s="684">
        <v>30</v>
      </c>
      <c r="G47" s="698">
        <v>44</v>
      </c>
      <c r="H47" s="718">
        <f t="shared" si="6"/>
        <v>46.666666666666657</v>
      </c>
      <c r="I47" s="684">
        <f t="shared" si="7"/>
        <v>54</v>
      </c>
      <c r="J47" s="684">
        <f t="shared" si="8"/>
        <v>62</v>
      </c>
      <c r="K47" s="255">
        <f t="shared" si="9"/>
        <v>14.814814814814813</v>
      </c>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row>
    <row r="48" spans="1:256" ht="11.85" customHeight="1">
      <c r="A48" s="704" t="s">
        <v>78</v>
      </c>
      <c r="B48" s="702"/>
      <c r="C48" s="23">
        <v>58</v>
      </c>
      <c r="D48" s="689">
        <v>35</v>
      </c>
      <c r="E48" s="718">
        <f t="shared" si="5"/>
        <v>-39.655172413793103</v>
      </c>
      <c r="F48" s="684">
        <v>113</v>
      </c>
      <c r="G48" s="698">
        <v>115</v>
      </c>
      <c r="H48" s="718">
        <f t="shared" si="6"/>
        <v>1.7699115044247815</v>
      </c>
      <c r="I48" s="684">
        <f t="shared" si="7"/>
        <v>171</v>
      </c>
      <c r="J48" s="684">
        <f t="shared" si="8"/>
        <v>150</v>
      </c>
      <c r="K48" s="255">
        <f t="shared" si="9"/>
        <v>-12.280701754385969</v>
      </c>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row>
    <row r="49" spans="1:256" ht="11.85" customHeight="1">
      <c r="A49" s="704" t="s">
        <v>79</v>
      </c>
      <c r="B49" s="702"/>
      <c r="C49" s="23">
        <v>17</v>
      </c>
      <c r="D49" s="689">
        <v>4</v>
      </c>
      <c r="E49" s="718">
        <f t="shared" si="5"/>
        <v>-76.470588235294116</v>
      </c>
      <c r="F49" s="684">
        <v>2</v>
      </c>
      <c r="G49" s="698">
        <v>48</v>
      </c>
      <c r="H49" s="718" t="str">
        <f t="shared" si="6"/>
        <v>##</v>
      </c>
      <c r="I49" s="684">
        <f t="shared" si="7"/>
        <v>19</v>
      </c>
      <c r="J49" s="684">
        <f t="shared" si="8"/>
        <v>52</v>
      </c>
      <c r="K49" s="255">
        <f t="shared" si="9"/>
        <v>173.68421052631581</v>
      </c>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row>
    <row r="50" spans="1:256" ht="11.85" customHeight="1">
      <c r="A50" s="704" t="s">
        <v>80</v>
      </c>
      <c r="B50" s="702"/>
      <c r="C50" s="23">
        <v>22</v>
      </c>
      <c r="D50" s="689">
        <v>39</v>
      </c>
      <c r="E50" s="718">
        <f t="shared" si="5"/>
        <v>77.272727272727266</v>
      </c>
      <c r="F50" s="684">
        <v>8</v>
      </c>
      <c r="G50" s="698">
        <v>2</v>
      </c>
      <c r="H50" s="718">
        <f t="shared" si="6"/>
        <v>-75</v>
      </c>
      <c r="I50" s="684">
        <f t="shared" si="7"/>
        <v>30</v>
      </c>
      <c r="J50" s="684">
        <f t="shared" si="8"/>
        <v>41</v>
      </c>
      <c r="K50" s="255">
        <f t="shared" si="9"/>
        <v>36.666666666666671</v>
      </c>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row>
    <row r="51" spans="1:256" ht="11.85" customHeight="1">
      <c r="A51" s="704" t="s">
        <v>81</v>
      </c>
      <c r="B51" s="702"/>
      <c r="C51" s="23">
        <v>50</v>
      </c>
      <c r="D51" s="689">
        <v>27</v>
      </c>
      <c r="E51" s="718">
        <f t="shared" si="5"/>
        <v>-46</v>
      </c>
      <c r="F51" s="684">
        <v>214</v>
      </c>
      <c r="G51" s="698">
        <v>29</v>
      </c>
      <c r="H51" s="718">
        <f t="shared" si="6"/>
        <v>-86.44859813084112</v>
      </c>
      <c r="I51" s="684">
        <f t="shared" si="7"/>
        <v>264</v>
      </c>
      <c r="J51" s="684">
        <f t="shared" si="8"/>
        <v>56</v>
      </c>
      <c r="K51" s="255">
        <f t="shared" si="9"/>
        <v>-78.787878787878782</v>
      </c>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row>
    <row r="52" spans="1:256" ht="11.85" customHeight="1">
      <c r="A52" s="704" t="s">
        <v>82</v>
      </c>
      <c r="B52" s="702"/>
      <c r="C52" s="23">
        <v>28</v>
      </c>
      <c r="D52" s="689">
        <v>27</v>
      </c>
      <c r="E52" s="718">
        <f t="shared" si="5"/>
        <v>-3.5714285714285698</v>
      </c>
      <c r="F52" s="684">
        <v>82</v>
      </c>
      <c r="G52" s="698">
        <v>130</v>
      </c>
      <c r="H52" s="718">
        <f t="shared" si="6"/>
        <v>58.536585365853668</v>
      </c>
      <c r="I52" s="684">
        <f t="shared" si="7"/>
        <v>110</v>
      </c>
      <c r="J52" s="684">
        <f t="shared" si="8"/>
        <v>157</v>
      </c>
      <c r="K52" s="255">
        <f t="shared" si="9"/>
        <v>42.727272727272727</v>
      </c>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row>
    <row r="53" spans="1:256" ht="11.85" customHeight="1">
      <c r="A53" s="704" t="s">
        <v>83</v>
      </c>
      <c r="B53" s="702"/>
      <c r="C53" s="23">
        <v>1</v>
      </c>
      <c r="D53" s="689">
        <v>2</v>
      </c>
      <c r="E53" s="718">
        <f t="shared" si="5"/>
        <v>100</v>
      </c>
      <c r="F53" s="684">
        <v>0</v>
      </c>
      <c r="G53" s="698">
        <v>0</v>
      </c>
      <c r="H53" s="718" t="str">
        <f t="shared" si="6"/>
        <v>-</v>
      </c>
      <c r="I53" s="684">
        <f t="shared" si="7"/>
        <v>1</v>
      </c>
      <c r="J53" s="684">
        <f t="shared" si="8"/>
        <v>2</v>
      </c>
      <c r="K53" s="255">
        <f t="shared" si="9"/>
        <v>100</v>
      </c>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row>
    <row r="54" spans="1:256" ht="11.85" customHeight="1">
      <c r="A54" s="704" t="s">
        <v>84</v>
      </c>
      <c r="B54" s="702"/>
      <c r="C54" s="23">
        <v>338</v>
      </c>
      <c r="D54" s="689">
        <v>478</v>
      </c>
      <c r="E54" s="718">
        <f t="shared" si="5"/>
        <v>41.420118343195256</v>
      </c>
      <c r="F54" s="684">
        <v>2573</v>
      </c>
      <c r="G54" s="698">
        <v>1165</v>
      </c>
      <c r="H54" s="718">
        <f t="shared" si="6"/>
        <v>-54.722114263505638</v>
      </c>
      <c r="I54" s="684">
        <f t="shared" si="7"/>
        <v>2911</v>
      </c>
      <c r="J54" s="684">
        <f t="shared" si="8"/>
        <v>1643</v>
      </c>
      <c r="K54" s="255">
        <f t="shared" si="9"/>
        <v>-43.55891446238406</v>
      </c>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row>
    <row r="55" spans="1:256" ht="11.85" customHeight="1">
      <c r="A55" s="704" t="s">
        <v>85</v>
      </c>
      <c r="B55" s="702"/>
      <c r="C55" s="38">
        <v>12</v>
      </c>
      <c r="D55" s="689">
        <v>17</v>
      </c>
      <c r="E55" s="718">
        <f t="shared" si="5"/>
        <v>41.666666666666671</v>
      </c>
      <c r="F55" s="684">
        <v>29</v>
      </c>
      <c r="G55" s="698">
        <v>14</v>
      </c>
      <c r="H55" s="718">
        <f t="shared" si="6"/>
        <v>-51.724137931034477</v>
      </c>
      <c r="I55" s="684">
        <f t="shared" si="7"/>
        <v>41</v>
      </c>
      <c r="J55" s="684">
        <f t="shared" si="8"/>
        <v>31</v>
      </c>
      <c r="K55" s="255">
        <f t="shared" si="9"/>
        <v>-24.390243902439025</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row>
    <row r="56" spans="1:256" ht="11.85" customHeight="1">
      <c r="A56" s="704" t="s">
        <v>86</v>
      </c>
      <c r="B56" s="702"/>
      <c r="C56" s="23">
        <v>211</v>
      </c>
      <c r="D56" s="689">
        <v>164</v>
      </c>
      <c r="E56" s="718">
        <f t="shared" si="5"/>
        <v>-22.274881516587676</v>
      </c>
      <c r="F56" s="684">
        <v>1183</v>
      </c>
      <c r="G56" s="698">
        <v>1616</v>
      </c>
      <c r="H56" s="718">
        <f t="shared" si="6"/>
        <v>36.601859678782759</v>
      </c>
      <c r="I56" s="684">
        <f t="shared" si="7"/>
        <v>1394</v>
      </c>
      <c r="J56" s="684">
        <f t="shared" si="8"/>
        <v>1780</v>
      </c>
      <c r="K56" s="255">
        <f t="shared" si="9"/>
        <v>27.690100430416067</v>
      </c>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row>
    <row r="57" spans="1:256" ht="11.85" customHeight="1">
      <c r="A57" s="704" t="s">
        <v>87</v>
      </c>
      <c r="B57" s="702"/>
      <c r="C57" s="23">
        <v>73</v>
      </c>
      <c r="D57" s="689">
        <v>54</v>
      </c>
      <c r="E57" s="718">
        <f t="shared" si="5"/>
        <v>-26.027397260273975</v>
      </c>
      <c r="F57" s="684">
        <v>143</v>
      </c>
      <c r="G57" s="698">
        <v>232</v>
      </c>
      <c r="H57" s="718">
        <f t="shared" si="6"/>
        <v>62.237762237762226</v>
      </c>
      <c r="I57" s="684">
        <f t="shared" si="7"/>
        <v>216</v>
      </c>
      <c r="J57" s="684">
        <f t="shared" si="8"/>
        <v>286</v>
      </c>
      <c r="K57" s="255">
        <f t="shared" si="9"/>
        <v>32.407407407407419</v>
      </c>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row>
    <row r="58" spans="1:256" ht="11.85" customHeight="1">
      <c r="A58" s="704" t="s">
        <v>88</v>
      </c>
      <c r="B58" s="702"/>
      <c r="C58" s="23">
        <v>21</v>
      </c>
      <c r="D58" s="689">
        <v>34</v>
      </c>
      <c r="E58" s="718">
        <f t="shared" si="5"/>
        <v>61.904761904761905</v>
      </c>
      <c r="F58" s="684">
        <v>115</v>
      </c>
      <c r="G58" s="698">
        <v>67</v>
      </c>
      <c r="H58" s="718">
        <f t="shared" si="6"/>
        <v>-41.739130434782609</v>
      </c>
      <c r="I58" s="684">
        <f t="shared" si="7"/>
        <v>136</v>
      </c>
      <c r="J58" s="684">
        <f t="shared" si="8"/>
        <v>101</v>
      </c>
      <c r="K58" s="255">
        <f t="shared" si="9"/>
        <v>-25.735294117647058</v>
      </c>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row>
    <row r="59" spans="1:256" ht="11.85" customHeight="1">
      <c r="A59" s="709" t="s">
        <v>89</v>
      </c>
      <c r="B59" s="703"/>
      <c r="C59" s="29">
        <v>103</v>
      </c>
      <c r="D59" s="689">
        <v>119</v>
      </c>
      <c r="E59" s="719">
        <f t="shared" si="5"/>
        <v>15.533980582524265</v>
      </c>
      <c r="F59" s="685">
        <v>515</v>
      </c>
      <c r="G59" s="698">
        <v>371</v>
      </c>
      <c r="H59" s="719">
        <f t="shared" si="6"/>
        <v>-27.961165048543691</v>
      </c>
      <c r="I59" s="685">
        <f t="shared" si="7"/>
        <v>618</v>
      </c>
      <c r="J59" s="685">
        <f t="shared" si="8"/>
        <v>490</v>
      </c>
      <c r="K59" s="256">
        <f t="shared" si="9"/>
        <v>-20.711974110032362</v>
      </c>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row>
    <row r="60" spans="1:256" ht="12" customHeight="1" thickBot="1">
      <c r="A60" s="14" t="s">
        <v>36</v>
      </c>
      <c r="B60" s="41"/>
      <c r="C60" s="42">
        <f>SUM(C23:C41,C44:C59)</f>
        <v>2866</v>
      </c>
      <c r="D60" s="690">
        <f>SUM(D23:D41,D44:D59)</f>
        <v>2318</v>
      </c>
      <c r="E60" s="720">
        <f t="shared" si="5"/>
        <v>-19.120725750174461</v>
      </c>
      <c r="F60" s="690">
        <f>SUM(F23:F41,F44:F59)</f>
        <v>11865</v>
      </c>
      <c r="G60" s="690">
        <f>SUM(G23:G41,G44:G59)</f>
        <v>9078</v>
      </c>
      <c r="H60" s="720">
        <f t="shared" si="6"/>
        <v>-23.489254108723134</v>
      </c>
      <c r="I60" s="690">
        <f t="shared" si="7"/>
        <v>14731</v>
      </c>
      <c r="J60" s="690">
        <f t="shared" si="8"/>
        <v>11396</v>
      </c>
      <c r="K60" s="260">
        <f t="shared" si="9"/>
        <v>-22.639332020908288</v>
      </c>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row>
    <row r="61" spans="1:256" ht="12" customHeight="1">
      <c r="A61" s="50" t="str">
        <f>Titles!$A$8</f>
        <v>Data for  2021 and  2022  based on 2016 Census Definitions.</v>
      </c>
      <c r="B61" s="296"/>
      <c r="C61" s="297"/>
      <c r="D61" s="691"/>
      <c r="E61" s="691"/>
      <c r="F61" s="721"/>
      <c r="G61" s="700"/>
      <c r="H61" s="700"/>
      <c r="I61" s="700"/>
      <c r="J61" s="700"/>
      <c r="K61" s="363"/>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row>
    <row r="62" spans="1:256" s="301" customFormat="1" ht="12" customHeight="1">
      <c r="A62" s="352" t="str">
        <f>Titles!$A$10</f>
        <v>Source: CMHC Starts and Completion Survey, Market Absorption Survey</v>
      </c>
      <c r="B62" s="302"/>
      <c r="C62" s="302"/>
      <c r="D62" s="692"/>
      <c r="E62" s="692"/>
      <c r="F62" s="722"/>
      <c r="G62" s="692"/>
      <c r="H62" s="692"/>
      <c r="I62" s="692"/>
      <c r="J62" s="692"/>
      <c r="K62" s="299"/>
      <c r="L62" s="300"/>
      <c r="M62" s="300"/>
      <c r="N62" s="300"/>
      <c r="O62" s="300"/>
      <c r="P62" s="300"/>
      <c r="Q62" s="300"/>
      <c r="R62" s="300"/>
      <c r="S62" s="300"/>
      <c r="T62" s="300"/>
      <c r="U62" s="300"/>
      <c r="V62" s="300"/>
      <c r="W62" s="300"/>
      <c r="X62" s="300"/>
      <c r="Y62" s="300"/>
      <c r="Z62" s="300"/>
      <c r="AA62" s="300"/>
      <c r="AB62" s="300"/>
      <c r="AC62" s="300"/>
      <c r="AD62" s="300"/>
      <c r="AE62" s="300"/>
      <c r="AF62" s="300"/>
      <c r="AG62" s="300"/>
      <c r="AH62" s="300"/>
      <c r="AI62" s="300"/>
      <c r="AJ62" s="300"/>
      <c r="AK62" s="300"/>
      <c r="AL62" s="300"/>
      <c r="AM62" s="300"/>
      <c r="AN62" s="300"/>
      <c r="AO62" s="300"/>
      <c r="AP62" s="300"/>
      <c r="AQ62" s="300"/>
      <c r="AR62" s="300"/>
      <c r="AS62" s="300"/>
      <c r="AT62" s="300"/>
      <c r="AU62" s="300"/>
      <c r="AV62" s="300"/>
      <c r="AW62" s="300"/>
      <c r="AX62" s="300"/>
      <c r="AY62" s="300"/>
      <c r="AZ62" s="300"/>
      <c r="BA62" s="300"/>
      <c r="BB62" s="300"/>
      <c r="BC62" s="300"/>
      <c r="BD62" s="300"/>
      <c r="BE62" s="300"/>
      <c r="BF62" s="300"/>
      <c r="BG62" s="300"/>
      <c r="BH62" s="300"/>
      <c r="BI62" s="300"/>
      <c r="BJ62" s="300"/>
      <c r="BK62" s="300"/>
      <c r="BL62" s="300"/>
      <c r="BM62" s="300"/>
      <c r="BN62" s="300"/>
      <c r="BO62" s="300"/>
      <c r="BP62" s="300"/>
      <c r="BQ62" s="300"/>
      <c r="BR62" s="300"/>
      <c r="BS62" s="300"/>
      <c r="BT62" s="300"/>
      <c r="BU62" s="300"/>
      <c r="BV62" s="300"/>
      <c r="BW62" s="300"/>
      <c r="BX62" s="300"/>
      <c r="BY62" s="300"/>
      <c r="BZ62" s="300"/>
      <c r="CA62" s="300"/>
      <c r="CB62" s="300"/>
      <c r="CC62" s="300"/>
      <c r="CD62" s="300"/>
      <c r="CE62" s="300"/>
      <c r="CF62" s="300"/>
      <c r="CG62" s="300"/>
      <c r="CH62" s="300"/>
      <c r="CI62" s="300"/>
      <c r="CJ62" s="300"/>
      <c r="CK62" s="300"/>
      <c r="CL62" s="300"/>
      <c r="CM62" s="300"/>
      <c r="CN62" s="300"/>
      <c r="CO62" s="300"/>
      <c r="CP62" s="300"/>
      <c r="CQ62" s="300"/>
      <c r="CR62" s="300"/>
      <c r="CS62" s="300"/>
      <c r="CT62" s="300"/>
      <c r="CU62" s="300"/>
      <c r="CV62" s="300"/>
      <c r="CW62" s="300"/>
      <c r="CX62" s="300"/>
      <c r="CY62" s="300"/>
      <c r="CZ62" s="300"/>
      <c r="DA62" s="300"/>
      <c r="DB62" s="300"/>
      <c r="DC62" s="300"/>
      <c r="DD62" s="300"/>
      <c r="DE62" s="300"/>
      <c r="DF62" s="300"/>
      <c r="DG62" s="300"/>
      <c r="DH62" s="300"/>
      <c r="DI62" s="300"/>
      <c r="DJ62" s="300"/>
      <c r="DK62" s="300"/>
      <c r="DL62" s="300"/>
      <c r="DM62" s="300"/>
      <c r="DN62" s="300"/>
      <c r="DO62" s="300"/>
      <c r="DP62" s="300"/>
      <c r="DQ62" s="300"/>
      <c r="DR62" s="300"/>
      <c r="DS62" s="300"/>
      <c r="DT62" s="300"/>
      <c r="DU62" s="300"/>
      <c r="DV62" s="300"/>
      <c r="DW62" s="300"/>
      <c r="DX62" s="300"/>
      <c r="DY62" s="300"/>
      <c r="DZ62" s="300"/>
      <c r="EA62" s="300"/>
      <c r="EB62" s="300"/>
      <c r="EC62" s="300"/>
      <c r="ED62" s="300"/>
      <c r="EE62" s="300"/>
      <c r="EF62" s="300"/>
      <c r="EG62" s="300"/>
      <c r="EH62" s="300"/>
      <c r="EI62" s="300"/>
      <c r="EJ62" s="300"/>
      <c r="EK62" s="300"/>
      <c r="EL62" s="300"/>
      <c r="EM62" s="300"/>
      <c r="EN62" s="300"/>
      <c r="EO62" s="300"/>
      <c r="EP62" s="300"/>
      <c r="EQ62" s="300"/>
      <c r="ER62" s="300"/>
      <c r="ES62" s="300"/>
      <c r="ET62" s="300"/>
      <c r="EU62" s="300"/>
      <c r="EV62" s="300"/>
      <c r="EW62" s="300"/>
      <c r="EX62" s="300"/>
      <c r="EY62" s="300"/>
      <c r="EZ62" s="300"/>
      <c r="FA62" s="300"/>
      <c r="FB62" s="300"/>
      <c r="FC62" s="300"/>
      <c r="FD62" s="300"/>
      <c r="FE62" s="300"/>
      <c r="FF62" s="300"/>
      <c r="FG62" s="300"/>
      <c r="FH62" s="300"/>
      <c r="FI62" s="300"/>
      <c r="FJ62" s="300"/>
      <c r="FK62" s="300"/>
      <c r="FL62" s="300"/>
      <c r="FM62" s="300"/>
      <c r="FN62" s="300"/>
      <c r="FO62" s="300"/>
      <c r="FP62" s="300"/>
      <c r="FQ62" s="300"/>
      <c r="FR62" s="300"/>
      <c r="FS62" s="300"/>
      <c r="FT62" s="300"/>
      <c r="FU62" s="300"/>
      <c r="FV62" s="300"/>
      <c r="FW62" s="300"/>
      <c r="FX62" s="300"/>
      <c r="FY62" s="300"/>
      <c r="FZ62" s="300"/>
      <c r="GA62" s="300"/>
      <c r="GB62" s="300"/>
      <c r="GC62" s="300"/>
      <c r="GD62" s="300"/>
      <c r="GE62" s="300"/>
      <c r="GF62" s="300"/>
      <c r="GG62" s="300"/>
      <c r="GH62" s="300"/>
      <c r="GI62" s="300"/>
      <c r="GJ62" s="300"/>
      <c r="GK62" s="300"/>
      <c r="GL62" s="300"/>
      <c r="GM62" s="300"/>
      <c r="GN62" s="300"/>
      <c r="GO62" s="300"/>
      <c r="GP62" s="300"/>
      <c r="GQ62" s="300"/>
      <c r="GR62" s="300"/>
      <c r="GS62" s="300"/>
      <c r="GT62" s="300"/>
      <c r="GU62" s="300"/>
      <c r="GV62" s="300"/>
      <c r="GW62" s="300"/>
      <c r="GX62" s="300"/>
      <c r="GY62" s="300"/>
      <c r="GZ62" s="300"/>
      <c r="HA62" s="300"/>
      <c r="HB62" s="300"/>
      <c r="HC62" s="300"/>
      <c r="HD62" s="300"/>
      <c r="HE62" s="300"/>
      <c r="HF62" s="300"/>
      <c r="HG62" s="300"/>
      <c r="HH62" s="300"/>
      <c r="HI62" s="300"/>
      <c r="HJ62" s="300"/>
      <c r="HK62" s="300"/>
      <c r="HL62" s="300"/>
      <c r="HM62" s="300"/>
      <c r="HN62" s="300"/>
      <c r="HO62" s="300"/>
      <c r="HP62" s="300"/>
      <c r="HQ62" s="300"/>
      <c r="HR62" s="300"/>
      <c r="HS62" s="300"/>
      <c r="HT62" s="300"/>
      <c r="HU62" s="300"/>
      <c r="HV62" s="300"/>
      <c r="HW62" s="300"/>
      <c r="HX62" s="300"/>
      <c r="HY62" s="300"/>
      <c r="HZ62" s="300"/>
      <c r="IA62" s="300"/>
      <c r="IB62" s="300"/>
      <c r="IC62" s="300"/>
      <c r="ID62" s="300"/>
      <c r="IE62" s="300"/>
      <c r="IF62" s="300"/>
      <c r="IG62" s="300"/>
      <c r="IH62" s="300"/>
      <c r="II62" s="300"/>
      <c r="IJ62" s="300"/>
      <c r="IK62" s="300"/>
      <c r="IL62" s="300"/>
      <c r="IM62" s="300"/>
      <c r="IN62" s="300"/>
      <c r="IO62" s="300"/>
      <c r="IP62" s="300"/>
      <c r="IQ62" s="300"/>
      <c r="IR62" s="300"/>
      <c r="IS62" s="300"/>
      <c r="IT62" s="300"/>
      <c r="IU62" s="300"/>
      <c r="IV62" s="300"/>
    </row>
    <row r="63" spans="1:256" s="301" customFormat="1" ht="12" customHeight="1">
      <c r="A63" s="50"/>
      <c r="D63" s="693"/>
      <c r="E63" s="693"/>
      <c r="F63" s="721"/>
      <c r="G63" s="693"/>
      <c r="H63" s="693"/>
      <c r="I63" s="693"/>
      <c r="J63" s="693"/>
      <c r="K63" s="300"/>
      <c r="L63" s="300"/>
      <c r="M63" s="300"/>
      <c r="N63" s="300"/>
      <c r="O63" s="300"/>
      <c r="P63" s="300"/>
      <c r="Q63" s="300"/>
      <c r="R63" s="300"/>
      <c r="S63" s="300"/>
      <c r="T63" s="300"/>
      <c r="U63" s="300"/>
      <c r="V63" s="300"/>
      <c r="W63" s="300"/>
      <c r="X63" s="300"/>
      <c r="Y63" s="300"/>
      <c r="Z63" s="300"/>
      <c r="AA63" s="300"/>
      <c r="AB63" s="300"/>
      <c r="AC63" s="300"/>
      <c r="AD63" s="300"/>
      <c r="AE63" s="300"/>
      <c r="AF63" s="300"/>
      <c r="AG63" s="300"/>
      <c r="AH63" s="300"/>
      <c r="AI63" s="300"/>
      <c r="AJ63" s="300"/>
      <c r="AK63" s="300"/>
      <c r="AL63" s="300"/>
      <c r="AM63" s="300"/>
      <c r="AN63" s="300"/>
      <c r="AO63" s="300"/>
      <c r="AP63" s="300"/>
      <c r="AQ63" s="300"/>
      <c r="AR63" s="300"/>
      <c r="AS63" s="300"/>
      <c r="AT63" s="300"/>
      <c r="AU63" s="300"/>
      <c r="AV63" s="300"/>
      <c r="AW63" s="300"/>
      <c r="AX63" s="300"/>
      <c r="AY63" s="300"/>
      <c r="AZ63" s="300"/>
      <c r="BA63" s="300"/>
      <c r="BB63" s="300"/>
      <c r="BC63" s="300"/>
      <c r="BD63" s="300"/>
      <c r="BE63" s="300"/>
      <c r="BF63" s="300"/>
      <c r="BG63" s="300"/>
      <c r="BH63" s="300"/>
      <c r="BI63" s="300"/>
      <c r="BJ63" s="300"/>
      <c r="BK63" s="300"/>
      <c r="BL63" s="300"/>
      <c r="BM63" s="300"/>
      <c r="BN63" s="300"/>
      <c r="BO63" s="300"/>
      <c r="BP63" s="300"/>
      <c r="BQ63" s="300"/>
      <c r="BR63" s="300"/>
      <c r="BS63" s="300"/>
      <c r="BT63" s="300"/>
      <c r="BU63" s="300"/>
      <c r="BV63" s="300"/>
      <c r="BW63" s="300"/>
      <c r="BX63" s="300"/>
      <c r="BY63" s="300"/>
      <c r="BZ63" s="300"/>
      <c r="CA63" s="300"/>
      <c r="CB63" s="300"/>
      <c r="CC63" s="300"/>
      <c r="CD63" s="300"/>
      <c r="CE63" s="300"/>
      <c r="CF63" s="300"/>
      <c r="CG63" s="300"/>
      <c r="CH63" s="300"/>
      <c r="CI63" s="300"/>
      <c r="CJ63" s="300"/>
      <c r="CK63" s="300"/>
      <c r="CL63" s="300"/>
      <c r="CM63" s="300"/>
      <c r="CN63" s="300"/>
      <c r="CO63" s="300"/>
      <c r="CP63" s="300"/>
      <c r="CQ63" s="300"/>
      <c r="CR63" s="300"/>
      <c r="CS63" s="300"/>
      <c r="CT63" s="300"/>
      <c r="CU63" s="300"/>
      <c r="CV63" s="300"/>
      <c r="CW63" s="300"/>
      <c r="CX63" s="300"/>
      <c r="CY63" s="300"/>
      <c r="CZ63" s="300"/>
      <c r="DA63" s="300"/>
      <c r="DB63" s="300"/>
      <c r="DC63" s="300"/>
      <c r="DD63" s="300"/>
      <c r="DE63" s="300"/>
      <c r="DF63" s="300"/>
      <c r="DG63" s="300"/>
      <c r="DH63" s="300"/>
      <c r="DI63" s="300"/>
      <c r="DJ63" s="300"/>
      <c r="DK63" s="300"/>
      <c r="DL63" s="300"/>
      <c r="DM63" s="300"/>
      <c r="DN63" s="300"/>
      <c r="DO63" s="300"/>
      <c r="DP63" s="300"/>
      <c r="DQ63" s="300"/>
      <c r="DR63" s="300"/>
      <c r="DS63" s="300"/>
      <c r="DT63" s="300"/>
      <c r="DU63" s="300"/>
      <c r="DV63" s="300"/>
      <c r="DW63" s="300"/>
      <c r="DX63" s="300"/>
      <c r="DY63" s="300"/>
      <c r="DZ63" s="300"/>
      <c r="EA63" s="300"/>
      <c r="EB63" s="300"/>
      <c r="EC63" s="300"/>
      <c r="ED63" s="300"/>
      <c r="EE63" s="300"/>
      <c r="EF63" s="300"/>
      <c r="EG63" s="300"/>
      <c r="EH63" s="300"/>
      <c r="EI63" s="300"/>
      <c r="EJ63" s="300"/>
      <c r="EK63" s="300"/>
      <c r="EL63" s="300"/>
      <c r="EM63" s="300"/>
      <c r="EN63" s="300"/>
      <c r="EO63" s="300"/>
      <c r="EP63" s="300"/>
      <c r="EQ63" s="300"/>
      <c r="ER63" s="300"/>
      <c r="ES63" s="300"/>
      <c r="ET63" s="300"/>
      <c r="EU63" s="300"/>
      <c r="EV63" s="300"/>
      <c r="EW63" s="300"/>
      <c r="EX63" s="300"/>
      <c r="EY63" s="300"/>
      <c r="EZ63" s="300"/>
      <c r="FA63" s="300"/>
      <c r="FB63" s="300"/>
      <c r="FC63" s="300"/>
      <c r="FD63" s="300"/>
      <c r="FE63" s="300"/>
      <c r="FF63" s="300"/>
      <c r="FG63" s="300"/>
      <c r="FH63" s="300"/>
      <c r="FI63" s="300"/>
      <c r="FJ63" s="300"/>
      <c r="FK63" s="300"/>
      <c r="FL63" s="300"/>
      <c r="FM63" s="300"/>
      <c r="FN63" s="300"/>
      <c r="FO63" s="300"/>
      <c r="FP63" s="300"/>
      <c r="FQ63" s="300"/>
      <c r="FR63" s="300"/>
      <c r="FS63" s="300"/>
      <c r="FT63" s="300"/>
      <c r="FU63" s="300"/>
      <c r="FV63" s="300"/>
      <c r="FW63" s="300"/>
      <c r="FX63" s="300"/>
      <c r="FY63" s="300"/>
      <c r="FZ63" s="300"/>
      <c r="GA63" s="300"/>
      <c r="GB63" s="300"/>
      <c r="GC63" s="300"/>
      <c r="GD63" s="300"/>
      <c r="GE63" s="300"/>
      <c r="GF63" s="300"/>
      <c r="GG63" s="300"/>
      <c r="GH63" s="300"/>
      <c r="GI63" s="300"/>
      <c r="GJ63" s="300"/>
      <c r="GK63" s="300"/>
      <c r="GL63" s="300"/>
      <c r="GM63" s="300"/>
      <c r="GN63" s="300"/>
      <c r="GO63" s="300"/>
      <c r="GP63" s="300"/>
      <c r="GQ63" s="300"/>
      <c r="GR63" s="300"/>
      <c r="GS63" s="300"/>
      <c r="GT63" s="300"/>
      <c r="GU63" s="300"/>
      <c r="GV63" s="300"/>
      <c r="GW63" s="300"/>
      <c r="GX63" s="300"/>
      <c r="GY63" s="300"/>
      <c r="GZ63" s="300"/>
      <c r="HA63" s="300"/>
      <c r="HB63" s="300"/>
      <c r="HC63" s="300"/>
      <c r="HD63" s="300"/>
      <c r="HE63" s="300"/>
      <c r="HF63" s="300"/>
      <c r="HG63" s="300"/>
      <c r="HH63" s="300"/>
      <c r="HI63" s="300"/>
      <c r="HJ63" s="300"/>
      <c r="HK63" s="300"/>
      <c r="HL63" s="300"/>
      <c r="HM63" s="300"/>
      <c r="HN63" s="300"/>
      <c r="HO63" s="300"/>
      <c r="HP63" s="300"/>
      <c r="HQ63" s="300"/>
      <c r="HR63" s="300"/>
      <c r="HS63" s="300"/>
      <c r="HT63" s="300"/>
      <c r="HU63" s="300"/>
      <c r="HV63" s="300"/>
      <c r="HW63" s="300"/>
      <c r="HX63" s="300"/>
      <c r="HY63" s="300"/>
      <c r="HZ63" s="300"/>
      <c r="IA63" s="300"/>
      <c r="IB63" s="300"/>
      <c r="IC63" s="300"/>
      <c r="ID63" s="300"/>
      <c r="IE63" s="300"/>
      <c r="IF63" s="300"/>
      <c r="IG63" s="300"/>
      <c r="IH63" s="300"/>
      <c r="II63" s="300"/>
      <c r="IJ63" s="300"/>
      <c r="IK63" s="300"/>
      <c r="IL63" s="300"/>
      <c r="IM63" s="300"/>
      <c r="IN63" s="300"/>
      <c r="IO63" s="300"/>
      <c r="IP63" s="300"/>
      <c r="IQ63" s="300"/>
      <c r="IR63" s="300"/>
      <c r="IS63" s="300"/>
      <c r="IT63" s="300"/>
      <c r="IU63" s="300"/>
      <c r="IV63" s="300"/>
    </row>
    <row r="64" spans="1:256" s="2" customFormat="1">
      <c r="D64" s="694"/>
      <c r="E64" s="694"/>
      <c r="F64" s="694"/>
      <c r="G64" s="694"/>
      <c r="H64" s="694"/>
      <c r="I64" s="694"/>
      <c r="J64" s="694"/>
    </row>
    <row r="65" spans="1:256" s="2" customFormat="1">
      <c r="D65" s="694"/>
      <c r="E65" s="694"/>
      <c r="F65" s="694"/>
      <c r="G65" s="694"/>
      <c r="H65" s="694"/>
      <c r="I65" s="694"/>
      <c r="J65" s="694"/>
    </row>
    <row r="66" spans="1:256" s="2" customFormat="1">
      <c r="D66" s="694"/>
      <c r="E66" s="694"/>
      <c r="F66" s="694"/>
      <c r="G66" s="694"/>
      <c r="H66" s="694"/>
      <c r="I66" s="694"/>
      <c r="J66" s="694"/>
    </row>
    <row r="67" spans="1:256" s="2" customFormat="1">
      <c r="D67" s="694"/>
      <c r="E67" s="694"/>
      <c r="F67" s="694"/>
      <c r="G67" s="694"/>
      <c r="H67" s="694"/>
      <c r="I67" s="694"/>
      <c r="J67" s="694"/>
    </row>
    <row r="68" spans="1:256" s="2" customFormat="1">
      <c r="D68" s="694"/>
      <c r="E68" s="694"/>
      <c r="F68" s="694"/>
      <c r="G68" s="694"/>
      <c r="H68" s="694"/>
      <c r="I68" s="694"/>
      <c r="J68" s="694"/>
    </row>
    <row r="69" spans="1:256">
      <c r="A69" s="5" t="s">
        <v>90</v>
      </c>
      <c r="B69" s="5"/>
      <c r="C69" s="5"/>
      <c r="D69" s="695">
        <f>SUM(D60-D24-D26-D30-D33-D38-D44)</f>
        <v>2159</v>
      </c>
      <c r="E69" s="711"/>
      <c r="F69" s="711"/>
      <c r="G69" s="695">
        <f>SUM(G60-G24-G26-G30-G33-G38-G44)</f>
        <v>8976</v>
      </c>
      <c r="H69" s="711"/>
      <c r="I69" s="711"/>
      <c r="J69" s="695">
        <f>SUM(J60-J24-J26-J30-J33-J38-J44)</f>
        <v>11135</v>
      </c>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row>
    <row r="70" spans="1:256" s="2" customFormat="1">
      <c r="D70" s="694"/>
      <c r="E70" s="694"/>
      <c r="F70" s="694"/>
      <c r="G70" s="694"/>
      <c r="H70" s="694"/>
      <c r="I70" s="694"/>
      <c r="J70" s="694"/>
    </row>
    <row r="71" spans="1:256" s="2" customFormat="1">
      <c r="D71" s="694"/>
      <c r="E71" s="694"/>
      <c r="F71" s="694"/>
      <c r="G71" s="694"/>
      <c r="H71" s="694"/>
      <c r="I71" s="694"/>
      <c r="J71" s="694"/>
    </row>
    <row r="72" spans="1:256">
      <c r="A72" s="3"/>
      <c r="B72" s="2"/>
      <c r="C72" s="2"/>
      <c r="D72" s="694"/>
      <c r="E72" s="694"/>
      <c r="F72" s="694"/>
      <c r="G72" s="694"/>
      <c r="H72" s="694"/>
      <c r="I72" s="694"/>
      <c r="J72" s="694"/>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row>
    <row r="73" spans="1:256">
      <c r="A73" s="3"/>
      <c r="B73" s="2"/>
      <c r="C73" s="2"/>
      <c r="D73" s="694"/>
      <c r="E73" s="694"/>
      <c r="F73" s="694"/>
      <c r="G73" s="694"/>
      <c r="H73" s="694"/>
      <c r="I73" s="694"/>
      <c r="J73" s="694"/>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row>
    <row r="74" spans="1:256">
      <c r="A74" s="4"/>
      <c r="B74" s="2"/>
      <c r="C74" s="2"/>
      <c r="D74" s="694"/>
      <c r="E74" s="694"/>
      <c r="F74" s="694"/>
      <c r="G74" s="694"/>
      <c r="H74" s="694"/>
      <c r="I74" s="694"/>
      <c r="J74" s="694"/>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row>
    <row r="75" spans="1:256" s="2" customFormat="1">
      <c r="D75" s="694"/>
      <c r="E75" s="694"/>
      <c r="F75" s="694"/>
      <c r="G75" s="694"/>
      <c r="H75" s="694"/>
      <c r="I75" s="694"/>
      <c r="J75" s="694"/>
    </row>
    <row r="76" spans="1:256" s="2" customFormat="1">
      <c r="D76" s="694"/>
      <c r="E76" s="694"/>
      <c r="F76" s="694"/>
      <c r="G76" s="694"/>
      <c r="H76" s="694"/>
      <c r="I76" s="694"/>
      <c r="J76" s="694"/>
    </row>
    <row r="77" spans="1:256" s="2" customFormat="1">
      <c r="D77" s="694"/>
      <c r="E77" s="694"/>
      <c r="F77" s="694"/>
      <c r="G77" s="694"/>
      <c r="H77" s="694"/>
      <c r="I77" s="694"/>
      <c r="J77" s="694"/>
    </row>
    <row r="78" spans="1:256" s="2" customFormat="1">
      <c r="D78" s="694"/>
      <c r="E78" s="694"/>
      <c r="F78" s="694"/>
      <c r="G78" s="694"/>
      <c r="H78" s="694"/>
      <c r="I78" s="694"/>
      <c r="J78" s="694"/>
    </row>
    <row r="79" spans="1:256" s="2" customFormat="1">
      <c r="D79" s="694"/>
      <c r="E79" s="694"/>
      <c r="F79" s="694"/>
      <c r="G79" s="694"/>
      <c r="H79" s="694"/>
      <c r="I79" s="694"/>
      <c r="J79" s="694"/>
    </row>
    <row r="80" spans="1:256" s="2" customFormat="1">
      <c r="D80" s="694"/>
      <c r="E80" s="694"/>
      <c r="F80" s="694"/>
      <c r="G80" s="694"/>
      <c r="H80" s="694"/>
      <c r="I80" s="694"/>
      <c r="J80" s="694"/>
    </row>
    <row r="81" spans="4:10" s="2" customFormat="1">
      <c r="D81" s="694"/>
      <c r="E81" s="694"/>
      <c r="F81" s="694"/>
      <c r="G81" s="694"/>
      <c r="H81" s="694"/>
      <c r="I81" s="694"/>
      <c r="J81" s="694"/>
    </row>
    <row r="82" spans="4:10" s="2" customFormat="1">
      <c r="D82" s="694"/>
      <c r="E82" s="694"/>
      <c r="F82" s="694"/>
      <c r="G82" s="694"/>
      <c r="H82" s="694"/>
      <c r="I82" s="694"/>
      <c r="J82" s="694"/>
    </row>
    <row r="83" spans="4:10" s="2" customFormat="1">
      <c r="D83" s="694"/>
      <c r="E83" s="694"/>
      <c r="F83" s="694"/>
      <c r="G83" s="694"/>
      <c r="H83" s="694"/>
      <c r="I83" s="694"/>
      <c r="J83" s="694"/>
    </row>
    <row r="84" spans="4:10" s="2" customFormat="1">
      <c r="D84" s="694"/>
      <c r="E84" s="694"/>
      <c r="F84" s="694"/>
      <c r="G84" s="694"/>
      <c r="H84" s="694"/>
      <c r="I84" s="694"/>
      <c r="J84" s="694"/>
    </row>
    <row r="85" spans="4:10" s="2" customFormat="1">
      <c r="D85" s="694"/>
      <c r="E85" s="694"/>
      <c r="F85" s="694"/>
      <c r="G85" s="694"/>
      <c r="H85" s="694"/>
      <c r="I85" s="694"/>
      <c r="J85" s="694"/>
    </row>
    <row r="86" spans="4:10" s="2" customFormat="1">
      <c r="D86" s="694"/>
      <c r="E86" s="694"/>
      <c r="F86" s="694"/>
      <c r="G86" s="694"/>
      <c r="H86" s="694"/>
      <c r="I86" s="694"/>
      <c r="J86" s="694"/>
    </row>
    <row r="87" spans="4:10" s="2" customFormat="1">
      <c r="D87" s="694"/>
      <c r="E87" s="694"/>
      <c r="F87" s="694"/>
      <c r="G87" s="694"/>
      <c r="H87" s="694"/>
      <c r="I87" s="694"/>
      <c r="J87" s="694"/>
    </row>
    <row r="88" spans="4:10" s="2" customFormat="1">
      <c r="D88" s="694"/>
      <c r="E88" s="694"/>
      <c r="F88" s="694"/>
      <c r="G88" s="694"/>
      <c r="H88" s="694"/>
      <c r="I88" s="694"/>
      <c r="J88" s="694"/>
    </row>
    <row r="89" spans="4:10" s="2" customFormat="1">
      <c r="D89" s="694"/>
      <c r="E89" s="694"/>
      <c r="F89" s="694"/>
      <c r="G89" s="694"/>
      <c r="H89" s="694"/>
      <c r="I89" s="694"/>
      <c r="J89" s="694"/>
    </row>
    <row r="90" spans="4:10" s="2" customFormat="1">
      <c r="D90" s="694"/>
      <c r="E90" s="694"/>
      <c r="F90" s="694"/>
      <c r="G90" s="694"/>
      <c r="H90" s="694"/>
      <c r="I90" s="694"/>
      <c r="J90" s="694"/>
    </row>
    <row r="91" spans="4:10" s="2" customFormat="1">
      <c r="D91" s="694"/>
      <c r="E91" s="694"/>
      <c r="F91" s="694"/>
      <c r="G91" s="694"/>
      <c r="H91" s="694"/>
      <c r="I91" s="694"/>
      <c r="J91" s="694"/>
    </row>
    <row r="92" spans="4:10" s="2" customFormat="1">
      <c r="D92" s="694"/>
      <c r="E92" s="694"/>
      <c r="F92" s="694"/>
      <c r="G92" s="694"/>
      <c r="H92" s="694"/>
      <c r="I92" s="694"/>
      <c r="J92" s="694"/>
    </row>
    <row r="93" spans="4:10" s="2" customFormat="1">
      <c r="D93" s="694"/>
      <c r="E93" s="694"/>
      <c r="F93" s="694"/>
      <c r="G93" s="694"/>
      <c r="H93" s="694"/>
      <c r="I93" s="694"/>
      <c r="J93" s="694"/>
    </row>
    <row r="94" spans="4:10" s="2" customFormat="1">
      <c r="D94" s="694"/>
      <c r="E94" s="694"/>
      <c r="F94" s="694"/>
      <c r="G94" s="694"/>
      <c r="H94" s="694"/>
      <c r="I94" s="694"/>
      <c r="J94" s="694"/>
    </row>
    <row r="95" spans="4:10" s="2" customFormat="1">
      <c r="D95" s="694"/>
      <c r="E95" s="694"/>
      <c r="F95" s="694"/>
      <c r="G95" s="694"/>
      <c r="H95" s="694"/>
      <c r="I95" s="694"/>
      <c r="J95" s="694"/>
    </row>
    <row r="96" spans="4:10" s="2" customFormat="1">
      <c r="D96" s="694"/>
      <c r="E96" s="694"/>
      <c r="F96" s="694"/>
      <c r="G96" s="694"/>
      <c r="H96" s="694"/>
      <c r="I96" s="694"/>
      <c r="J96" s="694"/>
    </row>
    <row r="97" spans="4:10" s="2" customFormat="1">
      <c r="D97" s="694"/>
      <c r="E97" s="694"/>
      <c r="F97" s="694"/>
      <c r="G97" s="694"/>
      <c r="H97" s="694"/>
      <c r="I97" s="694"/>
      <c r="J97" s="694"/>
    </row>
    <row r="98" spans="4:10" s="2" customFormat="1">
      <c r="D98" s="694"/>
      <c r="E98" s="694"/>
      <c r="F98" s="694"/>
      <c r="G98" s="694"/>
      <c r="H98" s="694"/>
      <c r="I98" s="694"/>
      <c r="J98" s="694"/>
    </row>
    <row r="99" spans="4:10" s="2" customFormat="1">
      <c r="D99" s="694"/>
      <c r="E99" s="694"/>
      <c r="F99" s="694"/>
      <c r="G99" s="694"/>
      <c r="H99" s="694"/>
      <c r="I99" s="694"/>
      <c r="J99" s="694"/>
    </row>
    <row r="100" spans="4:10" s="2" customFormat="1">
      <c r="D100" s="694"/>
      <c r="E100" s="694"/>
      <c r="F100" s="694"/>
      <c r="G100" s="694"/>
      <c r="H100" s="694"/>
      <c r="I100" s="694"/>
      <c r="J100" s="694"/>
    </row>
    <row r="101" spans="4:10" s="2" customFormat="1">
      <c r="D101" s="694"/>
      <c r="E101" s="694"/>
      <c r="F101" s="694"/>
      <c r="G101" s="694"/>
      <c r="H101" s="694"/>
      <c r="I101" s="694"/>
      <c r="J101" s="694"/>
    </row>
    <row r="102" spans="4:10" s="2" customFormat="1">
      <c r="D102" s="694"/>
      <c r="E102" s="694"/>
      <c r="F102" s="694"/>
      <c r="G102" s="694"/>
      <c r="H102" s="694"/>
      <c r="I102" s="694"/>
      <c r="J102" s="694"/>
    </row>
    <row r="103" spans="4:10" s="2" customFormat="1">
      <c r="D103" s="694"/>
      <c r="E103" s="694"/>
      <c r="F103" s="694"/>
      <c r="G103" s="694"/>
      <c r="H103" s="694"/>
      <c r="I103" s="694"/>
      <c r="J103" s="694"/>
    </row>
    <row r="104" spans="4:10" s="2" customFormat="1">
      <c r="D104" s="694"/>
      <c r="E104" s="694"/>
      <c r="F104" s="694"/>
      <c r="G104" s="694"/>
      <c r="H104" s="694"/>
      <c r="I104" s="694"/>
      <c r="J104" s="694"/>
    </row>
    <row r="105" spans="4:10" s="2" customFormat="1">
      <c r="D105" s="694"/>
      <c r="E105" s="694"/>
      <c r="F105" s="694"/>
      <c r="G105" s="694"/>
      <c r="H105" s="694"/>
      <c r="I105" s="694"/>
      <c r="J105" s="694"/>
    </row>
    <row r="106" spans="4:10" s="2" customFormat="1">
      <c r="D106" s="694"/>
      <c r="E106" s="694"/>
      <c r="F106" s="694"/>
      <c r="G106" s="694"/>
      <c r="H106" s="694"/>
      <c r="I106" s="694"/>
      <c r="J106" s="694"/>
    </row>
    <row r="107" spans="4:10" s="2" customFormat="1">
      <c r="D107" s="694"/>
      <c r="E107" s="694"/>
      <c r="F107" s="694"/>
      <c r="G107" s="694"/>
      <c r="H107" s="694"/>
      <c r="I107" s="694"/>
      <c r="J107" s="694"/>
    </row>
    <row r="108" spans="4:10" s="2" customFormat="1">
      <c r="D108" s="694"/>
      <c r="E108" s="694"/>
      <c r="F108" s="694"/>
      <c r="G108" s="694"/>
      <c r="H108" s="694"/>
      <c r="I108" s="694"/>
      <c r="J108" s="694"/>
    </row>
    <row r="109" spans="4:10" s="2" customFormat="1">
      <c r="D109" s="694"/>
      <c r="E109" s="694"/>
      <c r="F109" s="694"/>
      <c r="G109" s="694"/>
      <c r="H109" s="694"/>
      <c r="I109" s="694"/>
      <c r="J109" s="694"/>
    </row>
    <row r="110" spans="4:10" s="2" customFormat="1">
      <c r="D110" s="694"/>
      <c r="E110" s="694"/>
      <c r="F110" s="694"/>
      <c r="G110" s="694"/>
      <c r="H110" s="694"/>
      <c r="I110" s="694"/>
      <c r="J110" s="694"/>
    </row>
    <row r="111" spans="4:10" s="2" customFormat="1">
      <c r="D111" s="694"/>
      <c r="E111" s="694"/>
      <c r="F111" s="694"/>
      <c r="G111" s="694"/>
      <c r="H111" s="694"/>
      <c r="I111" s="694"/>
      <c r="J111" s="694"/>
    </row>
    <row r="112" spans="4:10" s="2" customFormat="1">
      <c r="D112" s="694"/>
      <c r="E112" s="694"/>
      <c r="F112" s="694"/>
      <c r="G112" s="694"/>
      <c r="H112" s="694"/>
      <c r="I112" s="694"/>
      <c r="J112" s="694"/>
    </row>
    <row r="113" spans="4:10" s="2" customFormat="1">
      <c r="D113" s="694"/>
      <c r="E113" s="694"/>
      <c r="F113" s="694"/>
      <c r="G113" s="694"/>
      <c r="H113" s="694"/>
      <c r="I113" s="694"/>
      <c r="J113" s="694"/>
    </row>
    <row r="114" spans="4:10" s="2" customFormat="1">
      <c r="D114" s="694"/>
      <c r="E114" s="694"/>
      <c r="F114" s="694"/>
      <c r="G114" s="694"/>
      <c r="H114" s="694"/>
      <c r="I114" s="694"/>
      <c r="J114" s="694"/>
    </row>
    <row r="115" spans="4:10" s="2" customFormat="1">
      <c r="D115" s="694"/>
      <c r="E115" s="694"/>
      <c r="F115" s="694"/>
      <c r="G115" s="694"/>
      <c r="H115" s="694"/>
      <c r="I115" s="694"/>
      <c r="J115" s="694"/>
    </row>
    <row r="116" spans="4:10" s="2" customFormat="1">
      <c r="D116" s="694"/>
      <c r="E116" s="694"/>
      <c r="F116" s="694"/>
      <c r="G116" s="694"/>
      <c r="H116" s="694"/>
      <c r="I116" s="694"/>
      <c r="J116" s="694"/>
    </row>
    <row r="117" spans="4:10" s="2" customFormat="1">
      <c r="D117" s="694"/>
      <c r="E117" s="694"/>
      <c r="F117" s="694"/>
      <c r="G117" s="694"/>
      <c r="H117" s="694"/>
      <c r="I117" s="694"/>
      <c r="J117" s="694"/>
    </row>
    <row r="118" spans="4:10" s="2" customFormat="1">
      <c r="D118" s="694"/>
      <c r="E118" s="694"/>
      <c r="F118" s="694"/>
      <c r="G118" s="694"/>
      <c r="H118" s="694"/>
      <c r="I118" s="694"/>
      <c r="J118" s="694"/>
    </row>
    <row r="119" spans="4:10" s="2" customFormat="1">
      <c r="D119" s="694"/>
      <c r="E119" s="694"/>
      <c r="F119" s="694"/>
      <c r="G119" s="694"/>
      <c r="H119" s="694"/>
      <c r="I119" s="694"/>
      <c r="J119" s="694"/>
    </row>
  </sheetData>
  <mergeCells count="3">
    <mergeCell ref="C5:E6"/>
    <mergeCell ref="I5:K6"/>
    <mergeCell ref="F5:H6"/>
  </mergeCells>
  <phoneticPr fontId="0" type="noConversion"/>
  <pageMargins left="0.78740157480314965" right="0.51181102362204722" top="0.51181102362204722" bottom="0.51181102362204722" header="0" footer="0"/>
  <pageSetup scale="95" orientation="portrait" r:id="rId1"/>
  <headerFooter alignWithMargins="0"/>
  <ignoredErrors>
    <ignoredError sqref="K36:K60 G12 G18 C20:C22 D20:D22 F20:F22 G20:G22 H8:K22 E21:E22 K26:K35 F18 D18 C18 F12 D12 C12 E19 E13:E17 E8:E11 K23:K24 E26:E36 H26:J35 E23:E24 H23:J24 G60 G41 F41 D41 H37:J60 D60 F60 E37:E40 E42:E59 C41 C60 H36:I36 J36 J25 E25 H25:I25 K25 A61:D62 B63:D63 A2:K2 A4:K4 A3" unlockedFormula="1"/>
    <ignoredError sqref="E20 E18 E12 E41 E60" formula="1"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3"/>
  <sheetViews>
    <sheetView showGridLines="0" zoomScaleNormal="100" zoomScaleSheetLayoutView="50" workbookViewId="0"/>
  </sheetViews>
  <sheetFormatPr defaultColWidth="11.5546875" defaultRowHeight="15"/>
  <cols>
    <col min="1" max="4" width="7.6640625" style="8" customWidth="1"/>
    <col min="5" max="5" width="4.6640625" style="8" customWidth="1"/>
    <col min="6" max="7" width="7.6640625" style="8" customWidth="1"/>
    <col min="8" max="8" width="4.6640625" style="8" customWidth="1"/>
    <col min="9" max="10" width="7.6640625" style="8" customWidth="1"/>
    <col min="11" max="11" width="4.6640625" style="8" customWidth="1"/>
    <col min="12" max="16384" width="11.5546875" style="8"/>
  </cols>
  <sheetData>
    <row r="1" spans="1:11" ht="15.95" customHeight="1">
      <c r="A1" s="411" t="s">
        <v>91</v>
      </c>
      <c r="B1" s="412"/>
      <c r="C1" s="412"/>
      <c r="D1" s="412"/>
      <c r="E1" s="412"/>
      <c r="F1" s="412"/>
      <c r="G1" s="412"/>
      <c r="H1" s="412"/>
      <c r="I1" s="412"/>
      <c r="J1" s="412"/>
      <c r="K1" s="413"/>
    </row>
    <row r="2" spans="1:11" ht="15.95" customHeight="1">
      <c r="A2" s="414" t="str">
        <f>Titles!A2</f>
        <v>Housing Start Data in Centres 10,000 Population and Over</v>
      </c>
      <c r="B2" s="415"/>
      <c r="C2" s="415"/>
      <c r="D2" s="415"/>
      <c r="E2" s="415"/>
      <c r="F2" s="415"/>
      <c r="G2" s="415"/>
      <c r="H2" s="415"/>
      <c r="I2" s="415"/>
      <c r="J2" s="415"/>
      <c r="K2" s="416"/>
    </row>
    <row r="3" spans="1:11" ht="15.95" customHeight="1">
      <c r="A3" s="463"/>
      <c r="B3" s="464"/>
      <c r="C3" s="464"/>
      <c r="D3" s="464"/>
      <c r="E3" s="464"/>
      <c r="F3" s="464"/>
      <c r="G3" s="464"/>
      <c r="H3" s="464"/>
      <c r="I3" s="464"/>
      <c r="J3" s="464"/>
      <c r="K3" s="465"/>
    </row>
    <row r="4" spans="1:11" ht="15.95" customHeight="1" thickBot="1">
      <c r="A4" s="417" t="str">
        <f>Titles!A5</f>
        <v>January - January 2021 - 2022</v>
      </c>
      <c r="B4" s="418"/>
      <c r="C4" s="418"/>
      <c r="D4" s="418"/>
      <c r="E4" s="418"/>
      <c r="F4" s="418"/>
      <c r="G4" s="418"/>
      <c r="H4" s="418"/>
      <c r="I4" s="418"/>
      <c r="J4" s="418"/>
      <c r="K4" s="419"/>
    </row>
    <row r="5" spans="1:11" ht="11.1" customHeight="1">
      <c r="A5" s="45" t="s">
        <v>33</v>
      </c>
      <c r="B5" s="52"/>
      <c r="C5" s="454" t="s">
        <v>34</v>
      </c>
      <c r="D5" s="455"/>
      <c r="E5" s="456"/>
      <c r="F5" s="454" t="s">
        <v>35</v>
      </c>
      <c r="G5" s="455"/>
      <c r="H5" s="456"/>
      <c r="I5" s="510" t="s">
        <v>36</v>
      </c>
      <c r="J5" s="511"/>
      <c r="K5" s="512"/>
    </row>
    <row r="6" spans="1:11" ht="11.1" customHeight="1">
      <c r="A6" s="46" t="s">
        <v>37</v>
      </c>
      <c r="B6" s="53"/>
      <c r="C6" s="454"/>
      <c r="D6" s="455"/>
      <c r="E6" s="456"/>
      <c r="F6" s="454"/>
      <c r="G6" s="455"/>
      <c r="H6" s="456"/>
      <c r="I6" s="466"/>
      <c r="J6" s="467"/>
      <c r="K6" s="468"/>
    </row>
    <row r="7" spans="1:11" ht="12" customHeight="1">
      <c r="B7" s="54"/>
      <c r="C7" s="11">
        <f>Titles!A22</f>
        <v>2021</v>
      </c>
      <c r="D7" s="11">
        <v>2022</v>
      </c>
      <c r="E7" s="55" t="s">
        <v>38</v>
      </c>
      <c r="F7" s="11">
        <f>Titles!A22</f>
        <v>2021</v>
      </c>
      <c r="G7" s="11">
        <v>2022</v>
      </c>
      <c r="H7" s="12" t="s">
        <v>38</v>
      </c>
      <c r="I7" s="11">
        <v>2021</v>
      </c>
      <c r="J7" s="11">
        <v>2022</v>
      </c>
      <c r="K7" s="13" t="s">
        <v>38</v>
      </c>
    </row>
    <row r="8" spans="1:11" ht="11.85" customHeight="1">
      <c r="A8" s="15" t="s">
        <v>39</v>
      </c>
      <c r="B8" s="16"/>
      <c r="C8" s="17">
        <v>23</v>
      </c>
      <c r="D8" s="17">
        <v>41</v>
      </c>
      <c r="E8" s="37">
        <f>IF(C8=D8,"-",IF((C8=0),"##",IF(ABS((D8/C8-1)*100)&gt;=500,"##",(D8/C8-1)*100)))</f>
        <v>78.260869565217376</v>
      </c>
      <c r="F8" s="17">
        <v>14</v>
      </c>
      <c r="G8" s="18">
        <v>2</v>
      </c>
      <c r="H8" s="37">
        <f t="shared" ref="H8:H19" si="0">IF(F8=G8,"-",IF((F8=0),"##",IF(ABS((G8/F8-1)*100)&gt;=500,"##",(G8/F8-1)*100)))</f>
        <v>-85.714285714285722</v>
      </c>
      <c r="I8" s="17">
        <f>C8+F8</f>
        <v>37</v>
      </c>
      <c r="J8" s="19">
        <f>D8+G8</f>
        <v>43</v>
      </c>
      <c r="K8" s="20">
        <f t="shared" ref="K8:K19" si="1">IF(I8=J8,"-",IF((I8=0),"##",IF(ABS((J8/I8-1)*100)&gt;=500,"##",(J8/I8-1)*100)))</f>
        <v>16.216216216216207</v>
      </c>
    </row>
    <row r="9" spans="1:11" ht="11.85" customHeight="1">
      <c r="A9" s="21" t="s">
        <v>40</v>
      </c>
      <c r="B9" s="22"/>
      <c r="C9" s="23">
        <v>30</v>
      </c>
      <c r="D9" s="23">
        <v>6</v>
      </c>
      <c r="E9" s="38">
        <f t="shared" ref="E9:E19" si="2">IF(C9=D9,"-",IF((C9=0),"##",IF(ABS((D9/C9-1)*100)&gt;=500,"##",(D9/C9-1)*100)))</f>
        <v>-80</v>
      </c>
      <c r="F9" s="23">
        <v>16</v>
      </c>
      <c r="G9" s="24">
        <v>7</v>
      </c>
      <c r="H9" s="38">
        <f t="shared" si="0"/>
        <v>-56.25</v>
      </c>
      <c r="I9" s="71">
        <f t="shared" ref="I9:I20" si="3">C9+F9</f>
        <v>46</v>
      </c>
      <c r="J9" s="23">
        <f t="shared" ref="J9:J20" si="4">D9+G9</f>
        <v>13</v>
      </c>
      <c r="K9" s="26">
        <f t="shared" si="1"/>
        <v>-71.739130434782624</v>
      </c>
    </row>
    <row r="10" spans="1:11" ht="11.85" customHeight="1">
      <c r="A10" s="21" t="s">
        <v>41</v>
      </c>
      <c r="B10" s="22"/>
      <c r="C10" s="23">
        <v>144</v>
      </c>
      <c r="D10" s="23">
        <v>100</v>
      </c>
      <c r="E10" s="38">
        <f t="shared" si="2"/>
        <v>-30.555555555555557</v>
      </c>
      <c r="F10" s="23">
        <v>330</v>
      </c>
      <c r="G10" s="24">
        <v>451</v>
      </c>
      <c r="H10" s="38">
        <f t="shared" si="0"/>
        <v>36.666666666666671</v>
      </c>
      <c r="I10" s="71">
        <f t="shared" si="3"/>
        <v>474</v>
      </c>
      <c r="J10" s="23">
        <f t="shared" si="4"/>
        <v>551</v>
      </c>
      <c r="K10" s="26">
        <f t="shared" si="1"/>
        <v>16.244725738396614</v>
      </c>
    </row>
    <row r="11" spans="1:11" ht="11.85" customHeight="1">
      <c r="A11" s="21" t="s">
        <v>42</v>
      </c>
      <c r="B11" s="22"/>
      <c r="C11" s="23">
        <v>34</v>
      </c>
      <c r="D11" s="23">
        <v>25</v>
      </c>
      <c r="E11" s="38">
        <f t="shared" si="2"/>
        <v>-26.470588235294112</v>
      </c>
      <c r="F11" s="23">
        <v>103</v>
      </c>
      <c r="G11" s="24">
        <v>69</v>
      </c>
      <c r="H11" s="38">
        <f t="shared" si="0"/>
        <v>-33.009708737864074</v>
      </c>
      <c r="I11" s="71">
        <f t="shared" si="3"/>
        <v>137</v>
      </c>
      <c r="J11" s="23">
        <f t="shared" si="4"/>
        <v>94</v>
      </c>
      <c r="K11" s="26">
        <f t="shared" si="1"/>
        <v>-31.386861313868607</v>
      </c>
    </row>
    <row r="12" spans="1:11" ht="11.85" customHeight="1">
      <c r="A12" s="21" t="s">
        <v>43</v>
      </c>
      <c r="B12" s="22"/>
      <c r="C12" s="23">
        <f>SUM(C8:C11)</f>
        <v>231</v>
      </c>
      <c r="D12" s="23">
        <f>SUM(D8:D11)</f>
        <v>172</v>
      </c>
      <c r="E12" s="38">
        <f t="shared" si="2"/>
        <v>-25.541125541125542</v>
      </c>
      <c r="F12" s="23">
        <f>SUM(F8:F11)</f>
        <v>463</v>
      </c>
      <c r="G12" s="24">
        <f>SUM(G8:G11)</f>
        <v>529</v>
      </c>
      <c r="H12" s="38">
        <f t="shared" si="0"/>
        <v>14.254859611231097</v>
      </c>
      <c r="I12" s="23">
        <f t="shared" si="3"/>
        <v>694</v>
      </c>
      <c r="J12" s="23">
        <f t="shared" si="4"/>
        <v>701</v>
      </c>
      <c r="K12" s="26">
        <f t="shared" si="1"/>
        <v>1.008645533141217</v>
      </c>
    </row>
    <row r="13" spans="1:11" ht="11.85" customHeight="1">
      <c r="A13" s="21" t="s">
        <v>44</v>
      </c>
      <c r="B13" s="22"/>
      <c r="C13" s="23">
        <v>587</v>
      </c>
      <c r="D13" s="23">
        <v>378</v>
      </c>
      <c r="E13" s="38">
        <f t="shared" si="2"/>
        <v>-35.604770017035783</v>
      </c>
      <c r="F13" s="23">
        <v>3922</v>
      </c>
      <c r="G13" s="24">
        <v>3284</v>
      </c>
      <c r="H13" s="38">
        <f t="shared" si="0"/>
        <v>-16.267210606833249</v>
      </c>
      <c r="I13" s="71">
        <f t="shared" si="3"/>
        <v>4509</v>
      </c>
      <c r="J13" s="23">
        <f t="shared" si="4"/>
        <v>3662</v>
      </c>
      <c r="K13" s="26">
        <f t="shared" si="1"/>
        <v>-18.784652916389444</v>
      </c>
    </row>
    <row r="14" spans="1:11" ht="11.85" customHeight="1">
      <c r="A14" s="21" t="s">
        <v>45</v>
      </c>
      <c r="B14" s="22"/>
      <c r="C14" s="23">
        <v>1457</v>
      </c>
      <c r="D14" s="23">
        <v>1307</v>
      </c>
      <c r="E14" s="38">
        <f t="shared" si="2"/>
        <v>-10.295126973232671</v>
      </c>
      <c r="F14" s="23">
        <v>4848</v>
      </c>
      <c r="G14" s="24">
        <v>2365</v>
      </c>
      <c r="H14" s="38">
        <f t="shared" si="0"/>
        <v>-51.21699669966997</v>
      </c>
      <c r="I14" s="71">
        <f t="shared" si="3"/>
        <v>6305</v>
      </c>
      <c r="J14" s="23">
        <f t="shared" si="4"/>
        <v>3672</v>
      </c>
      <c r="K14" s="26">
        <f t="shared" si="1"/>
        <v>-41.760507533703404</v>
      </c>
    </row>
    <row r="15" spans="1:11" ht="11.85" customHeight="1">
      <c r="A15" s="21" t="s">
        <v>46</v>
      </c>
      <c r="B15" s="22"/>
      <c r="C15" s="23">
        <v>130</v>
      </c>
      <c r="D15" s="23">
        <v>135</v>
      </c>
      <c r="E15" s="38">
        <f t="shared" si="2"/>
        <v>3.8461538461538547</v>
      </c>
      <c r="F15" s="23">
        <v>542</v>
      </c>
      <c r="G15" s="24">
        <v>427</v>
      </c>
      <c r="H15" s="38">
        <f t="shared" si="0"/>
        <v>-21.217712177121772</v>
      </c>
      <c r="I15" s="71">
        <f t="shared" si="3"/>
        <v>672</v>
      </c>
      <c r="J15" s="23">
        <f t="shared" si="4"/>
        <v>562</v>
      </c>
      <c r="K15" s="26">
        <f t="shared" si="1"/>
        <v>-16.369047619047617</v>
      </c>
    </row>
    <row r="16" spans="1:11" ht="11.85" customHeight="1">
      <c r="A16" s="21" t="s">
        <v>47</v>
      </c>
      <c r="B16" s="22"/>
      <c r="C16" s="23">
        <v>71</v>
      </c>
      <c r="D16" s="23">
        <v>61</v>
      </c>
      <c r="E16" s="38">
        <f t="shared" si="2"/>
        <v>-14.084507042253524</v>
      </c>
      <c r="F16" s="23">
        <v>244</v>
      </c>
      <c r="G16" s="24">
        <v>61</v>
      </c>
      <c r="H16" s="38">
        <f t="shared" si="0"/>
        <v>-75</v>
      </c>
      <c r="I16" s="71">
        <f t="shared" si="3"/>
        <v>315</v>
      </c>
      <c r="J16" s="23">
        <f t="shared" si="4"/>
        <v>122</v>
      </c>
      <c r="K16" s="26">
        <f t="shared" si="1"/>
        <v>-61.269841269841272</v>
      </c>
    </row>
    <row r="17" spans="1:11" ht="11.85" customHeight="1">
      <c r="A17" s="21" t="s">
        <v>48</v>
      </c>
      <c r="B17" s="22"/>
      <c r="C17" s="23">
        <v>816</v>
      </c>
      <c r="D17" s="23">
        <v>575</v>
      </c>
      <c r="E17" s="38">
        <f t="shared" si="2"/>
        <v>-29.53431372549019</v>
      </c>
      <c r="F17" s="23">
        <v>1250</v>
      </c>
      <c r="G17" s="24">
        <v>1200</v>
      </c>
      <c r="H17" s="38">
        <f t="shared" si="0"/>
        <v>-4.0000000000000036</v>
      </c>
      <c r="I17" s="71">
        <f t="shared" si="3"/>
        <v>2066</v>
      </c>
      <c r="J17" s="23">
        <f t="shared" si="4"/>
        <v>1775</v>
      </c>
      <c r="K17" s="26">
        <f t="shared" si="1"/>
        <v>-14.085188770571156</v>
      </c>
    </row>
    <row r="18" spans="1:11" ht="11.85" customHeight="1">
      <c r="A18" s="21" t="s">
        <v>49</v>
      </c>
      <c r="B18" s="22"/>
      <c r="C18" s="23">
        <f>SUM(C15:C17)</f>
        <v>1017</v>
      </c>
      <c r="D18" s="23">
        <f>SUM(D15:D17)</f>
        <v>771</v>
      </c>
      <c r="E18" s="38">
        <f t="shared" si="2"/>
        <v>-24.188790560471972</v>
      </c>
      <c r="F18" s="23">
        <f>SUM(F15:F17)</f>
        <v>2036</v>
      </c>
      <c r="G18" s="24">
        <f>SUM(G15:G17)</f>
        <v>1688</v>
      </c>
      <c r="H18" s="38">
        <f t="shared" si="0"/>
        <v>-17.092337917485267</v>
      </c>
      <c r="I18" s="71">
        <f t="shared" si="3"/>
        <v>3053</v>
      </c>
      <c r="J18" s="23">
        <f t="shared" si="4"/>
        <v>2459</v>
      </c>
      <c r="K18" s="26">
        <f t="shared" si="1"/>
        <v>-19.456272518833938</v>
      </c>
    </row>
    <row r="19" spans="1:11" ht="11.85" customHeight="1">
      <c r="A19" s="27" t="s">
        <v>50</v>
      </c>
      <c r="B19" s="28"/>
      <c r="C19" s="29">
        <v>614</v>
      </c>
      <c r="D19" s="29">
        <v>407</v>
      </c>
      <c r="E19" s="40">
        <f t="shared" si="2"/>
        <v>-33.713355048859938</v>
      </c>
      <c r="F19" s="29">
        <v>1946</v>
      </c>
      <c r="G19" s="30">
        <v>2319</v>
      </c>
      <c r="H19" s="40">
        <f t="shared" si="0"/>
        <v>19.167523124357654</v>
      </c>
      <c r="I19" s="56">
        <f t="shared" si="3"/>
        <v>2560</v>
      </c>
      <c r="J19" s="29">
        <f t="shared" si="4"/>
        <v>2726</v>
      </c>
      <c r="K19" s="32">
        <f t="shared" si="1"/>
        <v>6.4843750000000089</v>
      </c>
    </row>
    <row r="20" spans="1:11" ht="13.5" customHeight="1">
      <c r="A20" s="33" t="s">
        <v>51</v>
      </c>
      <c r="B20" s="36"/>
      <c r="C20" s="35">
        <f>SUM(C12:C14,C18:C19)</f>
        <v>3906</v>
      </c>
      <c r="D20" s="35">
        <f>SUM(D12:D14,D18:D19)</f>
        <v>3035</v>
      </c>
      <c r="E20" s="55">
        <f>IF(C20=D20,"-",IF((C20=0),"##",IF(ABS((D20/C20-1)*100)&gt;=500,"##",(D20/C20-1)*100)))</f>
        <v>-22.299027137736815</v>
      </c>
      <c r="F20" s="35">
        <f>SUM(F12:F14,F18:F19)</f>
        <v>13215</v>
      </c>
      <c r="G20" s="35">
        <f>SUM(G12:G14,G18:G19)</f>
        <v>10185</v>
      </c>
      <c r="H20" s="55">
        <f>IF(F20=G20,"-",IF((F20=0),"##",IF(ABS((G20/F20-1)*100)&gt;=500,"##",(G20/F20-1)*100)))</f>
        <v>-22.928490351872878</v>
      </c>
      <c r="I20" s="57">
        <f t="shared" si="3"/>
        <v>17121</v>
      </c>
      <c r="J20" s="35">
        <f t="shared" si="4"/>
        <v>13220</v>
      </c>
      <c r="K20" s="13">
        <f>IF(I20=J20,"-",IF((I20=0),"##",IF(ABS((J20/I20-1)*100)&gt;=500,"##",(J20/I20-1)*100)))</f>
        <v>-22.784884060510478</v>
      </c>
    </row>
    <row r="21" spans="1:11" ht="12" customHeight="1">
      <c r="A21" s="45" t="s">
        <v>52</v>
      </c>
      <c r="B21" s="58"/>
      <c r="C21" s="59"/>
      <c r="D21" s="60"/>
      <c r="E21" s="61"/>
      <c r="F21" s="60"/>
      <c r="G21" s="60"/>
      <c r="H21" s="61"/>
      <c r="I21" s="62"/>
      <c r="J21" s="60"/>
      <c r="K21" s="32"/>
    </row>
    <row r="22" spans="1:11" ht="12" customHeight="1">
      <c r="A22" s="48"/>
      <c r="B22" s="63"/>
      <c r="C22" s="64"/>
      <c r="D22" s="64"/>
      <c r="E22" s="65"/>
      <c r="F22" s="64"/>
      <c r="G22" s="64"/>
      <c r="H22" s="65"/>
      <c r="I22" s="66"/>
      <c r="J22" s="64"/>
      <c r="K22" s="67"/>
    </row>
    <row r="23" spans="1:11" ht="11.85" customHeight="1">
      <c r="A23" s="15" t="s">
        <v>53</v>
      </c>
      <c r="B23" s="19"/>
      <c r="C23" s="37">
        <v>21</v>
      </c>
      <c r="D23" s="37">
        <v>6</v>
      </c>
      <c r="E23" s="37">
        <f t="shared" ref="E23:E59" si="5">IF(C23=D23,"-",IF((C23=0),"##",IF(ABS((D23/C23-1)*100)&gt;=500,"##",(D23/C23-1)*100)))</f>
        <v>-71.428571428571431</v>
      </c>
      <c r="F23" s="17">
        <v>53</v>
      </c>
      <c r="G23" s="192">
        <v>161</v>
      </c>
      <c r="H23" s="37">
        <f t="shared" ref="H23:H59" si="6">IF(F23=G23,"-",IF((F23=0),"##",IF(ABS((G23/F23-1)*100)&gt;=500,"##",(G23/F23-1)*100)))</f>
        <v>203.77358490566039</v>
      </c>
      <c r="I23" s="70">
        <f t="shared" ref="I23:I60" si="7">C23+F23</f>
        <v>74</v>
      </c>
      <c r="J23" s="17">
        <f t="shared" ref="J23:J60" si="8">D23+G23</f>
        <v>167</v>
      </c>
      <c r="K23" s="20">
        <f t="shared" ref="K23:K59" si="9">IF(I23=J23,"-",IF((I23=0),"##",IF(ABS((J23/I23-1)*100)&gt;=500,"##",(J23/I23-1)*100)))</f>
        <v>125.67567567567566</v>
      </c>
    </row>
    <row r="24" spans="1:11" ht="11.85" customHeight="1">
      <c r="A24" s="21" t="s">
        <v>54</v>
      </c>
      <c r="B24" s="25"/>
      <c r="C24" s="38">
        <v>31</v>
      </c>
      <c r="D24" s="38">
        <v>54</v>
      </c>
      <c r="E24" s="38">
        <f t="shared" si="5"/>
        <v>74.193548387096769</v>
      </c>
      <c r="F24" s="23">
        <v>221</v>
      </c>
      <c r="G24" s="24">
        <v>23</v>
      </c>
      <c r="H24" s="38">
        <f t="shared" si="6"/>
        <v>-89.592760180995484</v>
      </c>
      <c r="I24" s="71">
        <f t="shared" si="7"/>
        <v>252</v>
      </c>
      <c r="J24" s="23">
        <f t="shared" si="8"/>
        <v>77</v>
      </c>
      <c r="K24" s="26">
        <f t="shared" si="9"/>
        <v>-69.444444444444443</v>
      </c>
    </row>
    <row r="25" spans="1:11" ht="11.85" customHeight="1">
      <c r="A25" s="21" t="s">
        <v>55</v>
      </c>
      <c r="B25" s="25"/>
      <c r="C25" s="38">
        <v>7</v>
      </c>
      <c r="D25" s="38">
        <v>12</v>
      </c>
      <c r="E25" s="253">
        <f t="shared" si="5"/>
        <v>71.428571428571416</v>
      </c>
      <c r="F25" s="38">
        <v>14</v>
      </c>
      <c r="G25" s="24">
        <v>6</v>
      </c>
      <c r="H25" s="253">
        <f t="shared" si="6"/>
        <v>-57.142857142857139</v>
      </c>
      <c r="I25" s="38">
        <f t="shared" si="7"/>
        <v>21</v>
      </c>
      <c r="J25" s="23">
        <f t="shared" si="8"/>
        <v>18</v>
      </c>
      <c r="K25" s="253">
        <f t="shared" si="9"/>
        <v>-14.28571428571429</v>
      </c>
    </row>
    <row r="26" spans="1:11" ht="11.85" customHeight="1">
      <c r="A26" s="21" t="s">
        <v>56</v>
      </c>
      <c r="B26" s="25"/>
      <c r="C26" s="38">
        <v>13</v>
      </c>
      <c r="D26" s="38">
        <v>34</v>
      </c>
      <c r="E26" s="38">
        <f t="shared" si="5"/>
        <v>161.53846153846155</v>
      </c>
      <c r="F26" s="23">
        <v>150</v>
      </c>
      <c r="G26" s="24">
        <v>0</v>
      </c>
      <c r="H26" s="38">
        <f t="shared" si="6"/>
        <v>-100</v>
      </c>
      <c r="I26" s="71">
        <f t="shared" si="7"/>
        <v>163</v>
      </c>
      <c r="J26" s="23">
        <f t="shared" si="8"/>
        <v>34</v>
      </c>
      <c r="K26" s="26">
        <f>IF(I26=J26,"-",IF((I26=0),"##",IF(ABS((J26/I26-1)*100)&gt;=500,"##",(J26/I26-1)*100)))</f>
        <v>-79.141104294478524</v>
      </c>
    </row>
    <row r="27" spans="1:11" ht="11.85" customHeight="1">
      <c r="A27" s="21" t="s">
        <v>57</v>
      </c>
      <c r="B27" s="25"/>
      <c r="C27" s="38">
        <v>344</v>
      </c>
      <c r="D27" s="38">
        <v>258</v>
      </c>
      <c r="E27" s="38">
        <f t="shared" si="5"/>
        <v>-25</v>
      </c>
      <c r="F27" s="23">
        <v>778</v>
      </c>
      <c r="G27" s="24">
        <v>303</v>
      </c>
      <c r="H27" s="38">
        <f t="shared" si="6"/>
        <v>-61.053984575835472</v>
      </c>
      <c r="I27" s="71">
        <f t="shared" si="7"/>
        <v>1122</v>
      </c>
      <c r="J27" s="23">
        <f t="shared" si="8"/>
        <v>561</v>
      </c>
      <c r="K27" s="26">
        <f t="shared" si="9"/>
        <v>-50</v>
      </c>
    </row>
    <row r="28" spans="1:11" ht="11.85" customHeight="1">
      <c r="A28" s="21" t="s">
        <v>58</v>
      </c>
      <c r="B28" s="25"/>
      <c r="C28" s="38">
        <v>369</v>
      </c>
      <c r="D28" s="38">
        <v>227</v>
      </c>
      <c r="E28" s="38">
        <f t="shared" si="5"/>
        <v>-38.482384823848236</v>
      </c>
      <c r="F28" s="23">
        <v>433</v>
      </c>
      <c r="G28" s="24">
        <v>682</v>
      </c>
      <c r="H28" s="38">
        <f t="shared" si="6"/>
        <v>57.505773672055426</v>
      </c>
      <c r="I28" s="71">
        <f t="shared" si="7"/>
        <v>802</v>
      </c>
      <c r="J28" s="23">
        <f t="shared" si="8"/>
        <v>909</v>
      </c>
      <c r="K28" s="26">
        <f t="shared" si="9"/>
        <v>13.341645885286791</v>
      </c>
    </row>
    <row r="29" spans="1:11" ht="11.85" customHeight="1">
      <c r="A29" s="21" t="s">
        <v>59</v>
      </c>
      <c r="B29" s="25"/>
      <c r="C29" s="38">
        <v>9</v>
      </c>
      <c r="D29" s="38">
        <v>4</v>
      </c>
      <c r="E29" s="38">
        <f t="shared" si="5"/>
        <v>-55.555555555555557</v>
      </c>
      <c r="F29" s="23">
        <v>0</v>
      </c>
      <c r="G29" s="24">
        <v>1</v>
      </c>
      <c r="H29" s="38" t="str">
        <f t="shared" si="6"/>
        <v>##</v>
      </c>
      <c r="I29" s="72">
        <f t="shared" si="7"/>
        <v>9</v>
      </c>
      <c r="J29" s="38">
        <f t="shared" si="8"/>
        <v>5</v>
      </c>
      <c r="K29" s="26">
        <f t="shared" si="9"/>
        <v>-44.444444444444443</v>
      </c>
    </row>
    <row r="30" spans="1:11" ht="11.85" customHeight="1">
      <c r="A30" s="21" t="s">
        <v>60</v>
      </c>
      <c r="B30" s="25"/>
      <c r="C30" s="38">
        <v>15</v>
      </c>
      <c r="D30" s="38">
        <v>14</v>
      </c>
      <c r="E30" s="38">
        <f t="shared" si="5"/>
        <v>-6.6666666666666652</v>
      </c>
      <c r="F30" s="23">
        <v>2</v>
      </c>
      <c r="G30" s="24">
        <v>12</v>
      </c>
      <c r="H30" s="38" t="str">
        <f t="shared" si="6"/>
        <v>##</v>
      </c>
      <c r="I30" s="72">
        <f t="shared" si="7"/>
        <v>17</v>
      </c>
      <c r="J30" s="38">
        <f t="shared" si="8"/>
        <v>26</v>
      </c>
      <c r="K30" s="26">
        <f t="shared" si="9"/>
        <v>52.941176470588225</v>
      </c>
    </row>
    <row r="31" spans="1:11" ht="11.85" customHeight="1">
      <c r="A31" s="21" t="s">
        <v>61</v>
      </c>
      <c r="B31" s="25"/>
      <c r="C31" s="38">
        <v>88</v>
      </c>
      <c r="D31" s="38">
        <v>52</v>
      </c>
      <c r="E31" s="38">
        <f t="shared" si="5"/>
        <v>-40.909090909090907</v>
      </c>
      <c r="F31" s="23">
        <v>291</v>
      </c>
      <c r="G31" s="24">
        <v>422</v>
      </c>
      <c r="H31" s="38">
        <f t="shared" si="6"/>
        <v>45.017182130584189</v>
      </c>
      <c r="I31" s="71">
        <f t="shared" si="7"/>
        <v>379</v>
      </c>
      <c r="J31" s="23">
        <f t="shared" si="8"/>
        <v>474</v>
      </c>
      <c r="K31" s="26">
        <f t="shared" si="9"/>
        <v>25.065963060686023</v>
      </c>
    </row>
    <row r="32" spans="1:11" ht="11.85" customHeight="1">
      <c r="A32" s="21" t="s">
        <v>62</v>
      </c>
      <c r="B32" s="25"/>
      <c r="C32" s="38">
        <v>73</v>
      </c>
      <c r="D32" s="38">
        <v>41</v>
      </c>
      <c r="E32" s="38">
        <f t="shared" si="5"/>
        <v>-43.835616438356162</v>
      </c>
      <c r="F32" s="23">
        <v>116</v>
      </c>
      <c r="G32" s="24">
        <v>85</v>
      </c>
      <c r="H32" s="38">
        <f t="shared" si="6"/>
        <v>-26.724137931034488</v>
      </c>
      <c r="I32" s="71">
        <f t="shared" si="7"/>
        <v>189</v>
      </c>
      <c r="J32" s="23">
        <f t="shared" si="8"/>
        <v>126</v>
      </c>
      <c r="K32" s="26">
        <f t="shared" si="9"/>
        <v>-33.333333333333336</v>
      </c>
    </row>
    <row r="33" spans="1:11" ht="11.85" customHeight="1">
      <c r="A33" s="21" t="s">
        <v>63</v>
      </c>
      <c r="B33" s="25"/>
      <c r="C33" s="38">
        <v>46</v>
      </c>
      <c r="D33" s="38">
        <v>40</v>
      </c>
      <c r="E33" s="38">
        <f t="shared" si="5"/>
        <v>-13.043478260869568</v>
      </c>
      <c r="F33" s="23">
        <v>31</v>
      </c>
      <c r="G33" s="24">
        <v>47</v>
      </c>
      <c r="H33" s="38">
        <f t="shared" si="6"/>
        <v>51.612903225806448</v>
      </c>
      <c r="I33" s="72">
        <f t="shared" si="7"/>
        <v>77</v>
      </c>
      <c r="J33" s="38">
        <f t="shared" si="8"/>
        <v>87</v>
      </c>
      <c r="K33" s="26">
        <f t="shared" si="9"/>
        <v>12.987012987012992</v>
      </c>
    </row>
    <row r="34" spans="1:11" ht="11.85" customHeight="1">
      <c r="A34" s="21" t="s">
        <v>64</v>
      </c>
      <c r="B34" s="25"/>
      <c r="C34" s="38">
        <v>7</v>
      </c>
      <c r="D34" s="38">
        <v>29</v>
      </c>
      <c r="E34" s="38">
        <f t="shared" si="5"/>
        <v>314.28571428571433</v>
      </c>
      <c r="F34" s="23">
        <v>106</v>
      </c>
      <c r="G34" s="24">
        <v>0</v>
      </c>
      <c r="H34" s="38">
        <f t="shared" si="6"/>
        <v>-100</v>
      </c>
      <c r="I34" s="71">
        <f t="shared" si="7"/>
        <v>113</v>
      </c>
      <c r="J34" s="23">
        <f t="shared" si="8"/>
        <v>29</v>
      </c>
      <c r="K34" s="26">
        <f t="shared" si="9"/>
        <v>-74.336283185840713</v>
      </c>
    </row>
    <row r="35" spans="1:11" ht="37.5" customHeight="1">
      <c r="A35" s="461" t="s">
        <v>65</v>
      </c>
      <c r="B35" s="462"/>
      <c r="C35" s="38">
        <v>64</v>
      </c>
      <c r="D35" s="38">
        <v>28</v>
      </c>
      <c r="E35" s="38">
        <f t="shared" si="5"/>
        <v>-56.25</v>
      </c>
      <c r="F35" s="23">
        <v>779</v>
      </c>
      <c r="G35" s="24">
        <v>79</v>
      </c>
      <c r="H35" s="38">
        <f t="shared" si="6"/>
        <v>-89.858793324775348</v>
      </c>
      <c r="I35" s="71">
        <f t="shared" si="7"/>
        <v>843</v>
      </c>
      <c r="J35" s="23">
        <f t="shared" si="8"/>
        <v>107</v>
      </c>
      <c r="K35" s="26">
        <f t="shared" si="9"/>
        <v>-87.307236061684463</v>
      </c>
    </row>
    <row r="36" spans="1:11" ht="11.85" customHeight="1">
      <c r="A36" s="354" t="s">
        <v>66</v>
      </c>
      <c r="B36" s="355"/>
      <c r="C36" s="38">
        <v>23</v>
      </c>
      <c r="D36" s="38">
        <v>10</v>
      </c>
      <c r="E36" s="253">
        <f t="shared" si="5"/>
        <v>-56.521739130434788</v>
      </c>
      <c r="F36" s="38">
        <v>8</v>
      </c>
      <c r="G36" s="24">
        <v>145</v>
      </c>
      <c r="H36" s="253" t="str">
        <f t="shared" si="6"/>
        <v>##</v>
      </c>
      <c r="I36" s="38">
        <f t="shared" si="7"/>
        <v>31</v>
      </c>
      <c r="J36" s="23">
        <f t="shared" si="8"/>
        <v>155</v>
      </c>
      <c r="K36" s="590">
        <f t="shared" si="9"/>
        <v>400</v>
      </c>
    </row>
    <row r="37" spans="1:11" ht="11.85" customHeight="1">
      <c r="A37" s="21" t="s">
        <v>67</v>
      </c>
      <c r="B37" s="25"/>
      <c r="C37" s="38">
        <v>161</v>
      </c>
      <c r="D37" s="38">
        <v>92</v>
      </c>
      <c r="E37" s="38">
        <f t="shared" si="5"/>
        <v>-42.857142857142861</v>
      </c>
      <c r="F37" s="23">
        <v>34</v>
      </c>
      <c r="G37" s="24">
        <v>266</v>
      </c>
      <c r="H37" s="38" t="str">
        <f t="shared" si="6"/>
        <v>##</v>
      </c>
      <c r="I37" s="71">
        <f t="shared" si="7"/>
        <v>195</v>
      </c>
      <c r="J37" s="23">
        <f t="shared" si="8"/>
        <v>358</v>
      </c>
      <c r="K37" s="26">
        <f t="shared" si="9"/>
        <v>83.589743589743577</v>
      </c>
    </row>
    <row r="38" spans="1:11" ht="11.85" customHeight="1">
      <c r="A38" s="21" t="s">
        <v>68</v>
      </c>
      <c r="B38" s="25"/>
      <c r="C38" s="38">
        <v>4</v>
      </c>
      <c r="D38" s="38">
        <v>6</v>
      </c>
      <c r="E38" s="38">
        <f t="shared" si="5"/>
        <v>50</v>
      </c>
      <c r="F38" s="23">
        <v>98</v>
      </c>
      <c r="G38" s="24">
        <v>20</v>
      </c>
      <c r="H38" s="38">
        <f t="shared" si="6"/>
        <v>-79.591836734693871</v>
      </c>
      <c r="I38" s="72">
        <f t="shared" si="7"/>
        <v>102</v>
      </c>
      <c r="J38" s="38">
        <f t="shared" si="8"/>
        <v>26</v>
      </c>
      <c r="K38" s="26">
        <f t="shared" si="9"/>
        <v>-74.509803921568633</v>
      </c>
    </row>
    <row r="39" spans="1:11" ht="11.85" customHeight="1">
      <c r="A39" s="21" t="s">
        <v>69</v>
      </c>
      <c r="B39" s="25"/>
      <c r="C39" s="38">
        <v>231</v>
      </c>
      <c r="D39" s="38">
        <v>87</v>
      </c>
      <c r="E39" s="38">
        <f t="shared" si="5"/>
        <v>-62.337662337662337</v>
      </c>
      <c r="F39" s="23">
        <v>2322</v>
      </c>
      <c r="G39" s="24">
        <v>1918</v>
      </c>
      <c r="H39" s="38">
        <f t="shared" si="6"/>
        <v>-17.39879414298019</v>
      </c>
      <c r="I39" s="71">
        <f t="shared" si="7"/>
        <v>2553</v>
      </c>
      <c r="J39" s="23">
        <f t="shared" si="8"/>
        <v>2005</v>
      </c>
      <c r="K39" s="26">
        <f t="shared" si="9"/>
        <v>-21.464943204073638</v>
      </c>
    </row>
    <row r="40" spans="1:11" ht="11.85" customHeight="1">
      <c r="A40" s="21" t="s">
        <v>70</v>
      </c>
      <c r="B40" s="25"/>
      <c r="C40" s="38">
        <v>65</v>
      </c>
      <c r="D40" s="23">
        <v>36</v>
      </c>
      <c r="E40" s="38">
        <f t="shared" si="5"/>
        <v>-44.615384615384613</v>
      </c>
      <c r="F40" s="23">
        <v>33</v>
      </c>
      <c r="G40" s="24">
        <v>31</v>
      </c>
      <c r="H40" s="38">
        <f t="shared" si="6"/>
        <v>-6.0606060606060552</v>
      </c>
      <c r="I40" s="71">
        <f t="shared" si="7"/>
        <v>98</v>
      </c>
      <c r="J40" s="23">
        <f t="shared" si="8"/>
        <v>67</v>
      </c>
      <c r="K40" s="26">
        <f t="shared" si="9"/>
        <v>-31.632653061224492</v>
      </c>
    </row>
    <row r="41" spans="1:11" ht="11.85" customHeight="1">
      <c r="A41" s="21" t="s">
        <v>71</v>
      </c>
      <c r="B41" s="25"/>
      <c r="C41" s="23">
        <f>+SUM(C42+C43)</f>
        <v>218</v>
      </c>
      <c r="D41" s="23">
        <f>+SUM(D42+D43)</f>
        <v>171</v>
      </c>
      <c r="E41" s="38">
        <f t="shared" si="5"/>
        <v>-21.559633027522938</v>
      </c>
      <c r="F41" s="23">
        <f>+SUM(F42+F43)</f>
        <v>443</v>
      </c>
      <c r="G41" s="24">
        <f>+SUM(G42+G43)</f>
        <v>469</v>
      </c>
      <c r="H41" s="38">
        <f t="shared" si="6"/>
        <v>5.8690744920993243</v>
      </c>
      <c r="I41" s="71">
        <f t="shared" si="7"/>
        <v>661</v>
      </c>
      <c r="J41" s="23">
        <f t="shared" si="8"/>
        <v>640</v>
      </c>
      <c r="K41" s="26">
        <f t="shared" si="9"/>
        <v>-3.17700453857791</v>
      </c>
    </row>
    <row r="42" spans="1:11" ht="11.85" customHeight="1">
      <c r="A42" s="21" t="s">
        <v>72</v>
      </c>
      <c r="B42" s="25"/>
      <c r="C42" s="23">
        <v>86</v>
      </c>
      <c r="D42" s="23">
        <v>60</v>
      </c>
      <c r="E42" s="38">
        <f t="shared" si="5"/>
        <v>-30.232558139534881</v>
      </c>
      <c r="F42" s="23">
        <v>125</v>
      </c>
      <c r="G42" s="24">
        <v>221</v>
      </c>
      <c r="H42" s="38">
        <f t="shared" si="6"/>
        <v>76.8</v>
      </c>
      <c r="I42" s="71">
        <f t="shared" si="7"/>
        <v>211</v>
      </c>
      <c r="J42" s="71">
        <f t="shared" si="8"/>
        <v>281</v>
      </c>
      <c r="K42" s="26">
        <f t="shared" si="9"/>
        <v>33.175355450236978</v>
      </c>
    </row>
    <row r="43" spans="1:11" ht="11.85" customHeight="1">
      <c r="A43" s="21" t="s">
        <v>73</v>
      </c>
      <c r="B43" s="25"/>
      <c r="C43" s="23">
        <v>132</v>
      </c>
      <c r="D43" s="23">
        <v>111</v>
      </c>
      <c r="E43" s="38">
        <f t="shared" si="5"/>
        <v>-15.909090909090907</v>
      </c>
      <c r="F43" s="23">
        <v>318</v>
      </c>
      <c r="G43" s="24">
        <v>248</v>
      </c>
      <c r="H43" s="38">
        <f t="shared" si="6"/>
        <v>-22.012578616352197</v>
      </c>
      <c r="I43" s="71">
        <f t="shared" si="7"/>
        <v>450</v>
      </c>
      <c r="J43" s="23">
        <f t="shared" si="8"/>
        <v>359</v>
      </c>
      <c r="K43" s="26">
        <f t="shared" si="9"/>
        <v>-20.222222222222218</v>
      </c>
    </row>
    <row r="44" spans="1:11" ht="11.85" customHeight="1">
      <c r="A44" s="21" t="s">
        <v>74</v>
      </c>
      <c r="B44" s="25"/>
      <c r="C44" s="23">
        <v>19</v>
      </c>
      <c r="D44" s="23">
        <v>11</v>
      </c>
      <c r="E44" s="38">
        <f t="shared" si="5"/>
        <v>-42.105263157894733</v>
      </c>
      <c r="F44" s="23">
        <v>0</v>
      </c>
      <c r="G44" s="24">
        <v>0</v>
      </c>
      <c r="H44" s="38" t="str">
        <f t="shared" si="6"/>
        <v>-</v>
      </c>
      <c r="I44" s="72">
        <f t="shared" si="7"/>
        <v>19</v>
      </c>
      <c r="J44" s="38">
        <f t="shared" si="8"/>
        <v>11</v>
      </c>
      <c r="K44" s="26">
        <f t="shared" si="9"/>
        <v>-42.105263157894733</v>
      </c>
    </row>
    <row r="45" spans="1:11" ht="11.85" customHeight="1">
      <c r="A45" s="21" t="s">
        <v>75</v>
      </c>
      <c r="B45" s="25"/>
      <c r="C45" s="23">
        <v>80</v>
      </c>
      <c r="D45" s="23">
        <v>57</v>
      </c>
      <c r="E45" s="38">
        <f t="shared" si="5"/>
        <v>-28.749999999999996</v>
      </c>
      <c r="F45" s="23">
        <v>916</v>
      </c>
      <c r="G45" s="24">
        <v>545</v>
      </c>
      <c r="H45" s="38">
        <f t="shared" si="6"/>
        <v>-40.502183406113531</v>
      </c>
      <c r="I45" s="71">
        <f t="shared" si="7"/>
        <v>996</v>
      </c>
      <c r="J45" s="23">
        <f t="shared" si="8"/>
        <v>602</v>
      </c>
      <c r="K45" s="26">
        <f t="shared" si="9"/>
        <v>-39.558232931726913</v>
      </c>
    </row>
    <row r="46" spans="1:11" ht="11.85" customHeight="1">
      <c r="A46" s="21" t="s">
        <v>76</v>
      </c>
      <c r="B46" s="25"/>
      <c r="C46" s="23">
        <v>20</v>
      </c>
      <c r="D46" s="23">
        <v>31</v>
      </c>
      <c r="E46" s="38">
        <f t="shared" si="5"/>
        <v>55.000000000000007</v>
      </c>
      <c r="F46" s="23">
        <v>30</v>
      </c>
      <c r="G46" s="24">
        <v>30</v>
      </c>
      <c r="H46" s="38" t="str">
        <f t="shared" si="6"/>
        <v>-</v>
      </c>
      <c r="I46" s="71">
        <f t="shared" si="7"/>
        <v>50</v>
      </c>
      <c r="J46" s="23">
        <f t="shared" si="8"/>
        <v>61</v>
      </c>
      <c r="K46" s="26">
        <f t="shared" si="9"/>
        <v>21.999999999999996</v>
      </c>
    </row>
    <row r="47" spans="1:11" ht="11.85" customHeight="1">
      <c r="A47" s="21" t="s">
        <v>77</v>
      </c>
      <c r="B47" s="25"/>
      <c r="C47" s="23">
        <v>24</v>
      </c>
      <c r="D47" s="23">
        <v>18</v>
      </c>
      <c r="E47" s="38">
        <f t="shared" si="5"/>
        <v>-25</v>
      </c>
      <c r="F47" s="23">
        <v>30</v>
      </c>
      <c r="G47" s="24">
        <v>44</v>
      </c>
      <c r="H47" s="38">
        <f t="shared" si="6"/>
        <v>46.666666666666657</v>
      </c>
      <c r="I47" s="71">
        <f t="shared" si="7"/>
        <v>54</v>
      </c>
      <c r="J47" s="23">
        <f t="shared" si="8"/>
        <v>62</v>
      </c>
      <c r="K47" s="26">
        <f t="shared" si="9"/>
        <v>14.814814814814813</v>
      </c>
    </row>
    <row r="48" spans="1:11" ht="11.85" customHeight="1">
      <c r="A48" s="21" t="s">
        <v>78</v>
      </c>
      <c r="B48" s="25"/>
      <c r="C48" s="23">
        <v>58</v>
      </c>
      <c r="D48" s="23">
        <v>35</v>
      </c>
      <c r="E48" s="38">
        <f t="shared" si="5"/>
        <v>-39.655172413793103</v>
      </c>
      <c r="F48" s="23">
        <v>113</v>
      </c>
      <c r="G48" s="24">
        <v>115</v>
      </c>
      <c r="H48" s="38">
        <f t="shared" si="6"/>
        <v>1.7699115044247815</v>
      </c>
      <c r="I48" s="71">
        <f t="shared" si="7"/>
        <v>171</v>
      </c>
      <c r="J48" s="23">
        <f t="shared" si="8"/>
        <v>150</v>
      </c>
      <c r="K48" s="26">
        <f t="shared" si="9"/>
        <v>-12.280701754385969</v>
      </c>
    </row>
    <row r="49" spans="1:11" ht="11.85" customHeight="1">
      <c r="A49" s="21" t="s">
        <v>79</v>
      </c>
      <c r="B49" s="25"/>
      <c r="C49" s="23">
        <v>17</v>
      </c>
      <c r="D49" s="23">
        <v>4</v>
      </c>
      <c r="E49" s="38">
        <f t="shared" si="5"/>
        <v>-76.470588235294116</v>
      </c>
      <c r="F49" s="23">
        <v>2</v>
      </c>
      <c r="G49" s="24">
        <v>48</v>
      </c>
      <c r="H49" s="38" t="str">
        <f t="shared" si="6"/>
        <v>##</v>
      </c>
      <c r="I49" s="71">
        <f t="shared" si="7"/>
        <v>19</v>
      </c>
      <c r="J49" s="23">
        <f t="shared" si="8"/>
        <v>52</v>
      </c>
      <c r="K49" s="26">
        <f t="shared" si="9"/>
        <v>173.68421052631581</v>
      </c>
    </row>
    <row r="50" spans="1:11" ht="11.85" customHeight="1">
      <c r="A50" s="21" t="s">
        <v>80</v>
      </c>
      <c r="B50" s="25"/>
      <c r="C50" s="23">
        <v>22</v>
      </c>
      <c r="D50" s="23">
        <v>39</v>
      </c>
      <c r="E50" s="38">
        <f t="shared" si="5"/>
        <v>77.272727272727266</v>
      </c>
      <c r="F50" s="23">
        <v>8</v>
      </c>
      <c r="G50" s="24">
        <v>2</v>
      </c>
      <c r="H50" s="38">
        <f t="shared" si="6"/>
        <v>-75</v>
      </c>
      <c r="I50" s="71">
        <f t="shared" si="7"/>
        <v>30</v>
      </c>
      <c r="J50" s="23">
        <f t="shared" si="8"/>
        <v>41</v>
      </c>
      <c r="K50" s="26">
        <f t="shared" si="9"/>
        <v>36.666666666666671</v>
      </c>
    </row>
    <row r="51" spans="1:11" ht="11.85" customHeight="1">
      <c r="A51" s="21" t="s">
        <v>81</v>
      </c>
      <c r="B51" s="25"/>
      <c r="C51" s="23">
        <v>50</v>
      </c>
      <c r="D51" s="23">
        <v>27</v>
      </c>
      <c r="E51" s="38">
        <f t="shared" si="5"/>
        <v>-46</v>
      </c>
      <c r="F51" s="23">
        <v>214</v>
      </c>
      <c r="G51" s="24">
        <v>29</v>
      </c>
      <c r="H51" s="38">
        <f t="shared" si="6"/>
        <v>-86.44859813084112</v>
      </c>
      <c r="I51" s="71">
        <f t="shared" si="7"/>
        <v>264</v>
      </c>
      <c r="J51" s="23">
        <f t="shared" si="8"/>
        <v>56</v>
      </c>
      <c r="K51" s="26">
        <f t="shared" si="9"/>
        <v>-78.787878787878782</v>
      </c>
    </row>
    <row r="52" spans="1:11" ht="11.85" customHeight="1">
      <c r="A52" s="21" t="s">
        <v>82</v>
      </c>
      <c r="B52" s="25"/>
      <c r="C52" s="23">
        <v>28</v>
      </c>
      <c r="D52" s="23">
        <v>27</v>
      </c>
      <c r="E52" s="38">
        <f t="shared" si="5"/>
        <v>-3.5714285714285698</v>
      </c>
      <c r="F52" s="23">
        <v>82</v>
      </c>
      <c r="G52" s="24">
        <v>130</v>
      </c>
      <c r="H52" s="38">
        <f t="shared" si="6"/>
        <v>58.536585365853668</v>
      </c>
      <c r="I52" s="71">
        <f t="shared" si="7"/>
        <v>110</v>
      </c>
      <c r="J52" s="23">
        <f t="shared" si="8"/>
        <v>157</v>
      </c>
      <c r="K52" s="26">
        <f t="shared" si="9"/>
        <v>42.727272727272727</v>
      </c>
    </row>
    <row r="53" spans="1:11" ht="11.85" customHeight="1">
      <c r="A53" s="21" t="s">
        <v>83</v>
      </c>
      <c r="B53" s="25"/>
      <c r="C53" s="23">
        <v>1</v>
      </c>
      <c r="D53" s="23">
        <v>2</v>
      </c>
      <c r="E53" s="38">
        <f t="shared" si="5"/>
        <v>100</v>
      </c>
      <c r="F53" s="23">
        <v>0</v>
      </c>
      <c r="G53" s="24">
        <v>0</v>
      </c>
      <c r="H53" s="38" t="str">
        <f t="shared" si="6"/>
        <v>-</v>
      </c>
      <c r="I53" s="71">
        <f t="shared" si="7"/>
        <v>1</v>
      </c>
      <c r="J53" s="23">
        <f t="shared" si="8"/>
        <v>2</v>
      </c>
      <c r="K53" s="26">
        <f t="shared" si="9"/>
        <v>100</v>
      </c>
    </row>
    <row r="54" spans="1:11" ht="11.85" customHeight="1">
      <c r="A54" s="21" t="s">
        <v>84</v>
      </c>
      <c r="B54" s="25"/>
      <c r="C54" s="23">
        <v>338</v>
      </c>
      <c r="D54" s="23">
        <v>478</v>
      </c>
      <c r="E54" s="38">
        <f t="shared" si="5"/>
        <v>41.420118343195256</v>
      </c>
      <c r="F54" s="23">
        <v>2573</v>
      </c>
      <c r="G54" s="24">
        <v>1165</v>
      </c>
      <c r="H54" s="38">
        <f t="shared" si="6"/>
        <v>-54.722114263505638</v>
      </c>
      <c r="I54" s="71">
        <f t="shared" si="7"/>
        <v>2911</v>
      </c>
      <c r="J54" s="23">
        <f t="shared" si="8"/>
        <v>1643</v>
      </c>
      <c r="K54" s="26">
        <f t="shared" si="9"/>
        <v>-43.55891446238406</v>
      </c>
    </row>
    <row r="55" spans="1:11" ht="11.85" customHeight="1">
      <c r="A55" s="21" t="s">
        <v>85</v>
      </c>
      <c r="B55" s="25"/>
      <c r="C55" s="23">
        <v>12</v>
      </c>
      <c r="D55" s="23">
        <v>17</v>
      </c>
      <c r="E55" s="38">
        <f t="shared" si="5"/>
        <v>41.666666666666671</v>
      </c>
      <c r="F55" s="23">
        <v>29</v>
      </c>
      <c r="G55" s="24">
        <v>14</v>
      </c>
      <c r="H55" s="38">
        <f t="shared" si="6"/>
        <v>-51.724137931034477</v>
      </c>
      <c r="I55" s="71">
        <f t="shared" si="7"/>
        <v>41</v>
      </c>
      <c r="J55" s="23">
        <f t="shared" si="8"/>
        <v>31</v>
      </c>
      <c r="K55" s="26">
        <f t="shared" si="9"/>
        <v>-24.390243902439025</v>
      </c>
    </row>
    <row r="56" spans="1:11" ht="11.85" customHeight="1">
      <c r="A56" s="21" t="s">
        <v>86</v>
      </c>
      <c r="B56" s="25"/>
      <c r="C56" s="23">
        <v>211</v>
      </c>
      <c r="D56" s="23">
        <v>164</v>
      </c>
      <c r="E56" s="38">
        <f t="shared" si="5"/>
        <v>-22.274881516587676</v>
      </c>
      <c r="F56" s="23">
        <v>1183</v>
      </c>
      <c r="G56" s="24">
        <v>1616</v>
      </c>
      <c r="H56" s="38">
        <f t="shared" si="6"/>
        <v>36.601859678782759</v>
      </c>
      <c r="I56" s="71">
        <f t="shared" si="7"/>
        <v>1394</v>
      </c>
      <c r="J56" s="23">
        <f t="shared" si="8"/>
        <v>1780</v>
      </c>
      <c r="K56" s="26">
        <f t="shared" si="9"/>
        <v>27.690100430416067</v>
      </c>
    </row>
    <row r="57" spans="1:11" ht="11.85" customHeight="1">
      <c r="A57" s="21" t="s">
        <v>87</v>
      </c>
      <c r="B57" s="25"/>
      <c r="C57" s="23">
        <v>73</v>
      </c>
      <c r="D57" s="23">
        <v>54</v>
      </c>
      <c r="E57" s="38">
        <f t="shared" si="5"/>
        <v>-26.027397260273975</v>
      </c>
      <c r="F57" s="23">
        <v>143</v>
      </c>
      <c r="G57" s="24">
        <v>232</v>
      </c>
      <c r="H57" s="38">
        <f t="shared" si="6"/>
        <v>62.237762237762226</v>
      </c>
      <c r="I57" s="71">
        <f t="shared" si="7"/>
        <v>216</v>
      </c>
      <c r="J57" s="23">
        <f t="shared" si="8"/>
        <v>286</v>
      </c>
      <c r="K57" s="26">
        <f t="shared" si="9"/>
        <v>32.407407407407419</v>
      </c>
    </row>
    <row r="58" spans="1:11" ht="11.85" customHeight="1">
      <c r="A58" s="21" t="s">
        <v>88</v>
      </c>
      <c r="B58" s="25"/>
      <c r="C58" s="23">
        <v>21</v>
      </c>
      <c r="D58" s="23">
        <v>34</v>
      </c>
      <c r="E58" s="38">
        <f t="shared" si="5"/>
        <v>61.904761904761905</v>
      </c>
      <c r="F58" s="23">
        <v>115</v>
      </c>
      <c r="G58" s="24">
        <v>67</v>
      </c>
      <c r="H58" s="38">
        <f t="shared" si="6"/>
        <v>-41.739130434782609</v>
      </c>
      <c r="I58" s="71">
        <f t="shared" si="7"/>
        <v>136</v>
      </c>
      <c r="J58" s="23">
        <f t="shared" si="8"/>
        <v>101</v>
      </c>
      <c r="K58" s="26">
        <f t="shared" si="9"/>
        <v>-25.735294117647058</v>
      </c>
    </row>
    <row r="59" spans="1:11" ht="11.85" customHeight="1">
      <c r="A59" s="27" t="s">
        <v>89</v>
      </c>
      <c r="B59" s="31"/>
      <c r="C59" s="23">
        <v>103</v>
      </c>
      <c r="D59" s="23">
        <v>119</v>
      </c>
      <c r="E59" s="38">
        <f t="shared" si="5"/>
        <v>15.533980582524265</v>
      </c>
      <c r="F59" s="23">
        <v>515</v>
      </c>
      <c r="G59" s="24">
        <v>371</v>
      </c>
      <c r="H59" s="40">
        <f t="shared" si="6"/>
        <v>-27.961165048543691</v>
      </c>
      <c r="I59" s="56">
        <f t="shared" si="7"/>
        <v>618</v>
      </c>
      <c r="J59" s="29">
        <f t="shared" si="8"/>
        <v>490</v>
      </c>
      <c r="K59" s="32">
        <f t="shared" si="9"/>
        <v>-20.711974110032362</v>
      </c>
    </row>
    <row r="60" spans="1:11" ht="12" customHeight="1" thickBot="1">
      <c r="A60" s="14" t="s">
        <v>36</v>
      </c>
      <c r="B60" s="41"/>
      <c r="C60" s="42">
        <f>SUM(C23:C41,C44:C59)</f>
        <v>2866</v>
      </c>
      <c r="D60" s="42">
        <f>SUM(D23:D41,D44:D59)</f>
        <v>2318</v>
      </c>
      <c r="E60" s="43">
        <f>IF(C60=D60,"-",IF((C60=0),"##",IF(ABS((D60/C60-1)*100)&gt;=500,"##",(D60/C60-1)*100)))</f>
        <v>-19.120725750174461</v>
      </c>
      <c r="F60" s="42">
        <f>SUM(F23:F41,F44:F59)</f>
        <v>11865</v>
      </c>
      <c r="G60" s="42">
        <f>SUM(G23:G41,G44:G59)</f>
        <v>9078</v>
      </c>
      <c r="H60" s="43">
        <f>IF(F60=G60,"-",IF((F60=0),"##",IF(ABS((G60/F60-1)*100)&gt;=500,"##",(G60/F60-1)*100)))</f>
        <v>-23.489254108723134</v>
      </c>
      <c r="I60" s="68">
        <f t="shared" si="7"/>
        <v>14731</v>
      </c>
      <c r="J60" s="42">
        <f t="shared" si="8"/>
        <v>11396</v>
      </c>
      <c r="K60" s="44">
        <f>IF(I60=J60,"-",IF((I60=0),"##",IF(ABS((J60/I60-1)*100)&gt;=500,"##",(J60/I60-1)*100)))</f>
        <v>-22.639332020908288</v>
      </c>
    </row>
    <row r="61" spans="1:11" ht="12" customHeight="1">
      <c r="A61" s="50" t="str">
        <f>Titles!A8</f>
        <v>Data for  2021 and  2022  based on 2016 Census Definitions.</v>
      </c>
      <c r="B61" s="296"/>
      <c r="C61" s="297"/>
      <c r="D61" s="297"/>
      <c r="E61" s="297"/>
      <c r="F61" s="50"/>
      <c r="G61" s="296"/>
      <c r="H61" s="296"/>
      <c r="I61" s="296"/>
      <c r="J61" s="296"/>
      <c r="K61" s="299"/>
    </row>
    <row r="62" spans="1:11" s="303" customFormat="1" ht="12" customHeight="1">
      <c r="A62" s="352" t="str">
        <f>Titles!A10</f>
        <v>Source: CMHC Starts and Completion Survey, Market Absorption Survey</v>
      </c>
      <c r="B62" s="302"/>
      <c r="C62" s="302"/>
      <c r="D62" s="302"/>
      <c r="E62" s="302"/>
      <c r="F62" s="352"/>
      <c r="G62" s="302"/>
      <c r="H62" s="302"/>
      <c r="I62" s="302"/>
      <c r="J62" s="302"/>
      <c r="K62" s="8"/>
    </row>
    <row r="63" spans="1:11">
      <c r="A63" s="50"/>
      <c r="F63" s="50"/>
    </row>
  </sheetData>
  <phoneticPr fontId="11" type="noConversion"/>
  <pageMargins left="0.78740157480314965" right="0.51181102362204722" top="0.51181102362204722" bottom="0.51181102362204722" header="0.51181102362204722" footer="0.51181102362204722"/>
  <pageSetup scale="95" orientation="portrait" r:id="rId1"/>
  <headerFooter alignWithMargins="0"/>
  <ignoredErrors>
    <ignoredError sqref="I60:K60 K8:K24 C60:D60 F60:G60 K26:K35 K37:K59 H26:J35 E26:E35 F41:G41 C41:D41 F20:G22 C20:D22 F18:G18 C18:D18 F12:G12 C12:D12 E37:E40 H21:H24 E21:E24 E8:E11 I8:J24 E42:E59 H8:H11 I37:J59 H13:H17 H37:H40 H42:H59 E13:E17 E19 H19 J36 E36 H36:I36 K36 J25 E25 H25:I25 K25 A61:D62 A2:K4" unlockedFormula="1"/>
    <ignoredError sqref="H60 E60 E41 E12 E18 E20 H20 H41 H18 H12" formula="1"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2"/>
  <sheetViews>
    <sheetView showGridLines="0" zoomScaleNormal="100" workbookViewId="0"/>
  </sheetViews>
  <sheetFormatPr defaultColWidth="11.5546875" defaultRowHeight="12"/>
  <cols>
    <col min="1" max="1" width="7.77734375" style="9" customWidth="1"/>
    <col min="2" max="3" width="8.77734375" style="9" customWidth="1"/>
    <col min="4" max="8" width="9.77734375" style="9" customWidth="1"/>
    <col min="9" max="16384" width="11.5546875" style="9"/>
  </cols>
  <sheetData>
    <row r="1" spans="1:8" ht="15.95" customHeight="1">
      <c r="A1" s="429" t="s">
        <v>92</v>
      </c>
      <c r="B1" s="430"/>
      <c r="C1" s="430"/>
      <c r="D1" s="430"/>
      <c r="E1" s="430"/>
      <c r="F1" s="430"/>
      <c r="G1" s="430"/>
      <c r="H1" s="431"/>
    </row>
    <row r="2" spans="1:8" ht="15.95" customHeight="1">
      <c r="A2" s="432" t="s">
        <v>93</v>
      </c>
      <c r="B2" s="433"/>
      <c r="C2" s="433"/>
      <c r="D2" s="433"/>
      <c r="E2" s="433"/>
      <c r="F2" s="433"/>
      <c r="G2" s="433"/>
      <c r="H2" s="434"/>
    </row>
    <row r="3" spans="1:8" ht="15.95" customHeight="1">
      <c r="A3" s="435"/>
      <c r="B3" s="469"/>
      <c r="C3" s="469"/>
      <c r="D3" s="469"/>
      <c r="E3" s="469"/>
      <c r="F3" s="469"/>
      <c r="G3" s="469"/>
      <c r="H3" s="470"/>
    </row>
    <row r="4" spans="1:8" ht="15.95" customHeight="1" thickBot="1">
      <c r="A4" s="438"/>
      <c r="B4" s="471"/>
      <c r="C4" s="471"/>
      <c r="D4" s="471"/>
      <c r="E4" s="471"/>
      <c r="F4" s="471"/>
      <c r="G4" s="471"/>
      <c r="H4" s="472"/>
    </row>
    <row r="5" spans="1:8" ht="13.5">
      <c r="A5" s="73"/>
      <c r="B5" s="74"/>
      <c r="C5" s="87"/>
      <c r="D5" s="86"/>
      <c r="E5" s="75" t="s">
        <v>94</v>
      </c>
      <c r="F5" s="87"/>
      <c r="G5" s="100"/>
      <c r="H5" s="543"/>
    </row>
    <row r="6" spans="1:8">
      <c r="A6" s="76"/>
      <c r="B6" s="77"/>
      <c r="C6" s="88"/>
      <c r="D6" s="152"/>
      <c r="E6" s="153"/>
      <c r="F6" s="110"/>
      <c r="G6" s="110"/>
      <c r="H6" s="544" t="s">
        <v>95</v>
      </c>
    </row>
    <row r="7" spans="1:8" ht="11.25" customHeight="1">
      <c r="A7" s="78" t="s">
        <v>96</v>
      </c>
      <c r="B7" s="77"/>
      <c r="C7" s="88"/>
      <c r="D7" s="392" t="s">
        <v>97</v>
      </c>
      <c r="E7" s="392" t="s">
        <v>98</v>
      </c>
      <c r="F7" s="394" t="s">
        <v>36</v>
      </c>
      <c r="G7" s="89" t="s">
        <v>99</v>
      </c>
      <c r="H7" s="513" t="s">
        <v>51</v>
      </c>
    </row>
    <row r="8" spans="1:8" ht="21" customHeight="1">
      <c r="A8" s="558"/>
      <c r="B8" s="559"/>
      <c r="C8" s="560"/>
      <c r="D8" s="561" t="s">
        <v>100</v>
      </c>
      <c r="E8" s="561" t="s">
        <v>101</v>
      </c>
      <c r="F8" s="562"/>
      <c r="G8" s="563" t="s">
        <v>102</v>
      </c>
      <c r="H8" s="564"/>
    </row>
    <row r="9" spans="1:8" ht="21" hidden="1" customHeight="1">
      <c r="B9" s="77"/>
      <c r="C9" s="88"/>
      <c r="D9" s="393"/>
      <c r="F9" s="90"/>
      <c r="G9" s="90"/>
      <c r="H9" s="97"/>
    </row>
    <row r="10" spans="1:8" ht="21" hidden="1" customHeight="1">
      <c r="A10" s="77"/>
      <c r="B10" s="77"/>
      <c r="C10" s="88"/>
      <c r="D10" s="393"/>
      <c r="E10" s="393"/>
      <c r="F10" s="90"/>
      <c r="G10" s="90"/>
      <c r="H10" s="90"/>
    </row>
    <row r="11" spans="1:8" ht="21" customHeight="1">
      <c r="A11" s="570" t="s">
        <v>103</v>
      </c>
      <c r="B11" s="571"/>
      <c r="C11" s="572"/>
      <c r="D11" s="574">
        <v>49740</v>
      </c>
      <c r="E11" s="574">
        <v>152383</v>
      </c>
      <c r="F11" s="575">
        <v>202123</v>
      </c>
      <c r="G11" s="574">
        <v>15679</v>
      </c>
      <c r="H11" s="589">
        <v>217802</v>
      </c>
    </row>
    <row r="12" spans="1:8" ht="27.75" customHeight="1">
      <c r="A12" s="565" t="s">
        <v>104</v>
      </c>
      <c r="B12" s="77"/>
      <c r="C12" s="88"/>
      <c r="D12" s="566">
        <v>63487</v>
      </c>
      <c r="E12" s="566">
        <v>180654</v>
      </c>
      <c r="F12" s="567">
        <v>244141</v>
      </c>
      <c r="G12" s="566">
        <v>27058</v>
      </c>
      <c r="H12" s="364">
        <v>271198</v>
      </c>
    </row>
    <row r="13" spans="1:8">
      <c r="A13" s="101">
        <f>Titles!A22</f>
        <v>2021</v>
      </c>
      <c r="B13" s="102" t="s">
        <v>105</v>
      </c>
      <c r="C13" s="154"/>
      <c r="D13" s="103">
        <v>73117</v>
      </c>
      <c r="E13" s="103">
        <v>190714.00000000003</v>
      </c>
      <c r="F13" s="103">
        <v>263831</v>
      </c>
      <c r="G13" s="103">
        <v>24985.999999999996</v>
      </c>
      <c r="H13" s="104">
        <f>IF(SUM(F13,G13)=0,"",SUM(F13,G13))</f>
        <v>288817</v>
      </c>
    </row>
    <row r="14" spans="1:8">
      <c r="A14" s="105"/>
      <c r="B14" s="106" t="s">
        <v>106</v>
      </c>
      <c r="C14" s="155"/>
      <c r="D14" s="107">
        <v>66183</v>
      </c>
      <c r="E14" s="107">
        <v>181952</v>
      </c>
      <c r="F14" s="107">
        <v>248135</v>
      </c>
      <c r="G14" s="107">
        <v>29736.000000000004</v>
      </c>
      <c r="H14" s="108">
        <f>IF(SUM(F14,G14)=0,"",SUM(F14,G14))</f>
        <v>277871</v>
      </c>
    </row>
    <row r="15" spans="1:8">
      <c r="A15" s="109"/>
      <c r="B15" s="106" t="s">
        <v>107</v>
      </c>
      <c r="C15" s="155"/>
      <c r="D15" s="107">
        <v>60837</v>
      </c>
      <c r="E15" s="107">
        <v>174634</v>
      </c>
      <c r="F15" s="107">
        <v>235471</v>
      </c>
      <c r="G15" s="107">
        <v>27698.999999999996</v>
      </c>
      <c r="H15" s="108">
        <f>IF(SUM(F15,G15)=0,"",SUM(F15,G15))</f>
        <v>263170</v>
      </c>
    </row>
    <row r="16" spans="1:8">
      <c r="A16" s="81"/>
      <c r="B16" s="79" t="s">
        <v>108</v>
      </c>
      <c r="C16" s="157"/>
      <c r="D16" s="107">
        <v>58189.000000000007</v>
      </c>
      <c r="E16" s="107">
        <v>179514</v>
      </c>
      <c r="F16" s="107">
        <v>237703</v>
      </c>
      <c r="G16" s="107">
        <v>26224.000000000004</v>
      </c>
      <c r="H16" s="108">
        <f>IF(SUM(F16,G16)=0,"",SUM(F16,G16))</f>
        <v>263927</v>
      </c>
    </row>
    <row r="17" spans="1:8">
      <c r="A17" s="547"/>
      <c r="B17" s="548"/>
      <c r="C17" s="549"/>
      <c r="D17" s="550"/>
      <c r="E17" s="550"/>
      <c r="F17" s="551"/>
      <c r="G17" s="551"/>
      <c r="H17" s="552"/>
    </row>
    <row r="18" spans="1:8">
      <c r="A18" s="128">
        <f>Titles!A23</f>
        <v>2022</v>
      </c>
      <c r="B18" s="129" t="s">
        <v>105</v>
      </c>
      <c r="C18" s="156"/>
      <c r="D18" s="127" t="s">
        <v>95</v>
      </c>
      <c r="E18" s="127" t="s">
        <v>95</v>
      </c>
      <c r="F18" s="127" t="s">
        <v>95</v>
      </c>
      <c r="G18" s="127" t="s">
        <v>95</v>
      </c>
      <c r="H18" s="124" t="str">
        <f t="shared" ref="H18:H23" si="0">IF(SUM(F18,G18)=0,"",SUM(F18,G18))</f>
        <v/>
      </c>
    </row>
    <row r="19" spans="1:8">
      <c r="A19" s="105"/>
      <c r="B19" s="106" t="s">
        <v>106</v>
      </c>
      <c r="C19" s="155"/>
      <c r="D19" s="107" t="s">
        <v>95</v>
      </c>
      <c r="E19" s="107" t="s">
        <v>95</v>
      </c>
      <c r="F19" s="107" t="s">
        <v>95</v>
      </c>
      <c r="G19" s="127" t="s">
        <v>95</v>
      </c>
      <c r="H19" s="108" t="str">
        <f t="shared" si="0"/>
        <v/>
      </c>
    </row>
    <row r="20" spans="1:8">
      <c r="A20" s="109"/>
      <c r="B20" s="106" t="s">
        <v>107</v>
      </c>
      <c r="C20" s="155"/>
      <c r="D20" s="107" t="s">
        <v>95</v>
      </c>
      <c r="E20" s="107" t="s">
        <v>95</v>
      </c>
      <c r="F20" s="107" t="s">
        <v>95</v>
      </c>
      <c r="G20" s="107" t="s">
        <v>95</v>
      </c>
      <c r="H20" s="108" t="str">
        <f t="shared" si="0"/>
        <v/>
      </c>
    </row>
    <row r="21" spans="1:8">
      <c r="A21" s="81"/>
      <c r="B21" s="79" t="s">
        <v>108</v>
      </c>
      <c r="C21" s="157"/>
      <c r="D21" s="107" t="s">
        <v>95</v>
      </c>
      <c r="E21" s="107" t="s">
        <v>95</v>
      </c>
      <c r="F21" s="107" t="s">
        <v>95</v>
      </c>
      <c r="G21" s="107" t="s">
        <v>95</v>
      </c>
      <c r="H21" s="98" t="str">
        <f t="shared" si="0"/>
        <v/>
      </c>
    </row>
    <row r="22" spans="1:8">
      <c r="A22" s="101">
        <f>Titles!A22</f>
        <v>2021</v>
      </c>
      <c r="B22" s="102" t="s">
        <v>109</v>
      </c>
      <c r="C22" s="158"/>
      <c r="D22" s="103">
        <v>77436</v>
      </c>
      <c r="E22" s="103">
        <v>201480.00000000003</v>
      </c>
      <c r="F22" s="103">
        <v>278916</v>
      </c>
      <c r="G22" s="103">
        <v>36588</v>
      </c>
      <c r="H22" s="104">
        <f t="shared" si="0"/>
        <v>315504</v>
      </c>
    </row>
    <row r="23" spans="1:8">
      <c r="A23" s="111"/>
      <c r="B23" s="106" t="s">
        <v>110</v>
      </c>
      <c r="C23" s="159"/>
      <c r="D23" s="107">
        <v>73398</v>
      </c>
      <c r="E23" s="107">
        <v>161282</v>
      </c>
      <c r="F23" s="107">
        <v>234680</v>
      </c>
      <c r="G23" s="107">
        <v>32304.000000000004</v>
      </c>
      <c r="H23" s="108">
        <f t="shared" si="0"/>
        <v>266984</v>
      </c>
    </row>
    <row r="24" spans="1:8">
      <c r="A24" s="111"/>
      <c r="B24" s="106" t="s">
        <v>111</v>
      </c>
      <c r="C24" s="159"/>
      <c r="D24" s="107">
        <v>77008.999999999985</v>
      </c>
      <c r="E24" s="107">
        <v>219748</v>
      </c>
      <c r="F24" s="107">
        <v>296757</v>
      </c>
      <c r="G24" s="107">
        <v>33358</v>
      </c>
      <c r="H24" s="108">
        <f t="shared" ref="H24:H46" si="1">IF(SUM(F24,G24)=0,"",SUM(F24,G24))</f>
        <v>330115</v>
      </c>
    </row>
    <row r="25" spans="1:8">
      <c r="A25" s="111"/>
      <c r="B25" s="106" t="s">
        <v>112</v>
      </c>
      <c r="C25" s="159"/>
      <c r="D25" s="107">
        <v>78762.999999999985</v>
      </c>
      <c r="E25" s="107">
        <v>169989</v>
      </c>
      <c r="F25" s="107">
        <v>248751.99999999997</v>
      </c>
      <c r="G25" s="107">
        <v>27272</v>
      </c>
      <c r="H25" s="108">
        <f t="shared" si="1"/>
        <v>276024</v>
      </c>
    </row>
    <row r="26" spans="1:8">
      <c r="A26" s="111"/>
      <c r="B26" s="106" t="s">
        <v>113</v>
      </c>
      <c r="C26" s="159"/>
      <c r="D26" s="107">
        <v>65835</v>
      </c>
      <c r="E26" s="107">
        <v>188483.99999999997</v>
      </c>
      <c r="F26" s="107">
        <v>254319</v>
      </c>
      <c r="G26" s="107">
        <v>29641</v>
      </c>
      <c r="H26" s="108">
        <f t="shared" si="1"/>
        <v>283960</v>
      </c>
    </row>
    <row r="27" spans="1:8">
      <c r="A27" s="111"/>
      <c r="B27" s="106" t="s">
        <v>114</v>
      </c>
      <c r="C27" s="159"/>
      <c r="D27" s="107">
        <v>59997</v>
      </c>
      <c r="E27" s="107">
        <v>189264</v>
      </c>
      <c r="F27" s="107">
        <v>249260.99999999997</v>
      </c>
      <c r="G27" s="107">
        <v>29079</v>
      </c>
      <c r="H27" s="108">
        <f t="shared" si="1"/>
        <v>278340</v>
      </c>
    </row>
    <row r="28" spans="1:8">
      <c r="A28" s="111"/>
      <c r="B28" s="106" t="s">
        <v>115</v>
      </c>
      <c r="C28" s="159"/>
      <c r="D28" s="107">
        <v>62405</v>
      </c>
      <c r="E28" s="107">
        <v>182300</v>
      </c>
      <c r="F28" s="107">
        <v>244704.99999999997</v>
      </c>
      <c r="G28" s="107">
        <v>29362.000000000004</v>
      </c>
      <c r="H28" s="108">
        <f t="shared" si="1"/>
        <v>274067</v>
      </c>
    </row>
    <row r="29" spans="1:8">
      <c r="A29" s="111"/>
      <c r="B29" s="106" t="s">
        <v>116</v>
      </c>
      <c r="C29" s="159"/>
      <c r="D29" s="107">
        <v>60097</v>
      </c>
      <c r="E29" s="107">
        <v>172201</v>
      </c>
      <c r="F29" s="107">
        <v>232297.99999999997</v>
      </c>
      <c r="G29" s="107">
        <v>28667</v>
      </c>
      <c r="H29" s="108">
        <f t="shared" si="1"/>
        <v>260964.99999999997</v>
      </c>
    </row>
    <row r="30" spans="1:8">
      <c r="A30" s="111"/>
      <c r="B30" s="106" t="s">
        <v>117</v>
      </c>
      <c r="C30" s="159"/>
      <c r="D30" s="107">
        <v>57400.000000000007</v>
      </c>
      <c r="E30" s="107">
        <v>165285</v>
      </c>
      <c r="F30" s="107">
        <v>222685.00000000003</v>
      </c>
      <c r="G30" s="107">
        <v>28352.999999999993</v>
      </c>
      <c r="H30" s="108">
        <f t="shared" si="1"/>
        <v>251038.00000000003</v>
      </c>
    </row>
    <row r="31" spans="1:8">
      <c r="A31" s="111"/>
      <c r="B31" s="106" t="s">
        <v>118</v>
      </c>
      <c r="C31" s="159"/>
      <c r="D31" s="107">
        <v>57616</v>
      </c>
      <c r="E31" s="107">
        <v>157078</v>
      </c>
      <c r="F31" s="107">
        <v>214694.00000000003</v>
      </c>
      <c r="G31" s="107">
        <v>23430.999999999996</v>
      </c>
      <c r="H31" s="108">
        <f t="shared" si="1"/>
        <v>238125.00000000003</v>
      </c>
    </row>
    <row r="32" spans="1:8">
      <c r="A32" s="111"/>
      <c r="B32" s="106" t="s">
        <v>119</v>
      </c>
      <c r="C32" s="159"/>
      <c r="D32" s="107">
        <v>57467</v>
      </c>
      <c r="E32" s="107">
        <v>223161</v>
      </c>
      <c r="F32" s="107">
        <v>280628.00000000006</v>
      </c>
      <c r="G32" s="107">
        <v>24884</v>
      </c>
      <c r="H32" s="108">
        <f t="shared" si="1"/>
        <v>305512.00000000006</v>
      </c>
    </row>
    <row r="33" spans="1:11">
      <c r="A33" s="111"/>
      <c r="B33" s="106" t="s">
        <v>120</v>
      </c>
      <c r="C33" s="159"/>
      <c r="D33" s="107">
        <v>56289</v>
      </c>
      <c r="E33" s="107">
        <v>158298</v>
      </c>
      <c r="F33" s="107">
        <v>214587</v>
      </c>
      <c r="G33" s="107">
        <v>23818</v>
      </c>
      <c r="H33" s="108">
        <f t="shared" si="1"/>
        <v>238405</v>
      </c>
    </row>
    <row r="34" spans="1:11">
      <c r="A34" s="553"/>
      <c r="B34" s="548"/>
      <c r="C34" s="554"/>
      <c r="D34" s="555"/>
      <c r="E34" s="555"/>
      <c r="F34" s="555"/>
      <c r="G34" s="556"/>
      <c r="H34" s="557"/>
    </row>
    <row r="35" spans="1:11">
      <c r="A35" s="128">
        <f>Titles!A23</f>
        <v>2022</v>
      </c>
      <c r="B35" s="129" t="s">
        <v>109</v>
      </c>
      <c r="C35" s="160"/>
      <c r="D35" s="127">
        <v>60096</v>
      </c>
      <c r="E35" s="127">
        <v>144332</v>
      </c>
      <c r="F35" s="127">
        <v>204428</v>
      </c>
      <c r="G35" s="91">
        <v>26326</v>
      </c>
      <c r="H35" s="124">
        <f t="shared" si="1"/>
        <v>230754</v>
      </c>
    </row>
    <row r="36" spans="1:11">
      <c r="A36" s="111"/>
      <c r="B36" s="106" t="s">
        <v>110</v>
      </c>
      <c r="C36" s="159"/>
      <c r="D36" s="107" t="s">
        <v>95</v>
      </c>
      <c r="E36" s="107" t="s">
        <v>95</v>
      </c>
      <c r="F36" s="107" t="s">
        <v>95</v>
      </c>
      <c r="G36" s="107" t="s">
        <v>95</v>
      </c>
      <c r="H36" s="108" t="str">
        <f t="shared" si="1"/>
        <v/>
      </c>
    </row>
    <row r="37" spans="1:11">
      <c r="A37" s="111"/>
      <c r="B37" s="106" t="s">
        <v>111</v>
      </c>
      <c r="C37" s="159"/>
      <c r="D37" s="107" t="s">
        <v>95</v>
      </c>
      <c r="E37" s="107" t="s">
        <v>95</v>
      </c>
      <c r="F37" s="107" t="s">
        <v>95</v>
      </c>
      <c r="G37" s="107" t="s">
        <v>95</v>
      </c>
      <c r="H37" s="108" t="str">
        <f t="shared" si="1"/>
        <v/>
      </c>
    </row>
    <row r="38" spans="1:11">
      <c r="A38" s="111"/>
      <c r="B38" s="106" t="s">
        <v>112</v>
      </c>
      <c r="C38" s="159"/>
      <c r="D38" s="107" t="s">
        <v>95</v>
      </c>
      <c r="E38" s="107" t="s">
        <v>95</v>
      </c>
      <c r="F38" s="107" t="s">
        <v>95</v>
      </c>
      <c r="G38" s="107" t="s">
        <v>95</v>
      </c>
      <c r="H38" s="108" t="str">
        <f t="shared" si="1"/>
        <v/>
      </c>
    </row>
    <row r="39" spans="1:11">
      <c r="A39" s="111"/>
      <c r="B39" s="106" t="s">
        <v>113</v>
      </c>
      <c r="C39" s="159"/>
      <c r="D39" s="107" t="s">
        <v>95</v>
      </c>
      <c r="E39" s="107" t="s">
        <v>95</v>
      </c>
      <c r="F39" s="107" t="s">
        <v>95</v>
      </c>
      <c r="G39" s="107" t="s">
        <v>95</v>
      </c>
      <c r="H39" s="108" t="str">
        <f t="shared" si="1"/>
        <v/>
      </c>
    </row>
    <row r="40" spans="1:11">
      <c r="A40" s="111"/>
      <c r="B40" s="106" t="s">
        <v>114</v>
      </c>
      <c r="C40" s="159"/>
      <c r="D40" s="107" t="s">
        <v>95</v>
      </c>
      <c r="E40" s="107" t="s">
        <v>95</v>
      </c>
      <c r="F40" s="107" t="s">
        <v>95</v>
      </c>
      <c r="G40" s="107" t="s">
        <v>95</v>
      </c>
      <c r="H40" s="108" t="str">
        <f t="shared" si="1"/>
        <v/>
      </c>
    </row>
    <row r="41" spans="1:11">
      <c r="A41" s="111"/>
      <c r="B41" s="106" t="s">
        <v>115</v>
      </c>
      <c r="C41" s="159"/>
      <c r="D41" s="107" t="s">
        <v>95</v>
      </c>
      <c r="E41" s="107" t="s">
        <v>95</v>
      </c>
      <c r="F41" s="107" t="s">
        <v>95</v>
      </c>
      <c r="G41" s="107" t="s">
        <v>95</v>
      </c>
      <c r="H41" s="108" t="str">
        <f t="shared" si="1"/>
        <v/>
      </c>
    </row>
    <row r="42" spans="1:11">
      <c r="A42" s="111"/>
      <c r="B42" s="106" t="s">
        <v>116</v>
      </c>
      <c r="C42" s="159"/>
      <c r="D42" s="107" t="s">
        <v>95</v>
      </c>
      <c r="E42" s="107" t="s">
        <v>95</v>
      </c>
      <c r="F42" s="107" t="s">
        <v>95</v>
      </c>
      <c r="G42" s="107" t="s">
        <v>95</v>
      </c>
      <c r="H42" s="108" t="str">
        <f t="shared" si="1"/>
        <v/>
      </c>
    </row>
    <row r="43" spans="1:11">
      <c r="A43" s="111"/>
      <c r="B43" s="106" t="s">
        <v>117</v>
      </c>
      <c r="C43" s="159"/>
      <c r="D43" s="107" t="s">
        <v>95</v>
      </c>
      <c r="E43" s="107" t="s">
        <v>95</v>
      </c>
      <c r="F43" s="107" t="s">
        <v>95</v>
      </c>
      <c r="G43" s="107" t="s">
        <v>95</v>
      </c>
      <c r="H43" s="108" t="str">
        <f t="shared" si="1"/>
        <v/>
      </c>
    </row>
    <row r="44" spans="1:11">
      <c r="A44" s="111"/>
      <c r="B44" s="106" t="s">
        <v>118</v>
      </c>
      <c r="C44" s="159"/>
      <c r="D44" s="107" t="s">
        <v>95</v>
      </c>
      <c r="E44" s="107" t="s">
        <v>95</v>
      </c>
      <c r="F44" s="107" t="s">
        <v>95</v>
      </c>
      <c r="G44" s="107" t="s">
        <v>95</v>
      </c>
      <c r="H44" s="108" t="str">
        <f t="shared" si="1"/>
        <v/>
      </c>
    </row>
    <row r="45" spans="1:11">
      <c r="A45" s="111"/>
      <c r="B45" s="106" t="s">
        <v>119</v>
      </c>
      <c r="C45" s="159"/>
      <c r="D45" s="107" t="s">
        <v>95</v>
      </c>
      <c r="E45" s="107" t="s">
        <v>95</v>
      </c>
      <c r="F45" s="107" t="s">
        <v>95</v>
      </c>
      <c r="G45" s="107" t="s">
        <v>95</v>
      </c>
      <c r="H45" s="108" t="str">
        <f t="shared" si="1"/>
        <v/>
      </c>
    </row>
    <row r="46" spans="1:11" ht="12.75" thickBot="1">
      <c r="A46" s="82"/>
      <c r="B46" s="83" t="s">
        <v>120</v>
      </c>
      <c r="C46" s="161"/>
      <c r="D46" s="193" t="s">
        <v>95</v>
      </c>
      <c r="E46" s="193" t="s">
        <v>95</v>
      </c>
      <c r="F46" s="193" t="s">
        <v>95</v>
      </c>
      <c r="G46" s="93" t="s">
        <v>95</v>
      </c>
      <c r="H46" s="196" t="str">
        <f t="shared" si="1"/>
        <v/>
      </c>
    </row>
    <row r="47" spans="1:11" s="8" customFormat="1" ht="12" customHeight="1">
      <c r="A47" s="50" t="str">
        <f>Titles!$A$12</f>
        <v>1 Data for 2020, 2021 and 2022 based on 2016 Census Definitions.</v>
      </c>
      <c r="B47" s="79"/>
      <c r="C47" s="356"/>
      <c r="D47" s="317"/>
      <c r="E47" s="51"/>
      <c r="F47" s="317"/>
      <c r="G47" s="317"/>
      <c r="H47" s="357"/>
      <c r="I47" s="221"/>
      <c r="J47" s="221"/>
      <c r="K47" s="299"/>
    </row>
    <row r="48" spans="1:11">
      <c r="A48" s="350" t="s">
        <v>121</v>
      </c>
      <c r="B48" s="304"/>
      <c r="C48" s="304"/>
      <c r="D48" s="304"/>
      <c r="E48" s="349"/>
      <c r="F48" s="304"/>
      <c r="G48" s="304"/>
      <c r="H48" s="304"/>
    </row>
    <row r="49" spans="1:8" s="305" customFormat="1" ht="10.9" customHeight="1">
      <c r="A49" s="318" t="str">
        <f>Titles!$A$10</f>
        <v>Source: CMHC Starts and Completion Survey, Market Absorption Survey</v>
      </c>
      <c r="B49" s="304"/>
      <c r="C49" s="304"/>
      <c r="D49" s="304"/>
      <c r="E49" s="319"/>
      <c r="F49" s="304"/>
      <c r="G49" s="304"/>
      <c r="H49" s="304"/>
    </row>
    <row r="50" spans="1:8" s="305" customFormat="1" ht="10.9" customHeight="1">
      <c r="A50" s="306"/>
      <c r="B50" s="304"/>
      <c r="C50" s="304"/>
      <c r="D50" s="304"/>
      <c r="E50" s="307"/>
      <c r="F50" s="304"/>
      <c r="G50" s="304"/>
      <c r="H50" s="304"/>
    </row>
    <row r="51" spans="1:8" s="305" customFormat="1" ht="9.9499999999999993" customHeight="1"/>
    <row r="52" spans="1:8" s="305" customFormat="1"/>
    <row r="62" spans="1:8">
      <c r="F62" s="9" t="s">
        <v>122</v>
      </c>
    </row>
  </sheetData>
  <phoneticPr fontId="11" type="noConversion"/>
  <pageMargins left="0.78740157480314965" right="0.51181102362204722" top="0.51181102362204722" bottom="0.51181102362204722" header="0.51181102362204722" footer="0.51181102362204722"/>
  <pageSetup orientation="portrait" r:id="rId1"/>
  <headerFooter alignWithMargins="0"/>
  <ignoredErrors>
    <ignoredError sqref="D17:H17 D34:H34 H24 H13 H21 H18 H23 H22 H25 H26 H27 H28 H29 H30 H31 H32 H33 H46 H35 H36 H37 H38 H39 H40 H41 H42 H43 H44 H45 H14 H15 H16 H19 H20"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showGridLines="0" zoomScaleNormal="100" workbookViewId="0"/>
  </sheetViews>
  <sheetFormatPr defaultColWidth="11.5546875" defaultRowHeight="12"/>
  <cols>
    <col min="1" max="1" width="14.77734375" style="9" customWidth="1"/>
    <col min="2" max="2" width="4.77734375" style="619" customWidth="1"/>
    <col min="3" max="3" width="4.33203125" style="9" customWidth="1"/>
    <col min="4" max="4" width="4.77734375" style="9" customWidth="1"/>
    <col min="5" max="5" width="7.77734375" style="9" customWidth="1"/>
    <col min="6" max="10" width="7.33203125" style="9" customWidth="1"/>
    <col min="11" max="16384" width="11.5546875" style="9"/>
  </cols>
  <sheetData>
    <row r="1" spans="1:10" s="8" customFormat="1" ht="15.95" customHeight="1">
      <c r="A1" s="429" t="s">
        <v>123</v>
      </c>
      <c r="B1" s="603"/>
      <c r="C1" s="430"/>
      <c r="D1" s="430"/>
      <c r="E1" s="430"/>
      <c r="F1" s="430"/>
      <c r="G1" s="430"/>
      <c r="H1" s="430"/>
      <c r="I1" s="430"/>
      <c r="J1" s="431"/>
    </row>
    <row r="2" spans="1:10" s="8" customFormat="1" ht="15.95" customHeight="1">
      <c r="A2" s="432" t="s">
        <v>124</v>
      </c>
      <c r="B2" s="604"/>
      <c r="C2" s="433"/>
      <c r="D2" s="433"/>
      <c r="E2" s="433"/>
      <c r="F2" s="433"/>
      <c r="G2" s="433"/>
      <c r="H2" s="433"/>
      <c r="I2" s="433"/>
      <c r="J2" s="434"/>
    </row>
    <row r="3" spans="1:10" s="8" customFormat="1" ht="15.95" customHeight="1">
      <c r="A3" s="435"/>
      <c r="B3" s="469"/>
      <c r="C3" s="469"/>
      <c r="D3" s="469"/>
      <c r="E3" s="469"/>
      <c r="F3" s="469"/>
      <c r="G3" s="469"/>
      <c r="H3" s="469"/>
      <c r="I3" s="469"/>
      <c r="J3" s="470"/>
    </row>
    <row r="4" spans="1:10" s="8" customFormat="1" ht="15.95" customHeight="1" thickBot="1">
      <c r="A4" s="438"/>
      <c r="B4" s="471"/>
      <c r="C4" s="471"/>
      <c r="D4" s="471"/>
      <c r="E4" s="471"/>
      <c r="F4" s="471"/>
      <c r="G4" s="471"/>
      <c r="H4" s="471"/>
      <c r="I4" s="471"/>
      <c r="J4" s="472"/>
    </row>
    <row r="5" spans="1:10" ht="14.1" customHeight="1">
      <c r="A5" s="112"/>
      <c r="B5" s="605"/>
      <c r="C5" s="86"/>
      <c r="D5" s="113"/>
      <c r="E5" s="115"/>
      <c r="F5" s="115"/>
      <c r="G5" s="115"/>
      <c r="H5" s="115"/>
      <c r="I5" s="115"/>
      <c r="J5" s="116"/>
    </row>
    <row r="6" spans="1:10" ht="14.1" customHeight="1">
      <c r="A6" s="78" t="s">
        <v>96</v>
      </c>
      <c r="B6" s="606"/>
      <c r="C6" s="84"/>
      <c r="D6" s="94"/>
      <c r="E6" s="89" t="s">
        <v>43</v>
      </c>
      <c r="F6" s="89" t="s">
        <v>75</v>
      </c>
      <c r="G6" s="89" t="s">
        <v>125</v>
      </c>
      <c r="H6" s="89" t="s">
        <v>49</v>
      </c>
      <c r="I6" s="89" t="s">
        <v>126</v>
      </c>
      <c r="J6" s="95" t="s">
        <v>36</v>
      </c>
    </row>
    <row r="7" spans="1:10" ht="13.5">
      <c r="A7" s="570" t="s">
        <v>127</v>
      </c>
      <c r="B7" s="607"/>
      <c r="C7" s="571"/>
      <c r="D7" s="572"/>
      <c r="E7" s="573">
        <v>9041</v>
      </c>
      <c r="F7" s="573">
        <v>47232</v>
      </c>
      <c r="G7" s="573">
        <v>78916</v>
      </c>
      <c r="H7" s="573">
        <v>32049</v>
      </c>
      <c r="I7" s="573">
        <v>34885</v>
      </c>
      <c r="J7" s="589">
        <v>202123</v>
      </c>
    </row>
    <row r="8" spans="1:10" ht="13.5">
      <c r="A8" s="78" t="s">
        <v>128</v>
      </c>
      <c r="B8" s="608"/>
      <c r="C8" s="77"/>
      <c r="D8" s="88"/>
      <c r="E8" s="568">
        <v>10226</v>
      </c>
      <c r="F8" s="568">
        <v>57309</v>
      </c>
      <c r="G8" s="568">
        <v>92284</v>
      </c>
      <c r="H8" s="568">
        <v>40962</v>
      </c>
      <c r="I8" s="568">
        <v>43360</v>
      </c>
      <c r="J8" s="364">
        <v>244141</v>
      </c>
    </row>
    <row r="9" spans="1:10">
      <c r="A9" s="118"/>
      <c r="B9" s="609"/>
      <c r="C9" s="119"/>
      <c r="D9" s="120"/>
      <c r="E9" s="92"/>
      <c r="F9" s="92"/>
      <c r="G9" s="121"/>
      <c r="H9" s="121"/>
      <c r="I9" s="121"/>
      <c r="J9" s="99"/>
    </row>
    <row r="10" spans="1:10" ht="12" customHeight="1">
      <c r="A10" s="187" t="s">
        <v>129</v>
      </c>
      <c r="B10" s="610">
        <f>Titles!A21</f>
        <v>2020</v>
      </c>
      <c r="C10" s="294" t="s">
        <v>130</v>
      </c>
      <c r="D10" s="295"/>
      <c r="E10" s="127">
        <v>3040</v>
      </c>
      <c r="F10" s="127">
        <v>7281</v>
      </c>
      <c r="G10" s="127">
        <v>21898</v>
      </c>
      <c r="H10" s="127">
        <v>11186</v>
      </c>
      <c r="I10" s="127">
        <v>7044</v>
      </c>
      <c r="J10" s="197">
        <f t="shared" ref="J10:J15" si="0">SUM(E10:I10)</f>
        <v>50449</v>
      </c>
    </row>
    <row r="11" spans="1:10" ht="12" customHeight="1">
      <c r="A11" s="188"/>
      <c r="B11" s="610">
        <f>Titles!A21</f>
        <v>2020</v>
      </c>
      <c r="C11" s="283" t="s">
        <v>131</v>
      </c>
      <c r="D11" s="284"/>
      <c r="E11" s="107">
        <v>3333.9999999999995</v>
      </c>
      <c r="F11" s="107">
        <v>8206</v>
      </c>
      <c r="G11" s="107">
        <v>24746</v>
      </c>
      <c r="H11" s="107">
        <v>14185</v>
      </c>
      <c r="I11" s="107">
        <v>6984</v>
      </c>
      <c r="J11" s="197">
        <f t="shared" si="0"/>
        <v>57455</v>
      </c>
    </row>
    <row r="12" spans="1:10" ht="12" customHeight="1">
      <c r="A12" s="189" t="s">
        <v>35</v>
      </c>
      <c r="B12" s="610">
        <f>Titles!A21</f>
        <v>2020</v>
      </c>
      <c r="C12" s="283" t="s">
        <v>130</v>
      </c>
      <c r="D12" s="284"/>
      <c r="E12" s="127">
        <v>7647</v>
      </c>
      <c r="F12" s="127">
        <v>45644.999999999993</v>
      </c>
      <c r="G12" s="127">
        <v>71383.000000000015</v>
      </c>
      <c r="H12" s="127">
        <v>20236</v>
      </c>
      <c r="I12" s="127">
        <v>30800</v>
      </c>
      <c r="J12" s="197">
        <f t="shared" si="0"/>
        <v>175711</v>
      </c>
    </row>
    <row r="13" spans="1:10" ht="12" customHeight="1">
      <c r="A13" s="188"/>
      <c r="B13" s="610">
        <f>Titles!A21</f>
        <v>2020</v>
      </c>
      <c r="C13" s="283" t="s">
        <v>131</v>
      </c>
      <c r="D13" s="284"/>
      <c r="E13" s="107">
        <v>7029.9999999999991</v>
      </c>
      <c r="F13" s="107">
        <v>43275.999999999993</v>
      </c>
      <c r="G13" s="107">
        <v>54740</v>
      </c>
      <c r="H13" s="107">
        <v>26516</v>
      </c>
      <c r="I13" s="107">
        <v>30913</v>
      </c>
      <c r="J13" s="197">
        <f t="shared" si="0"/>
        <v>162475</v>
      </c>
    </row>
    <row r="14" spans="1:10" ht="12" customHeight="1">
      <c r="A14" s="190" t="s">
        <v>36</v>
      </c>
      <c r="B14" s="610">
        <f>Titles!A21</f>
        <v>2020</v>
      </c>
      <c r="C14" s="283" t="s">
        <v>130</v>
      </c>
      <c r="D14" s="284"/>
      <c r="E14" s="127">
        <f t="shared" ref="E14:I15" si="1">SUM(E10,E12)</f>
        <v>10687</v>
      </c>
      <c r="F14" s="127">
        <f t="shared" si="1"/>
        <v>52925.999999999993</v>
      </c>
      <c r="G14" s="127">
        <f t="shared" si="1"/>
        <v>93281.000000000015</v>
      </c>
      <c r="H14" s="127">
        <f t="shared" si="1"/>
        <v>31422</v>
      </c>
      <c r="I14" s="127">
        <f t="shared" si="1"/>
        <v>37844</v>
      </c>
      <c r="J14" s="197">
        <f t="shared" si="0"/>
        <v>226160</v>
      </c>
    </row>
    <row r="15" spans="1:10" ht="12" customHeight="1">
      <c r="A15" s="123"/>
      <c r="B15" s="620">
        <f>Titles!A21</f>
        <v>2020</v>
      </c>
      <c r="C15" s="292" t="s">
        <v>131</v>
      </c>
      <c r="D15" s="293"/>
      <c r="E15" s="133">
        <f t="shared" si="1"/>
        <v>10363.999999999998</v>
      </c>
      <c r="F15" s="133">
        <f t="shared" si="1"/>
        <v>51481.999999999993</v>
      </c>
      <c r="G15" s="133">
        <f t="shared" si="1"/>
        <v>79486</v>
      </c>
      <c r="H15" s="133">
        <f t="shared" si="1"/>
        <v>40701</v>
      </c>
      <c r="I15" s="133">
        <f t="shared" si="1"/>
        <v>37897</v>
      </c>
      <c r="J15" s="197">
        <f t="shared" si="0"/>
        <v>219930</v>
      </c>
    </row>
    <row r="16" spans="1:10" ht="9.9499999999999993" customHeight="1">
      <c r="A16" s="138"/>
      <c r="B16" s="611"/>
      <c r="C16" s="79"/>
      <c r="D16" s="157"/>
      <c r="E16" s="91"/>
      <c r="F16" s="91"/>
      <c r="G16" s="91"/>
      <c r="H16" s="91"/>
      <c r="I16" s="91"/>
      <c r="J16" s="198"/>
    </row>
    <row r="17" spans="1:10" ht="12" customHeight="1">
      <c r="A17" s="187" t="s">
        <v>129</v>
      </c>
      <c r="B17" s="610">
        <f>Titles!A22</f>
        <v>2021</v>
      </c>
      <c r="C17" s="294" t="s">
        <v>130</v>
      </c>
      <c r="D17" s="295"/>
      <c r="E17" s="127">
        <v>3561</v>
      </c>
      <c r="F17" s="127">
        <v>7415</v>
      </c>
      <c r="G17" s="127">
        <v>24857</v>
      </c>
      <c r="H17" s="127">
        <v>17414</v>
      </c>
      <c r="I17" s="127">
        <v>7590</v>
      </c>
      <c r="J17" s="197">
        <f t="shared" ref="J17:J22" si="2">SUM(E17:I17)</f>
        <v>60837</v>
      </c>
    </row>
    <row r="18" spans="1:10" ht="12" customHeight="1">
      <c r="A18" s="188"/>
      <c r="B18" s="610">
        <f>Titles!A22</f>
        <v>2021</v>
      </c>
      <c r="C18" s="283" t="s">
        <v>131</v>
      </c>
      <c r="D18" s="284"/>
      <c r="E18" s="107">
        <v>3854.9999999999995</v>
      </c>
      <c r="F18" s="107">
        <v>6529</v>
      </c>
      <c r="G18" s="107">
        <v>23730</v>
      </c>
      <c r="H18" s="107">
        <v>16573</v>
      </c>
      <c r="I18" s="127">
        <v>7502</v>
      </c>
      <c r="J18" s="197">
        <f t="shared" si="2"/>
        <v>58189</v>
      </c>
    </row>
    <row r="19" spans="1:10" ht="12" customHeight="1">
      <c r="A19" s="189" t="s">
        <v>35</v>
      </c>
      <c r="B19" s="610">
        <f>Titles!A22</f>
        <v>2021</v>
      </c>
      <c r="C19" s="283" t="s">
        <v>130</v>
      </c>
      <c r="D19" s="284"/>
      <c r="E19" s="127">
        <v>4270</v>
      </c>
      <c r="F19" s="127">
        <v>45782</v>
      </c>
      <c r="G19" s="127">
        <v>69193</v>
      </c>
      <c r="H19" s="127">
        <v>22067</v>
      </c>
      <c r="I19" s="127">
        <v>33322</v>
      </c>
      <c r="J19" s="197">
        <f t="shared" si="2"/>
        <v>174634</v>
      </c>
    </row>
    <row r="20" spans="1:10" ht="12" customHeight="1">
      <c r="A20" s="188"/>
      <c r="B20" s="610">
        <f>Titles!A22</f>
        <v>2021</v>
      </c>
      <c r="C20" s="283" t="s">
        <v>131</v>
      </c>
      <c r="D20" s="284"/>
      <c r="E20" s="107">
        <v>9503</v>
      </c>
      <c r="F20" s="107">
        <v>43743</v>
      </c>
      <c r="G20" s="107">
        <v>67434</v>
      </c>
      <c r="H20" s="107">
        <v>27176</v>
      </c>
      <c r="I20" s="107">
        <v>31658</v>
      </c>
      <c r="J20" s="197">
        <f t="shared" si="2"/>
        <v>179514</v>
      </c>
    </row>
    <row r="21" spans="1:10" ht="12" customHeight="1">
      <c r="A21" s="190" t="s">
        <v>36</v>
      </c>
      <c r="B21" s="610">
        <f>Titles!A22</f>
        <v>2021</v>
      </c>
      <c r="C21" s="283" t="s">
        <v>130</v>
      </c>
      <c r="D21" s="284"/>
      <c r="E21" s="127">
        <f t="shared" ref="E21:I22" si="3">SUM(E17,E19)</f>
        <v>7831</v>
      </c>
      <c r="F21" s="127">
        <f t="shared" si="3"/>
        <v>53197</v>
      </c>
      <c r="G21" s="127">
        <f t="shared" si="3"/>
        <v>94050</v>
      </c>
      <c r="H21" s="127">
        <f t="shared" si="3"/>
        <v>39481</v>
      </c>
      <c r="I21" s="127">
        <f t="shared" si="3"/>
        <v>40912</v>
      </c>
      <c r="J21" s="197">
        <f t="shared" si="2"/>
        <v>235471</v>
      </c>
    </row>
    <row r="22" spans="1:10" ht="12" customHeight="1">
      <c r="A22" s="123"/>
      <c r="B22" s="610">
        <f>Titles!A22</f>
        <v>2021</v>
      </c>
      <c r="C22" s="292" t="s">
        <v>131</v>
      </c>
      <c r="D22" s="284"/>
      <c r="E22" s="133">
        <f t="shared" si="3"/>
        <v>13358</v>
      </c>
      <c r="F22" s="133">
        <f t="shared" si="3"/>
        <v>50272</v>
      </c>
      <c r="G22" s="133">
        <f t="shared" si="3"/>
        <v>91164</v>
      </c>
      <c r="H22" s="133">
        <f t="shared" si="3"/>
        <v>43749</v>
      </c>
      <c r="I22" s="133">
        <f t="shared" si="3"/>
        <v>39160</v>
      </c>
      <c r="J22" s="197">
        <f t="shared" si="2"/>
        <v>237703</v>
      </c>
    </row>
    <row r="23" spans="1:10" ht="9.9499999999999993" customHeight="1">
      <c r="A23" s="138"/>
      <c r="B23" s="612"/>
      <c r="C23" s="164"/>
      <c r="D23" s="165"/>
      <c r="E23" s="92"/>
      <c r="F23" s="92"/>
      <c r="G23" s="92"/>
      <c r="H23" s="92"/>
      <c r="I23" s="92"/>
      <c r="J23" s="198"/>
    </row>
    <row r="24" spans="1:10" ht="12" customHeight="1">
      <c r="A24" s="187" t="s">
        <v>129</v>
      </c>
      <c r="B24" s="613">
        <f>Titles!A21</f>
        <v>2020</v>
      </c>
      <c r="C24" s="126" t="s">
        <v>132</v>
      </c>
      <c r="D24" s="541"/>
      <c r="E24" s="127">
        <v>3674</v>
      </c>
      <c r="F24" s="127">
        <v>7932</v>
      </c>
      <c r="G24" s="127">
        <v>24154</v>
      </c>
      <c r="H24" s="127">
        <v>13794.999999999998</v>
      </c>
      <c r="I24" s="127">
        <v>7563</v>
      </c>
      <c r="J24" s="277">
        <f t="shared" ref="J24:J29" si="4">SUM(E24:I24)</f>
        <v>57118</v>
      </c>
    </row>
    <row r="25" spans="1:10" ht="12" customHeight="1">
      <c r="A25" s="188"/>
      <c r="B25" s="613">
        <f>Titles!A21</f>
        <v>2020</v>
      </c>
      <c r="C25" s="149" t="s">
        <v>133</v>
      </c>
      <c r="D25" s="166"/>
      <c r="E25" s="127">
        <v>3228</v>
      </c>
      <c r="F25" s="127">
        <v>7624</v>
      </c>
      <c r="G25" s="127">
        <v>19981</v>
      </c>
      <c r="H25" s="127">
        <v>14631</v>
      </c>
      <c r="I25" s="127">
        <v>6903</v>
      </c>
      <c r="J25" s="195">
        <f t="shared" si="4"/>
        <v>52367</v>
      </c>
    </row>
    <row r="26" spans="1:10" ht="12" customHeight="1">
      <c r="A26" s="191"/>
      <c r="B26" s="613">
        <f>Titles!A22</f>
        <v>2021</v>
      </c>
      <c r="C26" s="149" t="s">
        <v>134</v>
      </c>
      <c r="D26" s="166"/>
      <c r="E26" s="127">
        <v>4607</v>
      </c>
      <c r="F26" s="127">
        <v>19616</v>
      </c>
      <c r="G26" s="127">
        <v>27486</v>
      </c>
      <c r="H26" s="127">
        <v>15179</v>
      </c>
      <c r="I26" s="127">
        <v>10548</v>
      </c>
      <c r="J26" s="195">
        <f t="shared" si="4"/>
        <v>77436</v>
      </c>
    </row>
    <row r="27" spans="1:10" ht="12" customHeight="1">
      <c r="A27" s="189" t="s">
        <v>35</v>
      </c>
      <c r="B27" s="613">
        <f>Titles!A21</f>
        <v>2020</v>
      </c>
      <c r="C27" s="126" t="s">
        <v>132</v>
      </c>
      <c r="D27" s="166"/>
      <c r="E27" s="107">
        <v>10405.000000000002</v>
      </c>
      <c r="F27" s="107">
        <v>46974.999999999993</v>
      </c>
      <c r="G27" s="107">
        <v>57206</v>
      </c>
      <c r="H27" s="107">
        <v>26167</v>
      </c>
      <c r="I27" s="107">
        <v>38701</v>
      </c>
      <c r="J27" s="195">
        <f t="shared" si="4"/>
        <v>179454</v>
      </c>
    </row>
    <row r="28" spans="1:10" ht="12" customHeight="1">
      <c r="A28" s="188"/>
      <c r="B28" s="613">
        <f>Titles!A21</f>
        <v>2020</v>
      </c>
      <c r="C28" s="149" t="s">
        <v>133</v>
      </c>
      <c r="D28" s="166"/>
      <c r="E28" s="107">
        <v>9655</v>
      </c>
      <c r="F28" s="107">
        <v>44265</v>
      </c>
      <c r="G28" s="107">
        <v>48923</v>
      </c>
      <c r="H28" s="107">
        <v>23883.000000000004</v>
      </c>
      <c r="I28" s="107">
        <v>32564.999999999996</v>
      </c>
      <c r="J28" s="195">
        <f t="shared" si="4"/>
        <v>159291</v>
      </c>
    </row>
    <row r="29" spans="1:10" ht="12" customHeight="1">
      <c r="A29" s="191"/>
      <c r="B29" s="613">
        <f>Titles!A22</f>
        <v>2021</v>
      </c>
      <c r="C29" s="149" t="s">
        <v>134</v>
      </c>
      <c r="D29" s="166"/>
      <c r="E29" s="107">
        <v>6096.9999999999991</v>
      </c>
      <c r="F29" s="107">
        <v>82945</v>
      </c>
      <c r="G29" s="107">
        <v>63619</v>
      </c>
      <c r="H29" s="107">
        <v>25234</v>
      </c>
      <c r="I29" s="107">
        <v>23585</v>
      </c>
      <c r="J29" s="195">
        <f t="shared" si="4"/>
        <v>201480</v>
      </c>
    </row>
    <row r="30" spans="1:10" ht="12" customHeight="1">
      <c r="A30" s="190" t="s">
        <v>36</v>
      </c>
      <c r="B30" s="613">
        <f>Titles!A21</f>
        <v>2020</v>
      </c>
      <c r="C30" s="126" t="s">
        <v>132</v>
      </c>
      <c r="D30" s="166"/>
      <c r="E30" s="132">
        <f>SUM(E24,E27)</f>
        <v>14079.000000000002</v>
      </c>
      <c r="F30" s="132">
        <f t="shared" ref="E30:J32" si="5">SUM(F24,F27)</f>
        <v>54906.999999999993</v>
      </c>
      <c r="G30" s="132">
        <f t="shared" si="5"/>
        <v>81360</v>
      </c>
      <c r="H30" s="132">
        <f t="shared" si="5"/>
        <v>39962</v>
      </c>
      <c r="I30" s="132">
        <f t="shared" si="5"/>
        <v>46264</v>
      </c>
      <c r="J30" s="195">
        <f t="shared" si="5"/>
        <v>236572</v>
      </c>
    </row>
    <row r="31" spans="1:10" ht="12" customHeight="1">
      <c r="A31" s="190"/>
      <c r="B31" s="613">
        <f>Titles!A21</f>
        <v>2020</v>
      </c>
      <c r="C31" s="149" t="s">
        <v>133</v>
      </c>
      <c r="D31" s="166"/>
      <c r="E31" s="132">
        <f t="shared" si="5"/>
        <v>12883</v>
      </c>
      <c r="F31" s="132">
        <f t="shared" si="5"/>
        <v>51889</v>
      </c>
      <c r="G31" s="132">
        <f t="shared" si="5"/>
        <v>68904</v>
      </c>
      <c r="H31" s="132">
        <f t="shared" si="5"/>
        <v>38514</v>
      </c>
      <c r="I31" s="132">
        <f t="shared" si="5"/>
        <v>39468</v>
      </c>
      <c r="J31" s="195">
        <f t="shared" si="5"/>
        <v>211658</v>
      </c>
    </row>
    <row r="32" spans="1:10" ht="12" customHeight="1">
      <c r="A32" s="135"/>
      <c r="B32" s="613">
        <f>Titles!A22</f>
        <v>2021</v>
      </c>
      <c r="C32" s="149" t="s">
        <v>134</v>
      </c>
      <c r="D32" s="166"/>
      <c r="E32" s="137">
        <f t="shared" si="5"/>
        <v>10704</v>
      </c>
      <c r="F32" s="137">
        <f t="shared" si="5"/>
        <v>102561</v>
      </c>
      <c r="G32" s="137">
        <f t="shared" si="5"/>
        <v>91105</v>
      </c>
      <c r="H32" s="137">
        <f t="shared" si="5"/>
        <v>40413</v>
      </c>
      <c r="I32" s="137">
        <f t="shared" si="5"/>
        <v>34133</v>
      </c>
      <c r="J32" s="199">
        <f t="shared" si="5"/>
        <v>278916</v>
      </c>
    </row>
    <row r="33" spans="1:11" ht="9.9499999999999993" customHeight="1">
      <c r="A33" s="122"/>
      <c r="B33" s="614"/>
      <c r="C33" s="119"/>
      <c r="D33" s="167"/>
      <c r="E33" s="121"/>
      <c r="F33" s="121"/>
      <c r="G33" s="121"/>
      <c r="H33" s="121"/>
      <c r="I33" s="121"/>
      <c r="J33" s="99"/>
    </row>
    <row r="34" spans="1:11" ht="12" customHeight="1">
      <c r="A34" s="187" t="s">
        <v>129</v>
      </c>
      <c r="B34" s="613">
        <f>Titles!A22</f>
        <v>2021</v>
      </c>
      <c r="C34" s="126" t="s">
        <v>132</v>
      </c>
      <c r="D34" s="541"/>
      <c r="E34" s="127">
        <v>2854</v>
      </c>
      <c r="F34" s="127">
        <v>7509</v>
      </c>
      <c r="G34" s="127">
        <v>24419</v>
      </c>
      <c r="H34" s="127">
        <v>15589</v>
      </c>
      <c r="I34" s="127">
        <v>7096</v>
      </c>
      <c r="J34" s="124">
        <f t="shared" ref="J34:J39" si="6">SUM(E34:I34)</f>
        <v>57467</v>
      </c>
    </row>
    <row r="35" spans="1:11" ht="12" customHeight="1">
      <c r="A35" s="188"/>
      <c r="B35" s="613">
        <f>Titles!A22</f>
        <v>2021</v>
      </c>
      <c r="C35" s="149" t="s">
        <v>133</v>
      </c>
      <c r="D35" s="166"/>
      <c r="E35" s="107">
        <v>3181</v>
      </c>
      <c r="F35" s="127">
        <v>4507</v>
      </c>
      <c r="G35" s="127">
        <v>22325</v>
      </c>
      <c r="H35" s="127">
        <v>16874</v>
      </c>
      <c r="I35" s="127">
        <v>9402</v>
      </c>
      <c r="J35" s="108">
        <f>SUM(E35:I35)</f>
        <v>56289</v>
      </c>
    </row>
    <row r="36" spans="1:11" ht="12" customHeight="1">
      <c r="A36" s="191"/>
      <c r="B36" s="613">
        <v>2022</v>
      </c>
      <c r="C36" s="149" t="s">
        <v>134</v>
      </c>
      <c r="D36" s="166"/>
      <c r="E36" s="107">
        <v>3366</v>
      </c>
      <c r="F36" s="127">
        <v>13019</v>
      </c>
      <c r="G36" s="127">
        <v>24383</v>
      </c>
      <c r="H36" s="127">
        <v>12122</v>
      </c>
      <c r="I36" s="127">
        <v>7206</v>
      </c>
      <c r="J36" s="108">
        <f>SUM(E36:I36)</f>
        <v>60096</v>
      </c>
    </row>
    <row r="37" spans="1:11" ht="12" customHeight="1">
      <c r="A37" s="189" t="s">
        <v>35</v>
      </c>
      <c r="B37" s="613">
        <f>Titles!A22</f>
        <v>2021</v>
      </c>
      <c r="C37" s="126" t="s">
        <v>132</v>
      </c>
      <c r="D37" s="166"/>
      <c r="E37" s="107">
        <v>9937.9999999999982</v>
      </c>
      <c r="F37" s="107">
        <v>49643</v>
      </c>
      <c r="G37" s="107">
        <v>101247</v>
      </c>
      <c r="H37" s="107">
        <v>33756</v>
      </c>
      <c r="I37" s="107">
        <v>28577</v>
      </c>
      <c r="J37" s="108">
        <f t="shared" si="6"/>
        <v>223161</v>
      </c>
    </row>
    <row r="38" spans="1:11" ht="12" customHeight="1">
      <c r="A38" s="188"/>
      <c r="B38" s="613">
        <f>Titles!A22</f>
        <v>2021</v>
      </c>
      <c r="C38" s="149" t="s">
        <v>133</v>
      </c>
      <c r="D38" s="166"/>
      <c r="E38" s="107">
        <v>10969.999999999998</v>
      </c>
      <c r="F38" s="107">
        <v>37997</v>
      </c>
      <c r="G38" s="107">
        <v>44315</v>
      </c>
      <c r="H38" s="107">
        <v>22741.999999999996</v>
      </c>
      <c r="I38" s="107">
        <v>42274</v>
      </c>
      <c r="J38" s="108">
        <f t="shared" si="6"/>
        <v>158298</v>
      </c>
    </row>
    <row r="39" spans="1:11" ht="12" customHeight="1">
      <c r="A39" s="191"/>
      <c r="B39" s="613">
        <f>Titles!A23</f>
        <v>2022</v>
      </c>
      <c r="C39" s="149" t="s">
        <v>134</v>
      </c>
      <c r="D39" s="166"/>
      <c r="E39" s="107">
        <v>6450</v>
      </c>
      <c r="F39" s="107">
        <v>54113</v>
      </c>
      <c r="G39" s="107">
        <v>34759</v>
      </c>
      <c r="H39" s="107">
        <v>20860</v>
      </c>
      <c r="I39" s="107">
        <v>28150</v>
      </c>
      <c r="J39" s="108">
        <f t="shared" si="6"/>
        <v>144332</v>
      </c>
    </row>
    <row r="40" spans="1:11" ht="12" customHeight="1">
      <c r="A40" s="190" t="s">
        <v>36</v>
      </c>
      <c r="B40" s="613">
        <f>Titles!A22</f>
        <v>2021</v>
      </c>
      <c r="C40" s="126" t="s">
        <v>132</v>
      </c>
      <c r="D40" s="166"/>
      <c r="E40" s="132">
        <f t="shared" ref="E40:J42" si="7">SUM(E34,E37)</f>
        <v>12791.999999999998</v>
      </c>
      <c r="F40" s="132">
        <f t="shared" si="7"/>
        <v>57152</v>
      </c>
      <c r="G40" s="132">
        <f t="shared" si="7"/>
        <v>125666</v>
      </c>
      <c r="H40" s="132">
        <f t="shared" si="7"/>
        <v>49345</v>
      </c>
      <c r="I40" s="132">
        <f t="shared" si="7"/>
        <v>35673</v>
      </c>
      <c r="J40" s="195">
        <f t="shared" si="7"/>
        <v>280628</v>
      </c>
    </row>
    <row r="41" spans="1:11" ht="12" customHeight="1">
      <c r="A41" s="190"/>
      <c r="B41" s="613">
        <f>Titles!A22</f>
        <v>2021</v>
      </c>
      <c r="C41" s="149" t="s">
        <v>133</v>
      </c>
      <c r="D41" s="166"/>
      <c r="E41" s="132">
        <f t="shared" si="7"/>
        <v>14150.999999999998</v>
      </c>
      <c r="F41" s="132">
        <f t="shared" si="7"/>
        <v>42504</v>
      </c>
      <c r="G41" s="132">
        <f t="shared" si="7"/>
        <v>66640</v>
      </c>
      <c r="H41" s="132">
        <f t="shared" si="7"/>
        <v>39616</v>
      </c>
      <c r="I41" s="132">
        <f t="shared" si="7"/>
        <v>51676</v>
      </c>
      <c r="J41" s="195">
        <f t="shared" si="7"/>
        <v>214587</v>
      </c>
    </row>
    <row r="42" spans="1:11" ht="12" customHeight="1" thickBot="1">
      <c r="A42" s="82"/>
      <c r="B42" s="615">
        <f>Titles!A23</f>
        <v>2022</v>
      </c>
      <c r="C42" s="542" t="s">
        <v>134</v>
      </c>
      <c r="D42" s="391"/>
      <c r="E42" s="194">
        <f t="shared" si="7"/>
        <v>9816</v>
      </c>
      <c r="F42" s="194">
        <f>SUM(F36,F39)</f>
        <v>67132</v>
      </c>
      <c r="G42" s="194">
        <f t="shared" si="7"/>
        <v>59142</v>
      </c>
      <c r="H42" s="194">
        <f t="shared" si="7"/>
        <v>32982</v>
      </c>
      <c r="I42" s="194">
        <f t="shared" si="7"/>
        <v>35356</v>
      </c>
      <c r="J42" s="196">
        <f t="shared" si="7"/>
        <v>204428</v>
      </c>
    </row>
    <row r="43" spans="1:11" s="8" customFormat="1" ht="12" customHeight="1">
      <c r="A43" s="50" t="str">
        <f>Titles!$A$12</f>
        <v>1 Data for 2020, 2021 and 2022 based on 2016 Census Definitions.</v>
      </c>
      <c r="B43" s="616"/>
      <c r="C43" s="356"/>
      <c r="D43" s="317"/>
      <c r="E43" s="51"/>
      <c r="F43" s="317"/>
      <c r="G43" s="317"/>
      <c r="H43" s="357"/>
      <c r="I43" s="9"/>
      <c r="J43" s="9"/>
      <c r="K43" s="299"/>
    </row>
    <row r="44" spans="1:11">
      <c r="A44" s="350" t="s">
        <v>121</v>
      </c>
      <c r="B44" s="617"/>
      <c r="C44" s="304"/>
      <c r="D44" s="304"/>
      <c r="E44" s="349"/>
      <c r="F44" s="304"/>
      <c r="G44" s="304"/>
      <c r="H44" s="304"/>
      <c r="I44" s="305"/>
      <c r="J44" s="305"/>
    </row>
    <row r="45" spans="1:11" s="305" customFormat="1" ht="10.9" customHeight="1">
      <c r="A45" s="318" t="str">
        <f>Titles!$A$10</f>
        <v>Source: CMHC Starts and Completion Survey, Market Absorption Survey</v>
      </c>
      <c r="B45" s="617"/>
      <c r="C45" s="304"/>
      <c r="D45" s="304"/>
      <c r="E45" s="319"/>
      <c r="F45" s="304"/>
      <c r="G45" s="304"/>
      <c r="H45" s="304"/>
    </row>
    <row r="46" spans="1:11" s="305" customFormat="1" ht="10.9" customHeight="1"/>
    <row r="47" spans="1:11" ht="12" customHeight="1">
      <c r="A47" s="318"/>
      <c r="B47" s="618"/>
      <c r="C47" s="10"/>
      <c r="D47" s="10"/>
      <c r="E47" s="10"/>
      <c r="F47" s="319"/>
      <c r="H47" s="10"/>
      <c r="I47" s="10"/>
      <c r="J47" s="10"/>
    </row>
  </sheetData>
  <phoneticPr fontId="11" type="noConversion"/>
  <pageMargins left="0.78740157480314965" right="0.51181102362204722" top="0.51181102362204722" bottom="0.51181102362204722" header="0.51181102362204722" footer="0.51181102362204722"/>
  <pageSetup orientation="portrait" r:id="rId1"/>
  <headerFooter alignWithMargins="0"/>
  <ignoredErrors>
    <ignoredError sqref="J9:J23 E9 F9 G9 H9 I9 J37:J42 J25:J34 E31:E33 E21:E23 E14:E16 E40:E42 E30 F30:F33 F21:F23 F14:F16 F40:F41 F42 G30:G33 G21:G23 G14:G16 G40:G42 H30:H33 H21:H23 H14:H16 H40:H42 I40:I42 I30:I33 I21:I23 I14:I16" unlocked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61"/>
  <sheetViews>
    <sheetView showGridLines="0" zoomScaleNormal="100" workbookViewId="0"/>
  </sheetViews>
  <sheetFormatPr defaultColWidth="11.5546875" defaultRowHeight="15"/>
  <cols>
    <col min="1" max="1" width="6.21875" customWidth="1"/>
    <col min="2" max="3" width="8.33203125" customWidth="1"/>
    <col min="4" max="9" width="8.44140625" customWidth="1"/>
  </cols>
  <sheetData>
    <row r="1" spans="1:9" ht="15.95" customHeight="1">
      <c r="A1" s="429" t="s">
        <v>135</v>
      </c>
      <c r="B1" s="430"/>
      <c r="C1" s="430"/>
      <c r="D1" s="430"/>
      <c r="E1" s="430"/>
      <c r="F1" s="430"/>
      <c r="G1" s="430"/>
      <c r="H1" s="430"/>
      <c r="I1" s="431"/>
    </row>
    <row r="2" spans="1:9" ht="15.95" customHeight="1">
      <c r="A2" s="432" t="s">
        <v>136</v>
      </c>
      <c r="B2" s="433"/>
      <c r="C2" s="433"/>
      <c r="D2" s="433"/>
      <c r="E2" s="433"/>
      <c r="F2" s="433"/>
      <c r="G2" s="433"/>
      <c r="H2" s="433"/>
      <c r="I2" s="434"/>
    </row>
    <row r="3" spans="1:9" ht="15.95" customHeight="1">
      <c r="A3" s="435"/>
      <c r="B3" s="436"/>
      <c r="C3" s="436"/>
      <c r="D3" s="436"/>
      <c r="E3" s="436"/>
      <c r="F3" s="436"/>
      <c r="G3" s="436"/>
      <c r="H3" s="436"/>
      <c r="I3" s="437"/>
    </row>
    <row r="4" spans="1:9" ht="15.95" customHeight="1" thickBot="1">
      <c r="A4" s="438"/>
      <c r="B4" s="439"/>
      <c r="C4" s="439"/>
      <c r="D4" s="439"/>
      <c r="E4" s="439"/>
      <c r="F4" s="439"/>
      <c r="G4" s="439"/>
      <c r="H4" s="439"/>
      <c r="I4" s="440"/>
    </row>
    <row r="5" spans="1:9" ht="12" customHeight="1">
      <c r="A5" s="76"/>
      <c r="B5" s="84"/>
      <c r="C5" s="94"/>
      <c r="D5" s="115"/>
      <c r="E5" s="115"/>
      <c r="F5" s="115"/>
      <c r="G5" s="115"/>
      <c r="H5" s="115"/>
      <c r="I5" s="116"/>
    </row>
    <row r="6" spans="1:9" ht="12" customHeight="1">
      <c r="A6" s="141" t="s">
        <v>96</v>
      </c>
      <c r="B6" s="136"/>
      <c r="C6" s="142"/>
      <c r="D6" s="143" t="s">
        <v>43</v>
      </c>
      <c r="E6" s="143" t="s">
        <v>75</v>
      </c>
      <c r="F6" s="143" t="s">
        <v>125</v>
      </c>
      <c r="G6" s="143" t="s">
        <v>49</v>
      </c>
      <c r="H6" s="143" t="s">
        <v>126</v>
      </c>
      <c r="I6" s="144" t="s">
        <v>36</v>
      </c>
    </row>
    <row r="7" spans="1:9" ht="12" customHeight="1">
      <c r="A7" s="125" t="s">
        <v>127</v>
      </c>
      <c r="B7" s="130"/>
      <c r="C7" s="126"/>
      <c r="D7" s="127">
        <v>9041</v>
      </c>
      <c r="E7" s="127">
        <v>47232</v>
      </c>
      <c r="F7" s="127">
        <v>78916</v>
      </c>
      <c r="G7" s="127">
        <v>32049</v>
      </c>
      <c r="H7" s="127">
        <v>34885</v>
      </c>
      <c r="I7" s="569">
        <v>202123</v>
      </c>
    </row>
    <row r="8" spans="1:9" ht="12" customHeight="1">
      <c r="A8" s="78" t="s">
        <v>137</v>
      </c>
      <c r="B8" s="117"/>
      <c r="C8" s="77"/>
      <c r="D8" s="365">
        <v>10226</v>
      </c>
      <c r="E8" s="365">
        <v>57309</v>
      </c>
      <c r="F8" s="365">
        <v>92284</v>
      </c>
      <c r="G8" s="365">
        <v>40962</v>
      </c>
      <c r="H8" s="365">
        <v>43360</v>
      </c>
      <c r="I8" s="364">
        <v>244141</v>
      </c>
    </row>
    <row r="9" spans="1:9" ht="12" customHeight="1">
      <c r="A9" s="101">
        <f>Titles!A21</f>
        <v>2020</v>
      </c>
      <c r="B9" s="146" t="s">
        <v>105</v>
      </c>
      <c r="C9" s="154"/>
      <c r="D9" s="103">
        <v>8653</v>
      </c>
      <c r="E9" s="103">
        <v>46067.000000000007</v>
      </c>
      <c r="F9" s="103">
        <v>66430</v>
      </c>
      <c r="G9" s="103">
        <v>31166.999999999996</v>
      </c>
      <c r="H9" s="103">
        <v>33446</v>
      </c>
      <c r="I9" s="201">
        <v>185763</v>
      </c>
    </row>
    <row r="10" spans="1:9" ht="12" customHeight="1">
      <c r="A10" s="270"/>
      <c r="B10" s="131" t="s">
        <v>106</v>
      </c>
      <c r="C10" s="155"/>
      <c r="D10" s="107">
        <v>6641</v>
      </c>
      <c r="E10" s="107">
        <v>39413</v>
      </c>
      <c r="F10" s="107">
        <v>75823.000000000015</v>
      </c>
      <c r="G10" s="107">
        <v>25864</v>
      </c>
      <c r="H10" s="107">
        <v>30703.000000000004</v>
      </c>
      <c r="I10" s="202">
        <v>178444.00000000003</v>
      </c>
    </row>
    <row r="11" spans="1:9" ht="12" customHeight="1">
      <c r="A11" s="270"/>
      <c r="B11" s="131" t="s">
        <v>107</v>
      </c>
      <c r="C11" s="155"/>
      <c r="D11" s="107">
        <v>10687</v>
      </c>
      <c r="E11" s="107">
        <v>52925.999999999993</v>
      </c>
      <c r="F11" s="107">
        <v>93281</v>
      </c>
      <c r="G11" s="107">
        <v>31421.999999999996</v>
      </c>
      <c r="H11" s="107">
        <v>37844</v>
      </c>
      <c r="I11" s="202">
        <v>226160</v>
      </c>
    </row>
    <row r="12" spans="1:9" ht="12" customHeight="1">
      <c r="A12" s="271"/>
      <c r="B12" s="147" t="s">
        <v>108</v>
      </c>
      <c r="C12" s="171"/>
      <c r="D12" s="107">
        <v>10363.999999999998</v>
      </c>
      <c r="E12" s="107">
        <v>51482</v>
      </c>
      <c r="F12" s="107">
        <v>79486</v>
      </c>
      <c r="G12" s="107">
        <v>40701</v>
      </c>
      <c r="H12" s="107">
        <v>37897</v>
      </c>
      <c r="I12" s="202">
        <v>219929.99999999997</v>
      </c>
    </row>
    <row r="13" spans="1:9" ht="12" customHeight="1">
      <c r="A13" s="101">
        <f>Titles!A22</f>
        <v>2021</v>
      </c>
      <c r="B13" s="146" t="s">
        <v>105</v>
      </c>
      <c r="C13" s="154"/>
      <c r="D13" s="103">
        <v>10863.999999999998</v>
      </c>
      <c r="E13" s="103">
        <v>71262</v>
      </c>
      <c r="F13" s="103">
        <v>93989</v>
      </c>
      <c r="G13" s="103">
        <v>37905</v>
      </c>
      <c r="H13" s="103">
        <v>49811.000000000007</v>
      </c>
      <c r="I13" s="201">
        <v>263831</v>
      </c>
    </row>
    <row r="14" spans="1:9" ht="12" customHeight="1">
      <c r="A14" s="270"/>
      <c r="B14" s="131" t="s">
        <v>106</v>
      </c>
      <c r="C14" s="155"/>
      <c r="D14" s="107">
        <v>10033.000000000002</v>
      </c>
      <c r="E14" s="107">
        <v>59954</v>
      </c>
      <c r="F14" s="107">
        <v>91045.999999999985</v>
      </c>
      <c r="G14" s="107">
        <v>42674.000000000007</v>
      </c>
      <c r="H14" s="107">
        <v>44428</v>
      </c>
      <c r="I14" s="202">
        <v>248135</v>
      </c>
    </row>
    <row r="15" spans="1:9" ht="12" customHeight="1">
      <c r="A15" s="270"/>
      <c r="B15" s="131" t="s">
        <v>107</v>
      </c>
      <c r="C15" s="155"/>
      <c r="D15" s="107">
        <v>7831</v>
      </c>
      <c r="E15" s="107">
        <v>53196.999999999993</v>
      </c>
      <c r="F15" s="107">
        <v>94050</v>
      </c>
      <c r="G15" s="107">
        <v>39480.999999999993</v>
      </c>
      <c r="H15" s="107">
        <v>40912</v>
      </c>
      <c r="I15" s="202">
        <v>235471</v>
      </c>
    </row>
    <row r="16" spans="1:9" ht="12" customHeight="1">
      <c r="A16" s="271"/>
      <c r="B16" s="147" t="s">
        <v>108</v>
      </c>
      <c r="C16" s="171"/>
      <c r="D16" s="107">
        <v>13357.999999999998</v>
      </c>
      <c r="E16" s="107">
        <v>50272.000000000007</v>
      </c>
      <c r="F16" s="107">
        <v>91164</v>
      </c>
      <c r="G16" s="107">
        <v>43748.999999999993</v>
      </c>
      <c r="H16" s="107">
        <v>39160</v>
      </c>
      <c r="I16" s="202">
        <v>237703</v>
      </c>
    </row>
    <row r="17" spans="1:9" ht="12" customHeight="1">
      <c r="A17" s="101">
        <v>2022</v>
      </c>
      <c r="B17" s="146" t="s">
        <v>105</v>
      </c>
      <c r="C17" s="154"/>
      <c r="D17" s="103" t="s">
        <v>95</v>
      </c>
      <c r="E17" s="103" t="s">
        <v>95</v>
      </c>
      <c r="F17" s="103" t="s">
        <v>95</v>
      </c>
      <c r="G17" s="103" t="s">
        <v>95</v>
      </c>
      <c r="H17" s="103" t="s">
        <v>95</v>
      </c>
      <c r="I17" s="201" t="s">
        <v>95</v>
      </c>
    </row>
    <row r="18" spans="1:9" ht="12" customHeight="1">
      <c r="A18" s="270"/>
      <c r="B18" s="131" t="s">
        <v>106</v>
      </c>
      <c r="C18" s="155"/>
      <c r="D18" s="107" t="s">
        <v>95</v>
      </c>
      <c r="E18" s="107" t="s">
        <v>95</v>
      </c>
      <c r="F18" s="107" t="s">
        <v>95</v>
      </c>
      <c r="G18" s="107" t="s">
        <v>95</v>
      </c>
      <c r="H18" s="107" t="s">
        <v>95</v>
      </c>
      <c r="I18" s="202" t="s">
        <v>95</v>
      </c>
    </row>
    <row r="19" spans="1:9" ht="12" customHeight="1">
      <c r="A19" s="270"/>
      <c r="B19" s="131" t="s">
        <v>107</v>
      </c>
      <c r="C19" s="155"/>
      <c r="D19" s="107" t="s">
        <v>95</v>
      </c>
      <c r="E19" s="107" t="s">
        <v>95</v>
      </c>
      <c r="F19" s="107" t="s">
        <v>95</v>
      </c>
      <c r="G19" s="107" t="s">
        <v>95</v>
      </c>
      <c r="H19" s="107" t="s">
        <v>95</v>
      </c>
      <c r="I19" s="202" t="s">
        <v>95</v>
      </c>
    </row>
    <row r="20" spans="1:9" ht="12" customHeight="1">
      <c r="A20" s="272"/>
      <c r="B20" s="80" t="s">
        <v>108</v>
      </c>
      <c r="C20" s="157"/>
      <c r="D20" s="107" t="s">
        <v>95</v>
      </c>
      <c r="E20" s="107" t="s">
        <v>95</v>
      </c>
      <c r="F20" s="107" t="s">
        <v>95</v>
      </c>
      <c r="G20" s="107" t="s">
        <v>95</v>
      </c>
      <c r="H20" s="107" t="s">
        <v>95</v>
      </c>
      <c r="I20" s="202" t="s">
        <v>95</v>
      </c>
    </row>
    <row r="21" spans="1:9" ht="12" customHeight="1">
      <c r="A21" s="101">
        <f>Titles!A21</f>
        <v>2020</v>
      </c>
      <c r="B21" s="102" t="s">
        <v>109</v>
      </c>
      <c r="C21" s="158"/>
      <c r="D21" s="173">
        <v>5118</v>
      </c>
      <c r="E21" s="173">
        <v>69255</v>
      </c>
      <c r="F21" s="173">
        <v>67805</v>
      </c>
      <c r="G21" s="173">
        <v>29309</v>
      </c>
      <c r="H21" s="173">
        <v>24535</v>
      </c>
      <c r="I21" s="200">
        <f>IF(SUM(D21:H21)=0,"",SUM(D21:H21))</f>
        <v>196022</v>
      </c>
    </row>
    <row r="22" spans="1:9" ht="12" customHeight="1">
      <c r="A22" s="270"/>
      <c r="B22" s="106" t="s">
        <v>110</v>
      </c>
      <c r="C22" s="159"/>
      <c r="D22" s="132">
        <v>10556.000000000002</v>
      </c>
      <c r="E22" s="132">
        <v>43785</v>
      </c>
      <c r="F22" s="132">
        <v>76258.000000000015</v>
      </c>
      <c r="G22" s="132">
        <v>24680.999999999996</v>
      </c>
      <c r="H22" s="132">
        <v>37845</v>
      </c>
      <c r="I22" s="195">
        <f t="shared" ref="I22:I56" si="0">IF(SUM(D22:H22)=0,"",SUM(D22:H22))</f>
        <v>193125</v>
      </c>
    </row>
    <row r="23" spans="1:9" ht="12" customHeight="1">
      <c r="A23" s="273"/>
      <c r="B23" s="149" t="s">
        <v>111</v>
      </c>
      <c r="C23" s="159"/>
      <c r="D23" s="107">
        <v>5632</v>
      </c>
      <c r="E23" s="107">
        <v>42185</v>
      </c>
      <c r="F23" s="107">
        <v>63860</v>
      </c>
      <c r="G23" s="107">
        <v>37784</v>
      </c>
      <c r="H23" s="107">
        <v>29792</v>
      </c>
      <c r="I23" s="202">
        <f t="shared" si="0"/>
        <v>179253</v>
      </c>
    </row>
    <row r="24" spans="1:9" ht="12" customHeight="1">
      <c r="A24" s="274"/>
      <c r="B24" s="106" t="s">
        <v>112</v>
      </c>
      <c r="C24" s="159"/>
      <c r="D24" s="107">
        <v>5072</v>
      </c>
      <c r="E24" s="107">
        <v>0</v>
      </c>
      <c r="F24" s="107">
        <v>91832.000000000015</v>
      </c>
      <c r="G24" s="107">
        <v>31535.000000000004</v>
      </c>
      <c r="H24" s="107">
        <v>27474.999999999996</v>
      </c>
      <c r="I24" s="202">
        <f t="shared" si="0"/>
        <v>155914</v>
      </c>
    </row>
    <row r="25" spans="1:9" ht="12" customHeight="1">
      <c r="A25" s="270"/>
      <c r="B25" s="106" t="s">
        <v>113</v>
      </c>
      <c r="C25" s="159"/>
      <c r="D25" s="107">
        <v>7823</v>
      </c>
      <c r="E25" s="107">
        <v>57697</v>
      </c>
      <c r="F25" s="107">
        <v>56376.000000000007</v>
      </c>
      <c r="G25" s="107">
        <v>23914</v>
      </c>
      <c r="H25" s="107">
        <v>36235</v>
      </c>
      <c r="I25" s="202">
        <f t="shared" si="0"/>
        <v>182045</v>
      </c>
    </row>
    <row r="26" spans="1:9" ht="12" customHeight="1">
      <c r="A26" s="273"/>
      <c r="B26" s="149" t="s">
        <v>114</v>
      </c>
      <c r="C26" s="159"/>
      <c r="D26" s="107">
        <v>6981</v>
      </c>
      <c r="E26" s="107">
        <v>52941</v>
      </c>
      <c r="F26" s="107">
        <v>77386</v>
      </c>
      <c r="G26" s="107">
        <v>24059</v>
      </c>
      <c r="H26" s="107">
        <v>36114.000000000007</v>
      </c>
      <c r="I26" s="202">
        <f t="shared" si="0"/>
        <v>197481</v>
      </c>
    </row>
    <row r="27" spans="1:9" ht="12" customHeight="1">
      <c r="A27" s="273"/>
      <c r="B27" s="106" t="s">
        <v>115</v>
      </c>
      <c r="C27" s="159"/>
      <c r="D27" s="107">
        <v>15222.000000000002</v>
      </c>
      <c r="E27" s="107">
        <v>55677</v>
      </c>
      <c r="F27" s="107">
        <v>84455.000000000015</v>
      </c>
      <c r="G27" s="107">
        <v>36626</v>
      </c>
      <c r="H27" s="107">
        <v>38741</v>
      </c>
      <c r="I27" s="202">
        <f t="shared" si="0"/>
        <v>230721</v>
      </c>
    </row>
    <row r="28" spans="1:9" ht="12" customHeight="1">
      <c r="A28" s="270"/>
      <c r="B28" s="106" t="s">
        <v>116</v>
      </c>
      <c r="C28" s="159"/>
      <c r="D28" s="132">
        <v>10011</v>
      </c>
      <c r="E28" s="132">
        <v>56030</v>
      </c>
      <c r="F28" s="132">
        <v>114477</v>
      </c>
      <c r="G28" s="132">
        <v>26601</v>
      </c>
      <c r="H28" s="132">
        <v>41796</v>
      </c>
      <c r="I28" s="195">
        <f t="shared" si="0"/>
        <v>248915</v>
      </c>
    </row>
    <row r="29" spans="1:9" ht="12" customHeight="1">
      <c r="A29" s="270"/>
      <c r="B29" s="149" t="s">
        <v>117</v>
      </c>
      <c r="C29" s="159"/>
      <c r="D29" s="107">
        <v>9056.0000000000018</v>
      </c>
      <c r="E29" s="107">
        <v>47741</v>
      </c>
      <c r="F29" s="107">
        <v>80075</v>
      </c>
      <c r="G29" s="107">
        <v>30376.000000000004</v>
      </c>
      <c r="H29" s="107">
        <v>30708</v>
      </c>
      <c r="I29" s="202">
        <f t="shared" si="0"/>
        <v>197956</v>
      </c>
    </row>
    <row r="30" spans="1:9" ht="12" customHeight="1">
      <c r="A30" s="270"/>
      <c r="B30" s="149" t="s">
        <v>118</v>
      </c>
      <c r="C30" s="159"/>
      <c r="D30" s="107">
        <v>5385.0000000000009</v>
      </c>
      <c r="E30" s="107">
        <v>46397</v>
      </c>
      <c r="F30" s="107">
        <v>83027.000000000015</v>
      </c>
      <c r="G30" s="107">
        <v>43324</v>
      </c>
      <c r="H30" s="107">
        <v>29679.000000000004</v>
      </c>
      <c r="I30" s="202">
        <f t="shared" si="0"/>
        <v>207812</v>
      </c>
    </row>
    <row r="31" spans="1:9" ht="12" customHeight="1">
      <c r="A31" s="270"/>
      <c r="B31" s="149" t="s">
        <v>119</v>
      </c>
      <c r="C31" s="159"/>
      <c r="D31" s="107">
        <v>14079</v>
      </c>
      <c r="E31" s="107">
        <v>54907</v>
      </c>
      <c r="F31" s="107">
        <v>81360.000000000015</v>
      </c>
      <c r="G31" s="107">
        <v>39962</v>
      </c>
      <c r="H31" s="107">
        <v>46263.999999999993</v>
      </c>
      <c r="I31" s="202">
        <f t="shared" si="0"/>
        <v>236572</v>
      </c>
    </row>
    <row r="32" spans="1:9" ht="12" customHeight="1">
      <c r="A32" s="271"/>
      <c r="B32" s="139" t="s">
        <v>120</v>
      </c>
      <c r="C32" s="172"/>
      <c r="D32" s="137">
        <v>12883</v>
      </c>
      <c r="E32" s="137">
        <v>51888.999999999993</v>
      </c>
      <c r="F32" s="137">
        <v>68904</v>
      </c>
      <c r="G32" s="137">
        <v>38513.999999999993</v>
      </c>
      <c r="H32" s="137">
        <v>39468</v>
      </c>
      <c r="I32" s="199">
        <f t="shared" si="0"/>
        <v>211658</v>
      </c>
    </row>
    <row r="33" spans="1:9" ht="12" customHeight="1">
      <c r="A33" s="101">
        <f>Titles!A22</f>
        <v>2021</v>
      </c>
      <c r="B33" s="102" t="s">
        <v>109</v>
      </c>
      <c r="C33" s="158"/>
      <c r="D33" s="173">
        <v>10704</v>
      </c>
      <c r="E33" s="173">
        <v>102561</v>
      </c>
      <c r="F33" s="173">
        <v>91105</v>
      </c>
      <c r="G33" s="173">
        <v>40413</v>
      </c>
      <c r="H33" s="173">
        <v>34132.999999999993</v>
      </c>
      <c r="I33" s="200">
        <f t="shared" si="0"/>
        <v>278916</v>
      </c>
    </row>
    <row r="34" spans="1:9" ht="12" customHeight="1">
      <c r="A34" s="270"/>
      <c r="B34" s="106" t="s">
        <v>110</v>
      </c>
      <c r="C34" s="159"/>
      <c r="D34" s="132">
        <v>7806.9999999999991</v>
      </c>
      <c r="E34" s="132">
        <v>72060</v>
      </c>
      <c r="F34" s="132">
        <v>79002</v>
      </c>
      <c r="G34" s="132">
        <v>34349.000000000007</v>
      </c>
      <c r="H34" s="132">
        <v>41462</v>
      </c>
      <c r="I34" s="195">
        <f t="shared" si="0"/>
        <v>234680</v>
      </c>
    </row>
    <row r="35" spans="1:9" ht="12" customHeight="1">
      <c r="A35" s="273"/>
      <c r="B35" s="149" t="s">
        <v>111</v>
      </c>
      <c r="C35" s="159"/>
      <c r="D35" s="107">
        <v>6635.0000000000009</v>
      </c>
      <c r="E35" s="107">
        <v>66304.999999999985</v>
      </c>
      <c r="F35" s="107">
        <v>118871.99999999999</v>
      </c>
      <c r="G35" s="107">
        <v>37823</v>
      </c>
      <c r="H35" s="107">
        <v>67122</v>
      </c>
      <c r="I35" s="202">
        <f t="shared" si="0"/>
        <v>296757</v>
      </c>
    </row>
    <row r="36" spans="1:9" ht="12" customHeight="1">
      <c r="A36" s="274"/>
      <c r="B36" s="106" t="s">
        <v>112</v>
      </c>
      <c r="C36" s="159"/>
      <c r="D36" s="107">
        <v>9068.9999999999982</v>
      </c>
      <c r="E36" s="107">
        <v>59960</v>
      </c>
      <c r="F36" s="107">
        <v>101741</v>
      </c>
      <c r="G36" s="107">
        <v>42880</v>
      </c>
      <c r="H36" s="107">
        <v>35102.000000000007</v>
      </c>
      <c r="I36" s="202">
        <f t="shared" si="0"/>
        <v>248752</v>
      </c>
    </row>
    <row r="37" spans="1:9" ht="12" customHeight="1">
      <c r="A37" s="270"/>
      <c r="B37" s="106" t="s">
        <v>113</v>
      </c>
      <c r="C37" s="159"/>
      <c r="D37" s="107">
        <v>16469</v>
      </c>
      <c r="E37" s="107">
        <v>55568</v>
      </c>
      <c r="F37" s="107">
        <v>93433</v>
      </c>
      <c r="G37" s="107">
        <v>46427</v>
      </c>
      <c r="H37" s="107">
        <v>42422</v>
      </c>
      <c r="I37" s="202">
        <f t="shared" si="0"/>
        <v>254319</v>
      </c>
    </row>
    <row r="38" spans="1:9" ht="12" customHeight="1">
      <c r="A38" s="273"/>
      <c r="B38" s="149" t="s">
        <v>114</v>
      </c>
      <c r="C38" s="159"/>
      <c r="D38" s="107">
        <v>7491</v>
      </c>
      <c r="E38" s="107">
        <v>56736.999999999993</v>
      </c>
      <c r="F38" s="107">
        <v>81562</v>
      </c>
      <c r="G38" s="107">
        <v>41574</v>
      </c>
      <c r="H38" s="107">
        <v>61897</v>
      </c>
      <c r="I38" s="202">
        <f t="shared" si="0"/>
        <v>249261</v>
      </c>
    </row>
    <row r="39" spans="1:9" ht="12" customHeight="1">
      <c r="A39" s="273"/>
      <c r="B39" s="106" t="s">
        <v>115</v>
      </c>
      <c r="C39" s="159"/>
      <c r="D39" s="107">
        <v>11084</v>
      </c>
      <c r="E39" s="107">
        <v>57857</v>
      </c>
      <c r="F39" s="107">
        <v>90570</v>
      </c>
      <c r="G39" s="107">
        <v>38736</v>
      </c>
      <c r="H39" s="107">
        <v>46458</v>
      </c>
      <c r="I39" s="202">
        <f t="shared" si="0"/>
        <v>244705</v>
      </c>
    </row>
    <row r="40" spans="1:9" ht="12" customHeight="1">
      <c r="A40" s="270"/>
      <c r="B40" s="106" t="s">
        <v>116</v>
      </c>
      <c r="C40" s="159"/>
      <c r="D40" s="132">
        <v>6398</v>
      </c>
      <c r="E40" s="132">
        <v>46676</v>
      </c>
      <c r="F40" s="132">
        <v>98914.999999999985</v>
      </c>
      <c r="G40" s="132">
        <v>38085</v>
      </c>
      <c r="H40" s="132">
        <v>42224</v>
      </c>
      <c r="I40" s="195">
        <f t="shared" si="0"/>
        <v>232298</v>
      </c>
    </row>
    <row r="41" spans="1:9" ht="12" customHeight="1">
      <c r="A41" s="270"/>
      <c r="B41" s="149" t="s">
        <v>117</v>
      </c>
      <c r="C41" s="159"/>
      <c r="D41" s="107">
        <v>6826.0000000000009</v>
      </c>
      <c r="E41" s="107">
        <v>53021</v>
      </c>
      <c r="F41" s="107">
        <v>91186</v>
      </c>
      <c r="G41" s="107">
        <v>40093</v>
      </c>
      <c r="H41" s="107">
        <v>31559</v>
      </c>
      <c r="I41" s="202">
        <f t="shared" si="0"/>
        <v>222685</v>
      </c>
    </row>
    <row r="42" spans="1:9" ht="12" customHeight="1">
      <c r="A42" s="270"/>
      <c r="B42" s="149" t="s">
        <v>118</v>
      </c>
      <c r="C42" s="159"/>
      <c r="D42" s="107">
        <v>13900</v>
      </c>
      <c r="E42" s="107">
        <v>50099.000000000007</v>
      </c>
      <c r="F42" s="107">
        <v>76768</v>
      </c>
      <c r="G42" s="107">
        <v>41680.000000000007</v>
      </c>
      <c r="H42" s="107">
        <v>32247</v>
      </c>
      <c r="I42" s="202">
        <f t="shared" si="0"/>
        <v>214694</v>
      </c>
    </row>
    <row r="43" spans="1:9" ht="12" customHeight="1">
      <c r="A43" s="270"/>
      <c r="B43" s="149" t="s">
        <v>119</v>
      </c>
      <c r="C43" s="159"/>
      <c r="D43" s="107">
        <v>12792.000000000002</v>
      </c>
      <c r="E43" s="107">
        <v>57152</v>
      </c>
      <c r="F43" s="107">
        <v>125666</v>
      </c>
      <c r="G43" s="107">
        <v>49345</v>
      </c>
      <c r="H43" s="107">
        <v>35673</v>
      </c>
      <c r="I43" s="202">
        <f t="shared" si="0"/>
        <v>280628</v>
      </c>
    </row>
    <row r="44" spans="1:9" ht="12" customHeight="1">
      <c r="A44" s="271"/>
      <c r="B44" s="139" t="s">
        <v>120</v>
      </c>
      <c r="C44" s="172"/>
      <c r="D44" s="137">
        <v>14151</v>
      </c>
      <c r="E44" s="137">
        <v>42504.000000000007</v>
      </c>
      <c r="F44" s="137">
        <v>66640</v>
      </c>
      <c r="G44" s="137">
        <v>39616</v>
      </c>
      <c r="H44" s="137">
        <v>51676</v>
      </c>
      <c r="I44" s="199">
        <f t="shared" si="0"/>
        <v>214587</v>
      </c>
    </row>
    <row r="45" spans="1:9" ht="12" customHeight="1">
      <c r="A45" s="101">
        <f>Titles!A23</f>
        <v>2022</v>
      </c>
      <c r="B45" s="102" t="s">
        <v>109</v>
      </c>
      <c r="C45" s="158"/>
      <c r="D45" s="173">
        <v>9816</v>
      </c>
      <c r="E45" s="173">
        <v>67132</v>
      </c>
      <c r="F45" s="173">
        <v>59142</v>
      </c>
      <c r="G45" s="173">
        <v>32982</v>
      </c>
      <c r="H45" s="173">
        <v>35356</v>
      </c>
      <c r="I45" s="200">
        <f t="shared" si="0"/>
        <v>204428</v>
      </c>
    </row>
    <row r="46" spans="1:9" ht="12" customHeight="1">
      <c r="A46" s="111"/>
      <c r="B46" s="106" t="s">
        <v>110</v>
      </c>
      <c r="C46" s="159"/>
      <c r="D46" s="132" t="s">
        <v>95</v>
      </c>
      <c r="E46" s="132" t="s">
        <v>95</v>
      </c>
      <c r="F46" s="132" t="s">
        <v>95</v>
      </c>
      <c r="G46" s="132" t="s">
        <v>95</v>
      </c>
      <c r="H46" s="132" t="s">
        <v>95</v>
      </c>
      <c r="I46" s="195" t="str">
        <f t="shared" si="0"/>
        <v/>
      </c>
    </row>
    <row r="47" spans="1:9" ht="12" customHeight="1">
      <c r="A47" s="148"/>
      <c r="B47" s="149" t="s">
        <v>111</v>
      </c>
      <c r="C47" s="159"/>
      <c r="D47" s="107" t="s">
        <v>95</v>
      </c>
      <c r="E47" s="107" t="s">
        <v>95</v>
      </c>
      <c r="F47" s="107" t="s">
        <v>95</v>
      </c>
      <c r="G47" s="107" t="s">
        <v>95</v>
      </c>
      <c r="H47" s="107" t="s">
        <v>95</v>
      </c>
      <c r="I47" s="202" t="str">
        <f t="shared" si="0"/>
        <v/>
      </c>
    </row>
    <row r="48" spans="1:9" ht="12" customHeight="1">
      <c r="A48" s="150"/>
      <c r="B48" s="106" t="s">
        <v>112</v>
      </c>
      <c r="C48" s="159"/>
      <c r="D48" s="107" t="s">
        <v>95</v>
      </c>
      <c r="E48" s="107" t="s">
        <v>95</v>
      </c>
      <c r="F48" s="107" t="s">
        <v>95</v>
      </c>
      <c r="G48" s="107" t="s">
        <v>95</v>
      </c>
      <c r="H48" s="107" t="s">
        <v>95</v>
      </c>
      <c r="I48" s="202" t="str">
        <f t="shared" si="0"/>
        <v/>
      </c>
    </row>
    <row r="49" spans="1:11" ht="12" customHeight="1">
      <c r="A49" s="111"/>
      <c r="B49" s="106" t="s">
        <v>113</v>
      </c>
      <c r="C49" s="159"/>
      <c r="D49" s="107" t="s">
        <v>95</v>
      </c>
      <c r="E49" s="107" t="s">
        <v>95</v>
      </c>
      <c r="F49" s="107" t="s">
        <v>95</v>
      </c>
      <c r="G49" s="107" t="s">
        <v>95</v>
      </c>
      <c r="H49" s="107" t="s">
        <v>95</v>
      </c>
      <c r="I49" s="202" t="str">
        <f t="shared" si="0"/>
        <v/>
      </c>
    </row>
    <row r="50" spans="1:11" ht="12" customHeight="1">
      <c r="A50" s="148"/>
      <c r="B50" s="149" t="s">
        <v>114</v>
      </c>
      <c r="C50" s="159"/>
      <c r="D50" s="107" t="s">
        <v>95</v>
      </c>
      <c r="E50" s="107" t="s">
        <v>95</v>
      </c>
      <c r="F50" s="107" t="s">
        <v>95</v>
      </c>
      <c r="G50" s="107" t="s">
        <v>95</v>
      </c>
      <c r="H50" s="107" t="s">
        <v>95</v>
      </c>
      <c r="I50" s="202" t="str">
        <f t="shared" si="0"/>
        <v/>
      </c>
    </row>
    <row r="51" spans="1:11" ht="12" customHeight="1">
      <c r="A51" s="148"/>
      <c r="B51" s="106" t="s">
        <v>115</v>
      </c>
      <c r="C51" s="159"/>
      <c r="D51" s="107" t="s">
        <v>95</v>
      </c>
      <c r="E51" s="107" t="s">
        <v>95</v>
      </c>
      <c r="F51" s="107" t="s">
        <v>95</v>
      </c>
      <c r="G51" s="107" t="s">
        <v>95</v>
      </c>
      <c r="H51" s="107" t="s">
        <v>95</v>
      </c>
      <c r="I51" s="202" t="str">
        <f t="shared" si="0"/>
        <v/>
      </c>
    </row>
    <row r="52" spans="1:11" ht="12" customHeight="1">
      <c r="A52" s="111"/>
      <c r="B52" s="106" t="s">
        <v>116</v>
      </c>
      <c r="C52" s="159"/>
      <c r="D52" s="132" t="s">
        <v>95</v>
      </c>
      <c r="E52" s="132" t="s">
        <v>95</v>
      </c>
      <c r="F52" s="132" t="s">
        <v>95</v>
      </c>
      <c r="G52" s="132" t="s">
        <v>95</v>
      </c>
      <c r="H52" s="132" t="s">
        <v>95</v>
      </c>
      <c r="I52" s="195" t="str">
        <f t="shared" si="0"/>
        <v/>
      </c>
    </row>
    <row r="53" spans="1:11" ht="12" customHeight="1">
      <c r="A53" s="111"/>
      <c r="B53" s="149" t="s">
        <v>117</v>
      </c>
      <c r="C53" s="159"/>
      <c r="D53" s="107" t="s">
        <v>95</v>
      </c>
      <c r="E53" s="107" t="s">
        <v>95</v>
      </c>
      <c r="F53" s="107" t="s">
        <v>95</v>
      </c>
      <c r="G53" s="107" t="s">
        <v>95</v>
      </c>
      <c r="H53" s="107" t="s">
        <v>95</v>
      </c>
      <c r="I53" s="202" t="str">
        <f t="shared" si="0"/>
        <v/>
      </c>
    </row>
    <row r="54" spans="1:11" ht="12" customHeight="1">
      <c r="A54" s="111"/>
      <c r="B54" s="149" t="s">
        <v>118</v>
      </c>
      <c r="C54" s="159"/>
      <c r="D54" s="107" t="s">
        <v>95</v>
      </c>
      <c r="E54" s="107" t="s">
        <v>95</v>
      </c>
      <c r="F54" s="107" t="s">
        <v>95</v>
      </c>
      <c r="G54" s="107" t="s">
        <v>95</v>
      </c>
      <c r="H54" s="107" t="s">
        <v>95</v>
      </c>
      <c r="I54" s="202" t="str">
        <f t="shared" si="0"/>
        <v/>
      </c>
    </row>
    <row r="55" spans="1:11" ht="12" customHeight="1">
      <c r="A55" s="111"/>
      <c r="B55" s="149" t="s">
        <v>119</v>
      </c>
      <c r="C55" s="159"/>
      <c r="D55" s="107" t="s">
        <v>95</v>
      </c>
      <c r="E55" s="107" t="s">
        <v>95</v>
      </c>
      <c r="F55" s="107" t="s">
        <v>95</v>
      </c>
      <c r="G55" s="107" t="s">
        <v>95</v>
      </c>
      <c r="H55" s="107" t="s">
        <v>95</v>
      </c>
      <c r="I55" s="202" t="str">
        <f t="shared" si="0"/>
        <v/>
      </c>
    </row>
    <row r="56" spans="1:11" ht="12" customHeight="1" thickBot="1">
      <c r="A56" s="82"/>
      <c r="B56" s="151" t="s">
        <v>120</v>
      </c>
      <c r="C56" s="161"/>
      <c r="D56" s="134" t="s">
        <v>95</v>
      </c>
      <c r="E56" s="134" t="s">
        <v>95</v>
      </c>
      <c r="F56" s="134" t="s">
        <v>95</v>
      </c>
      <c r="G56" s="134" t="s">
        <v>95</v>
      </c>
      <c r="H56" s="134" t="s">
        <v>95</v>
      </c>
      <c r="I56" s="203" t="str">
        <f t="shared" si="0"/>
        <v/>
      </c>
    </row>
    <row r="57" spans="1:11" s="8" customFormat="1" ht="12" customHeight="1">
      <c r="A57" s="50" t="str">
        <f>Titles!$A$12</f>
        <v>1 Data for 2020, 2021 and 2022 based on 2016 Census Definitions.</v>
      </c>
      <c r="B57" s="79"/>
      <c r="C57" s="356"/>
      <c r="D57" s="317"/>
      <c r="E57" s="51"/>
      <c r="F57" s="317"/>
      <c r="G57" s="317"/>
      <c r="H57" s="357"/>
      <c r="I57" s="9"/>
      <c r="J57" s="221"/>
      <c r="K57" s="299"/>
    </row>
    <row r="58" spans="1:11" s="9" customFormat="1" ht="12">
      <c r="A58" s="350" t="s">
        <v>121</v>
      </c>
      <c r="B58" s="304"/>
      <c r="C58" s="304"/>
      <c r="D58" s="304"/>
      <c r="E58" s="349"/>
      <c r="F58" s="304"/>
      <c r="G58" s="304"/>
      <c r="H58" s="304"/>
      <c r="I58" s="305"/>
    </row>
    <row r="59" spans="1:11" s="305" customFormat="1" ht="10.9" customHeight="1">
      <c r="A59" s="318" t="str">
        <f>Titles!$A$10</f>
        <v>Source: CMHC Starts and Completion Survey, Market Absorption Survey</v>
      </c>
      <c r="B59" s="304"/>
      <c r="C59" s="304"/>
      <c r="D59" s="304"/>
      <c r="E59" s="319"/>
      <c r="F59" s="304"/>
      <c r="G59" s="304"/>
      <c r="H59" s="304"/>
    </row>
    <row r="60" spans="1:11" s="305" customFormat="1" ht="10.9" customHeight="1"/>
    <row r="61" spans="1:11" ht="12" customHeight="1">
      <c r="A61" s="318"/>
      <c r="B61" s="163"/>
      <c r="C61" s="163"/>
      <c r="D61" s="163"/>
      <c r="E61" s="163"/>
      <c r="F61" s="319"/>
      <c r="G61" s="163"/>
      <c r="H61" s="163"/>
      <c r="I61" s="163"/>
    </row>
  </sheetData>
  <phoneticPr fontId="11" type="noConversion"/>
  <pageMargins left="0.78740157480314965" right="0.51181102362204722" top="0.51181102362204722" bottom="0.51181102362204722" header="0.51181102362204722" footer="0.51181102362204722"/>
  <pageSetup scale="99" orientation="portrait" r:id="rId1"/>
  <headerFooter alignWithMargins="0"/>
  <ignoredErrors>
    <ignoredError sqref="I21:I45 I46:I55" unlocked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64"/>
  <sheetViews>
    <sheetView showGridLines="0" zoomScaleNormal="100" workbookViewId="0"/>
  </sheetViews>
  <sheetFormatPr defaultColWidth="11.5546875" defaultRowHeight="15"/>
  <cols>
    <col min="1" max="1" width="4.77734375" customWidth="1"/>
    <col min="2" max="3" width="8.33203125" customWidth="1"/>
    <col min="4" max="4" width="9.77734375" customWidth="1"/>
    <col min="5" max="5" width="10.21875" customWidth="1"/>
    <col min="6" max="6" width="10.77734375" customWidth="1"/>
    <col min="7" max="7" width="12.77734375" customWidth="1"/>
    <col min="8" max="8" width="9.77734375" customWidth="1"/>
  </cols>
  <sheetData>
    <row r="1" spans="1:8" s="8" customFormat="1" ht="15.95" customHeight="1">
      <c r="A1" s="621" t="s">
        <v>138</v>
      </c>
      <c r="B1" s="441"/>
      <c r="C1" s="441"/>
      <c r="D1" s="441"/>
      <c r="E1" s="441"/>
      <c r="F1" s="441"/>
      <c r="G1" s="441"/>
      <c r="H1" s="442"/>
    </row>
    <row r="2" spans="1:8" s="8" customFormat="1" ht="15.95" customHeight="1">
      <c r="A2" s="622" t="s">
        <v>139</v>
      </c>
      <c r="B2" s="443"/>
      <c r="C2" s="443"/>
      <c r="D2" s="443"/>
      <c r="E2" s="443"/>
      <c r="F2" s="443"/>
      <c r="G2" s="443"/>
      <c r="H2" s="444"/>
    </row>
    <row r="3" spans="1:8" s="8" customFormat="1" ht="15.95" customHeight="1">
      <c r="A3" s="623"/>
      <c r="B3" s="473"/>
      <c r="C3" s="473"/>
      <c r="D3" s="473"/>
      <c r="E3" s="473"/>
      <c r="F3" s="473"/>
      <c r="G3" s="473"/>
      <c r="H3" s="474"/>
    </row>
    <row r="4" spans="1:8" s="8" customFormat="1" ht="15.95" customHeight="1" thickBot="1">
      <c r="A4" s="624"/>
      <c r="B4" s="475"/>
      <c r="C4" s="475"/>
      <c r="D4" s="475"/>
      <c r="E4" s="475"/>
      <c r="F4" s="475"/>
      <c r="G4" s="475"/>
      <c r="H4" s="476"/>
    </row>
    <row r="5" spans="1:8" ht="12" customHeight="1">
      <c r="A5" s="625" t="s">
        <v>140</v>
      </c>
      <c r="B5" s="86"/>
      <c r="C5" s="113"/>
      <c r="D5" s="89" t="s">
        <v>141</v>
      </c>
      <c r="E5" s="114" t="s">
        <v>142</v>
      </c>
      <c r="F5" s="114" t="s">
        <v>143</v>
      </c>
      <c r="G5" s="114" t="s">
        <v>144</v>
      </c>
      <c r="H5" s="601" t="s">
        <v>36</v>
      </c>
    </row>
    <row r="6" spans="1:8" ht="12" customHeight="1">
      <c r="B6" s="84"/>
      <c r="C6" s="94"/>
      <c r="D6" s="89"/>
      <c r="E6" s="89" t="s">
        <v>145</v>
      </c>
      <c r="F6" s="89"/>
      <c r="G6" s="89"/>
      <c r="H6" s="96"/>
    </row>
    <row r="7" spans="1:8" ht="12" customHeight="1">
      <c r="A7" s="626"/>
      <c r="B7" s="84"/>
      <c r="C7" s="94"/>
      <c r="E7" s="90"/>
      <c r="F7" s="90"/>
      <c r="G7" s="90"/>
      <c r="H7" s="96"/>
    </row>
    <row r="8" spans="1:8" ht="12" customHeight="1">
      <c r="A8" s="627"/>
      <c r="B8" s="136"/>
      <c r="C8" s="142"/>
      <c r="D8" s="140"/>
      <c r="E8" s="140"/>
      <c r="F8" s="140"/>
      <c r="G8" s="140"/>
      <c r="H8" s="96"/>
    </row>
    <row r="9" spans="1:8" ht="12" customHeight="1">
      <c r="A9" s="628" t="s">
        <v>127</v>
      </c>
      <c r="B9" s="145"/>
      <c r="C9" s="170"/>
      <c r="D9" s="366">
        <v>506</v>
      </c>
      <c r="E9" s="366">
        <v>995</v>
      </c>
      <c r="F9" s="366">
        <v>4378</v>
      </c>
      <c r="G9" s="366">
        <v>3162</v>
      </c>
      <c r="H9" s="569">
        <v>9041</v>
      </c>
    </row>
    <row r="10" spans="1:8" ht="12" customHeight="1">
      <c r="A10" s="625" t="s">
        <v>137</v>
      </c>
      <c r="B10" s="84"/>
      <c r="C10" s="94"/>
      <c r="D10" s="366">
        <v>633</v>
      </c>
      <c r="E10" s="366">
        <v>935</v>
      </c>
      <c r="F10" s="366">
        <v>5310</v>
      </c>
      <c r="G10" s="366">
        <v>3348</v>
      </c>
      <c r="H10" s="576">
        <v>10226</v>
      </c>
    </row>
    <row r="11" spans="1:8" ht="11.85" customHeight="1">
      <c r="A11" s="629">
        <f>Titles!A21</f>
        <v>2020</v>
      </c>
      <c r="B11" s="146" t="s">
        <v>105</v>
      </c>
      <c r="C11" s="154"/>
      <c r="D11" s="103">
        <v>494</v>
      </c>
      <c r="E11" s="103">
        <v>645</v>
      </c>
      <c r="F11" s="103">
        <v>4023.0000000000005</v>
      </c>
      <c r="G11" s="103">
        <v>3490.9999999999995</v>
      </c>
      <c r="H11" s="201">
        <v>8653</v>
      </c>
    </row>
    <row r="12" spans="1:8" ht="11.85" customHeight="1">
      <c r="A12" s="630"/>
      <c r="B12" s="131" t="s">
        <v>106</v>
      </c>
      <c r="C12" s="155"/>
      <c r="D12" s="107">
        <v>297.00000000000006</v>
      </c>
      <c r="E12" s="107">
        <v>1280</v>
      </c>
      <c r="F12" s="107">
        <v>2647.0000000000005</v>
      </c>
      <c r="G12" s="107">
        <v>2417</v>
      </c>
      <c r="H12" s="202">
        <v>6641</v>
      </c>
    </row>
    <row r="13" spans="1:8" ht="11.85" customHeight="1">
      <c r="A13" s="630"/>
      <c r="B13" s="131" t="s">
        <v>107</v>
      </c>
      <c r="C13" s="155"/>
      <c r="D13" s="107">
        <v>581</v>
      </c>
      <c r="E13" s="107">
        <v>1123</v>
      </c>
      <c r="F13" s="107">
        <v>5622</v>
      </c>
      <c r="G13" s="107">
        <v>3360.9999999999995</v>
      </c>
      <c r="H13" s="202">
        <v>10687</v>
      </c>
    </row>
    <row r="14" spans="1:8" ht="11.85" customHeight="1">
      <c r="A14" s="631"/>
      <c r="B14" s="147" t="s">
        <v>108</v>
      </c>
      <c r="C14" s="171"/>
      <c r="D14" s="107">
        <v>628.00000000000011</v>
      </c>
      <c r="E14" s="107">
        <v>836.99999999999989</v>
      </c>
      <c r="F14" s="107">
        <v>5202.9999999999991</v>
      </c>
      <c r="G14" s="107">
        <v>3696</v>
      </c>
      <c r="H14" s="202">
        <v>10363.999999999998</v>
      </c>
    </row>
    <row r="15" spans="1:8" ht="11.85" customHeight="1">
      <c r="A15" s="629">
        <f>Titles!A22</f>
        <v>2021</v>
      </c>
      <c r="B15" s="146" t="s">
        <v>105</v>
      </c>
      <c r="C15" s="154"/>
      <c r="D15" s="103">
        <v>690</v>
      </c>
      <c r="E15" s="103">
        <v>976</v>
      </c>
      <c r="F15" s="103">
        <v>5015</v>
      </c>
      <c r="G15" s="103">
        <v>4183</v>
      </c>
      <c r="H15" s="201">
        <v>10863.999999999998</v>
      </c>
    </row>
    <row r="16" spans="1:8" ht="11.85" customHeight="1">
      <c r="A16" s="630"/>
      <c r="B16" s="131" t="s">
        <v>106</v>
      </c>
      <c r="C16" s="155"/>
      <c r="D16" s="107">
        <v>733.00000000000011</v>
      </c>
      <c r="E16" s="107">
        <v>1016</v>
      </c>
      <c r="F16" s="107">
        <v>4494</v>
      </c>
      <c r="G16" s="107">
        <v>3790</v>
      </c>
      <c r="H16" s="202">
        <v>10033.000000000002</v>
      </c>
    </row>
    <row r="17" spans="1:8" ht="11.85" customHeight="1">
      <c r="A17" s="630"/>
      <c r="B17" s="131" t="s">
        <v>107</v>
      </c>
      <c r="C17" s="155"/>
      <c r="D17" s="107">
        <v>621.00000000000011</v>
      </c>
      <c r="E17" s="107">
        <v>890.99999999999989</v>
      </c>
      <c r="F17" s="107">
        <v>3487</v>
      </c>
      <c r="G17" s="107">
        <v>2832</v>
      </c>
      <c r="H17" s="202">
        <v>7831</v>
      </c>
    </row>
    <row r="18" spans="1:8" ht="11.85" customHeight="1">
      <c r="A18" s="631"/>
      <c r="B18" s="147" t="s">
        <v>108</v>
      </c>
      <c r="C18" s="171"/>
      <c r="D18" s="107">
        <v>572.00000000000011</v>
      </c>
      <c r="E18" s="107">
        <v>1104</v>
      </c>
      <c r="F18" s="107">
        <v>8193.9999999999982</v>
      </c>
      <c r="G18" s="107">
        <v>3488</v>
      </c>
      <c r="H18" s="202">
        <v>13357.999999999998</v>
      </c>
    </row>
    <row r="19" spans="1:8" ht="11.85" customHeight="1">
      <c r="A19" s="629" t="s">
        <v>146</v>
      </c>
      <c r="B19" s="146" t="s">
        <v>105</v>
      </c>
      <c r="C19" s="154"/>
      <c r="D19" s="103" t="s">
        <v>95</v>
      </c>
      <c r="E19" s="103" t="s">
        <v>95</v>
      </c>
      <c r="F19" s="103" t="s">
        <v>95</v>
      </c>
      <c r="G19" s="103" t="s">
        <v>95</v>
      </c>
      <c r="H19" s="201" t="s">
        <v>95</v>
      </c>
    </row>
    <row r="20" spans="1:8" ht="11.85" customHeight="1">
      <c r="A20" s="630"/>
      <c r="B20" s="131" t="s">
        <v>106</v>
      </c>
      <c r="C20" s="155"/>
      <c r="D20" s="107" t="s">
        <v>95</v>
      </c>
      <c r="E20" s="107" t="s">
        <v>95</v>
      </c>
      <c r="F20" s="107" t="s">
        <v>95</v>
      </c>
      <c r="G20" s="107" t="s">
        <v>95</v>
      </c>
      <c r="H20" s="202" t="s">
        <v>95</v>
      </c>
    </row>
    <row r="21" spans="1:8" ht="11.85" customHeight="1">
      <c r="A21" s="630"/>
      <c r="B21" s="131" t="s">
        <v>107</v>
      </c>
      <c r="C21" s="155"/>
      <c r="D21" s="107" t="s">
        <v>95</v>
      </c>
      <c r="E21" s="107" t="s">
        <v>95</v>
      </c>
      <c r="F21" s="107" t="s">
        <v>95</v>
      </c>
      <c r="G21" s="107" t="s">
        <v>95</v>
      </c>
      <c r="H21" s="202" t="s">
        <v>95</v>
      </c>
    </row>
    <row r="22" spans="1:8" ht="11.85" customHeight="1">
      <c r="A22" s="625"/>
      <c r="B22" s="80" t="s">
        <v>108</v>
      </c>
      <c r="C22" s="157"/>
      <c r="D22" s="107" t="s">
        <v>95</v>
      </c>
      <c r="E22" s="107" t="s">
        <v>95</v>
      </c>
      <c r="F22" s="107" t="s">
        <v>95</v>
      </c>
      <c r="G22" s="107" t="s">
        <v>95</v>
      </c>
      <c r="H22" s="205" t="s">
        <v>95</v>
      </c>
    </row>
    <row r="23" spans="1:8" ht="11.85" customHeight="1">
      <c r="A23" s="629">
        <f>Titles!A21</f>
        <v>2020</v>
      </c>
      <c r="B23" s="102" t="s">
        <v>109</v>
      </c>
      <c r="C23" s="158"/>
      <c r="D23" s="173">
        <v>457</v>
      </c>
      <c r="E23" s="173">
        <v>417</v>
      </c>
      <c r="F23" s="173">
        <v>2512</v>
      </c>
      <c r="G23" s="173">
        <v>1732</v>
      </c>
      <c r="H23" s="197">
        <f>IF(SUM(C23:G23)=0,"",SUM(C23:G23))</f>
        <v>5118</v>
      </c>
    </row>
    <row r="24" spans="1:8" ht="11.85" customHeight="1">
      <c r="A24" s="630"/>
      <c r="B24" s="106" t="s">
        <v>110</v>
      </c>
      <c r="C24" s="159"/>
      <c r="D24" s="132">
        <v>638</v>
      </c>
      <c r="E24" s="132">
        <v>1122</v>
      </c>
      <c r="F24" s="132">
        <v>7496</v>
      </c>
      <c r="G24" s="132">
        <v>1300</v>
      </c>
      <c r="H24" s="202">
        <f t="shared" ref="H24:H58" si="0">IF(SUM(C24:G24)=0,"",SUM(C24:G24))</f>
        <v>10556</v>
      </c>
    </row>
    <row r="25" spans="1:8" ht="11.85" customHeight="1">
      <c r="A25" s="632"/>
      <c r="B25" s="149" t="s">
        <v>111</v>
      </c>
      <c r="C25" s="159"/>
      <c r="D25" s="107">
        <v>284</v>
      </c>
      <c r="E25" s="107">
        <v>295</v>
      </c>
      <c r="F25" s="107">
        <v>2283.0000000000005</v>
      </c>
      <c r="G25" s="107">
        <v>2770</v>
      </c>
      <c r="H25" s="202">
        <f t="shared" si="0"/>
        <v>5632</v>
      </c>
    </row>
    <row r="26" spans="1:8" ht="11.85" customHeight="1">
      <c r="A26" s="633"/>
      <c r="B26" s="106" t="s">
        <v>112</v>
      </c>
      <c r="C26" s="159"/>
      <c r="D26" s="107">
        <v>261</v>
      </c>
      <c r="E26" s="107">
        <v>607</v>
      </c>
      <c r="F26" s="107">
        <v>2112</v>
      </c>
      <c r="G26" s="107">
        <v>2092</v>
      </c>
      <c r="H26" s="202">
        <f t="shared" si="0"/>
        <v>5072</v>
      </c>
    </row>
    <row r="27" spans="1:8" ht="11.85" customHeight="1">
      <c r="A27" s="630"/>
      <c r="B27" s="106" t="s">
        <v>113</v>
      </c>
      <c r="C27" s="159"/>
      <c r="D27" s="107">
        <v>177.00000000000003</v>
      </c>
      <c r="E27" s="107">
        <v>1012.9999999999999</v>
      </c>
      <c r="F27" s="107">
        <v>3488</v>
      </c>
      <c r="G27" s="107">
        <v>3145</v>
      </c>
      <c r="H27" s="202">
        <f t="shared" si="0"/>
        <v>7823</v>
      </c>
    </row>
    <row r="28" spans="1:8" ht="11.85" customHeight="1">
      <c r="A28" s="632"/>
      <c r="B28" s="149" t="s">
        <v>114</v>
      </c>
      <c r="C28" s="159"/>
      <c r="D28" s="107">
        <v>397</v>
      </c>
      <c r="E28" s="107">
        <v>1847.9999999999998</v>
      </c>
      <c r="F28" s="107">
        <v>2417</v>
      </c>
      <c r="G28" s="107">
        <v>2319</v>
      </c>
      <c r="H28" s="202">
        <f t="shared" si="0"/>
        <v>6981</v>
      </c>
    </row>
    <row r="29" spans="1:8" ht="11.85" customHeight="1">
      <c r="A29" s="632"/>
      <c r="B29" s="106" t="s">
        <v>115</v>
      </c>
      <c r="C29" s="159"/>
      <c r="D29" s="107">
        <v>688</v>
      </c>
      <c r="E29" s="107">
        <v>381</v>
      </c>
      <c r="F29" s="107">
        <v>7530</v>
      </c>
      <c r="G29" s="107">
        <v>6623</v>
      </c>
      <c r="H29" s="202">
        <f t="shared" si="0"/>
        <v>15222</v>
      </c>
    </row>
    <row r="30" spans="1:8" ht="11.85" customHeight="1">
      <c r="A30" s="630"/>
      <c r="B30" s="106" t="s">
        <v>116</v>
      </c>
      <c r="C30" s="159"/>
      <c r="D30" s="132">
        <v>679</v>
      </c>
      <c r="E30" s="132">
        <v>1989</v>
      </c>
      <c r="F30" s="132">
        <v>3279</v>
      </c>
      <c r="G30" s="132">
        <v>4064</v>
      </c>
      <c r="H30" s="202">
        <f t="shared" si="0"/>
        <v>10011</v>
      </c>
    </row>
    <row r="31" spans="1:8" ht="11.85" customHeight="1">
      <c r="A31" s="630"/>
      <c r="B31" s="149" t="s">
        <v>117</v>
      </c>
      <c r="C31" s="159"/>
      <c r="D31" s="107">
        <v>435</v>
      </c>
      <c r="E31" s="107">
        <v>506</v>
      </c>
      <c r="F31" s="107">
        <v>5977</v>
      </c>
      <c r="G31" s="107">
        <v>2138</v>
      </c>
      <c r="H31" s="202">
        <f t="shared" si="0"/>
        <v>9056</v>
      </c>
    </row>
    <row r="32" spans="1:8" ht="11.85" customHeight="1">
      <c r="A32" s="630"/>
      <c r="B32" s="149" t="s">
        <v>118</v>
      </c>
      <c r="C32" s="159"/>
      <c r="D32" s="107">
        <v>541</v>
      </c>
      <c r="E32" s="107">
        <v>507</v>
      </c>
      <c r="F32" s="107">
        <v>2426.0000000000005</v>
      </c>
      <c r="G32" s="107">
        <v>1911</v>
      </c>
      <c r="H32" s="202">
        <f t="shared" si="0"/>
        <v>5385</v>
      </c>
    </row>
    <row r="33" spans="1:8" ht="11.85" customHeight="1">
      <c r="A33" s="630"/>
      <c r="B33" s="149" t="s">
        <v>119</v>
      </c>
      <c r="C33" s="159"/>
      <c r="D33" s="107">
        <v>813</v>
      </c>
      <c r="E33" s="107">
        <v>985</v>
      </c>
      <c r="F33" s="107">
        <v>7477</v>
      </c>
      <c r="G33" s="107">
        <v>4804</v>
      </c>
      <c r="H33" s="202">
        <f t="shared" si="0"/>
        <v>14079</v>
      </c>
    </row>
    <row r="34" spans="1:8" ht="11.85" customHeight="1">
      <c r="A34" s="631"/>
      <c r="B34" s="139" t="s">
        <v>120</v>
      </c>
      <c r="C34" s="172"/>
      <c r="D34" s="137">
        <v>555.99999999999989</v>
      </c>
      <c r="E34" s="137">
        <v>390</v>
      </c>
      <c r="F34" s="137">
        <v>5759</v>
      </c>
      <c r="G34" s="137">
        <v>6177.9999999999991</v>
      </c>
      <c r="H34" s="205">
        <f t="shared" si="0"/>
        <v>12883</v>
      </c>
    </row>
    <row r="35" spans="1:8" ht="11.85" customHeight="1">
      <c r="A35" s="629">
        <f>Titles!A22</f>
        <v>2021</v>
      </c>
      <c r="B35" s="102" t="s">
        <v>109</v>
      </c>
      <c r="C35" s="158"/>
      <c r="D35" s="173">
        <v>703.00000000000011</v>
      </c>
      <c r="E35" s="173">
        <v>1060</v>
      </c>
      <c r="F35" s="173">
        <v>6091</v>
      </c>
      <c r="G35" s="173">
        <v>2850</v>
      </c>
      <c r="H35" s="197">
        <f t="shared" si="0"/>
        <v>10704</v>
      </c>
    </row>
    <row r="36" spans="1:8" ht="11.85" customHeight="1">
      <c r="A36" s="630"/>
      <c r="B36" s="106" t="s">
        <v>110</v>
      </c>
      <c r="C36" s="159"/>
      <c r="D36" s="132">
        <v>492</v>
      </c>
      <c r="E36" s="132">
        <v>375</v>
      </c>
      <c r="F36" s="132">
        <v>4936.9999999999991</v>
      </c>
      <c r="G36" s="132">
        <v>2003</v>
      </c>
      <c r="H36" s="202">
        <f t="shared" si="0"/>
        <v>7806.9999999999991</v>
      </c>
    </row>
    <row r="37" spans="1:8" ht="11.85" customHeight="1">
      <c r="A37" s="632"/>
      <c r="B37" s="149" t="s">
        <v>111</v>
      </c>
      <c r="C37" s="159"/>
      <c r="D37" s="107">
        <v>851</v>
      </c>
      <c r="E37" s="107">
        <v>397</v>
      </c>
      <c r="F37" s="107">
        <v>4198</v>
      </c>
      <c r="G37" s="107">
        <v>1188.9999999999998</v>
      </c>
      <c r="H37" s="202">
        <f t="shared" si="0"/>
        <v>6635</v>
      </c>
    </row>
    <row r="38" spans="1:8" ht="11.85" customHeight="1">
      <c r="A38" s="633"/>
      <c r="B38" s="106" t="s">
        <v>112</v>
      </c>
      <c r="C38" s="159"/>
      <c r="D38" s="107">
        <v>930</v>
      </c>
      <c r="E38" s="107">
        <v>742</v>
      </c>
      <c r="F38" s="107">
        <v>3118</v>
      </c>
      <c r="G38" s="107">
        <v>4279</v>
      </c>
      <c r="H38" s="202">
        <f t="shared" si="0"/>
        <v>9069</v>
      </c>
    </row>
    <row r="39" spans="1:8" ht="11.85" customHeight="1">
      <c r="A39" s="630"/>
      <c r="B39" s="106" t="s">
        <v>113</v>
      </c>
      <c r="C39" s="159"/>
      <c r="D39" s="107">
        <v>735.00000000000011</v>
      </c>
      <c r="E39" s="107">
        <v>1072</v>
      </c>
      <c r="F39" s="107">
        <v>8431.0000000000018</v>
      </c>
      <c r="G39" s="107">
        <v>6231</v>
      </c>
      <c r="H39" s="202">
        <f t="shared" si="0"/>
        <v>16469</v>
      </c>
    </row>
    <row r="40" spans="1:8" ht="11.85" customHeight="1">
      <c r="A40" s="632"/>
      <c r="B40" s="149" t="s">
        <v>114</v>
      </c>
      <c r="C40" s="159"/>
      <c r="D40" s="107">
        <v>665</v>
      </c>
      <c r="E40" s="107">
        <v>1111.9999999999998</v>
      </c>
      <c r="F40" s="107">
        <v>1971.9999999999998</v>
      </c>
      <c r="G40" s="107">
        <v>3742</v>
      </c>
      <c r="H40" s="202">
        <f t="shared" si="0"/>
        <v>7491</v>
      </c>
    </row>
    <row r="41" spans="1:8" ht="11.85" customHeight="1">
      <c r="A41" s="632"/>
      <c r="B41" s="106" t="s">
        <v>115</v>
      </c>
      <c r="C41" s="159"/>
      <c r="D41" s="107">
        <v>716</v>
      </c>
      <c r="E41" s="107">
        <v>1366</v>
      </c>
      <c r="F41" s="107">
        <v>4703</v>
      </c>
      <c r="G41" s="107">
        <v>4299</v>
      </c>
      <c r="H41" s="202">
        <f t="shared" si="0"/>
        <v>11084</v>
      </c>
    </row>
    <row r="42" spans="1:8" ht="11.85" customHeight="1">
      <c r="A42" s="630"/>
      <c r="B42" s="106" t="s">
        <v>116</v>
      </c>
      <c r="C42" s="159"/>
      <c r="D42" s="132">
        <v>535</v>
      </c>
      <c r="E42" s="132">
        <v>769</v>
      </c>
      <c r="F42" s="132">
        <v>1757.0000000000002</v>
      </c>
      <c r="G42" s="132">
        <v>3336.9999999999995</v>
      </c>
      <c r="H42" s="202">
        <f t="shared" si="0"/>
        <v>6398</v>
      </c>
    </row>
    <row r="43" spans="1:8" ht="11.85" customHeight="1">
      <c r="A43" s="630"/>
      <c r="B43" s="149" t="s">
        <v>117</v>
      </c>
      <c r="C43" s="159"/>
      <c r="D43" s="107">
        <v>620.00000000000011</v>
      </c>
      <c r="E43" s="107">
        <v>357</v>
      </c>
      <c r="F43" s="107">
        <v>3746.0000000000005</v>
      </c>
      <c r="G43" s="107">
        <v>2102.9999999999995</v>
      </c>
      <c r="H43" s="202">
        <f t="shared" si="0"/>
        <v>6826</v>
      </c>
    </row>
    <row r="44" spans="1:8" ht="11.85" customHeight="1">
      <c r="A44" s="630"/>
      <c r="B44" s="149" t="s">
        <v>118</v>
      </c>
      <c r="C44" s="159"/>
      <c r="D44" s="107">
        <v>646</v>
      </c>
      <c r="E44" s="107">
        <v>1240</v>
      </c>
      <c r="F44" s="107">
        <v>9120.0000000000018</v>
      </c>
      <c r="G44" s="107">
        <v>2894</v>
      </c>
      <c r="H44" s="202">
        <f t="shared" si="0"/>
        <v>13900.000000000002</v>
      </c>
    </row>
    <row r="45" spans="1:8" ht="11.85" customHeight="1">
      <c r="A45" s="630"/>
      <c r="B45" s="149" t="s">
        <v>119</v>
      </c>
      <c r="C45" s="159"/>
      <c r="D45" s="107">
        <v>315</v>
      </c>
      <c r="E45" s="107">
        <v>964</v>
      </c>
      <c r="F45" s="107">
        <v>6906.0000000000009</v>
      </c>
      <c r="G45" s="107">
        <v>4607</v>
      </c>
      <c r="H45" s="202">
        <f t="shared" si="0"/>
        <v>12792</v>
      </c>
    </row>
    <row r="46" spans="1:8" ht="11.85" customHeight="1">
      <c r="A46" s="631"/>
      <c r="B46" s="139" t="s">
        <v>120</v>
      </c>
      <c r="C46" s="172"/>
      <c r="D46" s="137">
        <v>813</v>
      </c>
      <c r="E46" s="137">
        <v>488</v>
      </c>
      <c r="F46" s="137">
        <v>8835</v>
      </c>
      <c r="G46" s="137">
        <v>4014.9999999999995</v>
      </c>
      <c r="H46" s="205">
        <f t="shared" si="0"/>
        <v>14151</v>
      </c>
    </row>
    <row r="47" spans="1:8" ht="11.85" customHeight="1">
      <c r="A47" s="629">
        <f>Titles!A23</f>
        <v>2022</v>
      </c>
      <c r="B47" s="102" t="s">
        <v>109</v>
      </c>
      <c r="C47" s="158"/>
      <c r="D47" s="173">
        <v>961.00000000000011</v>
      </c>
      <c r="E47" s="173">
        <v>294</v>
      </c>
      <c r="F47" s="173">
        <v>6854</v>
      </c>
      <c r="G47" s="173">
        <v>1707</v>
      </c>
      <c r="H47" s="197">
        <f t="shared" si="0"/>
        <v>9816</v>
      </c>
    </row>
    <row r="48" spans="1:8" ht="11.85" customHeight="1">
      <c r="A48" s="630"/>
      <c r="B48" s="106" t="s">
        <v>110</v>
      </c>
      <c r="C48" s="159"/>
      <c r="D48" s="132" t="s">
        <v>95</v>
      </c>
      <c r="E48" s="132" t="s">
        <v>95</v>
      </c>
      <c r="F48" s="132" t="s">
        <v>95</v>
      </c>
      <c r="G48" s="132" t="s">
        <v>95</v>
      </c>
      <c r="H48" s="202" t="str">
        <f t="shared" si="0"/>
        <v/>
      </c>
    </row>
    <row r="49" spans="1:11" ht="11.85" customHeight="1">
      <c r="A49" s="632"/>
      <c r="B49" s="149" t="s">
        <v>111</v>
      </c>
      <c r="C49" s="159"/>
      <c r="D49" s="107" t="s">
        <v>95</v>
      </c>
      <c r="E49" s="107" t="s">
        <v>95</v>
      </c>
      <c r="F49" s="107" t="s">
        <v>95</v>
      </c>
      <c r="G49" s="107" t="s">
        <v>95</v>
      </c>
      <c r="H49" s="202" t="str">
        <f t="shared" si="0"/>
        <v/>
      </c>
    </row>
    <row r="50" spans="1:11" ht="11.85" customHeight="1">
      <c r="A50" s="633"/>
      <c r="B50" s="106" t="s">
        <v>112</v>
      </c>
      <c r="C50" s="159"/>
      <c r="D50" s="107" t="s">
        <v>95</v>
      </c>
      <c r="E50" s="107" t="s">
        <v>95</v>
      </c>
      <c r="F50" s="107" t="s">
        <v>95</v>
      </c>
      <c r="G50" s="107" t="s">
        <v>95</v>
      </c>
      <c r="H50" s="202" t="str">
        <f t="shared" si="0"/>
        <v/>
      </c>
    </row>
    <row r="51" spans="1:11" ht="11.85" customHeight="1">
      <c r="A51" s="630"/>
      <c r="B51" s="106" t="s">
        <v>113</v>
      </c>
      <c r="C51" s="159"/>
      <c r="D51" s="107" t="s">
        <v>95</v>
      </c>
      <c r="E51" s="107" t="s">
        <v>95</v>
      </c>
      <c r="F51" s="107" t="s">
        <v>95</v>
      </c>
      <c r="G51" s="107" t="s">
        <v>95</v>
      </c>
      <c r="H51" s="202" t="str">
        <f t="shared" si="0"/>
        <v/>
      </c>
    </row>
    <row r="52" spans="1:11" ht="11.85" customHeight="1">
      <c r="A52" s="632"/>
      <c r="B52" s="149" t="s">
        <v>114</v>
      </c>
      <c r="C52" s="159"/>
      <c r="D52" s="107" t="s">
        <v>95</v>
      </c>
      <c r="E52" s="107" t="s">
        <v>95</v>
      </c>
      <c r="F52" s="107" t="s">
        <v>95</v>
      </c>
      <c r="G52" s="107" t="s">
        <v>95</v>
      </c>
      <c r="H52" s="202" t="str">
        <f t="shared" si="0"/>
        <v/>
      </c>
    </row>
    <row r="53" spans="1:11" ht="11.85" customHeight="1">
      <c r="A53" s="632"/>
      <c r="B53" s="106" t="s">
        <v>115</v>
      </c>
      <c r="C53" s="159"/>
      <c r="D53" s="107" t="s">
        <v>95</v>
      </c>
      <c r="E53" s="107" t="s">
        <v>95</v>
      </c>
      <c r="F53" s="107" t="s">
        <v>95</v>
      </c>
      <c r="G53" s="107" t="s">
        <v>95</v>
      </c>
      <c r="H53" s="202" t="str">
        <f t="shared" si="0"/>
        <v/>
      </c>
    </row>
    <row r="54" spans="1:11" ht="11.85" customHeight="1">
      <c r="A54" s="630"/>
      <c r="B54" s="106" t="s">
        <v>116</v>
      </c>
      <c r="C54" s="159"/>
      <c r="D54" s="132" t="s">
        <v>95</v>
      </c>
      <c r="E54" s="132" t="s">
        <v>95</v>
      </c>
      <c r="F54" s="132" t="s">
        <v>95</v>
      </c>
      <c r="G54" s="132" t="s">
        <v>95</v>
      </c>
      <c r="H54" s="202" t="str">
        <f t="shared" si="0"/>
        <v/>
      </c>
    </row>
    <row r="55" spans="1:11" ht="11.85" customHeight="1">
      <c r="A55" s="630"/>
      <c r="B55" s="149" t="s">
        <v>117</v>
      </c>
      <c r="C55" s="159"/>
      <c r="D55" s="107" t="s">
        <v>95</v>
      </c>
      <c r="E55" s="107" t="s">
        <v>95</v>
      </c>
      <c r="F55" s="107" t="s">
        <v>95</v>
      </c>
      <c r="G55" s="107" t="s">
        <v>95</v>
      </c>
      <c r="H55" s="202" t="str">
        <f t="shared" si="0"/>
        <v/>
      </c>
    </row>
    <row r="56" spans="1:11" ht="11.85" customHeight="1">
      <c r="A56" s="630"/>
      <c r="B56" s="149" t="s">
        <v>118</v>
      </c>
      <c r="C56" s="159"/>
      <c r="D56" s="107" t="s">
        <v>95</v>
      </c>
      <c r="E56" s="107" t="s">
        <v>95</v>
      </c>
      <c r="F56" s="107" t="s">
        <v>95</v>
      </c>
      <c r="G56" s="107" t="s">
        <v>95</v>
      </c>
      <c r="H56" s="202" t="str">
        <f t="shared" si="0"/>
        <v/>
      </c>
    </row>
    <row r="57" spans="1:11" ht="11.85" customHeight="1">
      <c r="A57" s="630"/>
      <c r="B57" s="149" t="s">
        <v>119</v>
      </c>
      <c r="C57" s="159"/>
      <c r="D57" s="107" t="s">
        <v>95</v>
      </c>
      <c r="E57" s="107" t="s">
        <v>95</v>
      </c>
      <c r="F57" s="107" t="s">
        <v>95</v>
      </c>
      <c r="G57" s="107" t="s">
        <v>95</v>
      </c>
      <c r="H57" s="202" t="str">
        <f t="shared" si="0"/>
        <v/>
      </c>
    </row>
    <row r="58" spans="1:11" ht="11.85" customHeight="1" thickBot="1">
      <c r="A58" s="634"/>
      <c r="B58" s="151" t="s">
        <v>120</v>
      </c>
      <c r="C58" s="161"/>
      <c r="D58" s="134" t="s">
        <v>95</v>
      </c>
      <c r="E58" s="134" t="s">
        <v>95</v>
      </c>
      <c r="F58" s="134" t="s">
        <v>95</v>
      </c>
      <c r="G58" s="134" t="s">
        <v>95</v>
      </c>
      <c r="H58" s="204" t="str">
        <f t="shared" si="0"/>
        <v/>
      </c>
    </row>
    <row r="59" spans="1:11" s="8" customFormat="1" ht="12" customHeight="1">
      <c r="A59" s="50" t="str">
        <f>Titles!$A$12</f>
        <v>1 Data for 2020, 2021 and 2022 based on 2016 Census Definitions.</v>
      </c>
      <c r="B59" s="79"/>
      <c r="C59" s="356"/>
      <c r="D59" s="317"/>
      <c r="E59" s="51"/>
      <c r="F59" s="317"/>
      <c r="G59" s="317"/>
      <c r="H59" s="357"/>
      <c r="I59" s="221"/>
      <c r="J59" s="221"/>
      <c r="K59" s="299"/>
    </row>
    <row r="60" spans="1:11" s="9" customFormat="1" ht="12">
      <c r="A60" s="635" t="s">
        <v>121</v>
      </c>
      <c r="B60" s="304"/>
      <c r="C60" s="304"/>
      <c r="D60" s="304"/>
      <c r="E60" s="349"/>
      <c r="F60" s="304"/>
      <c r="G60" s="304"/>
      <c r="H60" s="304"/>
    </row>
    <row r="61" spans="1:11" s="305" customFormat="1" ht="10.9" customHeight="1">
      <c r="A61" s="636" t="str">
        <f>Titles!$A$10</f>
        <v>Source: CMHC Starts and Completion Survey, Market Absorption Survey</v>
      </c>
      <c r="B61" s="304"/>
      <c r="C61" s="304"/>
      <c r="D61" s="304"/>
      <c r="E61" s="319"/>
      <c r="F61" s="304"/>
      <c r="G61" s="304"/>
      <c r="H61" s="304"/>
    </row>
    <row r="62" spans="1:11" s="305" customFormat="1" ht="10.9" customHeight="1">
      <c r="A62" s="636"/>
      <c r="B62" s="163"/>
      <c r="C62" s="163"/>
      <c r="D62" s="163"/>
      <c r="E62" s="163"/>
      <c r="F62" s="319"/>
      <c r="G62" s="163"/>
      <c r="H62" s="163"/>
    </row>
    <row r="63" spans="1:11" s="351" customFormat="1" ht="10.9" customHeight="1"/>
    <row r="64" spans="1:11" ht="9.75" customHeight="1"/>
  </sheetData>
  <phoneticPr fontId="11" type="noConversion"/>
  <pageMargins left="0.78740157480314965" right="0.51181102362204722" top="0.51181102362204722" bottom="0.51181102362204722" header="0.51181102362204722" footer="0.51181102362204722"/>
  <pageSetup scale="98" orientation="portrait" r:id="rId1"/>
  <headerFooter alignWithMargins="0"/>
  <ignoredErrors>
    <ignoredError sqref="I11:IV11 B11" numberStoredAsText="1"/>
    <ignoredError sqref="H23:H58"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issemination_x0020_Tag xmlns="ad292d12-caaa-4b48-a936-eec22d1e4f51">
      <Value>Products</Value>
    </Dissemination_x0020_Tag>
    <Survey_x0020_Type xmlns="c3b1918a-198b-48d1-b0da-aca0aa25c2ca">N/A</Survey_x0020_Type>
    <Year xmlns="c3b1918a-198b-48d1-b0da-aca0aa25c2ca">N/A</Year>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D268345901C414290F5AB9B4A27D819" ma:contentTypeVersion="25" ma:contentTypeDescription="Create a new document." ma:contentTypeScope="" ma:versionID="cdecb560d727b3bc4679755eabca98fc">
  <xsd:schema xmlns:xsd="http://www.w3.org/2001/XMLSchema" xmlns:xs="http://www.w3.org/2001/XMLSchema" xmlns:p="http://schemas.microsoft.com/office/2006/metadata/properties" xmlns:ns2="ad292d12-caaa-4b48-a936-eec22d1e4f51" xmlns:ns3="c3b1918a-198b-48d1-b0da-aca0aa25c2ca" targetNamespace="http://schemas.microsoft.com/office/2006/metadata/properties" ma:root="true" ma:fieldsID="244e837be4d24c9dbbfa683e00ab7864" ns2:_="" ns3:_="">
    <xsd:import namespace="ad292d12-caaa-4b48-a936-eec22d1e4f51"/>
    <xsd:import namespace="c3b1918a-198b-48d1-b0da-aca0aa25c2ca"/>
    <xsd:element name="properties">
      <xsd:complexType>
        <xsd:sequence>
          <xsd:element name="documentManagement">
            <xsd:complexType>
              <xsd:all>
                <xsd:element ref="ns2:Dissemination_x0020_Tag" minOccurs="0"/>
                <xsd:element ref="ns3:Survey_x0020_Type" minOccurs="0"/>
                <xsd:element ref="ns3:Year" minOccurs="0"/>
                <xsd:element ref="ns3:MediaServiceMetadata" minOccurs="0"/>
                <xsd:element ref="ns3:MediaServiceFastMetadata" minOccurs="0"/>
                <xsd:element ref="ns2:SharedWithUsers" minOccurs="0"/>
                <xsd:element ref="ns2:SharedWithDetails" minOccurs="0"/>
                <xsd:element ref="ns3:MediaServiceDateTaken" minOccurs="0"/>
                <xsd:element ref="ns3:MediaServiceAutoKeyPoints" minOccurs="0"/>
                <xsd:element ref="ns3:MediaServiceKeyPoints" minOccurs="0"/>
                <xsd:element ref="ns3:MediaServiceAutoTag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292d12-caaa-4b48-a936-eec22d1e4f51" elementFormDefault="qualified">
    <xsd:import namespace="http://schemas.microsoft.com/office/2006/documentManagement/types"/>
    <xsd:import namespace="http://schemas.microsoft.com/office/infopath/2007/PartnerControls"/>
    <xsd:element name="Dissemination_x0020_Tag" ma:index="2" nillable="true" ma:displayName="Dissemination Tag" ma:internalName="Dissemination_x0020_Tag" ma:requiredMultiChoice="true">
      <xsd:complexType>
        <xsd:complexContent>
          <xsd:extension base="dms:MultiChoice">
            <xsd:sequence>
              <xsd:element name="Value" maxOccurs="unbounded" minOccurs="0" nillable="true">
                <xsd:simpleType>
                  <xsd:restriction base="dms:Choice">
                    <xsd:enumeration value="Automation"/>
                    <xsd:enumeration value="Awareness Sessions"/>
                    <xsd:enumeration value="Calendars/Schedules"/>
                    <xsd:enumeration value="Clients"/>
                    <xsd:enumeration value="Documentation"/>
                    <xsd:enumeration value="Group Objectives"/>
                    <xsd:enumeration value="Learn in 10"/>
                    <xsd:enumeration value="Planning"/>
                    <xsd:enumeration value="Products"/>
                    <xsd:enumeration value="Team Meetings"/>
                    <xsd:enumeration value="Training"/>
                    <xsd:enumeration value="Website"/>
                  </xsd:restriction>
                </xsd:simpleType>
              </xsd:element>
            </xsd:sequence>
          </xsd:extension>
        </xsd:complexContent>
      </xsd:complex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3b1918a-198b-48d1-b0da-aca0aa25c2ca" elementFormDefault="qualified">
    <xsd:import namespace="http://schemas.microsoft.com/office/2006/documentManagement/types"/>
    <xsd:import namespace="http://schemas.microsoft.com/office/infopath/2007/PartnerControls"/>
    <xsd:element name="Survey_x0020_Type" ma:index="3" nillable="true" ma:displayName="Data Products" ma:default="N/A" ma:format="Dropdown" ma:internalName="Survey_x0020_Type">
      <xsd:simpleType>
        <xsd:restriction base="dms:Choice">
          <xsd:enumeration value="N/A"/>
          <xsd:enumeration value="Condo Apartment Survey"/>
          <xsd:enumeration value="Starts and Completions Survey"/>
          <xsd:enumeration value="Rental Market Survey"/>
          <xsd:enumeration value="Senior Housing Survey"/>
          <xsd:enumeration value="Social and Affordable Rental Market Survey"/>
          <xsd:enumeration value="Mortgage Trends"/>
          <xsd:enumeration value="Credit Trends"/>
          <xsd:enumeration value="Housing Market Trends"/>
          <xsd:enumeration value="Seasonally Adjusted Annual Rates"/>
          <xsd:enumeration value="Affordable Housing"/>
          <xsd:enumeration value="Interest Rates - CANNEX"/>
          <xsd:enumeration value="Market Absorption Survey"/>
          <xsd:enumeration value="Time Series"/>
          <xsd:enumeration value="Planning"/>
          <xsd:enumeration value="AIP"/>
        </xsd:restriction>
      </xsd:simpleType>
    </xsd:element>
    <xsd:element name="Year" ma:index="4" nillable="true" ma:displayName="Year" ma:default="N/A" ma:format="Dropdown" ma:internalName="Year">
      <xsd:simpleType>
        <xsd:restriction base="dms:Choice">
          <xsd:enumeration value="2019"/>
          <xsd:enumeration value="2020"/>
          <xsd:enumeration value="2021"/>
          <xsd:enumeration value="2022"/>
          <xsd:enumeration value="N/A"/>
        </xsd:restriction>
      </xsd:simpleType>
    </xsd:element>
    <xsd:element name="MediaServiceMetadata" ma:index="7" nillable="true" ma:displayName="MediaServiceMetadata" ma:hidden="true" ma:internalName="MediaServiceMetadata" ma:readOnly="true">
      <xsd:simpleType>
        <xsd:restriction base="dms:Note"/>
      </xsd:simpleType>
    </xsd:element>
    <xsd:element name="MediaServiceFastMetadata" ma:index="8" nillable="true" ma:displayName="MediaServiceFastMetadata" ma:hidden="true" ma:internalName="MediaServiceFastMetadata" ma:readOnly="true">
      <xsd:simpleType>
        <xsd:restriction base="dms:Note"/>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298F7F-F059-423E-A008-39327AB11189}">
  <ds:schemaRefs>
    <ds:schemaRef ds:uri="http://schemas.microsoft.com/office/2006/metadata/properties"/>
    <ds:schemaRef ds:uri="http://schemas.microsoft.com/office/infopath/2007/PartnerControls"/>
    <ds:schemaRef ds:uri="ad292d12-caaa-4b48-a936-eec22d1e4f51"/>
    <ds:schemaRef ds:uri="c3b1918a-198b-48d1-b0da-aca0aa25c2ca"/>
  </ds:schemaRefs>
</ds:datastoreItem>
</file>

<file path=customXml/itemProps2.xml><?xml version="1.0" encoding="utf-8"?>
<ds:datastoreItem xmlns:ds="http://schemas.openxmlformats.org/officeDocument/2006/customXml" ds:itemID="{66410217-F0B7-44E6-ABDD-CE174EFE5B45}">
  <ds:schemaRefs>
    <ds:schemaRef ds:uri="http://schemas.microsoft.com/sharepoint/v3/contenttype/forms"/>
  </ds:schemaRefs>
</ds:datastoreItem>
</file>

<file path=customXml/itemProps3.xml><?xml version="1.0" encoding="utf-8"?>
<ds:datastoreItem xmlns:ds="http://schemas.openxmlformats.org/officeDocument/2006/customXml" ds:itemID="{0B8ACCB3-48FC-4B1E-9DE0-C893242B9B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292d12-caaa-4b48-a936-eec22d1e4f51"/>
    <ds:schemaRef ds:uri="c3b1918a-198b-48d1-b0da-aca0aa25c2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19</vt:i4>
      </vt:variant>
    </vt:vector>
  </HeadingPairs>
  <TitlesOfParts>
    <vt:vector size="44" baseType="lpstr">
      <vt:lpstr>Titles</vt:lpstr>
      <vt:lpstr>Index</vt:lpstr>
      <vt:lpstr>Notes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Tables 17-18</vt:lpstr>
      <vt:lpstr>Tables 19-20</vt:lpstr>
      <vt:lpstr>Symbols</vt:lpstr>
      <vt:lpstr>Survey Coverage</vt:lpstr>
      <vt:lpstr>Definitions</vt:lpstr>
      <vt:lpstr>Type of Dwelling</vt:lpstr>
      <vt:lpstr>'Table 1'!Print_Area</vt:lpstr>
      <vt:lpstr>'Table 10'!Print_Area</vt:lpstr>
      <vt:lpstr>'Table 11'!Print_Area</vt:lpstr>
      <vt:lpstr>'Table 12'!Print_Area</vt:lpstr>
      <vt:lpstr>'Table 13'!Print_Area</vt:lpstr>
      <vt:lpstr>'Table 14'!Print_Area</vt:lpstr>
      <vt:lpstr>'Table 15'!Print_Area</vt:lpstr>
      <vt:lpstr>'Table 16'!Print_Area</vt:lpstr>
      <vt:lpstr>'Table 2'!Print_Area</vt:lpstr>
      <vt:lpstr>'Table 3'!Print_Area</vt:lpstr>
      <vt:lpstr>'Table 4'!Print_Area</vt:lpstr>
      <vt:lpstr>'Table 5'!Print_Area</vt:lpstr>
      <vt:lpstr>'Table 6'!Print_Area</vt:lpstr>
      <vt:lpstr>'Table 7'!Print_Area</vt:lpstr>
      <vt:lpstr>'Table 8'!Print_Area</vt:lpstr>
      <vt:lpstr>'Table 9'!Print_Area</vt:lpstr>
      <vt:lpstr>'Tables 17-18'!Print_Area</vt:lpstr>
      <vt:lpstr>'Tables 19-20'!Print_Area</vt:lpstr>
      <vt:lpst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Josee Normand</dc:creator>
  <cp:keywords/>
  <dc:description/>
  <cp:lastModifiedBy>rcubides</cp:lastModifiedBy>
  <cp:revision/>
  <dcterms:created xsi:type="dcterms:W3CDTF">2010-02-01T20:46:31Z</dcterms:created>
  <dcterms:modified xsi:type="dcterms:W3CDTF">2022-02-09T00:01:27Z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0x010100CD268345901C414290F5AB9B4A27D819</vt:lpwstr>
  </property>
</Properties>
</file>